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55" yWindow="195" windowWidth="14280" windowHeight="12150" activeTab="2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</sheets>
  <definedNames>
    <definedName name="_xlnm._FilterDatabase" localSheetId="0" hidden="1">财字1号!$B$285:$B$341</definedName>
  </definedNames>
  <calcPr calcId="145621"/>
</workbook>
</file>

<file path=xl/calcChain.xml><?xml version="1.0" encoding="utf-8"?>
<calcChain xmlns="http://schemas.openxmlformats.org/spreadsheetml/2006/main">
  <c r="C214" i="3" l="1"/>
  <c r="F314" i="1" l="1"/>
  <c r="F301" i="1"/>
  <c r="N326" i="1"/>
  <c r="M314" i="1"/>
  <c r="N321" i="1"/>
  <c r="N319" i="1"/>
  <c r="N317" i="1"/>
  <c r="N316" i="1"/>
  <c r="N315" i="1"/>
  <c r="N314" i="1"/>
  <c r="N288" i="1"/>
  <c r="N301" i="1"/>
  <c r="E138" i="1" l="1"/>
  <c r="D185" i="1" l="1"/>
  <c r="H25" i="2"/>
  <c r="H27" i="2" s="1"/>
  <c r="H26" i="2"/>
  <c r="G26" i="2"/>
  <c r="G25" i="2"/>
  <c r="G27" i="2" s="1"/>
  <c r="E25" i="2"/>
  <c r="E27" i="2" s="1"/>
  <c r="E26" i="2"/>
  <c r="D25" i="2"/>
  <c r="D27" i="2" s="1"/>
  <c r="D26" i="2"/>
  <c r="C26" i="2"/>
  <c r="C25" i="2"/>
  <c r="C27" i="2" s="1"/>
  <c r="B25" i="5" l="1"/>
  <c r="C25" i="5"/>
  <c r="K26" i="5" l="1"/>
  <c r="J26" i="5"/>
  <c r="I26" i="5"/>
  <c r="H26" i="5"/>
  <c r="G26" i="5"/>
  <c r="F26" i="5"/>
  <c r="E26" i="5"/>
  <c r="D26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26" i="5" l="1"/>
  <c r="B26" i="5"/>
  <c r="L327" i="1"/>
  <c r="L328" i="1"/>
  <c r="L329" i="1"/>
  <c r="L330" i="1"/>
  <c r="L331" i="1"/>
  <c r="L332" i="1"/>
  <c r="L333" i="1"/>
  <c r="L334" i="1"/>
  <c r="L335" i="1"/>
  <c r="L336" i="1"/>
  <c r="L337" i="1"/>
  <c r="L338" i="1"/>
  <c r="H327" i="1"/>
  <c r="I327" i="1"/>
  <c r="J327" i="1"/>
  <c r="K327" i="1"/>
  <c r="H328" i="1"/>
  <c r="I328" i="1"/>
  <c r="J328" i="1"/>
  <c r="K328" i="1"/>
  <c r="H329" i="1"/>
  <c r="I329" i="1"/>
  <c r="J329" i="1"/>
  <c r="K329" i="1"/>
  <c r="H330" i="1"/>
  <c r="I330" i="1"/>
  <c r="J330" i="1"/>
  <c r="K330" i="1"/>
  <c r="H331" i="1"/>
  <c r="I331" i="1"/>
  <c r="J331" i="1"/>
  <c r="K331" i="1"/>
  <c r="H332" i="1"/>
  <c r="I332" i="1"/>
  <c r="J332" i="1"/>
  <c r="K332" i="1"/>
  <c r="H333" i="1"/>
  <c r="I333" i="1"/>
  <c r="J333" i="1"/>
  <c r="K333" i="1"/>
  <c r="H334" i="1"/>
  <c r="I334" i="1"/>
  <c r="J334" i="1"/>
  <c r="K334" i="1"/>
  <c r="H335" i="1"/>
  <c r="I335" i="1"/>
  <c r="J335" i="1"/>
  <c r="K335" i="1"/>
  <c r="H336" i="1"/>
  <c r="I336" i="1"/>
  <c r="J336" i="1"/>
  <c r="K336" i="1"/>
  <c r="H337" i="1"/>
  <c r="I337" i="1"/>
  <c r="J337" i="1"/>
  <c r="K337" i="1"/>
  <c r="H338" i="1"/>
  <c r="I338" i="1"/>
  <c r="J338" i="1"/>
  <c r="K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D337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E337" i="1"/>
  <c r="D338" i="1"/>
  <c r="E338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L326" i="1"/>
  <c r="K326" i="1"/>
  <c r="J326" i="1"/>
  <c r="I326" i="1"/>
  <c r="H326" i="1"/>
  <c r="G326" i="1"/>
  <c r="E326" i="1"/>
  <c r="D326" i="1"/>
  <c r="C326" i="1"/>
  <c r="F321" i="1"/>
  <c r="F319" i="1"/>
  <c r="F317" i="1"/>
  <c r="F316" i="1"/>
  <c r="M315" i="1"/>
  <c r="F315" i="1"/>
  <c r="M326" i="1" l="1"/>
  <c r="G339" i="1"/>
  <c r="C339" i="1"/>
  <c r="F326" i="1"/>
  <c r="H159" i="1"/>
  <c r="F29" i="1" l="1"/>
  <c r="D232" i="1" l="1"/>
  <c r="I172" i="1" l="1"/>
  <c r="C84" i="3"/>
  <c r="D84" i="3"/>
  <c r="E84" i="3"/>
  <c r="E175" i="3"/>
  <c r="E65" i="1"/>
  <c r="H266" i="1"/>
  <c r="H206" i="1"/>
  <c r="H65" i="1"/>
  <c r="K185" i="1"/>
  <c r="C206" i="1"/>
  <c r="C414" i="3"/>
  <c r="E253" i="1"/>
  <c r="L78" i="1"/>
  <c r="L91" i="1"/>
  <c r="C300" i="1"/>
  <c r="D300" i="1"/>
  <c r="F171" i="3"/>
  <c r="A524" i="3"/>
  <c r="A398" i="3"/>
  <c r="A221" i="3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E206" i="3"/>
  <c r="E532" i="3" s="1"/>
  <c r="E207" i="3"/>
  <c r="E533" i="3" s="1"/>
  <c r="E208" i="3"/>
  <c r="E534" i="3" s="1"/>
  <c r="E209" i="3"/>
  <c r="E535" i="3" s="1"/>
  <c r="E210" i="3"/>
  <c r="E536" i="3" s="1"/>
  <c r="K25" i="4"/>
  <c r="J25" i="4"/>
  <c r="I25" i="4"/>
  <c r="H25" i="4"/>
  <c r="G25" i="4"/>
  <c r="F25" i="4"/>
  <c r="E25" i="4"/>
  <c r="D25" i="4"/>
  <c r="C25" i="4"/>
  <c r="B25" i="4"/>
  <c r="J551" i="3"/>
  <c r="L517" i="3"/>
  <c r="L565" i="3" s="1"/>
  <c r="K517" i="3"/>
  <c r="K565" i="3" s="1"/>
  <c r="J517" i="3"/>
  <c r="J565" i="3" s="1"/>
  <c r="I517" i="3"/>
  <c r="I565" i="3" s="1"/>
  <c r="H517" i="3"/>
  <c r="H565" i="3" s="1"/>
  <c r="G517" i="3"/>
  <c r="G565" i="3" s="1"/>
  <c r="E517" i="3"/>
  <c r="E565" i="3" s="1"/>
  <c r="D517" i="3"/>
  <c r="D565" i="3" s="1"/>
  <c r="C517" i="3"/>
  <c r="C565" i="3" s="1"/>
  <c r="L516" i="3"/>
  <c r="L564" i="3" s="1"/>
  <c r="K516" i="3"/>
  <c r="K564" i="3" s="1"/>
  <c r="J516" i="3"/>
  <c r="J564" i="3" s="1"/>
  <c r="I516" i="3"/>
  <c r="I564" i="3" s="1"/>
  <c r="H516" i="3"/>
  <c r="H564" i="3" s="1"/>
  <c r="G516" i="3"/>
  <c r="G564" i="3" s="1"/>
  <c r="E516" i="3"/>
  <c r="E564" i="3" s="1"/>
  <c r="D516" i="3"/>
  <c r="N412" i="3" s="1"/>
  <c r="C516" i="3"/>
  <c r="C564" i="3" s="1"/>
  <c r="L515" i="3"/>
  <c r="L563" i="3" s="1"/>
  <c r="K515" i="3"/>
  <c r="K563" i="3" s="1"/>
  <c r="J515" i="3"/>
  <c r="J563" i="3" s="1"/>
  <c r="I515" i="3"/>
  <c r="I563" i="3" s="1"/>
  <c r="H515" i="3"/>
  <c r="H563" i="3" s="1"/>
  <c r="G515" i="3"/>
  <c r="G563" i="3" s="1"/>
  <c r="E515" i="3"/>
  <c r="E563" i="3" s="1"/>
  <c r="D515" i="3"/>
  <c r="N450" i="3" s="1"/>
  <c r="C515" i="3"/>
  <c r="C563" i="3" s="1"/>
  <c r="L514" i="3"/>
  <c r="L562" i="3" s="1"/>
  <c r="K514" i="3"/>
  <c r="K562" i="3" s="1"/>
  <c r="J514" i="3"/>
  <c r="J562" i="3" s="1"/>
  <c r="I514" i="3"/>
  <c r="I562" i="3" s="1"/>
  <c r="H514" i="3"/>
  <c r="H562" i="3" s="1"/>
  <c r="G514" i="3"/>
  <c r="G562" i="3" s="1"/>
  <c r="E514" i="3"/>
  <c r="E562" i="3" s="1"/>
  <c r="D514" i="3"/>
  <c r="N488" i="3" s="1"/>
  <c r="C514" i="3"/>
  <c r="C562" i="3" s="1"/>
  <c r="L513" i="3"/>
  <c r="L561" i="3" s="1"/>
  <c r="K513" i="3"/>
  <c r="K561" i="3" s="1"/>
  <c r="J513" i="3"/>
  <c r="J561" i="3" s="1"/>
  <c r="I513" i="3"/>
  <c r="I561" i="3" s="1"/>
  <c r="H513" i="3"/>
  <c r="H561" i="3" s="1"/>
  <c r="G513" i="3"/>
  <c r="G561" i="3" s="1"/>
  <c r="E513" i="3"/>
  <c r="E561" i="3" s="1"/>
  <c r="D513" i="3"/>
  <c r="N500" i="3" s="1"/>
  <c r="C513" i="3"/>
  <c r="C561" i="3" s="1"/>
  <c r="L512" i="3"/>
  <c r="L560" i="3" s="1"/>
  <c r="K512" i="3"/>
  <c r="K560" i="3" s="1"/>
  <c r="J512" i="3"/>
  <c r="J560" i="3" s="1"/>
  <c r="I512" i="3"/>
  <c r="I560" i="3" s="1"/>
  <c r="H512" i="3"/>
  <c r="H560" i="3" s="1"/>
  <c r="G512" i="3"/>
  <c r="G560" i="3" s="1"/>
  <c r="E512" i="3"/>
  <c r="E560" i="3" s="1"/>
  <c r="D512" i="3"/>
  <c r="N408" i="3" s="1"/>
  <c r="C512" i="3"/>
  <c r="C560" i="3" s="1"/>
  <c r="L511" i="3"/>
  <c r="L559" i="3" s="1"/>
  <c r="K511" i="3"/>
  <c r="K559" i="3" s="1"/>
  <c r="J511" i="3"/>
  <c r="J559" i="3" s="1"/>
  <c r="I511" i="3"/>
  <c r="I559" i="3" s="1"/>
  <c r="H511" i="3"/>
  <c r="H559" i="3" s="1"/>
  <c r="G511" i="3"/>
  <c r="G559" i="3" s="1"/>
  <c r="E511" i="3"/>
  <c r="E559" i="3" s="1"/>
  <c r="D511" i="3"/>
  <c r="N446" i="3" s="1"/>
  <c r="C511" i="3"/>
  <c r="C559" i="3" s="1"/>
  <c r="L510" i="3"/>
  <c r="L558" i="3" s="1"/>
  <c r="K510" i="3"/>
  <c r="K558" i="3" s="1"/>
  <c r="J510" i="3"/>
  <c r="J558" i="3" s="1"/>
  <c r="I510" i="3"/>
  <c r="I558" i="3" s="1"/>
  <c r="H510" i="3"/>
  <c r="H558" i="3" s="1"/>
  <c r="G510" i="3"/>
  <c r="G558" i="3" s="1"/>
  <c r="E510" i="3"/>
  <c r="E558" i="3" s="1"/>
  <c r="D510" i="3"/>
  <c r="N406" i="3" s="1"/>
  <c r="C510" i="3"/>
  <c r="C558" i="3" s="1"/>
  <c r="L509" i="3"/>
  <c r="L557" i="3" s="1"/>
  <c r="K509" i="3"/>
  <c r="K557" i="3" s="1"/>
  <c r="J509" i="3"/>
  <c r="J557" i="3" s="1"/>
  <c r="I509" i="3"/>
  <c r="I557" i="3" s="1"/>
  <c r="H509" i="3"/>
  <c r="H557" i="3" s="1"/>
  <c r="G509" i="3"/>
  <c r="G557" i="3" s="1"/>
  <c r="E509" i="3"/>
  <c r="E557" i="3" s="1"/>
  <c r="D509" i="3"/>
  <c r="N496" i="3" s="1"/>
  <c r="C509" i="3"/>
  <c r="C557" i="3" s="1"/>
  <c r="L508" i="3"/>
  <c r="L556" i="3" s="1"/>
  <c r="K508" i="3"/>
  <c r="K556" i="3" s="1"/>
  <c r="J508" i="3"/>
  <c r="J556" i="3" s="1"/>
  <c r="I508" i="3"/>
  <c r="I556" i="3" s="1"/>
  <c r="H508" i="3"/>
  <c r="H556" i="3" s="1"/>
  <c r="G508" i="3"/>
  <c r="G556" i="3" s="1"/>
  <c r="E508" i="3"/>
  <c r="E556" i="3" s="1"/>
  <c r="D508" i="3"/>
  <c r="D556" i="3" s="1"/>
  <c r="C508" i="3"/>
  <c r="C556" i="3" s="1"/>
  <c r="L507" i="3"/>
  <c r="L555" i="3" s="1"/>
  <c r="K507" i="3"/>
  <c r="K555" i="3" s="1"/>
  <c r="J507" i="3"/>
  <c r="J555" i="3" s="1"/>
  <c r="I507" i="3"/>
  <c r="I555" i="3" s="1"/>
  <c r="H507" i="3"/>
  <c r="H555" i="3" s="1"/>
  <c r="G507" i="3"/>
  <c r="G555" i="3" s="1"/>
  <c r="E507" i="3"/>
  <c r="E555" i="3" s="1"/>
  <c r="D507" i="3"/>
  <c r="N494" i="3" s="1"/>
  <c r="C507" i="3"/>
  <c r="C555" i="3" s="1"/>
  <c r="L506" i="3"/>
  <c r="L554" i="3" s="1"/>
  <c r="K506" i="3"/>
  <c r="K554" i="3" s="1"/>
  <c r="J506" i="3"/>
  <c r="J554" i="3" s="1"/>
  <c r="I506" i="3"/>
  <c r="I554" i="3" s="1"/>
  <c r="H506" i="3"/>
  <c r="H554" i="3" s="1"/>
  <c r="G506" i="3"/>
  <c r="E506" i="3"/>
  <c r="E554" i="3" s="1"/>
  <c r="D506" i="3"/>
  <c r="N402" i="3" s="1"/>
  <c r="C506" i="3"/>
  <c r="C554" i="3" s="1"/>
  <c r="L505" i="3"/>
  <c r="K505" i="3"/>
  <c r="J505" i="3"/>
  <c r="I505" i="3"/>
  <c r="H505" i="3"/>
  <c r="G505" i="3"/>
  <c r="E505" i="3"/>
  <c r="D505" i="3"/>
  <c r="C505" i="3"/>
  <c r="M500" i="3"/>
  <c r="F500" i="3"/>
  <c r="M499" i="3"/>
  <c r="M498" i="3"/>
  <c r="F498" i="3"/>
  <c r="F496" i="3"/>
  <c r="M494" i="3"/>
  <c r="F494" i="3"/>
  <c r="M493" i="3"/>
  <c r="F493" i="3"/>
  <c r="L492" i="3"/>
  <c r="K492" i="3"/>
  <c r="J492" i="3"/>
  <c r="I492" i="3"/>
  <c r="H492" i="3"/>
  <c r="G492" i="3"/>
  <c r="E492" i="3"/>
  <c r="D492" i="3"/>
  <c r="C492" i="3"/>
  <c r="F487" i="3"/>
  <c r="F485" i="3"/>
  <c r="F483" i="3"/>
  <c r="F482" i="3"/>
  <c r="M481" i="3"/>
  <c r="F481" i="3"/>
  <c r="M480" i="3"/>
  <c r="F480" i="3"/>
  <c r="L479" i="3"/>
  <c r="K479" i="3"/>
  <c r="J479" i="3"/>
  <c r="I479" i="3"/>
  <c r="H479" i="3"/>
  <c r="G479" i="3"/>
  <c r="E479" i="3"/>
  <c r="D479" i="3"/>
  <c r="C479" i="3"/>
  <c r="F477" i="3"/>
  <c r="F475" i="3"/>
  <c r="M474" i="3"/>
  <c r="F474" i="3"/>
  <c r="M472" i="3"/>
  <c r="F472" i="3"/>
  <c r="M471" i="3"/>
  <c r="F471" i="3"/>
  <c r="M470" i="3"/>
  <c r="F470" i="3"/>
  <c r="F469" i="3"/>
  <c r="M468" i="3"/>
  <c r="F468" i="3"/>
  <c r="M467" i="3"/>
  <c r="F467" i="3"/>
  <c r="L466" i="3"/>
  <c r="K466" i="3"/>
  <c r="J466" i="3"/>
  <c r="I466" i="3"/>
  <c r="H466" i="3"/>
  <c r="G466" i="3"/>
  <c r="E466" i="3"/>
  <c r="D466" i="3"/>
  <c r="C466" i="3"/>
  <c r="M462" i="3"/>
  <c r="M461" i="3"/>
  <c r="F461" i="3"/>
  <c r="F459" i="3"/>
  <c r="M457" i="3"/>
  <c r="F457" i="3"/>
  <c r="M455" i="3"/>
  <c r="F455" i="3"/>
  <c r="M454" i="3"/>
  <c r="F454" i="3"/>
  <c r="L453" i="3"/>
  <c r="K453" i="3"/>
  <c r="J453" i="3"/>
  <c r="I453" i="3"/>
  <c r="H453" i="3"/>
  <c r="G453" i="3"/>
  <c r="E453" i="3"/>
  <c r="D453" i="3"/>
  <c r="C453" i="3"/>
  <c r="M452" i="3"/>
  <c r="F450" i="3"/>
  <c r="M449" i="3"/>
  <c r="F449" i="3"/>
  <c r="M448" i="3"/>
  <c r="F448" i="3"/>
  <c r="M447" i="3"/>
  <c r="F447" i="3"/>
  <c r="M446" i="3"/>
  <c r="F446" i="3"/>
  <c r="M444" i="3"/>
  <c r="F444" i="3"/>
  <c r="F443" i="3"/>
  <c r="M442" i="3"/>
  <c r="F442" i="3"/>
  <c r="M441" i="3"/>
  <c r="F441" i="3"/>
  <c r="L440" i="3"/>
  <c r="K440" i="3"/>
  <c r="J440" i="3"/>
  <c r="I440" i="3"/>
  <c r="H440" i="3"/>
  <c r="G440" i="3"/>
  <c r="E440" i="3"/>
  <c r="D440" i="3"/>
  <c r="C440" i="3"/>
  <c r="M435" i="3"/>
  <c r="F435" i="3"/>
  <c r="F433" i="3"/>
  <c r="M431" i="3"/>
  <c r="F431" i="3"/>
  <c r="M430" i="3"/>
  <c r="F430" i="3"/>
  <c r="M429" i="3"/>
  <c r="F429" i="3"/>
  <c r="M428" i="3"/>
  <c r="F428" i="3"/>
  <c r="L427" i="3"/>
  <c r="K427" i="3"/>
  <c r="J427" i="3"/>
  <c r="I427" i="3"/>
  <c r="H427" i="3"/>
  <c r="G427" i="3"/>
  <c r="E427" i="3"/>
  <c r="D427" i="3"/>
  <c r="C427" i="3"/>
  <c r="M422" i="3"/>
  <c r="F422" i="3"/>
  <c r="F421" i="3"/>
  <c r="M420" i="3"/>
  <c r="F420" i="3"/>
  <c r="F418" i="3"/>
  <c r="M417" i="3"/>
  <c r="F417" i="3"/>
  <c r="M416" i="3"/>
  <c r="F416" i="3"/>
  <c r="M415" i="3"/>
  <c r="F415" i="3"/>
  <c r="L414" i="3"/>
  <c r="K414" i="3"/>
  <c r="J414" i="3"/>
  <c r="I414" i="3"/>
  <c r="H414" i="3"/>
  <c r="G414" i="3"/>
  <c r="E414" i="3"/>
  <c r="D414" i="3"/>
  <c r="F412" i="3"/>
  <c r="F410" i="3"/>
  <c r="M409" i="3"/>
  <c r="F409" i="3"/>
  <c r="M408" i="3"/>
  <c r="F408" i="3"/>
  <c r="M407" i="3"/>
  <c r="F407" i="3"/>
  <c r="M406" i="3"/>
  <c r="F406" i="3"/>
  <c r="M405" i="3"/>
  <c r="F405" i="3"/>
  <c r="M404" i="3"/>
  <c r="F404" i="3"/>
  <c r="M403" i="3"/>
  <c r="F403" i="3"/>
  <c r="M402" i="3"/>
  <c r="F402" i="3"/>
  <c r="L392" i="3"/>
  <c r="L552" i="3" s="1"/>
  <c r="K392" i="3"/>
  <c r="K552" i="3" s="1"/>
  <c r="J392" i="3"/>
  <c r="J552" i="3" s="1"/>
  <c r="I392" i="3"/>
  <c r="I552" i="3" s="1"/>
  <c r="H392" i="3"/>
  <c r="H552" i="3" s="1"/>
  <c r="G392" i="3"/>
  <c r="G552" i="3" s="1"/>
  <c r="E392" i="3"/>
  <c r="E552" i="3" s="1"/>
  <c r="D392" i="3"/>
  <c r="N275" i="3" s="1"/>
  <c r="C392" i="3"/>
  <c r="C552" i="3" s="1"/>
  <c r="L391" i="3"/>
  <c r="L551" i="3" s="1"/>
  <c r="K391" i="3"/>
  <c r="K551" i="3" s="1"/>
  <c r="I391" i="3"/>
  <c r="I551" i="3" s="1"/>
  <c r="H391" i="3"/>
  <c r="H551" i="3" s="1"/>
  <c r="G391" i="3"/>
  <c r="G551" i="3" s="1"/>
  <c r="E391" i="3"/>
  <c r="E551" i="3" s="1"/>
  <c r="D391" i="3"/>
  <c r="D551" i="3" s="1"/>
  <c r="C391" i="3"/>
  <c r="C551" i="3" s="1"/>
  <c r="L390" i="3"/>
  <c r="L550" i="3" s="1"/>
  <c r="K390" i="3"/>
  <c r="K550" i="3" s="1"/>
  <c r="J390" i="3"/>
  <c r="J550" i="3" s="1"/>
  <c r="I390" i="3"/>
  <c r="I550" i="3" s="1"/>
  <c r="H390" i="3"/>
  <c r="H550" i="3" s="1"/>
  <c r="G390" i="3"/>
  <c r="G550" i="3" s="1"/>
  <c r="E390" i="3"/>
  <c r="E550" i="3" s="1"/>
  <c r="D390" i="3"/>
  <c r="D550" i="3" s="1"/>
  <c r="C390" i="3"/>
  <c r="C550" i="3" s="1"/>
  <c r="L389" i="3"/>
  <c r="L549" i="3" s="1"/>
  <c r="K389" i="3"/>
  <c r="K549" i="3" s="1"/>
  <c r="J389" i="3"/>
  <c r="J549" i="3" s="1"/>
  <c r="I389" i="3"/>
  <c r="I549" i="3" s="1"/>
  <c r="H389" i="3"/>
  <c r="H549" i="3" s="1"/>
  <c r="G389" i="3"/>
  <c r="G549" i="3" s="1"/>
  <c r="E389" i="3"/>
  <c r="E549" i="3" s="1"/>
  <c r="D389" i="3"/>
  <c r="N233" i="3" s="1"/>
  <c r="C389" i="3"/>
  <c r="C549" i="3" s="1"/>
  <c r="L388" i="3"/>
  <c r="L548" i="3" s="1"/>
  <c r="K388" i="3"/>
  <c r="K548" i="3" s="1"/>
  <c r="J388" i="3"/>
  <c r="J548" i="3" s="1"/>
  <c r="I388" i="3"/>
  <c r="I548" i="3" s="1"/>
  <c r="H388" i="3"/>
  <c r="H548" i="3" s="1"/>
  <c r="G388" i="3"/>
  <c r="G548" i="3" s="1"/>
  <c r="E388" i="3"/>
  <c r="E548" i="3" s="1"/>
  <c r="D388" i="3"/>
  <c r="N362" i="3" s="1"/>
  <c r="C388" i="3"/>
  <c r="C548" i="3" s="1"/>
  <c r="L387" i="3"/>
  <c r="L547" i="3" s="1"/>
  <c r="K387" i="3"/>
  <c r="K547" i="3" s="1"/>
  <c r="J387" i="3"/>
  <c r="J547" i="3" s="1"/>
  <c r="I387" i="3"/>
  <c r="I547" i="3" s="1"/>
  <c r="H387" i="3"/>
  <c r="H547" i="3" s="1"/>
  <c r="G387" i="3"/>
  <c r="G547" i="3" s="1"/>
  <c r="E387" i="3"/>
  <c r="E547" i="3" s="1"/>
  <c r="D387" i="3"/>
  <c r="N374" i="3" s="1"/>
  <c r="C387" i="3"/>
  <c r="C547" i="3" s="1"/>
  <c r="L386" i="3"/>
  <c r="L546" i="3" s="1"/>
  <c r="K386" i="3"/>
  <c r="K546" i="3" s="1"/>
  <c r="J386" i="3"/>
  <c r="J546" i="3" s="1"/>
  <c r="I386" i="3"/>
  <c r="I546" i="3" s="1"/>
  <c r="H386" i="3"/>
  <c r="H546" i="3" s="1"/>
  <c r="G386" i="3"/>
  <c r="G546" i="3" s="1"/>
  <c r="E386" i="3"/>
  <c r="E546" i="3" s="1"/>
  <c r="D386" i="3"/>
  <c r="N230" i="3" s="1"/>
  <c r="C386" i="3"/>
  <c r="C546" i="3" s="1"/>
  <c r="L385" i="3"/>
  <c r="L545" i="3" s="1"/>
  <c r="K385" i="3"/>
  <c r="J385" i="3"/>
  <c r="J545" i="3" s="1"/>
  <c r="I385" i="3"/>
  <c r="I545" i="3" s="1"/>
  <c r="H385" i="3"/>
  <c r="H545" i="3" s="1"/>
  <c r="G385" i="3"/>
  <c r="G545" i="3" s="1"/>
  <c r="E385" i="3"/>
  <c r="E545" i="3" s="1"/>
  <c r="D385" i="3"/>
  <c r="C385" i="3"/>
  <c r="C545" i="3" s="1"/>
  <c r="L384" i="3"/>
  <c r="L544" i="3" s="1"/>
  <c r="K384" i="3"/>
  <c r="K544" i="3" s="1"/>
  <c r="J384" i="3"/>
  <c r="J544" i="3" s="1"/>
  <c r="I384" i="3"/>
  <c r="I544" i="3" s="1"/>
  <c r="H384" i="3"/>
  <c r="H544" i="3" s="1"/>
  <c r="G384" i="3"/>
  <c r="G544" i="3" s="1"/>
  <c r="E384" i="3"/>
  <c r="E544" i="3" s="1"/>
  <c r="D384" i="3"/>
  <c r="N293" i="3" s="1"/>
  <c r="C384" i="3"/>
  <c r="C544" i="3" s="1"/>
  <c r="L383" i="3"/>
  <c r="L543" i="3" s="1"/>
  <c r="K383" i="3"/>
  <c r="K543" i="3" s="1"/>
  <c r="J383" i="3"/>
  <c r="J543" i="3" s="1"/>
  <c r="I383" i="3"/>
  <c r="I543" i="3" s="1"/>
  <c r="H383" i="3"/>
  <c r="H543" i="3" s="1"/>
  <c r="G383" i="3"/>
  <c r="G543" i="3" s="1"/>
  <c r="E383" i="3"/>
  <c r="E543" i="3" s="1"/>
  <c r="D383" i="3"/>
  <c r="N318" i="3" s="1"/>
  <c r="C383" i="3"/>
  <c r="C543" i="3" s="1"/>
  <c r="L382" i="3"/>
  <c r="L542" i="3" s="1"/>
  <c r="K382" i="3"/>
  <c r="K542" i="3" s="1"/>
  <c r="J382" i="3"/>
  <c r="J542" i="3" s="1"/>
  <c r="I382" i="3"/>
  <c r="I542" i="3" s="1"/>
  <c r="H382" i="3"/>
  <c r="H542" i="3" s="1"/>
  <c r="G382" i="3"/>
  <c r="G542" i="3" s="1"/>
  <c r="E382" i="3"/>
  <c r="E542" i="3" s="1"/>
  <c r="D382" i="3"/>
  <c r="N304" i="3" s="1"/>
  <c r="C382" i="3"/>
  <c r="C542" i="3" s="1"/>
  <c r="L381" i="3"/>
  <c r="L541" i="3" s="1"/>
  <c r="K381" i="3"/>
  <c r="K541" i="3" s="1"/>
  <c r="J381" i="3"/>
  <c r="J541" i="3" s="1"/>
  <c r="I381" i="3"/>
  <c r="I541" i="3" s="1"/>
  <c r="H381" i="3"/>
  <c r="H541" i="3" s="1"/>
  <c r="G381" i="3"/>
  <c r="G541" i="3" s="1"/>
  <c r="E381" i="3"/>
  <c r="E541" i="3" s="1"/>
  <c r="D381" i="3"/>
  <c r="N290" i="3" s="1"/>
  <c r="C381" i="3"/>
  <c r="C541" i="3" s="1"/>
  <c r="L380" i="3"/>
  <c r="K380" i="3"/>
  <c r="J380" i="3"/>
  <c r="I380" i="3"/>
  <c r="H380" i="3"/>
  <c r="G380" i="3"/>
  <c r="E380" i="3"/>
  <c r="D380" i="3"/>
  <c r="C380" i="3"/>
  <c r="M374" i="3"/>
  <c r="F374" i="3"/>
  <c r="L367" i="3"/>
  <c r="K367" i="3"/>
  <c r="J367" i="3"/>
  <c r="I367" i="3"/>
  <c r="H367" i="3"/>
  <c r="G367" i="3"/>
  <c r="E367" i="3"/>
  <c r="D367" i="3"/>
  <c r="C367" i="3"/>
  <c r="M363" i="3"/>
  <c r="F363" i="3"/>
  <c r="M362" i="3"/>
  <c r="F362" i="3"/>
  <c r="M361" i="3"/>
  <c r="F361" i="3"/>
  <c r="M360" i="3"/>
  <c r="F360" i="3"/>
  <c r="F358" i="3"/>
  <c r="F357" i="3"/>
  <c r="M356" i="3"/>
  <c r="F356" i="3"/>
  <c r="M355" i="3"/>
  <c r="F355" i="3"/>
  <c r="L354" i="3"/>
  <c r="K354" i="3"/>
  <c r="J354" i="3"/>
  <c r="I354" i="3"/>
  <c r="H354" i="3"/>
  <c r="G354" i="3"/>
  <c r="E354" i="3"/>
  <c r="D354" i="3"/>
  <c r="C354" i="3"/>
  <c r="F350" i="3"/>
  <c r="M349" i="3"/>
  <c r="F349" i="3"/>
  <c r="F347" i="3"/>
  <c r="F345" i="3"/>
  <c r="F344" i="3"/>
  <c r="M343" i="3"/>
  <c r="F343" i="3"/>
  <c r="M342" i="3"/>
  <c r="F342" i="3"/>
  <c r="L341" i="3"/>
  <c r="K341" i="3"/>
  <c r="J341" i="3"/>
  <c r="I341" i="3"/>
  <c r="H341" i="3"/>
  <c r="G341" i="3"/>
  <c r="E341" i="3"/>
  <c r="D341" i="3"/>
  <c r="C341" i="3"/>
  <c r="M336" i="3"/>
  <c r="F336" i="3"/>
  <c r="M334" i="3"/>
  <c r="F334" i="3"/>
  <c r="M330" i="3"/>
  <c r="F330" i="3"/>
  <c r="M329" i="3"/>
  <c r="F329" i="3"/>
  <c r="L328" i="3"/>
  <c r="K328" i="3"/>
  <c r="J328" i="3"/>
  <c r="I328" i="3"/>
  <c r="H328" i="3"/>
  <c r="G328" i="3"/>
  <c r="E328" i="3"/>
  <c r="D328" i="3"/>
  <c r="C328" i="3"/>
  <c r="F324" i="3"/>
  <c r="M323" i="3"/>
  <c r="F323" i="3"/>
  <c r="F321" i="3"/>
  <c r="M319" i="3"/>
  <c r="F319" i="3"/>
  <c r="F318" i="3"/>
  <c r="M317" i="3"/>
  <c r="F317" i="3"/>
  <c r="M316" i="3"/>
  <c r="F316" i="3"/>
  <c r="L315" i="3"/>
  <c r="K315" i="3"/>
  <c r="J315" i="3"/>
  <c r="I315" i="3"/>
  <c r="H315" i="3"/>
  <c r="G315" i="3"/>
  <c r="E315" i="3"/>
  <c r="D315" i="3"/>
  <c r="C315" i="3"/>
  <c r="F310" i="3"/>
  <c r="M304" i="3"/>
  <c r="F304" i="3"/>
  <c r="M303" i="3"/>
  <c r="F303" i="3"/>
  <c r="L302" i="3"/>
  <c r="K302" i="3"/>
  <c r="J302" i="3"/>
  <c r="I302" i="3"/>
  <c r="H302" i="3"/>
  <c r="G302" i="3"/>
  <c r="E302" i="3"/>
  <c r="D302" i="3"/>
  <c r="C302" i="3"/>
  <c r="M297" i="3"/>
  <c r="F297" i="3"/>
  <c r="F295" i="3"/>
  <c r="F294" i="3"/>
  <c r="F293" i="3"/>
  <c r="M292" i="3"/>
  <c r="F292" i="3"/>
  <c r="M291" i="3"/>
  <c r="F291" i="3"/>
  <c r="M290" i="3"/>
  <c r="F290" i="3"/>
  <c r="L289" i="3"/>
  <c r="K289" i="3"/>
  <c r="J289" i="3"/>
  <c r="I289" i="3"/>
  <c r="H289" i="3"/>
  <c r="G289" i="3"/>
  <c r="E289" i="3"/>
  <c r="D289" i="3"/>
  <c r="C289" i="3"/>
  <c r="M284" i="3"/>
  <c r="F284" i="3"/>
  <c r="F282" i="3"/>
  <c r="M278" i="3"/>
  <c r="F278" i="3"/>
  <c r="M277" i="3"/>
  <c r="F277" i="3"/>
  <c r="L276" i="3"/>
  <c r="K276" i="3"/>
  <c r="J276" i="3"/>
  <c r="I276" i="3"/>
  <c r="H276" i="3"/>
  <c r="G276" i="3"/>
  <c r="E276" i="3"/>
  <c r="D276" i="3"/>
  <c r="C276" i="3"/>
  <c r="M271" i="3"/>
  <c r="F271" i="3"/>
  <c r="M270" i="3"/>
  <c r="F270" i="3"/>
  <c r="M269" i="3"/>
  <c r="F269" i="3"/>
  <c r="F267" i="3"/>
  <c r="F266" i="3"/>
  <c r="M265" i="3"/>
  <c r="F265" i="3"/>
  <c r="M264" i="3"/>
  <c r="F264" i="3"/>
  <c r="L263" i="3"/>
  <c r="K263" i="3"/>
  <c r="J263" i="3"/>
  <c r="I263" i="3"/>
  <c r="H263" i="3"/>
  <c r="G263" i="3"/>
  <c r="E263" i="3"/>
  <c r="D263" i="3"/>
  <c r="C263" i="3"/>
  <c r="M258" i="3"/>
  <c r="F258" i="3"/>
  <c r="M256" i="3"/>
  <c r="F256" i="3"/>
  <c r="M254" i="3"/>
  <c r="F254" i="3"/>
  <c r="F253" i="3"/>
  <c r="M252" i="3"/>
  <c r="F252" i="3"/>
  <c r="M251" i="3"/>
  <c r="F251" i="3"/>
  <c r="L250" i="3"/>
  <c r="K250" i="3"/>
  <c r="J250" i="3"/>
  <c r="I250" i="3"/>
  <c r="H250" i="3"/>
  <c r="G250" i="3"/>
  <c r="E250" i="3"/>
  <c r="D250" i="3"/>
  <c r="C250" i="3"/>
  <c r="M245" i="3"/>
  <c r="F245" i="3"/>
  <c r="M243" i="3"/>
  <c r="F243" i="3"/>
  <c r="F241" i="3"/>
  <c r="F240" i="3"/>
  <c r="M239" i="3"/>
  <c r="F239" i="3"/>
  <c r="M238" i="3"/>
  <c r="F238" i="3"/>
  <c r="L237" i="3"/>
  <c r="K237" i="3"/>
  <c r="J237" i="3"/>
  <c r="I237" i="3"/>
  <c r="H237" i="3"/>
  <c r="G237" i="3"/>
  <c r="E237" i="3"/>
  <c r="D237" i="3"/>
  <c r="C237" i="3"/>
  <c r="M232" i="3"/>
  <c r="F232" i="3"/>
  <c r="M231" i="3"/>
  <c r="F231" i="3"/>
  <c r="M230" i="3"/>
  <c r="F230" i="3"/>
  <c r="M229" i="3"/>
  <c r="F229" i="3"/>
  <c r="M228" i="3"/>
  <c r="F228" i="3"/>
  <c r="M227" i="3"/>
  <c r="F227" i="3"/>
  <c r="M226" i="3"/>
  <c r="F226" i="3"/>
  <c r="M225" i="3"/>
  <c r="F225" i="3"/>
  <c r="L213" i="3"/>
  <c r="L539" i="3" s="1"/>
  <c r="K213" i="3"/>
  <c r="K539" i="3" s="1"/>
  <c r="J213" i="3"/>
  <c r="J539" i="3" s="1"/>
  <c r="I213" i="3"/>
  <c r="I539" i="3" s="1"/>
  <c r="H213" i="3"/>
  <c r="H539" i="3" s="1"/>
  <c r="G213" i="3"/>
  <c r="G539" i="3" s="1"/>
  <c r="E213" i="3"/>
  <c r="E539" i="3" s="1"/>
  <c r="D213" i="3"/>
  <c r="D539" i="3" s="1"/>
  <c r="C213" i="3"/>
  <c r="C539" i="3" s="1"/>
  <c r="L212" i="3"/>
  <c r="L538" i="3" s="1"/>
  <c r="K212" i="3"/>
  <c r="K538" i="3" s="1"/>
  <c r="J212" i="3"/>
  <c r="J538" i="3" s="1"/>
  <c r="I212" i="3"/>
  <c r="I538" i="3" s="1"/>
  <c r="H212" i="3"/>
  <c r="H538" i="3" s="1"/>
  <c r="G212" i="3"/>
  <c r="G538" i="3" s="1"/>
  <c r="E212" i="3"/>
  <c r="E538" i="3" s="1"/>
  <c r="D212" i="3"/>
  <c r="D538" i="3" s="1"/>
  <c r="C212" i="3"/>
  <c r="C538" i="3" s="1"/>
  <c r="L211" i="3"/>
  <c r="L537" i="3" s="1"/>
  <c r="K211" i="3"/>
  <c r="K537" i="3" s="1"/>
  <c r="J211" i="3"/>
  <c r="J537" i="3" s="1"/>
  <c r="I211" i="3"/>
  <c r="I537" i="3" s="1"/>
  <c r="H211" i="3"/>
  <c r="H537" i="3" s="1"/>
  <c r="G211" i="3"/>
  <c r="G537" i="3" s="1"/>
  <c r="E211" i="3"/>
  <c r="E537" i="3" s="1"/>
  <c r="D211" i="3"/>
  <c r="D537" i="3" s="1"/>
  <c r="C211" i="3"/>
  <c r="C537" i="3" s="1"/>
  <c r="L210" i="3"/>
  <c r="L536" i="3" s="1"/>
  <c r="K210" i="3"/>
  <c r="K536" i="3" s="1"/>
  <c r="J210" i="3"/>
  <c r="J536" i="3" s="1"/>
  <c r="I210" i="3"/>
  <c r="I536" i="3" s="1"/>
  <c r="H210" i="3"/>
  <c r="H536" i="3" s="1"/>
  <c r="G210" i="3"/>
  <c r="G536" i="3" s="1"/>
  <c r="D210" i="3"/>
  <c r="D536" i="3" s="1"/>
  <c r="C210" i="3"/>
  <c r="C536" i="3" s="1"/>
  <c r="L209" i="3"/>
  <c r="L535" i="3" s="1"/>
  <c r="K209" i="3"/>
  <c r="K535" i="3" s="1"/>
  <c r="J209" i="3"/>
  <c r="J535" i="3" s="1"/>
  <c r="I209" i="3"/>
  <c r="I535" i="3" s="1"/>
  <c r="H209" i="3"/>
  <c r="H535" i="3" s="1"/>
  <c r="G209" i="3"/>
  <c r="G535" i="3" s="1"/>
  <c r="D209" i="3"/>
  <c r="N66" i="3" s="1"/>
  <c r="C209" i="3"/>
  <c r="C535" i="3" s="1"/>
  <c r="L208" i="3"/>
  <c r="L534" i="3" s="1"/>
  <c r="K208" i="3"/>
  <c r="K534" i="3" s="1"/>
  <c r="J208" i="3"/>
  <c r="J534" i="3" s="1"/>
  <c r="I208" i="3"/>
  <c r="I534" i="3" s="1"/>
  <c r="H208" i="3"/>
  <c r="H534" i="3" s="1"/>
  <c r="G208" i="3"/>
  <c r="G534" i="3" s="1"/>
  <c r="D208" i="3"/>
  <c r="C208" i="3"/>
  <c r="C534" i="3" s="1"/>
  <c r="L207" i="3"/>
  <c r="L533" i="3" s="1"/>
  <c r="K207" i="3"/>
  <c r="K533" i="3" s="1"/>
  <c r="J207" i="3"/>
  <c r="J533" i="3" s="1"/>
  <c r="I207" i="3"/>
  <c r="I533" i="3" s="1"/>
  <c r="H207" i="3"/>
  <c r="H533" i="3" s="1"/>
  <c r="G207" i="3"/>
  <c r="G533" i="3" s="1"/>
  <c r="D207" i="3"/>
  <c r="N116" i="3" s="1"/>
  <c r="C207" i="3"/>
  <c r="C533" i="3" s="1"/>
  <c r="L206" i="3"/>
  <c r="L532" i="3" s="1"/>
  <c r="K206" i="3"/>
  <c r="K532" i="3" s="1"/>
  <c r="J206" i="3"/>
  <c r="J532" i="3" s="1"/>
  <c r="I206" i="3"/>
  <c r="I532" i="3" s="1"/>
  <c r="H206" i="3"/>
  <c r="H532" i="3" s="1"/>
  <c r="G206" i="3"/>
  <c r="G532" i="3" s="1"/>
  <c r="D206" i="3"/>
  <c r="D532" i="3" s="1"/>
  <c r="C206" i="3"/>
  <c r="C532" i="3" s="1"/>
  <c r="L205" i="3"/>
  <c r="L531" i="3" s="1"/>
  <c r="K205" i="3"/>
  <c r="K531" i="3" s="1"/>
  <c r="J205" i="3"/>
  <c r="J531" i="3" s="1"/>
  <c r="I205" i="3"/>
  <c r="I531" i="3" s="1"/>
  <c r="H205" i="3"/>
  <c r="H531" i="3" s="1"/>
  <c r="G205" i="3"/>
  <c r="G531" i="3" s="1"/>
  <c r="E205" i="3"/>
  <c r="E531" i="3" s="1"/>
  <c r="D205" i="3"/>
  <c r="N127" i="3" s="1"/>
  <c r="C205" i="3"/>
  <c r="C531" i="3" s="1"/>
  <c r="L204" i="3"/>
  <c r="L530" i="3" s="1"/>
  <c r="K204" i="3"/>
  <c r="K530" i="3" s="1"/>
  <c r="J204" i="3"/>
  <c r="J530" i="3" s="1"/>
  <c r="I204" i="3"/>
  <c r="I530" i="3" s="1"/>
  <c r="H204" i="3"/>
  <c r="H530" i="3" s="1"/>
  <c r="G204" i="3"/>
  <c r="G530" i="3" s="1"/>
  <c r="E204" i="3"/>
  <c r="E530" i="3" s="1"/>
  <c r="D204" i="3"/>
  <c r="D530" i="3" s="1"/>
  <c r="C204" i="3"/>
  <c r="C530" i="3" s="1"/>
  <c r="L203" i="3"/>
  <c r="L529" i="3" s="1"/>
  <c r="K203" i="3"/>
  <c r="K529" i="3" s="1"/>
  <c r="J203" i="3"/>
  <c r="J529" i="3" s="1"/>
  <c r="I203" i="3"/>
  <c r="I529" i="3" s="1"/>
  <c r="H203" i="3"/>
  <c r="H529" i="3" s="1"/>
  <c r="G203" i="3"/>
  <c r="G529" i="3" s="1"/>
  <c r="E203" i="3"/>
  <c r="E529" i="3" s="1"/>
  <c r="D203" i="3"/>
  <c r="N60" i="3" s="1"/>
  <c r="C203" i="3"/>
  <c r="C529" i="3" s="1"/>
  <c r="L202" i="3"/>
  <c r="L528" i="3" s="1"/>
  <c r="K202" i="3"/>
  <c r="J202" i="3"/>
  <c r="J528" i="3" s="1"/>
  <c r="I202" i="3"/>
  <c r="I528" i="3" s="1"/>
  <c r="H202" i="3"/>
  <c r="H528" i="3" s="1"/>
  <c r="G202" i="3"/>
  <c r="G528" i="3" s="1"/>
  <c r="E202" i="3"/>
  <c r="D202" i="3"/>
  <c r="D528" i="3" s="1"/>
  <c r="C202" i="3"/>
  <c r="C528" i="3" s="1"/>
  <c r="L201" i="3"/>
  <c r="K201" i="3"/>
  <c r="J201" i="3"/>
  <c r="I201" i="3"/>
  <c r="H201" i="3"/>
  <c r="G201" i="3"/>
  <c r="E201" i="3"/>
  <c r="D201" i="3"/>
  <c r="C201" i="3"/>
  <c r="F196" i="3"/>
  <c r="F194" i="3"/>
  <c r="M190" i="3"/>
  <c r="F190" i="3"/>
  <c r="M189" i="3"/>
  <c r="F189" i="3"/>
  <c r="L188" i="3"/>
  <c r="K188" i="3"/>
  <c r="J188" i="3"/>
  <c r="I188" i="3"/>
  <c r="H188" i="3"/>
  <c r="G188" i="3"/>
  <c r="E188" i="3"/>
  <c r="D188" i="3"/>
  <c r="C188" i="3"/>
  <c r="F183" i="3"/>
  <c r="M182" i="3"/>
  <c r="F182" i="3"/>
  <c r="M181" i="3"/>
  <c r="F181" i="3"/>
  <c r="F179" i="3"/>
  <c r="M178" i="3"/>
  <c r="F178" i="3"/>
  <c r="M177" i="3"/>
  <c r="F177" i="3"/>
  <c r="M176" i="3"/>
  <c r="F176" i="3"/>
  <c r="L175" i="3"/>
  <c r="K175" i="3"/>
  <c r="J175" i="3"/>
  <c r="I175" i="3"/>
  <c r="H175" i="3"/>
  <c r="G175" i="3"/>
  <c r="D175" i="3"/>
  <c r="C175" i="3"/>
  <c r="M170" i="3"/>
  <c r="F170" i="3"/>
  <c r="F168" i="3"/>
  <c r="M167" i="3"/>
  <c r="F167" i="3"/>
  <c r="F166" i="3"/>
  <c r="F165" i="3"/>
  <c r="M164" i="3"/>
  <c r="F164" i="3"/>
  <c r="M163" i="3"/>
  <c r="F163" i="3"/>
  <c r="L162" i="3"/>
  <c r="K162" i="3"/>
  <c r="J162" i="3"/>
  <c r="I162" i="3"/>
  <c r="H162" i="3"/>
  <c r="G162" i="3"/>
  <c r="E162" i="3"/>
  <c r="D162" i="3"/>
  <c r="C162" i="3"/>
  <c r="F158" i="3"/>
  <c r="M157" i="3"/>
  <c r="F157" i="3"/>
  <c r="F155" i="3"/>
  <c r="F154" i="3"/>
  <c r="M153" i="3"/>
  <c r="F153" i="3"/>
  <c r="F152" i="3"/>
  <c r="M151" i="3"/>
  <c r="F151" i="3"/>
  <c r="M150" i="3"/>
  <c r="F150" i="3"/>
  <c r="L149" i="3"/>
  <c r="K149" i="3"/>
  <c r="J149" i="3"/>
  <c r="I149" i="3"/>
  <c r="H149" i="3"/>
  <c r="G149" i="3"/>
  <c r="E149" i="3"/>
  <c r="D149" i="3"/>
  <c r="F149" i="3" s="1"/>
  <c r="C149" i="3"/>
  <c r="M138" i="3"/>
  <c r="F138" i="3"/>
  <c r="M137" i="3"/>
  <c r="F137" i="3"/>
  <c r="L136" i="3"/>
  <c r="K136" i="3"/>
  <c r="J136" i="3"/>
  <c r="I136" i="3"/>
  <c r="H136" i="3"/>
  <c r="G136" i="3"/>
  <c r="E136" i="3"/>
  <c r="D136" i="3"/>
  <c r="C136" i="3"/>
  <c r="F132" i="3"/>
  <c r="M131" i="3"/>
  <c r="F131" i="3"/>
  <c r="M129" i="3"/>
  <c r="F129" i="3"/>
  <c r="F128" i="3"/>
  <c r="M127" i="3"/>
  <c r="F127" i="3"/>
  <c r="F126" i="3"/>
  <c r="M125" i="3"/>
  <c r="F125" i="3"/>
  <c r="M124" i="3"/>
  <c r="F124" i="3"/>
  <c r="L123" i="3"/>
  <c r="K123" i="3"/>
  <c r="J123" i="3"/>
  <c r="I123" i="3"/>
  <c r="H123" i="3"/>
  <c r="G123" i="3"/>
  <c r="E123" i="3"/>
  <c r="D123" i="3"/>
  <c r="F123" i="3"/>
  <c r="C123" i="3"/>
  <c r="M118" i="3"/>
  <c r="F118" i="3"/>
  <c r="M116" i="3"/>
  <c r="F116" i="3"/>
  <c r="F115" i="3"/>
  <c r="F114" i="3"/>
  <c r="F113" i="3"/>
  <c r="M112" i="3"/>
  <c r="F112" i="3"/>
  <c r="M111" i="3"/>
  <c r="F111" i="3"/>
  <c r="L110" i="3"/>
  <c r="K110" i="3"/>
  <c r="J110" i="3"/>
  <c r="I110" i="3"/>
  <c r="H110" i="3"/>
  <c r="G110" i="3"/>
  <c r="E110" i="3"/>
  <c r="D110" i="3"/>
  <c r="C110" i="3"/>
  <c r="F105" i="3"/>
  <c r="M99" i="3"/>
  <c r="F99" i="3"/>
  <c r="M98" i="3"/>
  <c r="F98" i="3"/>
  <c r="L97" i="3"/>
  <c r="K97" i="3"/>
  <c r="M97" i="3" s="1"/>
  <c r="J97" i="3"/>
  <c r="I97" i="3"/>
  <c r="H97" i="3"/>
  <c r="G97" i="3"/>
  <c r="E97" i="3"/>
  <c r="D97" i="3"/>
  <c r="C97" i="3"/>
  <c r="M92" i="3"/>
  <c r="F92" i="3"/>
  <c r="M86" i="3"/>
  <c r="F86" i="3"/>
  <c r="M85" i="3"/>
  <c r="F85" i="3"/>
  <c r="L84" i="3"/>
  <c r="K84" i="3"/>
  <c r="J84" i="3"/>
  <c r="I84" i="3"/>
  <c r="H84" i="3"/>
  <c r="G84" i="3"/>
  <c r="F81" i="3"/>
  <c r="F80" i="3"/>
  <c r="M79" i="3"/>
  <c r="F79" i="3"/>
  <c r="M77" i="3"/>
  <c r="F77" i="3"/>
  <c r="F76" i="3"/>
  <c r="F75" i="3"/>
  <c r="M74" i="3"/>
  <c r="F74" i="3"/>
  <c r="M73" i="3"/>
  <c r="F73" i="3"/>
  <c r="M72" i="3"/>
  <c r="F72" i="3"/>
  <c r="L71" i="3"/>
  <c r="K71" i="3"/>
  <c r="J71" i="3"/>
  <c r="I71" i="3"/>
  <c r="H71" i="3"/>
  <c r="G71" i="3"/>
  <c r="E71" i="3"/>
  <c r="D71" i="3"/>
  <c r="F71" i="3"/>
  <c r="C71" i="3"/>
  <c r="M66" i="3"/>
  <c r="F66" i="3"/>
  <c r="F64" i="3"/>
  <c r="F61" i="3"/>
  <c r="M60" i="3"/>
  <c r="F60" i="3"/>
  <c r="M59" i="3"/>
  <c r="F59" i="3"/>
  <c r="L58" i="3"/>
  <c r="M58" i="3" s="1"/>
  <c r="K58" i="3"/>
  <c r="J58" i="3"/>
  <c r="I58" i="3"/>
  <c r="H58" i="3"/>
  <c r="G58" i="3"/>
  <c r="E58" i="3"/>
  <c r="F58" i="3" s="1"/>
  <c r="D58" i="3"/>
  <c r="C58" i="3"/>
  <c r="M57" i="3"/>
  <c r="M56" i="3"/>
  <c r="F56" i="3"/>
  <c r="M54" i="3"/>
  <c r="F54" i="3"/>
  <c r="M53" i="3"/>
  <c r="F53" i="3"/>
  <c r="M52" i="3"/>
  <c r="F52" i="3"/>
  <c r="M51" i="3"/>
  <c r="F51" i="3"/>
  <c r="M49" i="3"/>
  <c r="F49" i="3"/>
  <c r="M48" i="3"/>
  <c r="F48" i="3"/>
  <c r="M47" i="3"/>
  <c r="F47" i="3"/>
  <c r="M46" i="3"/>
  <c r="F46" i="3"/>
  <c r="L45" i="3"/>
  <c r="K45" i="3"/>
  <c r="J45" i="3"/>
  <c r="I45" i="3"/>
  <c r="H45" i="3"/>
  <c r="G45" i="3"/>
  <c r="E45" i="3"/>
  <c r="F45" i="3" s="1"/>
  <c r="D45" i="3"/>
  <c r="C45" i="3"/>
  <c r="M40" i="3"/>
  <c r="F40" i="3"/>
  <c r="M38" i="3"/>
  <c r="F38" i="3"/>
  <c r="M37" i="3"/>
  <c r="F37" i="3"/>
  <c r="M36" i="3"/>
  <c r="F36" i="3"/>
  <c r="M35" i="3"/>
  <c r="F35" i="3"/>
  <c r="M34" i="3"/>
  <c r="F34" i="3"/>
  <c r="M33" i="3"/>
  <c r="F33" i="3"/>
  <c r="L32" i="3"/>
  <c r="K32" i="3"/>
  <c r="J32" i="3"/>
  <c r="I32" i="3"/>
  <c r="H32" i="3"/>
  <c r="G32" i="3"/>
  <c r="E32" i="3"/>
  <c r="D32" i="3"/>
  <c r="C32" i="3"/>
  <c r="M27" i="3"/>
  <c r="F27" i="3"/>
  <c r="M25" i="3"/>
  <c r="F25" i="3"/>
  <c r="F23" i="3"/>
  <c r="M22" i="3"/>
  <c r="F22" i="3"/>
  <c r="M21" i="3"/>
  <c r="F21" i="3"/>
  <c r="M20" i="3"/>
  <c r="F20" i="3"/>
  <c r="L19" i="3"/>
  <c r="K19" i="3"/>
  <c r="M19" i="3" s="1"/>
  <c r="J19" i="3"/>
  <c r="I19" i="3"/>
  <c r="H19" i="3"/>
  <c r="G19" i="3"/>
  <c r="E19" i="3"/>
  <c r="D19" i="3"/>
  <c r="C19" i="3"/>
  <c r="F18" i="3"/>
  <c r="F17" i="3"/>
  <c r="F16" i="3"/>
  <c r="F15" i="3"/>
  <c r="M14" i="3"/>
  <c r="F14" i="3"/>
  <c r="M13" i="3"/>
  <c r="F13" i="3"/>
  <c r="M12" i="3"/>
  <c r="F12" i="3"/>
  <c r="M11" i="3"/>
  <c r="F11" i="3"/>
  <c r="M10" i="3"/>
  <c r="F10" i="3"/>
  <c r="M9" i="3"/>
  <c r="F9" i="3"/>
  <c r="M8" i="3"/>
  <c r="F8" i="3"/>
  <c r="M7" i="3"/>
  <c r="F7" i="3"/>
  <c r="N205" i="1"/>
  <c r="N170" i="1"/>
  <c r="N15" i="1"/>
  <c r="N168" i="1"/>
  <c r="N274" i="1"/>
  <c r="N59" i="1"/>
  <c r="N24" i="1"/>
  <c r="N177" i="1"/>
  <c r="N35" i="1"/>
  <c r="N128" i="1"/>
  <c r="N289" i="1"/>
  <c r="N220" i="1"/>
  <c r="L313" i="1"/>
  <c r="K313" i="1"/>
  <c r="J313" i="1"/>
  <c r="I313" i="1"/>
  <c r="H313" i="1"/>
  <c r="G313" i="1"/>
  <c r="E313" i="1"/>
  <c r="D313" i="1"/>
  <c r="C313" i="1"/>
  <c r="F308" i="1"/>
  <c r="F306" i="1"/>
  <c r="F304" i="1"/>
  <c r="F303" i="1"/>
  <c r="M302" i="1"/>
  <c r="F302" i="1"/>
  <c r="M301" i="1"/>
  <c r="L300" i="1"/>
  <c r="K300" i="1"/>
  <c r="J300" i="1"/>
  <c r="I300" i="1"/>
  <c r="H300" i="1"/>
  <c r="G300" i="1"/>
  <c r="E300" i="1"/>
  <c r="F295" i="1"/>
  <c r="M293" i="1"/>
  <c r="F293" i="1"/>
  <c r="F290" i="1"/>
  <c r="M289" i="1"/>
  <c r="F289" i="1"/>
  <c r="M288" i="1"/>
  <c r="F288" i="1"/>
  <c r="G284" i="1"/>
  <c r="A283" i="1"/>
  <c r="L279" i="1"/>
  <c r="K279" i="1"/>
  <c r="J279" i="1"/>
  <c r="I279" i="1"/>
  <c r="H279" i="1"/>
  <c r="G279" i="1"/>
  <c r="E279" i="1"/>
  <c r="D279" i="1"/>
  <c r="C279" i="1"/>
  <c r="M274" i="1"/>
  <c r="F274" i="1"/>
  <c r="M272" i="1"/>
  <c r="F272" i="1"/>
  <c r="M269" i="1"/>
  <c r="F269" i="1"/>
  <c r="M268" i="1"/>
  <c r="F268" i="1"/>
  <c r="M267" i="1"/>
  <c r="F267" i="1"/>
  <c r="L266" i="1"/>
  <c r="K266" i="1"/>
  <c r="J266" i="1"/>
  <c r="I266" i="1"/>
  <c r="G266" i="1"/>
  <c r="E266" i="1"/>
  <c r="D266" i="1"/>
  <c r="C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L253" i="1"/>
  <c r="K253" i="1"/>
  <c r="J253" i="1"/>
  <c r="I253" i="1"/>
  <c r="H253" i="1"/>
  <c r="G253" i="1"/>
  <c r="D253" i="1"/>
  <c r="F253" i="1" s="1"/>
  <c r="C253" i="1"/>
  <c r="F251" i="1"/>
  <c r="F249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L232" i="1"/>
  <c r="K232" i="1"/>
  <c r="J232" i="1"/>
  <c r="I232" i="1"/>
  <c r="H232" i="1"/>
  <c r="G232" i="1"/>
  <c r="E232" i="1"/>
  <c r="F232" i="1" s="1"/>
  <c r="C232" i="1"/>
  <c r="F227" i="1"/>
  <c r="M226" i="1"/>
  <c r="F226" i="1"/>
  <c r="M225" i="1"/>
  <c r="F225" i="1"/>
  <c r="F223" i="1"/>
  <c r="M221" i="1"/>
  <c r="F221" i="1"/>
  <c r="M220" i="1"/>
  <c r="F220" i="1"/>
  <c r="L219" i="1"/>
  <c r="K219" i="1"/>
  <c r="J219" i="1"/>
  <c r="I219" i="1"/>
  <c r="H219" i="1"/>
  <c r="G219" i="1"/>
  <c r="E219" i="1"/>
  <c r="D219" i="1"/>
  <c r="C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L206" i="1"/>
  <c r="M206" i="1" s="1"/>
  <c r="K206" i="1"/>
  <c r="J206" i="1"/>
  <c r="I206" i="1"/>
  <c r="G206" i="1"/>
  <c r="E206" i="1"/>
  <c r="D206" i="1"/>
  <c r="M205" i="1"/>
  <c r="F205" i="1"/>
  <c r="F204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L185" i="1"/>
  <c r="J185" i="1"/>
  <c r="I185" i="1"/>
  <c r="H185" i="1"/>
  <c r="G185" i="1"/>
  <c r="E185" i="1"/>
  <c r="C185" i="1"/>
  <c r="M180" i="1"/>
  <c r="F180" i="1"/>
  <c r="M178" i="1"/>
  <c r="F178" i="1"/>
  <c r="F176" i="1"/>
  <c r="M175" i="1"/>
  <c r="F175" i="1"/>
  <c r="M174" i="1"/>
  <c r="F174" i="1"/>
  <c r="M173" i="1"/>
  <c r="F173" i="1"/>
  <c r="L172" i="1"/>
  <c r="K172" i="1"/>
  <c r="J172" i="1"/>
  <c r="H172" i="1"/>
  <c r="G172" i="1"/>
  <c r="E172" i="1"/>
  <c r="D172" i="1"/>
  <c r="C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L159" i="1"/>
  <c r="K159" i="1"/>
  <c r="J159" i="1"/>
  <c r="I159" i="1"/>
  <c r="G159" i="1"/>
  <c r="E159" i="1"/>
  <c r="D159" i="1"/>
  <c r="C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L138" i="1"/>
  <c r="K138" i="1"/>
  <c r="J138" i="1"/>
  <c r="I138" i="1"/>
  <c r="H138" i="1"/>
  <c r="G138" i="1"/>
  <c r="D138" i="1"/>
  <c r="F138" i="1" s="1"/>
  <c r="C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L125" i="1"/>
  <c r="K125" i="1"/>
  <c r="J125" i="1"/>
  <c r="I125" i="1"/>
  <c r="H125" i="1"/>
  <c r="G125" i="1"/>
  <c r="E125" i="1"/>
  <c r="D125" i="1"/>
  <c r="C125" i="1"/>
  <c r="F120" i="1"/>
  <c r="F118" i="1"/>
  <c r="M114" i="1"/>
  <c r="F114" i="1"/>
  <c r="M113" i="1"/>
  <c r="F113" i="1"/>
  <c r="L112" i="1"/>
  <c r="K112" i="1"/>
  <c r="J112" i="1"/>
  <c r="I112" i="1"/>
  <c r="H112" i="1"/>
  <c r="G112" i="1"/>
  <c r="E112" i="1"/>
  <c r="D112" i="1"/>
  <c r="C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E91" i="1"/>
  <c r="D91" i="1"/>
  <c r="F91" i="1" s="1"/>
  <c r="C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E78" i="1"/>
  <c r="D78" i="1"/>
  <c r="C78" i="1"/>
  <c r="M73" i="1"/>
  <c r="F73" i="1"/>
  <c r="M71" i="1"/>
  <c r="F71" i="1"/>
  <c r="F69" i="1"/>
  <c r="F68" i="1"/>
  <c r="M67" i="1"/>
  <c r="F67" i="1"/>
  <c r="M66" i="1"/>
  <c r="F66" i="1"/>
  <c r="L65" i="1"/>
  <c r="K65" i="1"/>
  <c r="J65" i="1"/>
  <c r="I65" i="1"/>
  <c r="G65" i="1"/>
  <c r="D65" i="1"/>
  <c r="F65" i="1" s="1"/>
  <c r="C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L44" i="1"/>
  <c r="K44" i="1"/>
  <c r="J44" i="1"/>
  <c r="I44" i="1"/>
  <c r="H44" i="1"/>
  <c r="G44" i="1"/>
  <c r="E44" i="1"/>
  <c r="D44" i="1"/>
  <c r="C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L31" i="1"/>
  <c r="K31" i="1"/>
  <c r="J31" i="1"/>
  <c r="I31" i="1"/>
  <c r="H31" i="1"/>
  <c r="G31" i="1"/>
  <c r="E31" i="1"/>
  <c r="D31" i="1"/>
  <c r="C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L18" i="1"/>
  <c r="K18" i="1"/>
  <c r="J18" i="1"/>
  <c r="I18" i="1"/>
  <c r="H18" i="1"/>
  <c r="G18" i="1"/>
  <c r="E18" i="1"/>
  <c r="D18" i="1"/>
  <c r="C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10" i="3"/>
  <c r="F313" i="1"/>
  <c r="F185" i="1"/>
  <c r="M45" i="3"/>
  <c r="M162" i="3"/>
  <c r="M188" i="3"/>
  <c r="F380" i="3"/>
  <c r="M380" i="3"/>
  <c r="M250" i="3"/>
  <c r="F263" i="3"/>
  <c r="M315" i="3"/>
  <c r="N202" i="1"/>
  <c r="F302" i="3"/>
  <c r="F367" i="3"/>
  <c r="F479" i="3"/>
  <c r="F338" i="1"/>
  <c r="N296" i="1"/>
  <c r="N298" i="1"/>
  <c r="F279" i="1" l="1"/>
  <c r="F237" i="3"/>
  <c r="M237" i="3"/>
  <c r="M289" i="3"/>
  <c r="M302" i="3"/>
  <c r="F328" i="3"/>
  <c r="M479" i="3"/>
  <c r="F97" i="3"/>
  <c r="F466" i="3"/>
  <c r="F341" i="3"/>
  <c r="M328" i="3"/>
  <c r="M71" i="3"/>
  <c r="F414" i="3"/>
  <c r="M112" i="1"/>
  <c r="N429" i="3"/>
  <c r="N418" i="3"/>
  <c r="N477" i="3"/>
  <c r="F492" i="3"/>
  <c r="N442" i="3"/>
  <c r="N431" i="3"/>
  <c r="N457" i="3"/>
  <c r="M414" i="3"/>
  <c r="N308" i="3"/>
  <c r="F175" i="3"/>
  <c r="F136" i="3"/>
  <c r="F84" i="3"/>
  <c r="F19" i="3"/>
  <c r="M185" i="1"/>
  <c r="F206" i="1"/>
  <c r="F219" i="1"/>
  <c r="F32" i="3"/>
  <c r="M136" i="3"/>
  <c r="F162" i="3"/>
  <c r="M175" i="3"/>
  <c r="F201" i="3"/>
  <c r="F315" i="3"/>
  <c r="F354" i="3"/>
  <c r="M354" i="3"/>
  <c r="F453" i="3"/>
  <c r="M453" i="3"/>
  <c r="F505" i="3"/>
  <c r="M18" i="1"/>
  <c r="M31" i="1"/>
  <c r="M91" i="1"/>
  <c r="F159" i="1"/>
  <c r="M313" i="1"/>
  <c r="M138" i="1"/>
  <c r="F31" i="1"/>
  <c r="M253" i="1"/>
  <c r="F44" i="1"/>
  <c r="M159" i="1"/>
  <c r="F112" i="1"/>
  <c r="M219" i="1"/>
  <c r="M279" i="1"/>
  <c r="F440" i="3"/>
  <c r="M427" i="3"/>
  <c r="N416" i="3"/>
  <c r="N481" i="3"/>
  <c r="N435" i="3"/>
  <c r="D561" i="3"/>
  <c r="F561" i="3" s="1"/>
  <c r="F250" i="3"/>
  <c r="M32" i="3"/>
  <c r="M125" i="1"/>
  <c r="M341" i="3"/>
  <c r="N54" i="3"/>
  <c r="F188" i="3"/>
  <c r="N358" i="3"/>
  <c r="F276" i="3"/>
  <c r="N114" i="3"/>
  <c r="N475" i="3"/>
  <c r="N264" i="3"/>
  <c r="M172" i="1"/>
  <c r="G518" i="3"/>
  <c r="N459" i="3"/>
  <c r="D555" i="3"/>
  <c r="N403" i="3"/>
  <c r="N468" i="3"/>
  <c r="N483" i="3"/>
  <c r="F516" i="3"/>
  <c r="N455" i="3"/>
  <c r="N405" i="3"/>
  <c r="N444" i="3"/>
  <c r="D557" i="3"/>
  <c r="N470" i="3"/>
  <c r="N487" i="3"/>
  <c r="N269" i="3"/>
  <c r="N317" i="3"/>
  <c r="H518" i="3"/>
  <c r="M517" i="3"/>
  <c r="N447" i="3"/>
  <c r="F509" i="3"/>
  <c r="N432" i="3"/>
  <c r="M391" i="3"/>
  <c r="F390" i="3"/>
  <c r="M78" i="1"/>
  <c r="F78" i="1"/>
  <c r="M512" i="3"/>
  <c r="M515" i="3"/>
  <c r="N227" i="3"/>
  <c r="F391" i="3"/>
  <c r="M212" i="3"/>
  <c r="M84" i="3"/>
  <c r="M509" i="3"/>
  <c r="M513" i="3"/>
  <c r="N480" i="3"/>
  <c r="N493" i="3"/>
  <c r="M388" i="3"/>
  <c r="F386" i="3"/>
  <c r="N244" i="3"/>
  <c r="F387" i="3"/>
  <c r="N137" i="3"/>
  <c r="M505" i="3"/>
  <c r="M492" i="3"/>
  <c r="M466" i="3"/>
  <c r="M510" i="3"/>
  <c r="M506" i="3"/>
  <c r="D562" i="3"/>
  <c r="F562" i="3" s="1"/>
  <c r="E518" i="3"/>
  <c r="F507" i="3"/>
  <c r="N458" i="3"/>
  <c r="N428" i="3"/>
  <c r="D558" i="3"/>
  <c r="F558" i="3" s="1"/>
  <c r="F510" i="3"/>
  <c r="D554" i="3"/>
  <c r="F554" i="3" s="1"/>
  <c r="N441" i="3"/>
  <c r="N471" i="3"/>
  <c r="F427" i="3"/>
  <c r="E566" i="3"/>
  <c r="F555" i="3"/>
  <c r="F556" i="3"/>
  <c r="F557" i="3"/>
  <c r="N454" i="3"/>
  <c r="C566" i="3"/>
  <c r="F508" i="3"/>
  <c r="M367" i="3"/>
  <c r="F289" i="3"/>
  <c r="M276" i="3"/>
  <c r="M387" i="3"/>
  <c r="E569" i="3"/>
  <c r="F383" i="3"/>
  <c r="F385" i="3"/>
  <c r="E576" i="3"/>
  <c r="E393" i="3"/>
  <c r="N229" i="3"/>
  <c r="N266" i="3"/>
  <c r="N329" i="3"/>
  <c r="E577" i="3"/>
  <c r="M547" i="3"/>
  <c r="E575" i="3"/>
  <c r="E574" i="3"/>
  <c r="M201" i="3"/>
  <c r="N48" i="3"/>
  <c r="N16" i="3"/>
  <c r="F205" i="3"/>
  <c r="N41" i="3"/>
  <c r="M149" i="3"/>
  <c r="F210" i="3"/>
  <c r="N37" i="3"/>
  <c r="E214" i="3"/>
  <c r="F208" i="3"/>
  <c r="M123" i="3"/>
  <c r="E573" i="3"/>
  <c r="E572" i="3"/>
  <c r="E578" i="3"/>
  <c r="F266" i="1"/>
  <c r="N42" i="1"/>
  <c r="N79" i="1"/>
  <c r="N83" i="1"/>
  <c r="N55" i="1"/>
  <c r="N40" i="1"/>
  <c r="E339" i="1"/>
  <c r="N221" i="1"/>
  <c r="F172" i="1"/>
  <c r="F125" i="1"/>
  <c r="N204" i="1"/>
  <c r="N181" i="1"/>
  <c r="N104" i="1"/>
  <c r="N226" i="1"/>
  <c r="N12" i="1"/>
  <c r="F18" i="1"/>
  <c r="M336" i="1"/>
  <c r="N267" i="1"/>
  <c r="D339" i="1"/>
  <c r="M44" i="1"/>
  <c r="M65" i="1"/>
  <c r="M232" i="1"/>
  <c r="M266" i="1"/>
  <c r="M300" i="1"/>
  <c r="M333" i="1"/>
  <c r="F300" i="1"/>
  <c r="I214" i="3"/>
  <c r="N183" i="3"/>
  <c r="N88" i="3"/>
  <c r="N23" i="3"/>
  <c r="E568" i="3"/>
  <c r="E570" i="3"/>
  <c r="E553" i="3"/>
  <c r="E571" i="3"/>
  <c r="M110" i="3"/>
  <c r="E528" i="3"/>
  <c r="F528" i="3" s="1"/>
  <c r="M263" i="3"/>
  <c r="F550" i="3"/>
  <c r="F551" i="3"/>
  <c r="M552" i="3"/>
  <c r="M440" i="3"/>
  <c r="F565" i="3"/>
  <c r="F532" i="3"/>
  <c r="N136" i="1"/>
  <c r="N63" i="1"/>
  <c r="N217" i="1"/>
  <c r="F335" i="1"/>
  <c r="N61" i="1"/>
  <c r="F327" i="1"/>
  <c r="N160" i="1"/>
  <c r="F333" i="1"/>
  <c r="N113" i="1"/>
  <c r="N21" i="1"/>
  <c r="N213" i="1"/>
  <c r="F337" i="1"/>
  <c r="N36" i="1"/>
  <c r="N64" i="1"/>
  <c r="N209" i="1"/>
  <c r="K339" i="1"/>
  <c r="M548" i="3"/>
  <c r="M543" i="3"/>
  <c r="M549" i="3"/>
  <c r="N310" i="3"/>
  <c r="N90" i="3"/>
  <c r="N51" i="3"/>
  <c r="N152" i="3"/>
  <c r="N7" i="3"/>
  <c r="N154" i="3"/>
  <c r="N10" i="3"/>
  <c r="N190" i="3"/>
  <c r="N179" i="3"/>
  <c r="N128" i="3"/>
  <c r="N36" i="3"/>
  <c r="N11" i="3"/>
  <c r="N161" i="1"/>
  <c r="N9" i="1"/>
  <c r="M392" i="3"/>
  <c r="M384" i="3"/>
  <c r="D548" i="3"/>
  <c r="F548" i="3" s="1"/>
  <c r="M204" i="3"/>
  <c r="M537" i="3"/>
  <c r="M538" i="3"/>
  <c r="N132" i="3"/>
  <c r="F213" i="3"/>
  <c r="N18" i="3"/>
  <c r="M337" i="1"/>
  <c r="N163" i="1"/>
  <c r="F330" i="1"/>
  <c r="N58" i="1"/>
  <c r="M559" i="3"/>
  <c r="M560" i="3"/>
  <c r="M561" i="3"/>
  <c r="M562" i="3"/>
  <c r="M563" i="3"/>
  <c r="M564" i="3"/>
  <c r="M565" i="3"/>
  <c r="M516" i="3"/>
  <c r="K518" i="3"/>
  <c r="I518" i="3"/>
  <c r="M514" i="3"/>
  <c r="M511" i="3"/>
  <c r="G554" i="3"/>
  <c r="G566" i="3" s="1"/>
  <c r="H577" i="3"/>
  <c r="J577" i="3"/>
  <c r="H566" i="3"/>
  <c r="J566" i="3"/>
  <c r="L566" i="3"/>
  <c r="N489" i="3"/>
  <c r="N417" i="3"/>
  <c r="N410" i="3"/>
  <c r="N449" i="3"/>
  <c r="N421" i="3"/>
  <c r="D559" i="3"/>
  <c r="F559" i="3" s="1"/>
  <c r="N420" i="3"/>
  <c r="D564" i="3"/>
  <c r="F564" i="3" s="1"/>
  <c r="L553" i="3"/>
  <c r="M385" i="3"/>
  <c r="J572" i="3"/>
  <c r="L572" i="3"/>
  <c r="L573" i="3"/>
  <c r="H574" i="3"/>
  <c r="J574" i="3"/>
  <c r="L574" i="3"/>
  <c r="H575" i="3"/>
  <c r="J575" i="3"/>
  <c r="H578" i="3"/>
  <c r="J578" i="3"/>
  <c r="M381" i="3"/>
  <c r="M542" i="3"/>
  <c r="M383" i="3"/>
  <c r="G553" i="3"/>
  <c r="M544" i="3"/>
  <c r="N282" i="3"/>
  <c r="N295" i="3"/>
  <c r="D544" i="3"/>
  <c r="F544" i="3" s="1"/>
  <c r="N251" i="3"/>
  <c r="N240" i="3"/>
  <c r="F382" i="3"/>
  <c r="D547" i="3"/>
  <c r="F547" i="3" s="1"/>
  <c r="D545" i="3"/>
  <c r="F545" i="3" s="1"/>
  <c r="N357" i="3"/>
  <c r="N322" i="3"/>
  <c r="N291" i="3"/>
  <c r="C393" i="3"/>
  <c r="N303" i="3"/>
  <c r="N267" i="3"/>
  <c r="M209" i="3"/>
  <c r="K214" i="3"/>
  <c r="F206" i="3"/>
  <c r="N124" i="3"/>
  <c r="N76" i="3"/>
  <c r="N178" i="3"/>
  <c r="N126" i="3"/>
  <c r="N167" i="3"/>
  <c r="N166" i="3"/>
  <c r="N73" i="3"/>
  <c r="N164" i="3"/>
  <c r="N35" i="3"/>
  <c r="N115" i="3"/>
  <c r="N141" i="3"/>
  <c r="N9" i="3"/>
  <c r="N29" i="1"/>
  <c r="N89" i="1"/>
  <c r="N183" i="1"/>
  <c r="N251" i="1"/>
  <c r="N16" i="1"/>
  <c r="N155" i="1"/>
  <c r="N27" i="1"/>
  <c r="N87" i="1"/>
  <c r="N66" i="1"/>
  <c r="N126" i="1"/>
  <c r="N254" i="1"/>
  <c r="N10" i="1"/>
  <c r="N149" i="1"/>
  <c r="N57" i="1"/>
  <c r="N196" i="1"/>
  <c r="N8" i="1"/>
  <c r="N269" i="1"/>
  <c r="M558" i="3"/>
  <c r="I566" i="3"/>
  <c r="M555" i="3"/>
  <c r="M556" i="3"/>
  <c r="M557" i="3"/>
  <c r="D563" i="3"/>
  <c r="F563" i="3" s="1"/>
  <c r="N472" i="3"/>
  <c r="N430" i="3"/>
  <c r="F515" i="3"/>
  <c r="N462" i="3"/>
  <c r="F514" i="3"/>
  <c r="D560" i="3"/>
  <c r="F513" i="3"/>
  <c r="N461" i="3"/>
  <c r="N422" i="3"/>
  <c r="N498" i="3"/>
  <c r="F517" i="3"/>
  <c r="N464" i="3"/>
  <c r="N443" i="3"/>
  <c r="N413" i="3"/>
  <c r="I553" i="3"/>
  <c r="J553" i="3"/>
  <c r="M389" i="3"/>
  <c r="M551" i="3"/>
  <c r="G393" i="3"/>
  <c r="M382" i="3"/>
  <c r="M386" i="3"/>
  <c r="G576" i="3"/>
  <c r="G578" i="3"/>
  <c r="I578" i="3"/>
  <c r="K578" i="3"/>
  <c r="M541" i="3"/>
  <c r="K393" i="3"/>
  <c r="C577" i="3"/>
  <c r="N245" i="3"/>
  <c r="N343" i="3"/>
  <c r="N316" i="3"/>
  <c r="N344" i="3"/>
  <c r="N298" i="3"/>
  <c r="N292" i="3"/>
  <c r="N253" i="3"/>
  <c r="D543" i="3"/>
  <c r="F543" i="3" s="1"/>
  <c r="N252" i="3"/>
  <c r="N265" i="3"/>
  <c r="N277" i="3"/>
  <c r="F381" i="3"/>
  <c r="N226" i="3"/>
  <c r="M211" i="3"/>
  <c r="M207" i="3"/>
  <c r="M203" i="3"/>
  <c r="M210" i="3"/>
  <c r="M213" i="3"/>
  <c r="M202" i="3"/>
  <c r="K576" i="3"/>
  <c r="L577" i="3"/>
  <c r="J568" i="3"/>
  <c r="K577" i="3"/>
  <c r="N14" i="3"/>
  <c r="N80" i="3"/>
  <c r="N158" i="3"/>
  <c r="N15" i="3"/>
  <c r="N171" i="3"/>
  <c r="C571" i="3"/>
  <c r="F27" i="2"/>
  <c r="F25" i="2"/>
  <c r="F26" i="2"/>
  <c r="H339" i="1"/>
  <c r="M329" i="1"/>
  <c r="M332" i="1"/>
  <c r="M334" i="1"/>
  <c r="M335" i="1"/>
  <c r="M338" i="1"/>
  <c r="N127" i="1"/>
  <c r="N167" i="1"/>
  <c r="N208" i="1"/>
  <c r="N272" i="1"/>
  <c r="N22" i="1"/>
  <c r="M554" i="3"/>
  <c r="K566" i="3"/>
  <c r="I567" i="3"/>
  <c r="H568" i="3"/>
  <c r="I568" i="3"/>
  <c r="K568" i="3"/>
  <c r="I569" i="3"/>
  <c r="G570" i="3"/>
  <c r="I570" i="3"/>
  <c r="K570" i="3"/>
  <c r="G571" i="3"/>
  <c r="I571" i="3"/>
  <c r="G568" i="3"/>
  <c r="M508" i="3"/>
  <c r="J518" i="3"/>
  <c r="L518" i="3"/>
  <c r="M507" i="3"/>
  <c r="H567" i="3"/>
  <c r="H576" i="3"/>
  <c r="J576" i="3"/>
  <c r="N407" i="3"/>
  <c r="N485" i="3"/>
  <c r="N404" i="3"/>
  <c r="N469" i="3"/>
  <c r="N482" i="3"/>
  <c r="N473" i="3"/>
  <c r="F512" i="3"/>
  <c r="N499" i="3"/>
  <c r="F506" i="3"/>
  <c r="F511" i="3"/>
  <c r="N467" i="3"/>
  <c r="D518" i="3"/>
  <c r="C518" i="3"/>
  <c r="N409" i="3"/>
  <c r="N474" i="3"/>
  <c r="N448" i="3"/>
  <c r="N433" i="3"/>
  <c r="N415" i="3"/>
  <c r="C574" i="3"/>
  <c r="H553" i="3"/>
  <c r="M550" i="3"/>
  <c r="M546" i="3"/>
  <c r="H573" i="3"/>
  <c r="J573" i="3"/>
  <c r="L575" i="3"/>
  <c r="I576" i="3"/>
  <c r="L576" i="3"/>
  <c r="G577" i="3"/>
  <c r="I577" i="3"/>
  <c r="L567" i="3"/>
  <c r="K545" i="3"/>
  <c r="M545" i="3" s="1"/>
  <c r="L393" i="3"/>
  <c r="J393" i="3"/>
  <c r="M390" i="3"/>
  <c r="I393" i="3"/>
  <c r="H393" i="3"/>
  <c r="L568" i="3"/>
  <c r="H569" i="3"/>
  <c r="J569" i="3"/>
  <c r="L569" i="3"/>
  <c r="H570" i="3"/>
  <c r="J570" i="3"/>
  <c r="L570" i="3"/>
  <c r="H571" i="3"/>
  <c r="J571" i="3"/>
  <c r="L571" i="3"/>
  <c r="G572" i="3"/>
  <c r="H572" i="3"/>
  <c r="I572" i="3"/>
  <c r="I573" i="3"/>
  <c r="G574" i="3"/>
  <c r="I574" i="3"/>
  <c r="G575" i="3"/>
  <c r="I575" i="3"/>
  <c r="N258" i="3"/>
  <c r="N284" i="3"/>
  <c r="N228" i="3"/>
  <c r="N342" i="3"/>
  <c r="N238" i="3"/>
  <c r="D541" i="3"/>
  <c r="F541" i="3" s="1"/>
  <c r="N294" i="3"/>
  <c r="N272" i="3"/>
  <c r="N268" i="3"/>
  <c r="N236" i="3"/>
  <c r="N336" i="3"/>
  <c r="N225" i="3"/>
  <c r="N355" i="3"/>
  <c r="N345" i="3"/>
  <c r="C576" i="3"/>
  <c r="C553" i="3"/>
  <c r="C573" i="3"/>
  <c r="C575" i="3"/>
  <c r="N349" i="3"/>
  <c r="N297" i="3"/>
  <c r="N232" i="3"/>
  <c r="N271" i="3"/>
  <c r="N321" i="3"/>
  <c r="N347" i="3"/>
  <c r="N256" i="3"/>
  <c r="N360" i="3"/>
  <c r="D546" i="3"/>
  <c r="F546" i="3" s="1"/>
  <c r="N241" i="3"/>
  <c r="N330" i="3"/>
  <c r="N278" i="3"/>
  <c r="D542" i="3"/>
  <c r="F542" i="3" s="1"/>
  <c r="F384" i="3"/>
  <c r="F388" i="3"/>
  <c r="N363" i="3"/>
  <c r="N350" i="3"/>
  <c r="N324" i="3"/>
  <c r="D549" i="3"/>
  <c r="F549" i="3" s="1"/>
  <c r="F392" i="3"/>
  <c r="N254" i="3"/>
  <c r="N319" i="3"/>
  <c r="F389" i="3"/>
  <c r="N239" i="3"/>
  <c r="N356" i="3"/>
  <c r="D552" i="3"/>
  <c r="F552" i="3" s="1"/>
  <c r="N280" i="3"/>
  <c r="N323" i="3"/>
  <c r="C568" i="3"/>
  <c r="C569" i="3"/>
  <c r="C570" i="3"/>
  <c r="C572" i="3"/>
  <c r="C578" i="3"/>
  <c r="N243" i="3"/>
  <c r="N334" i="3"/>
  <c r="M530" i="3"/>
  <c r="K569" i="3"/>
  <c r="L578" i="3"/>
  <c r="M539" i="3"/>
  <c r="K574" i="3"/>
  <c r="M535" i="3"/>
  <c r="M536" i="3"/>
  <c r="K575" i="3"/>
  <c r="M529" i="3"/>
  <c r="M531" i="3"/>
  <c r="L214" i="3"/>
  <c r="G214" i="3"/>
  <c r="M205" i="3"/>
  <c r="K528" i="3"/>
  <c r="M528" i="3" s="1"/>
  <c r="M206" i="3"/>
  <c r="J214" i="3"/>
  <c r="F530" i="3"/>
  <c r="F537" i="3"/>
  <c r="F538" i="3"/>
  <c r="F539" i="3"/>
  <c r="N139" i="3"/>
  <c r="N176" i="3"/>
  <c r="N113" i="3"/>
  <c r="N33" i="3"/>
  <c r="N61" i="3"/>
  <c r="N47" i="3"/>
  <c r="N138" i="3"/>
  <c r="F204" i="3"/>
  <c r="N165" i="3"/>
  <c r="N59" i="3"/>
  <c r="N74" i="3"/>
  <c r="N22" i="3"/>
  <c r="I339" i="1"/>
  <c r="M327" i="1"/>
  <c r="M328" i="1"/>
  <c r="J339" i="1"/>
  <c r="L339" i="1"/>
  <c r="M331" i="1"/>
  <c r="N201" i="1"/>
  <c r="N107" i="1"/>
  <c r="N11" i="1"/>
  <c r="N13" i="1"/>
  <c r="N154" i="1"/>
  <c r="N30" i="1"/>
  <c r="N17" i="1"/>
  <c r="G573" i="3"/>
  <c r="N270" i="3"/>
  <c r="N361" i="3"/>
  <c r="D393" i="3"/>
  <c r="N231" i="3"/>
  <c r="M532" i="3"/>
  <c r="H540" i="3"/>
  <c r="I540" i="3"/>
  <c r="J540" i="3"/>
  <c r="G569" i="3"/>
  <c r="G540" i="3"/>
  <c r="M533" i="3"/>
  <c r="K572" i="3"/>
  <c r="M534" i="3"/>
  <c r="K573" i="3"/>
  <c r="L540" i="3"/>
  <c r="J567" i="3"/>
  <c r="H214" i="3"/>
  <c r="M208" i="3"/>
  <c r="C567" i="3"/>
  <c r="C540" i="3"/>
  <c r="F207" i="3"/>
  <c r="N181" i="3"/>
  <c r="D533" i="3"/>
  <c r="N155" i="3"/>
  <c r="N129" i="3"/>
  <c r="N38" i="3"/>
  <c r="N142" i="3"/>
  <c r="N168" i="3"/>
  <c r="N77" i="3"/>
  <c r="N103" i="3"/>
  <c r="D534" i="3"/>
  <c r="N182" i="3"/>
  <c r="N79" i="3"/>
  <c r="N170" i="3"/>
  <c r="N40" i="3"/>
  <c r="F209" i="3"/>
  <c r="N196" i="3"/>
  <c r="N144" i="3"/>
  <c r="N105" i="3"/>
  <c r="N27" i="3"/>
  <c r="N118" i="3"/>
  <c r="N53" i="3"/>
  <c r="F536" i="3"/>
  <c r="N81" i="3"/>
  <c r="N43" i="3"/>
  <c r="N56" i="3"/>
  <c r="N134" i="3"/>
  <c r="F212" i="3"/>
  <c r="N64" i="3"/>
  <c r="N131" i="3"/>
  <c r="F211" i="3"/>
  <c r="N157" i="3"/>
  <c r="N92" i="3"/>
  <c r="D535" i="3"/>
  <c r="D214" i="3"/>
  <c r="N207" i="3" s="1"/>
  <c r="N533" i="3" s="1"/>
  <c r="N25" i="3"/>
  <c r="N194" i="3"/>
  <c r="N13" i="3"/>
  <c r="N17" i="3"/>
  <c r="N52" i="3"/>
  <c r="N12" i="3"/>
  <c r="N163" i="3"/>
  <c r="N72" i="3"/>
  <c r="N85" i="3"/>
  <c r="N98" i="3"/>
  <c r="N20" i="3"/>
  <c r="N46" i="3"/>
  <c r="N150" i="3"/>
  <c r="N189" i="3"/>
  <c r="N111" i="3"/>
  <c r="F202" i="3"/>
  <c r="D529" i="3"/>
  <c r="N34" i="3"/>
  <c r="N86" i="3"/>
  <c r="N125" i="3"/>
  <c r="N112" i="3"/>
  <c r="N8" i="3"/>
  <c r="N151" i="3"/>
  <c r="N99" i="3"/>
  <c r="N177" i="3"/>
  <c r="N21" i="3"/>
  <c r="F203" i="3"/>
  <c r="D531" i="3"/>
  <c r="N49" i="3"/>
  <c r="N153" i="3"/>
  <c r="N75" i="3"/>
  <c r="M330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293" i="1"/>
  <c r="N306" i="1"/>
  <c r="N199" i="1"/>
  <c r="N246" i="1"/>
  <c r="N178" i="1"/>
  <c r="N105" i="1"/>
  <c r="N259" i="1"/>
  <c r="N212" i="1"/>
  <c r="N165" i="1"/>
  <c r="N37" i="1"/>
  <c r="N225" i="1"/>
  <c r="N71" i="1"/>
  <c r="F332" i="1"/>
  <c r="N295" i="1"/>
  <c r="N308" i="1"/>
  <c r="N214" i="1"/>
  <c r="N227" i="1"/>
  <c r="N133" i="1"/>
  <c r="N73" i="1"/>
  <c r="N248" i="1"/>
  <c r="N39" i="1"/>
  <c r="N120" i="1"/>
  <c r="F334" i="1"/>
  <c r="N88" i="1"/>
  <c r="N62" i="1"/>
  <c r="F336" i="1"/>
  <c r="F328" i="1"/>
  <c r="N131" i="1"/>
  <c r="N118" i="1"/>
  <c r="N60" i="1"/>
  <c r="N261" i="1"/>
  <c r="N84" i="1"/>
  <c r="N242" i="1"/>
  <c r="N26" i="1"/>
  <c r="N86" i="1"/>
  <c r="N176" i="1"/>
  <c r="N223" i="1"/>
  <c r="N152" i="1"/>
  <c r="N148" i="1"/>
  <c r="N69" i="1"/>
  <c r="N210" i="1"/>
  <c r="N101" i="1"/>
  <c r="N174" i="1"/>
  <c r="N56" i="1"/>
  <c r="N180" i="1"/>
  <c r="N173" i="1"/>
  <c r="N19" i="1"/>
  <c r="N207" i="1"/>
  <c r="N53" i="1"/>
  <c r="N6" i="1"/>
  <c r="N100" i="1"/>
  <c r="N194" i="1"/>
  <c r="N32" i="1"/>
  <c r="N241" i="1"/>
  <c r="N147" i="1"/>
  <c r="N256" i="1"/>
  <c r="N290" i="1"/>
  <c r="N162" i="1"/>
  <c r="N303" i="1"/>
  <c r="N81" i="1"/>
  <c r="N102" i="1"/>
  <c r="N222" i="1"/>
  <c r="N175" i="1"/>
  <c r="N68" i="1"/>
  <c r="N34" i="1"/>
  <c r="N243" i="1"/>
  <c r="F329" i="1"/>
  <c r="N164" i="1"/>
  <c r="N198" i="1"/>
  <c r="N23" i="1"/>
  <c r="N211" i="1"/>
  <c r="N271" i="1"/>
  <c r="N130" i="1"/>
  <c r="F331" i="1"/>
  <c r="N166" i="1"/>
  <c r="N25" i="1"/>
  <c r="N249" i="1"/>
  <c r="N215" i="1"/>
  <c r="N134" i="1"/>
  <c r="N14" i="1"/>
  <c r="M577" i="3" l="1"/>
  <c r="N331" i="1"/>
  <c r="M518" i="3"/>
  <c r="G567" i="3"/>
  <c r="G579" i="3" s="1"/>
  <c r="D577" i="3"/>
  <c r="F577" i="3" s="1"/>
  <c r="D576" i="3"/>
  <c r="F576" i="3" s="1"/>
  <c r="D569" i="3"/>
  <c r="F569" i="3" s="1"/>
  <c r="M568" i="3"/>
  <c r="M569" i="3"/>
  <c r="D571" i="3"/>
  <c r="F571" i="3" s="1"/>
  <c r="M574" i="3"/>
  <c r="N159" i="1"/>
  <c r="N335" i="1"/>
  <c r="F339" i="1"/>
  <c r="N44" i="1"/>
  <c r="M576" i="3"/>
  <c r="M393" i="3"/>
  <c r="E540" i="3"/>
  <c r="E567" i="3"/>
  <c r="E579" i="3" s="1"/>
  <c r="N330" i="1"/>
  <c r="N206" i="1"/>
  <c r="N338" i="1"/>
  <c r="M339" i="1"/>
  <c r="N125" i="1"/>
  <c r="N332" i="1"/>
  <c r="N333" i="1"/>
  <c r="N328" i="1"/>
  <c r="N336" i="1"/>
  <c r="N279" i="1"/>
  <c r="N18" i="1"/>
  <c r="D578" i="3"/>
  <c r="F578" i="3" s="1"/>
  <c r="M572" i="3"/>
  <c r="N313" i="1"/>
  <c r="N112" i="1"/>
  <c r="N232" i="1"/>
  <c r="N31" i="1"/>
  <c r="N138" i="1"/>
  <c r="N334" i="1"/>
  <c r="N219" i="1"/>
  <c r="N337" i="1"/>
  <c r="N65" i="1"/>
  <c r="N300" i="1"/>
  <c r="N185" i="1"/>
  <c r="N253" i="1"/>
  <c r="N329" i="1"/>
  <c r="D553" i="3"/>
  <c r="F553" i="3" s="1"/>
  <c r="M573" i="3"/>
  <c r="M570" i="3"/>
  <c r="M566" i="3"/>
  <c r="K571" i="3"/>
  <c r="M571" i="3" s="1"/>
  <c r="M575" i="3"/>
  <c r="K567" i="3"/>
  <c r="M567" i="3" s="1"/>
  <c r="K540" i="3"/>
  <c r="M540" i="3" s="1"/>
  <c r="M214" i="3"/>
  <c r="N208" i="3"/>
  <c r="N534" i="3" s="1"/>
  <c r="N327" i="1"/>
  <c r="N78" i="1"/>
  <c r="N172" i="1"/>
  <c r="N91" i="1"/>
  <c r="N266" i="1"/>
  <c r="F560" i="3"/>
  <c r="D566" i="3"/>
  <c r="F566" i="3" s="1"/>
  <c r="M578" i="3"/>
  <c r="D567" i="3"/>
  <c r="I579" i="3"/>
  <c r="H579" i="3"/>
  <c r="L579" i="3"/>
  <c r="J579" i="3"/>
  <c r="N505" i="3"/>
  <c r="F518" i="3"/>
  <c r="N515" i="3"/>
  <c r="N563" i="3" s="1"/>
  <c r="N516" i="3"/>
  <c r="N564" i="3" s="1"/>
  <c r="N510" i="3"/>
  <c r="N558" i="3" s="1"/>
  <c r="N518" i="3"/>
  <c r="N566" i="3" s="1"/>
  <c r="N479" i="3"/>
  <c r="N466" i="3"/>
  <c r="N414" i="3"/>
  <c r="N440" i="3"/>
  <c r="N514" i="3"/>
  <c r="N562" i="3" s="1"/>
  <c r="N508" i="3"/>
  <c r="N556" i="3" s="1"/>
  <c r="N506" i="3"/>
  <c r="N554" i="3" s="1"/>
  <c r="N427" i="3"/>
  <c r="N512" i="3"/>
  <c r="N560" i="3" s="1"/>
  <c r="N511" i="3"/>
  <c r="N559" i="3" s="1"/>
  <c r="N507" i="3"/>
  <c r="N555" i="3" s="1"/>
  <c r="N509" i="3"/>
  <c r="N557" i="3" s="1"/>
  <c r="N513" i="3"/>
  <c r="N561" i="3" s="1"/>
  <c r="N517" i="3"/>
  <c r="N565" i="3" s="1"/>
  <c r="N492" i="3"/>
  <c r="N453" i="3"/>
  <c r="K553" i="3"/>
  <c r="M553" i="3" s="1"/>
  <c r="D575" i="3"/>
  <c r="F575" i="3" s="1"/>
  <c r="C579" i="3"/>
  <c r="N212" i="3"/>
  <c r="N538" i="3" s="1"/>
  <c r="N211" i="3"/>
  <c r="N537" i="3" s="1"/>
  <c r="N209" i="3"/>
  <c r="N535" i="3" s="1"/>
  <c r="N392" i="3"/>
  <c r="N552" i="3" s="1"/>
  <c r="N276" i="3"/>
  <c r="N302" i="3"/>
  <c r="N380" i="3"/>
  <c r="N315" i="3"/>
  <c r="N354" i="3"/>
  <c r="N328" i="3"/>
  <c r="N391" i="3"/>
  <c r="N551" i="3" s="1"/>
  <c r="N341" i="3"/>
  <c r="N367" i="3"/>
  <c r="N289" i="3"/>
  <c r="N250" i="3"/>
  <c r="N393" i="3"/>
  <c r="N553" i="3" s="1"/>
  <c r="F393" i="3"/>
  <c r="N390" i="3"/>
  <c r="N550" i="3" s="1"/>
  <c r="N389" i="3"/>
  <c r="N549" i="3" s="1"/>
  <c r="N388" i="3"/>
  <c r="N548" i="3" s="1"/>
  <c r="N387" i="3"/>
  <c r="N547" i="3" s="1"/>
  <c r="N386" i="3"/>
  <c r="N546" i="3" s="1"/>
  <c r="N385" i="3"/>
  <c r="N545" i="3" s="1"/>
  <c r="N384" i="3"/>
  <c r="N544" i="3" s="1"/>
  <c r="N383" i="3"/>
  <c r="N543" i="3" s="1"/>
  <c r="N382" i="3"/>
  <c r="N542" i="3" s="1"/>
  <c r="N381" i="3"/>
  <c r="N541" i="3" s="1"/>
  <c r="N263" i="3"/>
  <c r="N237" i="3"/>
  <c r="F529" i="3"/>
  <c r="D568" i="3"/>
  <c r="F535" i="3"/>
  <c r="D574" i="3"/>
  <c r="F534" i="3"/>
  <c r="D573" i="3"/>
  <c r="D540" i="3"/>
  <c r="F531" i="3"/>
  <c r="D570" i="3"/>
  <c r="N203" i="3"/>
  <c r="N529" i="3" s="1"/>
  <c r="N202" i="3"/>
  <c r="N528" i="3" s="1"/>
  <c r="N206" i="3"/>
  <c r="N532" i="3" s="1"/>
  <c r="N210" i="3"/>
  <c r="N536" i="3" s="1"/>
  <c r="N205" i="3"/>
  <c r="N531" i="3" s="1"/>
  <c r="N204" i="3"/>
  <c r="N530" i="3" s="1"/>
  <c r="N214" i="3"/>
  <c r="N540" i="3" s="1"/>
  <c r="F214" i="3"/>
  <c r="N149" i="3"/>
  <c r="N32" i="3"/>
  <c r="N162" i="3"/>
  <c r="N58" i="3"/>
  <c r="N19" i="3"/>
  <c r="N136" i="3"/>
  <c r="N45" i="3"/>
  <c r="N188" i="3"/>
  <c r="N97" i="3"/>
  <c r="N110" i="3"/>
  <c r="N71" i="3"/>
  <c r="N175" i="3"/>
  <c r="N213" i="3"/>
  <c r="N539" i="3" s="1"/>
  <c r="N201" i="3"/>
  <c r="N123" i="3"/>
  <c r="N84" i="3"/>
  <c r="F533" i="3"/>
  <c r="D572" i="3"/>
  <c r="K579" i="3" l="1"/>
  <c r="M579" i="3" s="1"/>
  <c r="F540" i="3"/>
  <c r="F567" i="3"/>
  <c r="F572" i="3"/>
  <c r="F573" i="3"/>
  <c r="F574" i="3"/>
  <c r="F568" i="3"/>
  <c r="D579" i="3"/>
  <c r="F570" i="3"/>
  <c r="N574" i="3" l="1"/>
  <c r="N579" i="3"/>
  <c r="N570" i="3"/>
  <c r="N568" i="3"/>
  <c r="N571" i="3"/>
  <c r="F579" i="3"/>
  <c r="N578" i="3"/>
  <c r="N569" i="3"/>
  <c r="N577" i="3"/>
  <c r="N576" i="3"/>
  <c r="N575" i="3"/>
  <c r="N567" i="3"/>
  <c r="N573" i="3"/>
  <c r="N572" i="3"/>
</calcChain>
</file>

<file path=xl/sharedStrings.xml><?xml version="1.0" encoding="utf-8"?>
<sst xmlns="http://schemas.openxmlformats.org/spreadsheetml/2006/main" count="1328" uniqueCount="115">
  <si>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</si>
  <si>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</si>
  <si>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</si>
  <si>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</si>
  <si>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</si>
  <si>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</si>
  <si>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</si>
  <si>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</si>
  <si>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</si>
  <si>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</si>
  <si>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</si>
  <si>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</si>
  <si>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</si>
  <si>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</si>
  <si>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</si>
  <si>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</si>
  <si>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</si>
  <si>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</si>
  <si>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</si>
  <si>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</si>
  <si>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</si>
  <si>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</si>
  <si>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</si>
  <si>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</si>
  <si>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</si>
  <si>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</si>
  <si>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</si>
  <si>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</si>
  <si>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</si>
  <si>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</si>
  <si>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</si>
  <si>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</si>
  <si>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</si>
  <si>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</si>
  <si>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</si>
  <si>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</si>
  <si>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</si>
  <si>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</si>
  <si>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</si>
  <si>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</si>
  <si>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</si>
  <si>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</si>
  <si>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</si>
  <si>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</si>
  <si>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</si>
  <si>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</si>
  <si>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</si>
  <si>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</si>
  <si>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</si>
  <si>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</si>
  <si>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</si>
  <si>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</si>
  <si>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</si>
  <si>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</si>
  <si>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</si>
  <si>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</si>
  <si>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</si>
  <si>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</si>
  <si>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</si>
  <si>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</si>
  <si>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</si>
  <si>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</si>
  <si>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</si>
  <si>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</si>
  <si>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</si>
  <si>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</si>
  <si>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</si>
  <si>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</si>
  <si>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</si>
  <si>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</si>
  <si>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</si>
  <si>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</si>
  <si>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</si>
  <si>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</si>
  <si>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</si>
  <si>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</si>
  <si>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</si>
  <si>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</si>
  <si>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</si>
  <si>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</si>
  <si>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</si>
  <si>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</si>
  <si>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</si>
  <si>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</si>
  <si>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</si>
  <si>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</si>
  <si>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</si>
  <si>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</si>
  <si>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</si>
  <si>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</si>
  <si>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1" type="noConversion"/>
  </si>
  <si>
    <t>大家财险</t>
    <phoneticPr fontId="21" type="noConversion"/>
  </si>
  <si>
    <t>大家财险</t>
    <phoneticPr fontId="21" type="noConversion"/>
  </si>
  <si>
    <t>大家</t>
    <phoneticPr fontId="21" type="noConversion"/>
  </si>
  <si>
    <t>亚太财险</t>
    <phoneticPr fontId="21" type="noConversion"/>
  </si>
  <si>
    <t>融盛财险</t>
    <phoneticPr fontId="21" type="noConversion"/>
  </si>
  <si>
    <t>2021年丹东市电销业务统计表</t>
    <phoneticPr fontId="21" type="noConversion"/>
  </si>
  <si>
    <t>2021年各财险公司摩托车交强险承保情况表</t>
    <phoneticPr fontId="21" type="noConversion"/>
  </si>
  <si>
    <t xml:space="preserve">单位：万元（保留2位小数） </t>
  </si>
  <si>
    <t>累计</t>
  </si>
  <si>
    <t>大家</t>
  </si>
  <si>
    <t>中华联合财险</t>
    <phoneticPr fontId="21" type="noConversion"/>
  </si>
  <si>
    <t>平安财险</t>
    <phoneticPr fontId="21" type="noConversion"/>
  </si>
  <si>
    <t>融盛</t>
    <phoneticPr fontId="21" type="noConversion"/>
  </si>
  <si>
    <r>
      <t>2021年</t>
    </r>
    <r>
      <rPr>
        <b/>
        <u/>
        <sz val="20"/>
        <rFont val="仿宋_GB2312"/>
        <charset val="134"/>
      </rPr>
      <t xml:space="preserve"> 6月 </t>
    </r>
    <r>
      <rPr>
        <b/>
        <sz val="20"/>
        <rFont val="仿宋_GB2312"/>
        <charset val="134"/>
      </rPr>
      <t>“家庭自用车——新车”保费收入统计表</t>
    </r>
    <phoneticPr fontId="32" type="noConversion"/>
  </si>
  <si>
    <t>2021年1-6月丹东市财产保险业务统计表</t>
    <phoneticPr fontId="21" type="noConversion"/>
  </si>
  <si>
    <t>（2021年6月）</t>
    <phoneticPr fontId="21" type="noConversion"/>
  </si>
  <si>
    <t>东港市1-6月财产保险业务统计表</t>
    <phoneticPr fontId="21" type="noConversion"/>
  </si>
  <si>
    <t>财字3号表                                             （2021年1-6月）                                           单位：万元</t>
    <phoneticPr fontId="21" type="noConversion"/>
  </si>
  <si>
    <t>凤城市1-6月财产保险业务统计表</t>
    <phoneticPr fontId="21" type="noConversion"/>
  </si>
  <si>
    <t>宽甸县1-6月财产保险业务统计表</t>
    <phoneticPr fontId="21" type="noConversion"/>
  </si>
  <si>
    <t>2021年1-6月县域财产保险业务统计表</t>
    <phoneticPr fontId="21" type="noConversion"/>
  </si>
  <si>
    <t>国寿财险</t>
    <phoneticPr fontId="21" type="noConversion"/>
  </si>
  <si>
    <t>（2021年1-6月）</t>
    <phoneticPr fontId="21" type="noConversion"/>
  </si>
  <si>
    <t xml:space="preserve"> 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</si>
</sst>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_-* #,##0.00_-;\-* #,##0.00_-;_-* &quot;-&quot;??_-;_-@_-"/>
    <numFmt numFmtId="179" formatCode="0_);[Red]\(0\)"/>
  </numFmts>
  <fonts count="4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13">
    <xf numFmtId="0" fontId="0" fillId="0" borderId="0">
      <alignment vertical="center"/>
    </xf>
    <xf numFmtId="0" fontId="18" fillId="0" borderId="0"/>
    <xf numFmtId="0" fontId="18" fillId="0" borderId="0"/>
    <xf numFmtId="0" fontId="18" fillId="0" borderId="0"/>
    <xf numFmtId="178" fontId="20" fillId="0" borderId="0" applyFont="0" applyFill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2" fillId="0" borderId="0">
      <alignment vertical="center"/>
    </xf>
  </cellStyleXfs>
  <cellXfs count="27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/>
    <xf numFmtId="176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177" fontId="7" fillId="0" borderId="22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 wrapText="1"/>
    </xf>
    <xf numFmtId="176" fontId="11" fillId="0" borderId="4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/>
    <xf numFmtId="176" fontId="7" fillId="0" borderId="4" xfId="0" applyNumberFormat="1" applyFont="1" applyFill="1" applyBorder="1">
      <alignment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35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76" fontId="12" fillId="0" borderId="39" xfId="0" applyNumberFormat="1" applyFont="1" applyFill="1" applyBorder="1" applyAlignment="1">
      <alignment horizontal="right" vertical="center"/>
    </xf>
    <xf numFmtId="176" fontId="12" fillId="0" borderId="36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76" fontId="12" fillId="0" borderId="5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 wrapText="1"/>
    </xf>
    <xf numFmtId="176" fontId="10" fillId="0" borderId="4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/>
    <xf numFmtId="176" fontId="7" fillId="0" borderId="38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8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horizontal="right" vertical="center"/>
    </xf>
    <xf numFmtId="176" fontId="7" fillId="0" borderId="4" xfId="212" applyNumberFormat="1" applyFont="1" applyFill="1" applyBorder="1" applyAlignment="1">
      <alignment vertical="center"/>
    </xf>
    <xf numFmtId="176" fontId="7" fillId="0" borderId="4" xfId="212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26" fillId="0" borderId="18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6" fillId="0" borderId="4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>
      <alignment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4" fillId="0" borderId="18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/>
    <xf numFmtId="176" fontId="23" fillId="2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Border="1" applyAlignment="1"/>
    <xf numFmtId="176" fontId="23" fillId="0" borderId="39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  <xf numFmtId="176" fontId="23" fillId="0" borderId="33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/>
    <xf numFmtId="176" fontId="28" fillId="0" borderId="18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/>
    <xf numFmtId="176" fontId="7" fillId="0" borderId="33" xfId="0" applyNumberFormat="1" applyFont="1" applyFill="1" applyBorder="1" applyAlignment="1"/>
    <xf numFmtId="176" fontId="7" fillId="0" borderId="2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/>
    <xf numFmtId="176" fontId="7" fillId="0" borderId="39" xfId="0" applyNumberFormat="1" applyFont="1" applyFill="1" applyBorder="1" applyAlignment="1"/>
    <xf numFmtId="176" fontId="7" fillId="0" borderId="40" xfId="0" applyNumberFormat="1" applyFont="1" applyFill="1" applyBorder="1" applyAlignment="1"/>
    <xf numFmtId="176" fontId="7" fillId="0" borderId="13" xfId="0" applyNumberFormat="1" applyFont="1" applyFill="1" applyBorder="1" applyAlignment="1"/>
    <xf numFmtId="176" fontId="7" fillId="0" borderId="4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right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179" fontId="23" fillId="0" borderId="18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horizontal="right" vertical="center"/>
    </xf>
    <xf numFmtId="179" fontId="23" fillId="0" borderId="11" xfId="0" applyNumberFormat="1" applyFont="1" applyFill="1" applyBorder="1" applyAlignment="1">
      <alignment horizontal="right" vertical="center"/>
    </xf>
    <xf numFmtId="179" fontId="23" fillId="0" borderId="4" xfId="0" applyNumberFormat="1" applyFont="1" applyFill="1" applyBorder="1" applyAlignment="1">
      <alignment vertical="center"/>
    </xf>
    <xf numFmtId="176" fontId="10" fillId="0" borderId="4" xfId="153" applyNumberFormat="1" applyFont="1" applyFill="1" applyBorder="1" applyAlignment="1" applyProtection="1">
      <alignment horizontal="right" vertical="center"/>
    </xf>
    <xf numFmtId="176" fontId="10" fillId="0" borderId="8" xfId="156" applyNumberFormat="1" applyFont="1" applyFill="1" applyBorder="1" applyAlignment="1" applyProtection="1">
      <alignment horizontal="right" vertical="center"/>
    </xf>
    <xf numFmtId="176" fontId="16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4" xfId="156" applyNumberFormat="1" applyFont="1" applyFill="1" applyBorder="1" applyAlignment="1" applyProtection="1">
      <alignment horizontal="right" vertical="center"/>
    </xf>
    <xf numFmtId="176" fontId="7" fillId="0" borderId="56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28" fillId="0" borderId="11" xfId="0" applyNumberFormat="1" applyFont="1" applyFill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176" fontId="10" fillId="0" borderId="4" xfId="207" applyNumberFormat="1" applyFont="1" applyFill="1" applyBorder="1" applyAlignment="1">
      <alignment horizontal="right"/>
    </xf>
    <xf numFmtId="176" fontId="10" fillId="0" borderId="4" xfId="209" applyNumberFormat="1" applyFont="1" applyFill="1" applyBorder="1" applyAlignment="1">
      <alignment horizontal="right"/>
    </xf>
    <xf numFmtId="176" fontId="10" fillId="0" borderId="4" xfId="208" applyNumberFormat="1" applyFont="1" applyFill="1" applyBorder="1" applyAlignment="1">
      <alignment horizontal="right"/>
    </xf>
    <xf numFmtId="176" fontId="10" fillId="0" borderId="4" xfId="210" applyNumberFormat="1" applyFont="1" applyFill="1" applyBorder="1" applyAlignment="1">
      <alignment horizontal="right"/>
    </xf>
    <xf numFmtId="176" fontId="17" fillId="0" borderId="11" xfId="0" applyNumberFormat="1" applyFont="1" applyFill="1" applyBorder="1" applyAlignment="1">
      <alignment horizontal="right" vertical="center"/>
    </xf>
    <xf numFmtId="176" fontId="17" fillId="0" borderId="18" xfId="0" applyNumberFormat="1" applyFont="1" applyFill="1" applyBorder="1" applyAlignment="1">
      <alignment horizontal="right" vertical="center"/>
    </xf>
    <xf numFmtId="176" fontId="12" fillId="0" borderId="30" xfId="0" applyNumberFormat="1" applyFont="1" applyFill="1" applyBorder="1" applyAlignment="1">
      <alignment horizontal="right" vertical="center"/>
    </xf>
    <xf numFmtId="176" fontId="28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4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8" fillId="0" borderId="0" xfId="152"/>
    <xf numFmtId="0" fontId="34" fillId="0" borderId="0" xfId="151" applyFont="1" applyFill="1" applyBorder="1" applyAlignment="1">
      <alignment vertical="center"/>
    </xf>
    <xf numFmtId="0" fontId="35" fillId="0" borderId="0" xfId="151" applyFont="1" applyFill="1" applyAlignment="1"/>
    <xf numFmtId="0" fontId="2" fillId="0" borderId="4" xfId="15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7" fontId="35" fillId="0" borderId="4" xfId="151" applyNumberFormat="1" applyFont="1" applyFill="1" applyBorder="1" applyAlignment="1">
      <alignment horizontal="center" vertical="center"/>
    </xf>
    <xf numFmtId="177" fontId="19" fillId="0" borderId="4" xfId="151" applyNumberFormat="1" applyFont="1" applyFill="1" applyBorder="1" applyAlignment="1">
      <alignment horizontal="center" vertical="center"/>
    </xf>
    <xf numFmtId="177" fontId="37" fillId="0" borderId="4" xfId="151" applyNumberFormat="1" applyFont="1" applyFill="1" applyBorder="1" applyAlignment="1">
      <alignment horizontal="center" vertical="center"/>
    </xf>
    <xf numFmtId="176" fontId="6" fillId="0" borderId="0" xfId="151" applyNumberFormat="1" applyFont="1" applyFill="1" applyAlignment="1"/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7" fontId="40" fillId="0" borderId="4" xfId="151" applyNumberFormat="1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23" fillId="0" borderId="49" xfId="0" applyNumberFormat="1" applyFont="1" applyFill="1" applyBorder="1" applyAlignment="1">
      <alignment horizontal="right" vertical="center"/>
    </xf>
    <xf numFmtId="176" fontId="10" fillId="0" borderId="8" xfId="153" applyNumberFormat="1" applyFont="1" applyFill="1" applyBorder="1" applyAlignment="1" applyProtection="1">
      <alignment horizontal="right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177" fontId="7" fillId="0" borderId="0" xfId="0" applyNumberFormat="1" applyFont="1" applyFill="1" applyAlignment="1"/>
    <xf numFmtId="177" fontId="7" fillId="0" borderId="0" xfId="0" applyNumberFormat="1" applyFont="1" applyFill="1" applyBorder="1" applyAlignment="1"/>
    <xf numFmtId="177" fontId="7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>
      <alignment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50" xfId="0" applyNumberFormat="1" applyFont="1" applyFill="1" applyBorder="1" applyAlignment="1">
      <alignment horizontal="right" vertical="center"/>
    </xf>
    <xf numFmtId="177" fontId="7" fillId="0" borderId="54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49" xfId="0" applyNumberFormat="1" applyFont="1" applyFill="1" applyBorder="1" applyAlignment="1">
      <alignment horizontal="center" vertical="center"/>
    </xf>
    <xf numFmtId="177" fontId="10" fillId="0" borderId="8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49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Alignment="1"/>
    <xf numFmtId="177" fontId="7" fillId="0" borderId="2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horizontal="center" vertical="center" wrapText="1"/>
    </xf>
    <xf numFmtId="176" fontId="7" fillId="0" borderId="47" xfId="0" applyNumberFormat="1" applyFont="1" applyFill="1" applyBorder="1" applyAlignment="1">
      <alignment horizontal="center" vertical="center" wrapText="1"/>
    </xf>
    <xf numFmtId="176" fontId="7" fillId="0" borderId="46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8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6" fontId="7" fillId="0" borderId="44" xfId="0" applyNumberFormat="1" applyFont="1" applyFill="1" applyBorder="1" applyAlignment="1">
      <alignment horizontal="center" vertical="center" wrapText="1"/>
    </xf>
    <xf numFmtId="176" fontId="7" fillId="0" borderId="57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176" fontId="7" fillId="0" borderId="38" xfId="0" applyNumberFormat="1" applyFont="1" applyFill="1" applyBorder="1" applyAlignment="1">
      <alignment horizontal="center" vertical="center" wrapText="1"/>
    </xf>
    <xf numFmtId="176" fontId="7" fillId="0" borderId="43" xfId="0" applyNumberFormat="1" applyFont="1" applyFill="1" applyBorder="1" applyAlignment="1">
      <alignment horizontal="center" vertical="center" wrapText="1"/>
    </xf>
    <xf numFmtId="176" fontId="7" fillId="0" borderId="45" xfId="0" applyNumberFormat="1" applyFont="1" applyFill="1" applyBorder="1" applyAlignment="1">
      <alignment horizontal="center" vertical="center" wrapText="1"/>
    </xf>
    <xf numFmtId="176" fontId="7" fillId="0" borderId="41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2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151" applyFont="1" applyFill="1" applyBorder="1" applyAlignment="1">
      <alignment horizontal="center" vertical="center"/>
    </xf>
    <xf numFmtId="0" fontId="33" fillId="0" borderId="0" xfId="152" applyFont="1" applyAlignment="1"/>
    <xf numFmtId="0" fontId="2" fillId="0" borderId="4" xfId="151" applyFont="1" applyFill="1" applyBorder="1" applyAlignment="1">
      <alignment horizontal="center" vertical="center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685800" y="609600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1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3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1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2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3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6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7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8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9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0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81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82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6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7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0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11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2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4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5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6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7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18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19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20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2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23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24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25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2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2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3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3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3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38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39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40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41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42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45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6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7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48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49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0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1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2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3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54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55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56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57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58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59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60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64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5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6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67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8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69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0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1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2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73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74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75" name="直线 1"/>
        <xdr:cNvSpPr>
          <a:spLocks noChangeShapeType="1"/>
        </xdr:cNvSpPr>
      </xdr:nvSpPr>
      <xdr:spPr>
        <a:xfrm>
          <a:off x="333375" y="5334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3" name="直线 13"/>
        <xdr:cNvSpPr>
          <a:spLocks noChangeShapeType="1"/>
        </xdr:cNvSpPr>
      </xdr:nvSpPr>
      <xdr:spPr>
        <a:xfrm>
          <a:off x="333375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398</xdr:row>
      <xdr:rowOff>19050</xdr:rowOff>
    </xdr:from>
    <xdr:to>
      <xdr:col>2</xdr:col>
      <xdr:colOff>9525</xdr:colOff>
      <xdr:row>400</xdr:row>
      <xdr:rowOff>161925</xdr:rowOff>
    </xdr:to>
    <xdr:sp macro="" textlink="">
      <xdr:nvSpPr>
        <xdr:cNvPr id="84" name="直线 22"/>
        <xdr:cNvSpPr>
          <a:spLocks noChangeShapeType="1"/>
        </xdr:cNvSpPr>
      </xdr:nvSpPr>
      <xdr:spPr>
        <a:xfrm>
          <a:off x="333375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524</xdr:row>
      <xdr:rowOff>19050</xdr:rowOff>
    </xdr:from>
    <xdr:to>
      <xdr:col>2</xdr:col>
      <xdr:colOff>9525</xdr:colOff>
      <xdr:row>526</xdr:row>
      <xdr:rowOff>161925</xdr:rowOff>
    </xdr:to>
    <xdr:sp macro="" textlink="">
      <xdr:nvSpPr>
        <xdr:cNvPr id="85" name="直线 28"/>
        <xdr:cNvSpPr>
          <a:spLocks noChangeShapeType="1"/>
        </xdr:cNvSpPr>
      </xdr:nvSpPr>
      <xdr:spPr>
        <a:xfrm>
          <a:off x="333375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86" name="直线 87"/>
        <xdr:cNvSpPr>
          <a:spLocks noChangeShapeType="1"/>
        </xdr:cNvSpPr>
      </xdr:nvSpPr>
      <xdr:spPr>
        <a:xfrm>
          <a:off x="323850" y="39204900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87" name="直线 88"/>
        <xdr:cNvSpPr>
          <a:spLocks noChangeShapeType="1"/>
        </xdr:cNvSpPr>
      </xdr:nvSpPr>
      <xdr:spPr>
        <a:xfrm>
          <a:off x="323850" y="3920490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8" name="直线 105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89" name="直线 106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398</xdr:row>
      <xdr:rowOff>19050</xdr:rowOff>
    </xdr:from>
    <xdr:to>
      <xdr:col>2</xdr:col>
      <xdr:colOff>0</xdr:colOff>
      <xdr:row>400</xdr:row>
      <xdr:rowOff>161925</xdr:rowOff>
    </xdr:to>
    <xdr:sp macro="" textlink="">
      <xdr:nvSpPr>
        <xdr:cNvPr id="90" name="直线 107"/>
        <xdr:cNvSpPr>
          <a:spLocks noChangeShapeType="1"/>
        </xdr:cNvSpPr>
      </xdr:nvSpPr>
      <xdr:spPr>
        <a:xfrm>
          <a:off x="323850" y="703421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1" name="直线 120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2" name="直线 121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3" name="直线 122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4" name="直线 123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5" name="直线 124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152400</xdr:rowOff>
    </xdr:to>
    <xdr:sp macro="" textlink="">
      <xdr:nvSpPr>
        <xdr:cNvPr id="96" name="直线 125"/>
        <xdr:cNvSpPr>
          <a:spLocks noChangeShapeType="1"/>
        </xdr:cNvSpPr>
      </xdr:nvSpPr>
      <xdr:spPr>
        <a:xfrm>
          <a:off x="323850" y="92354400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524</xdr:row>
      <xdr:rowOff>19050</xdr:rowOff>
    </xdr:from>
    <xdr:to>
      <xdr:col>2</xdr:col>
      <xdr:colOff>0</xdr:colOff>
      <xdr:row>526</xdr:row>
      <xdr:rowOff>161925</xdr:rowOff>
    </xdr:to>
    <xdr:sp macro="" textlink="">
      <xdr:nvSpPr>
        <xdr:cNvPr id="97" name="直线 126"/>
        <xdr:cNvSpPr>
          <a:spLocks noChangeShapeType="1"/>
        </xdr:cNvSpPr>
      </xdr:nvSpPr>
      <xdr:spPr>
        <a:xfrm>
          <a:off x="323850" y="923544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zoomScaleNormal="100" workbookViewId="0">
      <pane xSplit="1" ySplit="5" topLeftCell="B6" activePane="bottomRight" state="frozen"/>
      <selection pane="topRight"/>
      <selection pane="bottomLeft"/>
      <selection pane="bottomRight" activeCell="I26" sqref="I26"/>
    </sheetView>
  </sheetViews>
  <sheetFormatPr defaultColWidth="9" defaultRowHeight="13.5"/>
  <cols>
    <col min="1" max="1" width="3.375" style="10" customWidth="1"/>
    <col min="2" max="2" width="17.75" style="10" customWidth="1"/>
    <col min="3" max="5" width="9.125" style="10" customWidth="1"/>
    <col min="6" max="6" width="10" style="190" customWidth="1"/>
    <col min="7" max="7" width="9.125" style="10" customWidth="1"/>
    <col min="8" max="8" width="12.5" style="10" customWidth="1"/>
    <col min="9" max="12" width="9.125" style="10" customWidth="1"/>
    <col min="13" max="13" width="10.625" style="190" customWidth="1"/>
    <col min="14" max="14" width="9.125" style="190" customWidth="1"/>
    <col min="15" max="16384" width="9" style="10"/>
  </cols>
  <sheetData>
    <row r="1" spans="1:14" s="70" customFormat="1" ht="18.75">
      <c r="A1" s="213" t="s">
        <v>105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s="70" customFormat="1" ht="14.25" thickBot="1">
      <c r="B2" s="72" t="s">
        <v>0</v>
      </c>
      <c r="C2" s="71"/>
      <c r="D2" s="71"/>
      <c r="F2" s="192"/>
      <c r="G2" s="86" t="s">
        <v>113</v>
      </c>
      <c r="H2" s="71"/>
      <c r="I2" s="71"/>
      <c r="J2" s="71"/>
      <c r="K2" s="71"/>
      <c r="L2" s="72" t="s">
        <v>1</v>
      </c>
      <c r="M2" s="186"/>
      <c r="N2" s="186"/>
    </row>
    <row r="3" spans="1:14" s="70" customFormat="1">
      <c r="A3" s="210" t="s">
        <v>2</v>
      </c>
      <c r="B3" s="182" t="s">
        <v>3</v>
      </c>
      <c r="C3" s="214" t="s">
        <v>4</v>
      </c>
      <c r="D3" s="214"/>
      <c r="E3" s="214"/>
      <c r="F3" s="215"/>
      <c r="G3" s="214" t="s">
        <v>5</v>
      </c>
      <c r="H3" s="214"/>
      <c r="I3" s="214" t="s">
        <v>6</v>
      </c>
      <c r="J3" s="214"/>
      <c r="K3" s="214"/>
      <c r="L3" s="214"/>
      <c r="M3" s="214"/>
      <c r="N3" s="217" t="s">
        <v>7</v>
      </c>
    </row>
    <row r="4" spans="1:14" s="70" customFormat="1">
      <c r="A4" s="211"/>
      <c r="B4" s="71" t="s">
        <v>8</v>
      </c>
      <c r="C4" s="216" t="s">
        <v>9</v>
      </c>
      <c r="D4" s="216" t="s">
        <v>10</v>
      </c>
      <c r="E4" s="216" t="s">
        <v>11</v>
      </c>
      <c r="F4" s="194" t="s">
        <v>12</v>
      </c>
      <c r="G4" s="216" t="s">
        <v>13</v>
      </c>
      <c r="H4" s="216" t="s">
        <v>14</v>
      </c>
      <c r="I4" s="181" t="s">
        <v>13</v>
      </c>
      <c r="J4" s="216" t="s">
        <v>15</v>
      </c>
      <c r="K4" s="216"/>
      <c r="L4" s="216"/>
      <c r="M4" s="199" t="s">
        <v>12</v>
      </c>
      <c r="N4" s="218"/>
    </row>
    <row r="5" spans="1:14" s="70" customFormat="1">
      <c r="A5" s="211"/>
      <c r="B5" s="183" t="s">
        <v>16</v>
      </c>
      <c r="C5" s="216"/>
      <c r="D5" s="216"/>
      <c r="E5" s="216"/>
      <c r="F5" s="194" t="s">
        <v>17</v>
      </c>
      <c r="G5" s="216"/>
      <c r="H5" s="216"/>
      <c r="I5" s="41" t="s">
        <v>18</v>
      </c>
      <c r="J5" s="181" t="s">
        <v>9</v>
      </c>
      <c r="K5" s="181" t="s">
        <v>10</v>
      </c>
      <c r="L5" s="181" t="s">
        <v>11</v>
      </c>
      <c r="M5" s="199" t="s">
        <v>17</v>
      </c>
      <c r="N5" s="187" t="s">
        <v>17</v>
      </c>
    </row>
    <row r="6" spans="1:14" s="70" customFormat="1">
      <c r="A6" s="211"/>
      <c r="B6" s="181" t="s">
        <v>19</v>
      </c>
      <c r="C6" s="87">
        <v>2873.35</v>
      </c>
      <c r="D6" s="87">
        <v>13977.85</v>
      </c>
      <c r="E6" s="84">
        <v>17506.38</v>
      </c>
      <c r="F6" s="195">
        <f t="shared" ref="F6:F27" si="0">(D6-E6)/E6*100</f>
        <v>-20.155680386236334</v>
      </c>
      <c r="G6" s="85">
        <v>101867</v>
      </c>
      <c r="H6" s="85">
        <v>9134287.3100000005</v>
      </c>
      <c r="I6" s="85">
        <v>15383</v>
      </c>
      <c r="J6" s="84">
        <v>1216.96</v>
      </c>
      <c r="K6" s="84">
        <v>9388.41</v>
      </c>
      <c r="L6" s="84">
        <v>7664.46</v>
      </c>
      <c r="M6" s="16">
        <f t="shared" ref="M6:M18" si="1">(K6-L6)/L6*100</f>
        <v>22.492778356205132</v>
      </c>
      <c r="N6" s="185">
        <f t="shared" ref="N6:N18" si="2">D6/D327*100</f>
        <v>35.910585137661002</v>
      </c>
    </row>
    <row r="7" spans="1:14" s="70" customFormat="1">
      <c r="A7" s="211"/>
      <c r="B7" s="181" t="s">
        <v>20</v>
      </c>
      <c r="C7" s="87">
        <v>620.29999999999995</v>
      </c>
      <c r="D7" s="87">
        <v>3331.01</v>
      </c>
      <c r="E7" s="85">
        <v>4040.25</v>
      </c>
      <c r="F7" s="195">
        <f t="shared" si="0"/>
        <v>-17.554359259946782</v>
      </c>
      <c r="G7" s="85">
        <v>50739</v>
      </c>
      <c r="H7" s="85">
        <v>1015123.2</v>
      </c>
      <c r="I7" s="85">
        <v>7335</v>
      </c>
      <c r="J7" s="84">
        <v>401.27</v>
      </c>
      <c r="K7" s="84">
        <v>3276.34</v>
      </c>
      <c r="L7" s="84">
        <v>2468.92</v>
      </c>
      <c r="M7" s="16">
        <f t="shared" si="1"/>
        <v>32.703368274387188</v>
      </c>
      <c r="N7" s="185">
        <f t="shared" si="2"/>
        <v>39.290570540662998</v>
      </c>
    </row>
    <row r="8" spans="1:14" s="70" customFormat="1">
      <c r="A8" s="211"/>
      <c r="B8" s="181" t="s">
        <v>21</v>
      </c>
      <c r="C8" s="87">
        <v>265.02999999999997</v>
      </c>
      <c r="D8" s="87">
        <v>1906.17</v>
      </c>
      <c r="E8" s="85">
        <v>1096.95</v>
      </c>
      <c r="F8" s="195">
        <f t="shared" si="0"/>
        <v>73.769998632572126</v>
      </c>
      <c r="G8" s="85">
        <v>642</v>
      </c>
      <c r="H8" s="85">
        <v>1850965.45</v>
      </c>
      <c r="I8" s="85">
        <v>93</v>
      </c>
      <c r="J8" s="84">
        <v>6.96</v>
      </c>
      <c r="K8" s="84">
        <v>2294.4699999999998</v>
      </c>
      <c r="L8" s="84">
        <v>188.07</v>
      </c>
      <c r="M8" s="16">
        <f t="shared" si="1"/>
        <v>1120.0085074706226</v>
      </c>
      <c r="N8" s="185">
        <f t="shared" si="2"/>
        <v>71.655167209671049</v>
      </c>
    </row>
    <row r="9" spans="1:14" s="70" customFormat="1">
      <c r="A9" s="211"/>
      <c r="B9" s="181" t="s">
        <v>22</v>
      </c>
      <c r="C9" s="87">
        <v>75.599999999999994</v>
      </c>
      <c r="D9" s="87">
        <v>336.37</v>
      </c>
      <c r="E9" s="85">
        <v>385.69</v>
      </c>
      <c r="F9" s="195">
        <f t="shared" si="0"/>
        <v>-12.787471803780237</v>
      </c>
      <c r="G9" s="85">
        <v>17336</v>
      </c>
      <c r="H9" s="85">
        <v>521822.96</v>
      </c>
      <c r="I9" s="85">
        <v>1579</v>
      </c>
      <c r="J9" s="84">
        <v>30.4</v>
      </c>
      <c r="K9" s="84">
        <v>217.06</v>
      </c>
      <c r="L9" s="84">
        <v>279.77</v>
      </c>
      <c r="M9" s="16">
        <f t="shared" si="1"/>
        <v>-22.414840762054538</v>
      </c>
      <c r="N9" s="185">
        <f t="shared" si="2"/>
        <v>49.596675608129786</v>
      </c>
    </row>
    <row r="10" spans="1:14" s="70" customFormat="1">
      <c r="A10" s="211"/>
      <c r="B10" s="181" t="s">
        <v>23</v>
      </c>
      <c r="C10" s="87">
        <v>19.260000000000002</v>
      </c>
      <c r="D10" s="87">
        <v>77.12</v>
      </c>
      <c r="E10" s="85">
        <v>95.17</v>
      </c>
      <c r="F10" s="195">
        <f t="shared" si="0"/>
        <v>-18.966060733424396</v>
      </c>
      <c r="G10" s="85">
        <v>3705</v>
      </c>
      <c r="H10" s="85">
        <v>46403.58</v>
      </c>
      <c r="I10" s="85">
        <v>15</v>
      </c>
      <c r="J10" s="84">
        <v>0</v>
      </c>
      <c r="K10" s="84">
        <v>15.61</v>
      </c>
      <c r="L10" s="84">
        <v>18.32</v>
      </c>
      <c r="M10" s="16">
        <f t="shared" si="1"/>
        <v>-14.792576419213979</v>
      </c>
      <c r="N10" s="185">
        <f t="shared" si="2"/>
        <v>39.011914406605257</v>
      </c>
    </row>
    <row r="11" spans="1:14" s="70" customFormat="1">
      <c r="A11" s="211"/>
      <c r="B11" s="181" t="s">
        <v>24</v>
      </c>
      <c r="C11" s="87">
        <v>339.55</v>
      </c>
      <c r="D11" s="87">
        <v>2182.84</v>
      </c>
      <c r="E11" s="85">
        <v>1793.56</v>
      </c>
      <c r="F11" s="195">
        <f t="shared" si="0"/>
        <v>21.70431990008699</v>
      </c>
      <c r="G11" s="85">
        <v>3206</v>
      </c>
      <c r="H11" s="85">
        <v>1546460.76</v>
      </c>
      <c r="I11" s="85">
        <v>483</v>
      </c>
      <c r="J11" s="84">
        <v>237.49</v>
      </c>
      <c r="K11" s="84">
        <v>926.91</v>
      </c>
      <c r="L11" s="84">
        <v>456.75</v>
      </c>
      <c r="M11" s="16">
        <f t="shared" si="1"/>
        <v>102.935960591133</v>
      </c>
      <c r="N11" s="185">
        <f t="shared" si="2"/>
        <v>45.564904405851728</v>
      </c>
    </row>
    <row r="12" spans="1:14" s="70" customFormat="1">
      <c r="A12" s="211"/>
      <c r="B12" s="181" t="s">
        <v>25</v>
      </c>
      <c r="C12" s="87">
        <v>4192.75</v>
      </c>
      <c r="D12" s="87">
        <v>6104.83</v>
      </c>
      <c r="E12" s="87">
        <v>6286.21</v>
      </c>
      <c r="F12" s="195">
        <f t="shared" si="0"/>
        <v>-2.8853633588442023</v>
      </c>
      <c r="G12" s="87">
        <v>2600</v>
      </c>
      <c r="H12" s="87">
        <v>250882.2</v>
      </c>
      <c r="I12" s="87">
        <v>2477</v>
      </c>
      <c r="J12" s="84">
        <v>359.19</v>
      </c>
      <c r="K12" s="84">
        <v>1373.24</v>
      </c>
      <c r="L12" s="84">
        <v>324.5</v>
      </c>
      <c r="M12" s="16">
        <f t="shared" si="1"/>
        <v>323.18644067796612</v>
      </c>
      <c r="N12" s="185">
        <f t="shared" si="2"/>
        <v>61.172937762459235</v>
      </c>
    </row>
    <row r="13" spans="1:14" s="71" customFormat="1">
      <c r="A13" s="211"/>
      <c r="B13" s="181" t="s">
        <v>26</v>
      </c>
      <c r="C13" s="87">
        <v>235.73</v>
      </c>
      <c r="D13" s="87">
        <v>4340.7299999999996</v>
      </c>
      <c r="E13" s="85">
        <v>4506.08</v>
      </c>
      <c r="F13" s="195">
        <f t="shared" si="0"/>
        <v>-3.669486560380649</v>
      </c>
      <c r="G13" s="85">
        <v>126231</v>
      </c>
      <c r="H13" s="85">
        <v>28982018.199999999</v>
      </c>
      <c r="I13" s="85">
        <v>26825</v>
      </c>
      <c r="J13" s="84">
        <v>228.3</v>
      </c>
      <c r="K13" s="84">
        <v>2411.14</v>
      </c>
      <c r="L13" s="84">
        <v>633.16</v>
      </c>
      <c r="M13" s="16">
        <f t="shared" si="1"/>
        <v>280.81053762082257</v>
      </c>
      <c r="N13" s="185">
        <f t="shared" si="2"/>
        <v>35.89408809858336</v>
      </c>
    </row>
    <row r="14" spans="1:14" s="71" customFormat="1">
      <c r="A14" s="211"/>
      <c r="B14" s="181" t="s">
        <v>27</v>
      </c>
      <c r="C14" s="87">
        <v>58.71</v>
      </c>
      <c r="D14" s="87">
        <v>-6.73</v>
      </c>
      <c r="E14" s="85">
        <v>505.65</v>
      </c>
      <c r="F14" s="195">
        <f t="shared" si="0"/>
        <v>-101.33096015030159</v>
      </c>
      <c r="G14" s="85">
        <v>-28</v>
      </c>
      <c r="H14" s="85">
        <v>136698.71</v>
      </c>
      <c r="I14" s="85">
        <v>80</v>
      </c>
      <c r="J14" s="89">
        <v>50.5</v>
      </c>
      <c r="K14" s="84">
        <v>312.73</v>
      </c>
      <c r="L14" s="84">
        <v>544.38</v>
      </c>
      <c r="M14" s="16">
        <f t="shared" si="1"/>
        <v>-42.55299606892244</v>
      </c>
      <c r="N14" s="185">
        <f t="shared" si="2"/>
        <v>-0.33357232096660416</v>
      </c>
    </row>
    <row r="15" spans="1:14" s="71" customFormat="1">
      <c r="A15" s="211"/>
      <c r="B15" s="18" t="s">
        <v>28</v>
      </c>
      <c r="C15" s="87">
        <v>29.6</v>
      </c>
      <c r="D15" s="87">
        <v>110.71</v>
      </c>
      <c r="E15" s="88">
        <v>49.72</v>
      </c>
      <c r="F15" s="195">
        <f t="shared" si="0"/>
        <v>122.66693483507642</v>
      </c>
      <c r="G15" s="88">
        <v>29</v>
      </c>
      <c r="H15" s="88">
        <v>26580.93</v>
      </c>
      <c r="I15" s="88">
        <v>1</v>
      </c>
      <c r="J15" s="89">
        <v>0</v>
      </c>
      <c r="K15" s="84">
        <v>3.68</v>
      </c>
      <c r="L15" s="84">
        <v>0</v>
      </c>
      <c r="M15" s="16"/>
      <c r="N15" s="185">
        <f t="shared" si="2"/>
        <v>71.351813240279895</v>
      </c>
    </row>
    <row r="16" spans="1:14" s="71" customFormat="1">
      <c r="A16" s="211"/>
      <c r="B16" s="18" t="s">
        <v>29</v>
      </c>
      <c r="C16" s="87">
        <v>3.77</v>
      </c>
      <c r="D16" s="87">
        <v>23.79</v>
      </c>
      <c r="E16" s="88">
        <v>8.6199999999999992</v>
      </c>
      <c r="F16" s="195">
        <f t="shared" si="0"/>
        <v>175.98607888631093</v>
      </c>
      <c r="G16" s="88">
        <v>7</v>
      </c>
      <c r="H16" s="88">
        <v>9918.7800000000007</v>
      </c>
      <c r="I16" s="88">
        <v>0</v>
      </c>
      <c r="J16" s="89"/>
      <c r="K16" s="84"/>
      <c r="L16" s="84">
        <v>0</v>
      </c>
      <c r="M16" s="16" t="e">
        <f>(K16-L16)/L16*100</f>
        <v>#DIV/0!</v>
      </c>
      <c r="N16" s="185">
        <f t="shared" si="2"/>
        <v>35.227829956049618</v>
      </c>
    </row>
    <row r="17" spans="1:14" s="71" customFormat="1">
      <c r="A17" s="211"/>
      <c r="B17" s="18" t="s">
        <v>30</v>
      </c>
      <c r="C17" s="87">
        <v>25.34</v>
      </c>
      <c r="D17" s="87">
        <v>-141.22999999999999</v>
      </c>
      <c r="E17" s="88">
        <v>447.31</v>
      </c>
      <c r="F17" s="195">
        <f t="shared" si="0"/>
        <v>-131.57318190963761</v>
      </c>
      <c r="G17" s="88">
        <v>-64</v>
      </c>
      <c r="H17" s="88">
        <v>100199</v>
      </c>
      <c r="I17" s="88">
        <v>79</v>
      </c>
      <c r="J17" s="89">
        <v>50.5</v>
      </c>
      <c r="K17" s="84">
        <v>309.05</v>
      </c>
      <c r="L17" s="84">
        <v>544.38</v>
      </c>
      <c r="M17" s="16">
        <f t="shared" si="1"/>
        <v>-43.228994452404571</v>
      </c>
      <c r="N17" s="185">
        <f t="shared" si="2"/>
        <v>-8.1453950627837646</v>
      </c>
    </row>
    <row r="18" spans="1:14" s="71" customFormat="1" ht="14.25" thickBot="1">
      <c r="A18" s="212"/>
      <c r="B18" s="19" t="s">
        <v>31</v>
      </c>
      <c r="C18" s="20">
        <f>C6+C8+C9+C10+C11+C12+C13+C14</f>
        <v>8059.9800000000005</v>
      </c>
      <c r="D18" s="20">
        <f t="shared" ref="D18:L18" si="3">D6+D8+D9+D10+D11+D12+D13+D14</f>
        <v>28919.18</v>
      </c>
      <c r="E18" s="20">
        <f t="shared" si="3"/>
        <v>32175.690000000002</v>
      </c>
      <c r="F18" s="196">
        <f t="shared" si="0"/>
        <v>-10.121026153596089</v>
      </c>
      <c r="G18" s="20">
        <f t="shared" si="3"/>
        <v>255559</v>
      </c>
      <c r="H18" s="20">
        <f t="shared" si="3"/>
        <v>42469539.170000002</v>
      </c>
      <c r="I18" s="20">
        <f t="shared" si="3"/>
        <v>46935</v>
      </c>
      <c r="J18" s="20">
        <f t="shared" si="3"/>
        <v>2129.8000000000002</v>
      </c>
      <c r="K18" s="20">
        <f t="shared" si="3"/>
        <v>16939.57</v>
      </c>
      <c r="L18" s="20">
        <f t="shared" si="3"/>
        <v>10109.409999999998</v>
      </c>
      <c r="M18" s="21">
        <f t="shared" si="1"/>
        <v>67.562399783963684</v>
      </c>
      <c r="N18" s="188">
        <f t="shared" si="2"/>
        <v>40.536499494714583</v>
      </c>
    </row>
    <row r="19" spans="1:14" s="70" customFormat="1" ht="14.25" thickTop="1">
      <c r="A19" s="219" t="s">
        <v>32</v>
      </c>
      <c r="B19" s="22" t="s">
        <v>19</v>
      </c>
      <c r="C19" s="25">
        <v>830.27047300000004</v>
      </c>
      <c r="D19" s="25">
        <v>4908.8262320000003</v>
      </c>
      <c r="E19" s="24">
        <v>5431.94</v>
      </c>
      <c r="F19" s="197">
        <f t="shared" si="0"/>
        <v>-9.630330379201526</v>
      </c>
      <c r="G19" s="24">
        <v>26501</v>
      </c>
      <c r="H19" s="24">
        <v>2990619.2767320001</v>
      </c>
      <c r="I19" s="24">
        <v>3096</v>
      </c>
      <c r="J19" s="24">
        <v>439.452448</v>
      </c>
      <c r="K19" s="24">
        <v>2907.8670440000001</v>
      </c>
      <c r="L19" s="26">
        <v>2121.46</v>
      </c>
      <c r="M19" s="205">
        <f t="shared" ref="M19:M31" si="4">(K19-L19)/L19*100</f>
        <v>37.069143137273386</v>
      </c>
      <c r="N19" s="189">
        <f t="shared" ref="N19:N27" si="5">D19/D327*100</f>
        <v>12.61129732614241</v>
      </c>
    </row>
    <row r="20" spans="1:14" s="70" customFormat="1">
      <c r="A20" s="211"/>
      <c r="B20" s="181" t="s">
        <v>20</v>
      </c>
      <c r="C20" s="25">
        <v>160.234489</v>
      </c>
      <c r="D20" s="25">
        <v>857.86898599999995</v>
      </c>
      <c r="E20" s="24">
        <v>1099.94</v>
      </c>
      <c r="F20" s="195">
        <f t="shared" si="0"/>
        <v>-22.007656235794688</v>
      </c>
      <c r="G20" s="24">
        <v>6546</v>
      </c>
      <c r="H20" s="24">
        <v>130563.4</v>
      </c>
      <c r="I20" s="24">
        <v>1180</v>
      </c>
      <c r="J20" s="24">
        <v>88.116359000000202</v>
      </c>
      <c r="K20" s="24">
        <v>768.66859399999998</v>
      </c>
      <c r="L20" s="26">
        <v>697.46</v>
      </c>
      <c r="M20" s="16">
        <f t="shared" si="4"/>
        <v>10.209702922031363</v>
      </c>
      <c r="N20" s="185">
        <f t="shared" si="5"/>
        <v>10.118901447032592</v>
      </c>
    </row>
    <row r="21" spans="1:14" s="70" customFormat="1">
      <c r="A21" s="211"/>
      <c r="B21" s="181" t="s">
        <v>21</v>
      </c>
      <c r="C21" s="25">
        <v>13.709078999999999</v>
      </c>
      <c r="D21" s="25">
        <v>56.958410000000001</v>
      </c>
      <c r="E21" s="24">
        <v>54.73</v>
      </c>
      <c r="F21" s="195">
        <f t="shared" si="0"/>
        <v>4.071642609172307</v>
      </c>
      <c r="G21" s="24">
        <v>76</v>
      </c>
      <c r="H21" s="24">
        <v>107863.421386</v>
      </c>
      <c r="I21" s="24">
        <v>8</v>
      </c>
      <c r="J21" s="24">
        <v>3.97</v>
      </c>
      <c r="K21" s="24">
        <v>21.219529999999999</v>
      </c>
      <c r="L21" s="26">
        <v>5.68</v>
      </c>
      <c r="M21" s="16">
        <f t="shared" si="4"/>
        <v>273.58327464788732</v>
      </c>
      <c r="N21" s="185">
        <f t="shared" si="5"/>
        <v>2.1411334731671361</v>
      </c>
    </row>
    <row r="22" spans="1:14" s="70" customFormat="1">
      <c r="A22" s="211"/>
      <c r="B22" s="181" t="s">
        <v>22</v>
      </c>
      <c r="C22" s="25">
        <v>5.2935369999999997</v>
      </c>
      <c r="D22" s="25">
        <v>38.415073</v>
      </c>
      <c r="E22" s="24">
        <v>40.9</v>
      </c>
      <c r="F22" s="195">
        <f t="shared" si="0"/>
        <v>-6.0756161369193133</v>
      </c>
      <c r="G22" s="24">
        <v>3013</v>
      </c>
      <c r="H22" s="24">
        <v>182633.58850000001</v>
      </c>
      <c r="I22" s="24">
        <v>66</v>
      </c>
      <c r="J22" s="24">
        <v>2.1278779999999999</v>
      </c>
      <c r="K22" s="24">
        <v>19.501854999999999</v>
      </c>
      <c r="L22" s="26">
        <v>4.08</v>
      </c>
      <c r="M22" s="16">
        <f t="shared" si="4"/>
        <v>377.98664215686273</v>
      </c>
      <c r="N22" s="185">
        <f t="shared" si="5"/>
        <v>5.6641790707959245</v>
      </c>
    </row>
    <row r="23" spans="1:14" s="70" customFormat="1">
      <c r="A23" s="211"/>
      <c r="B23" s="181" t="s">
        <v>23</v>
      </c>
      <c r="C23" s="25">
        <v>2.9239660000000001</v>
      </c>
      <c r="D23" s="25">
        <v>12.377565000000001</v>
      </c>
      <c r="E23" s="24">
        <v>5.5</v>
      </c>
      <c r="F23" s="195">
        <f t="shared" si="0"/>
        <v>125.04663636363638</v>
      </c>
      <c r="G23" s="24">
        <v>713</v>
      </c>
      <c r="H23" s="24">
        <v>27184.2</v>
      </c>
      <c r="I23" s="24">
        <v>1</v>
      </c>
      <c r="J23" s="24"/>
      <c r="K23" s="24"/>
      <c r="L23" s="26"/>
      <c r="M23" s="16" t="e">
        <f t="shared" si="4"/>
        <v>#DIV/0!</v>
      </c>
      <c r="N23" s="185">
        <f t="shared" si="5"/>
        <v>6.2613136195823786</v>
      </c>
    </row>
    <row r="24" spans="1:14" s="70" customFormat="1">
      <c r="A24" s="211"/>
      <c r="B24" s="181" t="s">
        <v>24</v>
      </c>
      <c r="C24" s="25">
        <v>47.807102999999998</v>
      </c>
      <c r="D24" s="25">
        <v>222.54248699999999</v>
      </c>
      <c r="E24" s="24">
        <v>158.49</v>
      </c>
      <c r="F24" s="195">
        <f t="shared" si="0"/>
        <v>40.41421351504826</v>
      </c>
      <c r="G24" s="24">
        <v>322</v>
      </c>
      <c r="H24" s="24">
        <v>505108.46530500002</v>
      </c>
      <c r="I24" s="24">
        <v>66</v>
      </c>
      <c r="J24" s="24">
        <v>28.229469000000002</v>
      </c>
      <c r="K24" s="24">
        <v>52.162069000000002</v>
      </c>
      <c r="L24" s="26">
        <v>45.86</v>
      </c>
      <c r="M24" s="16">
        <f t="shared" si="4"/>
        <v>13.741973397296125</v>
      </c>
      <c r="N24" s="185">
        <f t="shared" si="5"/>
        <v>4.6453826878724502</v>
      </c>
    </row>
    <row r="25" spans="1:14" s="70" customFormat="1">
      <c r="A25" s="211"/>
      <c r="B25" s="181" t="s">
        <v>25</v>
      </c>
      <c r="C25" s="24">
        <v>550.333664</v>
      </c>
      <c r="D25" s="24">
        <v>569.43228399999998</v>
      </c>
      <c r="E25" s="24">
        <v>306.77</v>
      </c>
      <c r="F25" s="195">
        <f t="shared" si="0"/>
        <v>85.621893927046315</v>
      </c>
      <c r="G25" s="26">
        <v>421</v>
      </c>
      <c r="H25" s="26">
        <v>46433.808969999998</v>
      </c>
      <c r="I25" s="26">
        <v>3</v>
      </c>
      <c r="J25" s="26"/>
      <c r="K25" s="26">
        <v>11.548875000000001</v>
      </c>
      <c r="L25" s="26"/>
      <c r="M25" s="16"/>
      <c r="N25" s="185">
        <f t="shared" si="5"/>
        <v>5.7059485143840227</v>
      </c>
    </row>
    <row r="26" spans="1:14" s="71" customFormat="1">
      <c r="A26" s="211"/>
      <c r="B26" s="181" t="s">
        <v>26</v>
      </c>
      <c r="C26" s="24">
        <v>63.91</v>
      </c>
      <c r="D26" s="24">
        <v>5233.3900000000003</v>
      </c>
      <c r="E26" s="24">
        <v>4873</v>
      </c>
      <c r="F26" s="195">
        <f t="shared" si="0"/>
        <v>7.3956494972296394</v>
      </c>
      <c r="G26" s="24">
        <v>78434</v>
      </c>
      <c r="H26" s="24">
        <v>22880734.850999799</v>
      </c>
      <c r="I26" s="24" t="s">
        <v>114</v>
      </c>
      <c r="J26" s="24">
        <v>244.39053200000001</v>
      </c>
      <c r="K26" s="24">
        <v>1590.0847699999999</v>
      </c>
      <c r="L26" s="26">
        <v>49.19</v>
      </c>
      <c r="M26" s="16">
        <f t="shared" si="4"/>
        <v>3132.5366334620858</v>
      </c>
      <c r="N26" s="185">
        <f t="shared" si="5"/>
        <v>43.275615326050044</v>
      </c>
    </row>
    <row r="27" spans="1:14" s="71" customFormat="1">
      <c r="A27" s="211"/>
      <c r="B27" s="181" t="s">
        <v>27</v>
      </c>
      <c r="C27" s="158">
        <v>3.38</v>
      </c>
      <c r="D27" s="158">
        <v>5.53</v>
      </c>
      <c r="E27" s="24">
        <v>3.45</v>
      </c>
      <c r="F27" s="195">
        <f t="shared" si="0"/>
        <v>60.289855072463773</v>
      </c>
      <c r="G27" s="24">
        <v>7</v>
      </c>
      <c r="H27" s="24">
        <v>1433.47</v>
      </c>
      <c r="I27" s="24"/>
      <c r="J27" s="24"/>
      <c r="K27" s="24"/>
      <c r="L27" s="24"/>
      <c r="M27" s="16"/>
      <c r="N27" s="185">
        <f t="shared" si="5"/>
        <v>0.2740943439740447</v>
      </c>
    </row>
    <row r="28" spans="1:14" s="71" customFormat="1">
      <c r="A28" s="211"/>
      <c r="B28" s="18" t="s">
        <v>28</v>
      </c>
      <c r="C28" s="48"/>
      <c r="D28" s="48">
        <v>2.0339619999999998</v>
      </c>
      <c r="E28" s="48"/>
      <c r="F28" s="195"/>
      <c r="G28" s="48">
        <v>1</v>
      </c>
      <c r="H28" s="48">
        <v>77.8</v>
      </c>
      <c r="I28" s="48"/>
      <c r="J28" s="48"/>
      <c r="K28" s="48"/>
      <c r="L28" s="48"/>
      <c r="M28" s="16"/>
      <c r="N28" s="185"/>
    </row>
    <row r="29" spans="1:14" s="71" customFormat="1">
      <c r="A29" s="211"/>
      <c r="B29" s="18" t="s">
        <v>29</v>
      </c>
      <c r="C29" s="48">
        <v>1.963962</v>
      </c>
      <c r="D29" s="48">
        <v>2.0721099999999999</v>
      </c>
      <c r="E29" s="48"/>
      <c r="F29" s="195" t="e">
        <f>(D29-E29)/E29*100</f>
        <v>#DIV/0!</v>
      </c>
      <c r="G29" s="48">
        <v>3</v>
      </c>
      <c r="H29" s="48">
        <v>1270.1795990000001</v>
      </c>
      <c r="I29" s="48"/>
      <c r="J29" s="48"/>
      <c r="K29" s="48"/>
      <c r="L29" s="48"/>
      <c r="M29" s="16"/>
      <c r="N29" s="185">
        <f>D29/D337*100</f>
        <v>3.0683454699550219</v>
      </c>
    </row>
    <row r="30" spans="1:14" s="71" customFormat="1">
      <c r="A30" s="211"/>
      <c r="B30" s="18" t="s">
        <v>30</v>
      </c>
      <c r="C30" s="158">
        <v>1.424821068</v>
      </c>
      <c r="D30" s="158">
        <v>1.424821068</v>
      </c>
      <c r="E30" s="48">
        <v>3.45</v>
      </c>
      <c r="F30" s="195"/>
      <c r="G30" s="48">
        <v>3</v>
      </c>
      <c r="H30" s="24">
        <v>85.489264000000006</v>
      </c>
      <c r="I30" s="48"/>
      <c r="J30" s="48"/>
      <c r="K30" s="48"/>
      <c r="L30" s="48"/>
      <c r="M30" s="16"/>
      <c r="N30" s="185">
        <f>D30/D338*100</f>
        <v>8.2176099218561852E-2</v>
      </c>
    </row>
    <row r="31" spans="1:14" s="71" customFormat="1" ht="14.25" thickBot="1">
      <c r="A31" s="212"/>
      <c r="B31" s="19" t="s">
        <v>31</v>
      </c>
      <c r="C31" s="20">
        <f>C19+C21+C22+C23+C24+C25+C26+C27</f>
        <v>1517.6278220000002</v>
      </c>
      <c r="D31" s="20">
        <f>D19+D21+D22+D23+D24+D25+D26+D27</f>
        <v>11047.472051000002</v>
      </c>
      <c r="E31" s="20">
        <f>E19+E21+E22+E23+E24+E25+E26+E27</f>
        <v>10874.779999999999</v>
      </c>
      <c r="F31" s="196">
        <f t="shared" ref="F31:F37" si="6">(D31-E31)/E31*100</f>
        <v>1.588005007917435</v>
      </c>
      <c r="G31" s="20">
        <f t="shared" ref="G31:L31" si="7">G19+G21+G22+G23+G24+G25+G26+G27</f>
        <v>109487</v>
      </c>
      <c r="H31" s="20">
        <f t="shared" si="7"/>
        <v>26742011.0818928</v>
      </c>
      <c r="I31" s="20" t="e">
        <f t="shared" si="7"/>
        <v>#VALUE!</v>
      </c>
      <c r="J31" s="20">
        <f t="shared" si="7"/>
        <v>718.17032700000004</v>
      </c>
      <c r="K31" s="20">
        <f t="shared" si="7"/>
        <v>4602.3841429999993</v>
      </c>
      <c r="L31" s="20">
        <f t="shared" si="7"/>
        <v>2226.27</v>
      </c>
      <c r="M31" s="21">
        <f t="shared" si="4"/>
        <v>106.73072641683173</v>
      </c>
      <c r="N31" s="188">
        <f>D31/D339*100</f>
        <v>15.485426807165178</v>
      </c>
    </row>
    <row r="32" spans="1:14" s="70" customFormat="1" ht="14.25" thickTop="1">
      <c r="A32" s="219" t="s">
        <v>33</v>
      </c>
      <c r="B32" s="181" t="s">
        <v>19</v>
      </c>
      <c r="C32" s="113">
        <v>1845.0296190000017</v>
      </c>
      <c r="D32" s="113">
        <v>9333.8971290000009</v>
      </c>
      <c r="E32" s="104">
        <v>10548.202702</v>
      </c>
      <c r="F32" s="32">
        <f t="shared" si="6"/>
        <v>-11.511966609911282</v>
      </c>
      <c r="G32" s="85">
        <v>64823</v>
      </c>
      <c r="H32" s="113">
        <v>6954773.3635179996</v>
      </c>
      <c r="I32" s="85">
        <v>7245</v>
      </c>
      <c r="J32" s="113">
        <v>818.28885500000069</v>
      </c>
      <c r="K32" s="113">
        <v>5745.1591590000007</v>
      </c>
      <c r="L32" s="113">
        <v>5654.7216200000003</v>
      </c>
      <c r="M32" s="16">
        <f t="shared" ref="M32:M40" si="8">(K32-L32)/L32*100</f>
        <v>1.5993278728370093</v>
      </c>
      <c r="N32" s="185">
        <f t="shared" ref="N32:N37" si="9">D32/D327*100</f>
        <v>23.979775682034372</v>
      </c>
    </row>
    <row r="33" spans="1:14" s="70" customFormat="1">
      <c r="A33" s="211"/>
      <c r="B33" s="181" t="s">
        <v>20</v>
      </c>
      <c r="C33" s="113">
        <v>322.31125500000007</v>
      </c>
      <c r="D33" s="113">
        <v>2163.0016879999998</v>
      </c>
      <c r="E33" s="104">
        <v>1697.5438509999999</v>
      </c>
      <c r="F33" s="32">
        <f t="shared" si="6"/>
        <v>27.419488263929388</v>
      </c>
      <c r="G33" s="85">
        <v>24717</v>
      </c>
      <c r="H33" s="113">
        <v>494184</v>
      </c>
      <c r="I33" s="85">
        <v>2767</v>
      </c>
      <c r="J33" s="113">
        <v>204.83142300000009</v>
      </c>
      <c r="K33" s="113">
        <v>1402.7650800000001</v>
      </c>
      <c r="L33" s="113">
        <v>1714.4918500000001</v>
      </c>
      <c r="M33" s="16">
        <f t="shared" si="8"/>
        <v>-18.181875288587694</v>
      </c>
      <c r="N33" s="185">
        <f t="shared" si="9"/>
        <v>25.513453998017756</v>
      </c>
    </row>
    <row r="34" spans="1:14" s="70" customFormat="1">
      <c r="A34" s="211"/>
      <c r="B34" s="181" t="s">
        <v>21</v>
      </c>
      <c r="C34" s="113">
        <v>9.190211000000005</v>
      </c>
      <c r="D34" s="113">
        <v>140.62786</v>
      </c>
      <c r="E34" s="104">
        <v>122.19918500000001</v>
      </c>
      <c r="F34" s="32">
        <f t="shared" si="6"/>
        <v>15.080849352636831</v>
      </c>
      <c r="G34" s="85">
        <v>185</v>
      </c>
      <c r="H34" s="113">
        <v>317339.92329200002</v>
      </c>
      <c r="I34" s="85">
        <v>95</v>
      </c>
      <c r="J34" s="113">
        <v>0.47661599999999993</v>
      </c>
      <c r="K34" s="113">
        <v>21.537482000000001</v>
      </c>
      <c r="L34" s="113">
        <v>8.979196</v>
      </c>
      <c r="M34" s="16">
        <f t="shared" si="8"/>
        <v>139.85980481994159</v>
      </c>
      <c r="N34" s="185">
        <f t="shared" si="9"/>
        <v>5.286366285608425</v>
      </c>
    </row>
    <row r="35" spans="1:14" s="70" customFormat="1">
      <c r="A35" s="211"/>
      <c r="B35" s="181" t="s">
        <v>22</v>
      </c>
      <c r="C35" s="113">
        <v>1.6409300000000044</v>
      </c>
      <c r="D35" s="113">
        <v>63.700713</v>
      </c>
      <c r="E35" s="104">
        <v>66.774895000000001</v>
      </c>
      <c r="F35" s="32">
        <f t="shared" si="6"/>
        <v>-4.6037990774826385</v>
      </c>
      <c r="G35" s="85">
        <v>5584</v>
      </c>
      <c r="H35" s="113">
        <v>441883</v>
      </c>
      <c r="I35" s="85">
        <v>520</v>
      </c>
      <c r="J35" s="113">
        <v>4.8788850000000004</v>
      </c>
      <c r="K35" s="113">
        <v>22.043420999999999</v>
      </c>
      <c r="L35" s="113">
        <v>7.1411410000000002</v>
      </c>
      <c r="M35" s="16">
        <f t="shared" si="8"/>
        <v>208.68205795124331</v>
      </c>
      <c r="N35" s="185">
        <f t="shared" si="9"/>
        <v>9.392465435881844</v>
      </c>
    </row>
    <row r="36" spans="1:14" s="70" customFormat="1">
      <c r="A36" s="211"/>
      <c r="B36" s="181" t="s">
        <v>23</v>
      </c>
      <c r="C36" s="113">
        <v>2.0093490000000074</v>
      </c>
      <c r="D36" s="113">
        <v>45.693896000000002</v>
      </c>
      <c r="E36" s="104">
        <v>23.086923000000002</v>
      </c>
      <c r="F36" s="32">
        <f t="shared" si="6"/>
        <v>97.921117508816565</v>
      </c>
      <c r="G36" s="85">
        <v>1132</v>
      </c>
      <c r="H36" s="113">
        <v>100478.904413</v>
      </c>
      <c r="I36" s="85">
        <v>2</v>
      </c>
      <c r="J36" s="113">
        <v>5.5984610000000004</v>
      </c>
      <c r="K36" s="113">
        <v>6.2413730000000003</v>
      </c>
      <c r="L36" s="113">
        <v>3.0829230000000001</v>
      </c>
      <c r="M36" s="16">
        <f t="shared" si="8"/>
        <v>102.4498503530578</v>
      </c>
      <c r="N36" s="185">
        <f t="shared" si="9"/>
        <v>23.114709020439868</v>
      </c>
    </row>
    <row r="37" spans="1:14" s="70" customFormat="1">
      <c r="A37" s="211"/>
      <c r="B37" s="181" t="s">
        <v>24</v>
      </c>
      <c r="C37" s="113">
        <v>52.406025</v>
      </c>
      <c r="D37" s="113">
        <v>616.49173499999995</v>
      </c>
      <c r="E37" s="104">
        <v>452.72793799999999</v>
      </c>
      <c r="F37" s="32">
        <f t="shared" si="6"/>
        <v>36.172673090035801</v>
      </c>
      <c r="G37" s="85">
        <v>2557</v>
      </c>
      <c r="H37" s="113">
        <v>580821.67862600007</v>
      </c>
      <c r="I37" s="85">
        <v>82</v>
      </c>
      <c r="J37" s="113">
        <v>79.075827999999987</v>
      </c>
      <c r="K37" s="113">
        <v>202.07663099999999</v>
      </c>
      <c r="L37" s="113">
        <v>158.195289</v>
      </c>
      <c r="M37" s="16">
        <f t="shared" si="8"/>
        <v>27.738716037239257</v>
      </c>
      <c r="N37" s="185">
        <f t="shared" si="9"/>
        <v>12.868733838610561</v>
      </c>
    </row>
    <row r="38" spans="1:14" s="70" customFormat="1">
      <c r="A38" s="211"/>
      <c r="B38" s="181" t="s">
        <v>25</v>
      </c>
      <c r="C38" s="113">
        <v>0</v>
      </c>
      <c r="D38" s="113">
        <v>0</v>
      </c>
      <c r="E38" s="104">
        <v>0</v>
      </c>
      <c r="F38" s="32"/>
      <c r="G38" s="87">
        <v>8</v>
      </c>
      <c r="H38" s="113">
        <v>2.6</v>
      </c>
      <c r="I38" s="87">
        <v>0</v>
      </c>
      <c r="J38" s="113">
        <v>0</v>
      </c>
      <c r="K38" s="113">
        <v>0</v>
      </c>
      <c r="L38" s="113">
        <v>0</v>
      </c>
      <c r="M38" s="16"/>
      <c r="N38" s="185"/>
    </row>
    <row r="39" spans="1:14" s="71" customFormat="1">
      <c r="A39" s="211"/>
      <c r="B39" s="181" t="s">
        <v>26</v>
      </c>
      <c r="C39" s="113">
        <v>190.552080999998</v>
      </c>
      <c r="D39" s="113">
        <v>1218.2064919999996</v>
      </c>
      <c r="E39" s="104">
        <v>985.7960410000004</v>
      </c>
      <c r="F39" s="32">
        <f>(D39-E39)/E39*100</f>
        <v>23.5759164506524</v>
      </c>
      <c r="G39" s="85">
        <v>73802</v>
      </c>
      <c r="H39" s="113">
        <v>18130827.261999998</v>
      </c>
      <c r="I39" s="85">
        <v>178</v>
      </c>
      <c r="J39" s="113">
        <v>105.33409699999947</v>
      </c>
      <c r="K39" s="113">
        <v>332.45514099999923</v>
      </c>
      <c r="L39" s="113">
        <v>178.86509799999956</v>
      </c>
      <c r="M39" s="16">
        <f t="shared" si="8"/>
        <v>85.869207977064391</v>
      </c>
      <c r="N39" s="185">
        <f>D39/D334*100</f>
        <v>10.073515548332693</v>
      </c>
    </row>
    <row r="40" spans="1:14" s="71" customFormat="1">
      <c r="A40" s="211"/>
      <c r="B40" s="181" t="s">
        <v>27</v>
      </c>
      <c r="C40" s="113">
        <v>7.6597050000000024</v>
      </c>
      <c r="D40" s="113">
        <v>80.915699000000004</v>
      </c>
      <c r="E40" s="104">
        <v>306.61184100000003</v>
      </c>
      <c r="F40" s="32">
        <f>(D40-E40)/E40*100</f>
        <v>-73.609727942633498</v>
      </c>
      <c r="G40" s="85">
        <v>10214</v>
      </c>
      <c r="H40" s="113">
        <v>44915.741000000002</v>
      </c>
      <c r="I40" s="85">
        <v>1</v>
      </c>
      <c r="J40" s="113">
        <v>1.0629080000000002</v>
      </c>
      <c r="K40" s="113">
        <v>-4.1667909999999999</v>
      </c>
      <c r="L40" s="113">
        <v>3.6009480000000003</v>
      </c>
      <c r="M40" s="16">
        <f t="shared" si="8"/>
        <v>-215.71372316401124</v>
      </c>
      <c r="N40" s="185">
        <f>D40/D335*100</f>
        <v>4.0105850695490535</v>
      </c>
    </row>
    <row r="41" spans="1:14" s="71" customFormat="1">
      <c r="A41" s="211"/>
      <c r="B41" s="18" t="s">
        <v>28</v>
      </c>
      <c r="C41" s="113">
        <v>0</v>
      </c>
      <c r="D41" s="113">
        <v>27.432076000000002</v>
      </c>
      <c r="E41" s="104">
        <v>108.32896100000001</v>
      </c>
      <c r="F41" s="32"/>
      <c r="G41" s="85">
        <v>8</v>
      </c>
      <c r="H41" s="113">
        <v>17134.240000000002</v>
      </c>
      <c r="I41" s="88">
        <v>0</v>
      </c>
      <c r="J41" s="113">
        <v>0</v>
      </c>
      <c r="K41" s="113">
        <v>0</v>
      </c>
      <c r="L41" s="113">
        <v>0</v>
      </c>
      <c r="M41" s="16"/>
      <c r="N41" s="185"/>
    </row>
    <row r="42" spans="1:14" s="71" customFormat="1">
      <c r="A42" s="211"/>
      <c r="B42" s="18" t="s">
        <v>29</v>
      </c>
      <c r="C42" s="113">
        <v>0</v>
      </c>
      <c r="D42" s="113">
        <v>0</v>
      </c>
      <c r="E42" s="104">
        <v>0</v>
      </c>
      <c r="F42" s="32" t="e">
        <f>(D42-E42)/E42*100</f>
        <v>#DIV/0!</v>
      </c>
      <c r="G42" s="85">
        <v>0</v>
      </c>
      <c r="H42" s="113">
        <v>0</v>
      </c>
      <c r="I42" s="88">
        <v>0</v>
      </c>
      <c r="J42" s="113">
        <v>1.0872E-2</v>
      </c>
      <c r="K42" s="113">
        <v>1.0872E-2</v>
      </c>
      <c r="L42" s="113">
        <v>0.427871</v>
      </c>
      <c r="M42" s="16">
        <f>(K42-L42)/L42*100</f>
        <v>-97.459047236199709</v>
      </c>
      <c r="N42" s="185">
        <f>D42/D337*100</f>
        <v>0</v>
      </c>
    </row>
    <row r="43" spans="1:14" s="71" customFormat="1">
      <c r="A43" s="211"/>
      <c r="B43" s="18" t="s">
        <v>30</v>
      </c>
      <c r="C43" s="113">
        <v>1.4150999999999999E-2</v>
      </c>
      <c r="D43" s="113">
        <v>1.4150999999999999E-2</v>
      </c>
      <c r="E43" s="104">
        <v>0</v>
      </c>
      <c r="F43" s="32"/>
      <c r="G43" s="85">
        <v>1</v>
      </c>
      <c r="H43" s="113">
        <v>15.73</v>
      </c>
      <c r="I43" s="88">
        <v>0</v>
      </c>
      <c r="J43" s="113">
        <v>0</v>
      </c>
      <c r="K43" s="113">
        <v>0</v>
      </c>
      <c r="L43" s="113"/>
      <c r="M43" s="16" t="e">
        <f>(K43-L43)/L43*100</f>
        <v>#DIV/0!</v>
      </c>
      <c r="N43" s="185"/>
    </row>
    <row r="44" spans="1:14" s="71" customFormat="1" ht="14.25" thickBot="1">
      <c r="A44" s="212"/>
      <c r="B44" s="19" t="s">
        <v>31</v>
      </c>
      <c r="C44" s="20">
        <f t="shared" ref="C44:L44" si="10">C32+C34+C35+C36+C37+C38+C39+C40</f>
        <v>2108.4879199999996</v>
      </c>
      <c r="D44" s="20">
        <f t="shared" si="10"/>
        <v>11499.533524</v>
      </c>
      <c r="E44" s="20">
        <f t="shared" si="10"/>
        <v>12505.399525000001</v>
      </c>
      <c r="F44" s="196">
        <f>(D44-E44)/E44*100</f>
        <v>-8.0434535417212132</v>
      </c>
      <c r="G44" s="20">
        <f t="shared" si="10"/>
        <v>158305</v>
      </c>
      <c r="H44" s="20">
        <f t="shared" si="10"/>
        <v>26571042.472849</v>
      </c>
      <c r="I44" s="20">
        <f t="shared" si="10"/>
        <v>8123</v>
      </c>
      <c r="J44" s="20">
        <f t="shared" si="10"/>
        <v>1014.7156500000002</v>
      </c>
      <c r="K44" s="20">
        <f t="shared" si="10"/>
        <v>6325.3464160000003</v>
      </c>
      <c r="L44" s="20">
        <f t="shared" si="10"/>
        <v>6014.5862150000003</v>
      </c>
      <c r="M44" s="21">
        <f t="shared" ref="M44" si="11">(K44-L44)/L44*100</f>
        <v>5.166776065575112</v>
      </c>
      <c r="N44" s="188">
        <f>D44/D339*100</f>
        <v>16.119088953596865</v>
      </c>
    </row>
    <row r="45" spans="1:14" s="70" customFormat="1" ht="14.25" thickTop="1">
      <c r="A45" s="73"/>
      <c r="B45" s="9"/>
      <c r="C45" s="135"/>
      <c r="D45" s="135"/>
      <c r="E45" s="135"/>
      <c r="F45" s="198"/>
      <c r="G45" s="135"/>
      <c r="H45" s="135"/>
      <c r="I45" s="135"/>
      <c r="J45" s="135"/>
      <c r="K45" s="135"/>
      <c r="L45" s="135"/>
      <c r="M45" s="198"/>
      <c r="N45" s="186"/>
    </row>
    <row r="46" spans="1:14" s="70" customFormat="1">
      <c r="A46" s="73"/>
      <c r="B46" s="9"/>
      <c r="C46" s="135"/>
      <c r="D46" s="135"/>
      <c r="E46" s="135"/>
      <c r="F46" s="198"/>
      <c r="G46" s="135"/>
      <c r="H46" s="135"/>
      <c r="I46" s="135"/>
      <c r="J46" s="135"/>
      <c r="K46" s="135"/>
      <c r="L46" s="135"/>
      <c r="M46" s="198"/>
      <c r="N46" s="186"/>
    </row>
    <row r="48" spans="1:14" s="70" customFormat="1" ht="18.75">
      <c r="A48" s="213" t="str">
        <f>A1</f>
        <v>2021年1-6月丹东市财产保险业务统计表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s="70" customFormat="1" ht="14.25" thickBot="1">
      <c r="B49" s="72" t="s">
        <v>0</v>
      </c>
      <c r="C49" s="71"/>
      <c r="D49" s="71"/>
      <c r="F49" s="192"/>
      <c r="G49" s="86" t="str">
        <f>G2</f>
        <v>（2021年1-6月）</v>
      </c>
      <c r="H49" s="71"/>
      <c r="I49" s="71"/>
      <c r="J49" s="71"/>
      <c r="K49" s="71"/>
      <c r="L49" s="72" t="s">
        <v>1</v>
      </c>
      <c r="M49" s="186"/>
      <c r="N49" s="186"/>
    </row>
    <row r="50" spans="1:14">
      <c r="A50" s="210" t="s">
        <v>34</v>
      </c>
      <c r="B50" s="11" t="s">
        <v>3</v>
      </c>
      <c r="C50" s="221" t="s">
        <v>4</v>
      </c>
      <c r="D50" s="222"/>
      <c r="E50" s="222"/>
      <c r="F50" s="223"/>
      <c r="G50" s="214" t="s">
        <v>5</v>
      </c>
      <c r="H50" s="214"/>
      <c r="I50" s="214" t="s">
        <v>6</v>
      </c>
      <c r="J50" s="214"/>
      <c r="K50" s="214"/>
      <c r="L50" s="214"/>
      <c r="M50" s="214"/>
      <c r="N50" s="217" t="s">
        <v>7</v>
      </c>
    </row>
    <row r="51" spans="1:14">
      <c r="A51" s="211"/>
      <c r="B51" s="12" t="s">
        <v>8</v>
      </c>
      <c r="C51" s="224" t="s">
        <v>9</v>
      </c>
      <c r="D51" s="224" t="s">
        <v>10</v>
      </c>
      <c r="E51" s="224" t="s">
        <v>11</v>
      </c>
      <c r="F51" s="199" t="s">
        <v>12</v>
      </c>
      <c r="G51" s="216" t="s">
        <v>13</v>
      </c>
      <c r="H51" s="216" t="s">
        <v>14</v>
      </c>
      <c r="I51" s="181" t="s">
        <v>13</v>
      </c>
      <c r="J51" s="216" t="s">
        <v>15</v>
      </c>
      <c r="K51" s="216"/>
      <c r="L51" s="216"/>
      <c r="M51" s="199" t="s">
        <v>12</v>
      </c>
      <c r="N51" s="218"/>
    </row>
    <row r="52" spans="1:14">
      <c r="A52" s="211"/>
      <c r="B52" s="184" t="s">
        <v>16</v>
      </c>
      <c r="C52" s="225"/>
      <c r="D52" s="225"/>
      <c r="E52" s="225"/>
      <c r="F52" s="200" t="s">
        <v>17</v>
      </c>
      <c r="G52" s="216"/>
      <c r="H52" s="216"/>
      <c r="I52" s="41" t="s">
        <v>18</v>
      </c>
      <c r="J52" s="181" t="s">
        <v>9</v>
      </c>
      <c r="K52" s="181" t="s">
        <v>10</v>
      </c>
      <c r="L52" s="181" t="s">
        <v>11</v>
      </c>
      <c r="M52" s="199" t="s">
        <v>17</v>
      </c>
      <c r="N52" s="187" t="s">
        <v>17</v>
      </c>
    </row>
    <row r="53" spans="1:14">
      <c r="A53" s="211"/>
      <c r="B53" s="181" t="s">
        <v>19</v>
      </c>
      <c r="C53" s="84">
        <v>293.70490000000001</v>
      </c>
      <c r="D53" s="84">
        <v>2259.31</v>
      </c>
      <c r="E53" s="175">
        <v>2757.0407</v>
      </c>
      <c r="F53" s="195">
        <f>(D53-E53)/E53*100</f>
        <v>-18.053077707557964</v>
      </c>
      <c r="G53" s="85">
        <v>12847</v>
      </c>
      <c r="H53" s="85">
        <v>2126086.62</v>
      </c>
      <c r="I53" s="85">
        <v>2750</v>
      </c>
      <c r="J53" s="85">
        <v>223.0916</v>
      </c>
      <c r="K53" s="85">
        <v>1560.07</v>
      </c>
      <c r="L53" s="85">
        <v>1875.94</v>
      </c>
      <c r="M53" s="16">
        <f t="shared" ref="M53:M65" si="12">(K53-L53)/L53*100</f>
        <v>-16.837958570103527</v>
      </c>
      <c r="N53" s="185">
        <f t="shared" ref="N53:N65" si="13">D53/D327*100</f>
        <v>5.8044079817260084</v>
      </c>
    </row>
    <row r="54" spans="1:14">
      <c r="A54" s="211"/>
      <c r="B54" s="181" t="s">
        <v>20</v>
      </c>
      <c r="C54" s="85">
        <v>78.492800000000003</v>
      </c>
      <c r="D54" s="85">
        <v>508.17059999999998</v>
      </c>
      <c r="E54" s="85">
        <v>625.44299999999998</v>
      </c>
      <c r="F54" s="195">
        <f>(D54-E54)/E54*100</f>
        <v>-18.750293791760399</v>
      </c>
      <c r="G54" s="85">
        <v>4188</v>
      </c>
      <c r="H54" s="85">
        <v>83580</v>
      </c>
      <c r="I54" s="85">
        <v>1057</v>
      </c>
      <c r="J54" s="85">
        <v>50.548499999999997</v>
      </c>
      <c r="K54" s="85">
        <v>443.31</v>
      </c>
      <c r="L54" s="85">
        <v>550.38679999999999</v>
      </c>
      <c r="M54" s="16">
        <f t="shared" si="12"/>
        <v>-19.4548270416369</v>
      </c>
      <c r="N54" s="185">
        <f t="shared" si="13"/>
        <v>5.9940717097790275</v>
      </c>
    </row>
    <row r="55" spans="1:14">
      <c r="A55" s="211"/>
      <c r="B55" s="181" t="s">
        <v>21</v>
      </c>
      <c r="C55" s="85">
        <v>57.3371</v>
      </c>
      <c r="D55" s="85">
        <v>198.87299999999999</v>
      </c>
      <c r="E55" s="85">
        <v>198.20060000000001</v>
      </c>
      <c r="F55" s="195">
        <f>(D55-E55)/E55*100</f>
        <v>0.33925225251587626</v>
      </c>
      <c r="G55" s="85">
        <v>266</v>
      </c>
      <c r="H55" s="85">
        <v>447871.95</v>
      </c>
      <c r="I55" s="85">
        <v>16</v>
      </c>
      <c r="J55" s="85">
        <v>1.4903</v>
      </c>
      <c r="K55" s="85">
        <v>28.960899999999999</v>
      </c>
      <c r="L55" s="85">
        <v>677.94</v>
      </c>
      <c r="M55" s="16">
        <f t="shared" si="12"/>
        <v>-95.728102781957105</v>
      </c>
      <c r="N55" s="185">
        <f t="shared" si="13"/>
        <v>7.4758694494661606</v>
      </c>
    </row>
    <row r="56" spans="1:14">
      <c r="A56" s="211"/>
      <c r="B56" s="181" t="s">
        <v>22</v>
      </c>
      <c r="C56" s="85">
        <v>10.1203</v>
      </c>
      <c r="D56" s="85">
        <v>38.984900000000003</v>
      </c>
      <c r="E56" s="85">
        <v>50.165799999999997</v>
      </c>
      <c r="F56" s="195">
        <f>(D56-E56)/E56*100</f>
        <v>-22.287893345665761</v>
      </c>
      <c r="G56" s="85">
        <v>1684</v>
      </c>
      <c r="H56" s="85">
        <v>103824.82</v>
      </c>
      <c r="I56" s="85">
        <v>283</v>
      </c>
      <c r="J56" s="85">
        <v>6.7881999999999998</v>
      </c>
      <c r="K56" s="85">
        <v>29.4758</v>
      </c>
      <c r="L56" s="85">
        <v>37.75</v>
      </c>
      <c r="M56" s="16">
        <f t="shared" si="12"/>
        <v>-21.91841059602649</v>
      </c>
      <c r="N56" s="185">
        <f t="shared" si="13"/>
        <v>5.7481982308629753</v>
      </c>
    </row>
    <row r="57" spans="1:14">
      <c r="A57" s="211"/>
      <c r="B57" s="181" t="s">
        <v>23</v>
      </c>
      <c r="C57" s="85">
        <v>0</v>
      </c>
      <c r="D57" s="85">
        <v>0</v>
      </c>
      <c r="E57" s="85">
        <v>0</v>
      </c>
      <c r="F57" s="195"/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16"/>
      <c r="N57" s="185">
        <f t="shared" si="13"/>
        <v>0</v>
      </c>
    </row>
    <row r="58" spans="1:14">
      <c r="A58" s="211"/>
      <c r="B58" s="181" t="s">
        <v>24</v>
      </c>
      <c r="C58" s="85">
        <v>65.780199999999994</v>
      </c>
      <c r="D58" s="85">
        <v>570.76199999999994</v>
      </c>
      <c r="E58" s="85">
        <v>429.25360000000001</v>
      </c>
      <c r="F58" s="195">
        <f t="shared" ref="F58:F69" si="14">(D58-E58)/E58*100</f>
        <v>32.966153341521178</v>
      </c>
      <c r="G58" s="85">
        <v>438</v>
      </c>
      <c r="H58" s="85">
        <v>731087.72</v>
      </c>
      <c r="I58" s="85">
        <v>176</v>
      </c>
      <c r="J58" s="85">
        <v>10.387</v>
      </c>
      <c r="K58" s="85">
        <v>226.28890000000001</v>
      </c>
      <c r="L58" s="85">
        <v>162.10830000000001</v>
      </c>
      <c r="M58" s="16">
        <f t="shared" si="12"/>
        <v>39.591186879388651</v>
      </c>
      <c r="N58" s="185">
        <f t="shared" si="13"/>
        <v>11.914165018275614</v>
      </c>
    </row>
    <row r="59" spans="1:14">
      <c r="A59" s="211"/>
      <c r="B59" s="181" t="s">
        <v>25</v>
      </c>
      <c r="C59" s="87">
        <v>401.42160000000001</v>
      </c>
      <c r="D59" s="87">
        <v>1492.4679000000001</v>
      </c>
      <c r="E59" s="87">
        <v>4609.2006000000001</v>
      </c>
      <c r="F59" s="195">
        <f t="shared" si="14"/>
        <v>-67.619810255166584</v>
      </c>
      <c r="G59" s="87">
        <v>311</v>
      </c>
      <c r="H59" s="87">
        <v>121062.15</v>
      </c>
      <c r="I59" s="87">
        <v>1698</v>
      </c>
      <c r="J59" s="85">
        <v>201.02</v>
      </c>
      <c r="K59" s="87">
        <v>538.197</v>
      </c>
      <c r="L59" s="87">
        <v>488.58</v>
      </c>
      <c r="M59" s="16">
        <f t="shared" si="12"/>
        <v>10.155348151786816</v>
      </c>
      <c r="N59" s="185">
        <f t="shared" si="13"/>
        <v>14.955149604357246</v>
      </c>
    </row>
    <row r="60" spans="1:14">
      <c r="A60" s="211"/>
      <c r="B60" s="181" t="s">
        <v>26</v>
      </c>
      <c r="C60" s="85">
        <v>36.762500000000003</v>
      </c>
      <c r="D60" s="85">
        <v>208.3254</v>
      </c>
      <c r="E60" s="85">
        <v>216.6173</v>
      </c>
      <c r="F60" s="195">
        <f t="shared" si="14"/>
        <v>-3.8279029421934436</v>
      </c>
      <c r="G60" s="85">
        <v>2457</v>
      </c>
      <c r="H60" s="85">
        <v>1164908.82</v>
      </c>
      <c r="I60" s="85">
        <v>109</v>
      </c>
      <c r="J60" s="85">
        <v>41.889000000000003</v>
      </c>
      <c r="K60" s="85">
        <v>197.47</v>
      </c>
      <c r="L60" s="85">
        <v>185.6764</v>
      </c>
      <c r="M60" s="16">
        <f t="shared" si="12"/>
        <v>6.3516957459321688</v>
      </c>
      <c r="N60" s="185">
        <f t="shared" si="13"/>
        <v>1.7226711315314749</v>
      </c>
    </row>
    <row r="61" spans="1:14">
      <c r="A61" s="211"/>
      <c r="B61" s="181" t="s">
        <v>27</v>
      </c>
      <c r="C61" s="85">
        <v>16.473099999999999</v>
      </c>
      <c r="D61" s="85">
        <v>79.989699999999999</v>
      </c>
      <c r="E61" s="85">
        <v>44.733600000000003</v>
      </c>
      <c r="F61" s="195">
        <f t="shared" si="14"/>
        <v>78.813464599316831</v>
      </c>
      <c r="G61" s="85">
        <v>52</v>
      </c>
      <c r="H61" s="85">
        <v>8251.15</v>
      </c>
      <c r="I61" s="85">
        <v>3</v>
      </c>
      <c r="J61" s="85">
        <v>54.773200000000003</v>
      </c>
      <c r="K61" s="85">
        <v>349.42189999999999</v>
      </c>
      <c r="L61" s="85">
        <v>149.78</v>
      </c>
      <c r="M61" s="16">
        <f t="shared" si="12"/>
        <v>133.29009213513152</v>
      </c>
      <c r="N61" s="185">
        <f t="shared" si="13"/>
        <v>3.9646879468681089</v>
      </c>
    </row>
    <row r="62" spans="1:14">
      <c r="A62" s="211"/>
      <c r="B62" s="18" t="s">
        <v>28</v>
      </c>
      <c r="C62" s="88">
        <v>0</v>
      </c>
      <c r="D62" s="88">
        <v>14.9847</v>
      </c>
      <c r="E62" s="88">
        <v>17.002600000000001</v>
      </c>
      <c r="F62" s="195">
        <f t="shared" si="14"/>
        <v>-11.868184865844052</v>
      </c>
      <c r="G62" s="88">
        <v>24</v>
      </c>
      <c r="H62" s="88">
        <v>2170.63</v>
      </c>
      <c r="I62" s="88">
        <v>0</v>
      </c>
      <c r="J62" s="85">
        <v>0</v>
      </c>
      <c r="K62" s="88">
        <v>0</v>
      </c>
      <c r="L62" s="88">
        <v>6.6295999999999999</v>
      </c>
      <c r="M62" s="16"/>
      <c r="N62" s="185">
        <f t="shared" si="13"/>
        <v>9.6575333381051589</v>
      </c>
    </row>
    <row r="63" spans="1:14">
      <c r="A63" s="211"/>
      <c r="B63" s="18" t="s">
        <v>29</v>
      </c>
      <c r="C63" s="88">
        <v>15.0389</v>
      </c>
      <c r="D63" s="88">
        <v>16.186299999999999</v>
      </c>
      <c r="E63" s="88">
        <v>18.1096</v>
      </c>
      <c r="F63" s="195">
        <f t="shared" si="14"/>
        <v>-10.620333966515004</v>
      </c>
      <c r="G63" s="88">
        <v>20</v>
      </c>
      <c r="H63" s="88">
        <v>3444.5826000000002</v>
      </c>
      <c r="I63" s="88">
        <v>1</v>
      </c>
      <c r="J63" s="85">
        <v>0</v>
      </c>
      <c r="K63" s="88">
        <v>2.7</v>
      </c>
      <c r="L63" s="88">
        <v>0</v>
      </c>
      <c r="M63" s="16" t="e">
        <f>(K63-L63)/L63*100</f>
        <v>#DIV/0!</v>
      </c>
      <c r="N63" s="185">
        <f t="shared" si="13"/>
        <v>23.968399496326434</v>
      </c>
    </row>
    <row r="64" spans="1:14">
      <c r="A64" s="211"/>
      <c r="B64" s="18" t="s">
        <v>30</v>
      </c>
      <c r="C64" s="88">
        <v>1.4341999999999999</v>
      </c>
      <c r="D64" s="88">
        <v>48.818600000000004</v>
      </c>
      <c r="E64" s="88">
        <v>9.6213999999999995</v>
      </c>
      <c r="F64" s="195">
        <f t="shared" si="14"/>
        <v>407.39601305423332</v>
      </c>
      <c r="G64" s="88">
        <v>8</v>
      </c>
      <c r="H64" s="88">
        <v>2635.94</v>
      </c>
      <c r="I64" s="88">
        <v>2</v>
      </c>
      <c r="J64" s="85">
        <v>54.773200000000003</v>
      </c>
      <c r="K64" s="85">
        <v>346.72190000000001</v>
      </c>
      <c r="L64" s="88">
        <v>143.15</v>
      </c>
      <c r="M64" s="16">
        <f>(K64-L64)/L64*100</f>
        <v>142.20880195599022</v>
      </c>
      <c r="N64" s="185">
        <f t="shared" si="13"/>
        <v>2.8155971352546589</v>
      </c>
    </row>
    <row r="65" spans="1:14" ht="14.25" thickBot="1">
      <c r="A65" s="212"/>
      <c r="B65" s="19" t="s">
        <v>31</v>
      </c>
      <c r="C65" s="20">
        <f t="shared" ref="C65:L65" si="15">C53+C55+C56+C57+C58+C59+C60+C61</f>
        <v>881.5997000000001</v>
      </c>
      <c r="D65" s="20">
        <f t="shared" si="15"/>
        <v>4848.7129000000004</v>
      </c>
      <c r="E65" s="20">
        <f>E53+E55+E56+E57+E58+E59+E60+E61</f>
        <v>8305.2121999999999</v>
      </c>
      <c r="F65" s="196">
        <f t="shared" si="14"/>
        <v>-41.618434505502456</v>
      </c>
      <c r="G65" s="20">
        <f t="shared" si="15"/>
        <v>18055</v>
      </c>
      <c r="H65" s="20">
        <f>H53+H55+H56+H57+H58+H59+H60+H61</f>
        <v>4703093.2300000004</v>
      </c>
      <c r="I65" s="20">
        <f t="shared" si="15"/>
        <v>5035</v>
      </c>
      <c r="J65" s="20">
        <f t="shared" si="15"/>
        <v>539.4393</v>
      </c>
      <c r="K65" s="20">
        <f t="shared" si="15"/>
        <v>2929.8844999999997</v>
      </c>
      <c r="L65" s="20">
        <f t="shared" si="15"/>
        <v>3577.7746999999999</v>
      </c>
      <c r="M65" s="21">
        <f t="shared" si="12"/>
        <v>-18.108747876158894</v>
      </c>
      <c r="N65" s="188">
        <f t="shared" si="13"/>
        <v>6.7965221704372709</v>
      </c>
    </row>
    <row r="66" spans="1:14" ht="14.25" thickTop="1">
      <c r="A66" s="211" t="s">
        <v>35</v>
      </c>
      <c r="B66" s="181" t="s">
        <v>19</v>
      </c>
      <c r="C66" s="40">
        <v>43.594656000000001</v>
      </c>
      <c r="D66" s="40">
        <v>259.88530900000001</v>
      </c>
      <c r="E66" s="40">
        <v>388.82208300000002</v>
      </c>
      <c r="F66" s="195">
        <f t="shared" si="14"/>
        <v>-33.160867048798771</v>
      </c>
      <c r="G66" s="39">
        <v>2098</v>
      </c>
      <c r="H66" s="39">
        <v>191035.55854999999</v>
      </c>
      <c r="I66" s="39">
        <v>321</v>
      </c>
      <c r="J66" s="39">
        <v>60.111834000000002</v>
      </c>
      <c r="K66" s="39">
        <v>308.03080999999997</v>
      </c>
      <c r="L66" s="81">
        <v>267.12865199999999</v>
      </c>
      <c r="M66" s="16">
        <f t="shared" ref="M66:M82" si="16">(K66-L66)/L66*100</f>
        <v>15.311782429089632</v>
      </c>
      <c r="N66" s="185">
        <f>D66/D327*100</f>
        <v>0.66767303375496501</v>
      </c>
    </row>
    <row r="67" spans="1:14">
      <c r="A67" s="211"/>
      <c r="B67" s="181" t="s">
        <v>20</v>
      </c>
      <c r="C67" s="39">
        <v>6.2246350000000001</v>
      </c>
      <c r="D67" s="39">
        <v>37.025185</v>
      </c>
      <c r="E67" s="39">
        <v>72.001149999999996</v>
      </c>
      <c r="F67" s="195">
        <f t="shared" si="14"/>
        <v>-48.576953284773921</v>
      </c>
      <c r="G67" s="39">
        <v>505</v>
      </c>
      <c r="H67" s="39">
        <v>10020</v>
      </c>
      <c r="I67" s="39">
        <v>58</v>
      </c>
      <c r="J67" s="39">
        <v>17.87</v>
      </c>
      <c r="K67" s="39">
        <v>70.498999999999995</v>
      </c>
      <c r="L67" s="81">
        <v>97.370147000000003</v>
      </c>
      <c r="M67" s="16">
        <f t="shared" si="16"/>
        <v>-27.5969050349693</v>
      </c>
      <c r="N67" s="185">
        <f>D67/D328*100</f>
        <v>0.43672659134124409</v>
      </c>
    </row>
    <row r="68" spans="1:14">
      <c r="A68" s="211"/>
      <c r="B68" s="181" t="s">
        <v>21</v>
      </c>
      <c r="C68" s="39"/>
      <c r="D68" s="39">
        <v>18.468637000000001</v>
      </c>
      <c r="E68" s="39">
        <v>17.960108000000002</v>
      </c>
      <c r="F68" s="195">
        <f t="shared" si="14"/>
        <v>2.8314362029448783</v>
      </c>
      <c r="G68" s="39">
        <v>3</v>
      </c>
      <c r="H68" s="39">
        <v>23382.277485999999</v>
      </c>
      <c r="I68" s="39"/>
      <c r="J68" s="39"/>
      <c r="K68" s="39"/>
      <c r="L68" s="81"/>
      <c r="M68" s="16"/>
      <c r="N68" s="185">
        <f>D68/D329*100</f>
        <v>0.69425773796131385</v>
      </c>
    </row>
    <row r="69" spans="1:14">
      <c r="A69" s="211"/>
      <c r="B69" s="181" t="s">
        <v>22</v>
      </c>
      <c r="C69" s="39"/>
      <c r="D69" s="39">
        <v>0.493392</v>
      </c>
      <c r="E69" s="39">
        <v>6.7216999999999999E-2</v>
      </c>
      <c r="F69" s="195">
        <f t="shared" si="14"/>
        <v>634.02859395688586</v>
      </c>
      <c r="G69" s="39">
        <v>3</v>
      </c>
      <c r="H69" s="39">
        <v>1237.5</v>
      </c>
      <c r="I69" s="39"/>
      <c r="J69" s="39"/>
      <c r="K69" s="39"/>
      <c r="L69" s="81"/>
      <c r="M69" s="16"/>
      <c r="N69" s="185">
        <f>D69/D330*100</f>
        <v>7.2749064933395877E-2</v>
      </c>
    </row>
    <row r="70" spans="1:14">
      <c r="A70" s="211"/>
      <c r="B70" s="181" t="s">
        <v>23</v>
      </c>
      <c r="C70" s="39"/>
      <c r="D70" s="39"/>
      <c r="E70" s="39">
        <v>0.1</v>
      </c>
      <c r="F70" s="195"/>
      <c r="G70" s="39"/>
      <c r="H70" s="39"/>
      <c r="I70" s="39"/>
      <c r="J70" s="39"/>
      <c r="K70" s="39"/>
      <c r="L70" s="81"/>
      <c r="M70" s="16"/>
      <c r="N70" s="185"/>
    </row>
    <row r="71" spans="1:14">
      <c r="A71" s="211"/>
      <c r="B71" s="181" t="s">
        <v>24</v>
      </c>
      <c r="C71" s="39">
        <v>2.3671540000000002</v>
      </c>
      <c r="D71" s="39">
        <v>96.617249999999999</v>
      </c>
      <c r="E71" s="39">
        <v>49.289000000000001</v>
      </c>
      <c r="F71" s="195">
        <f>(D71-E71)/E71*100</f>
        <v>96.021931871208579</v>
      </c>
      <c r="G71" s="39">
        <v>111</v>
      </c>
      <c r="H71" s="39">
        <v>203964.11</v>
      </c>
      <c r="I71" s="39">
        <v>4</v>
      </c>
      <c r="J71" s="39">
        <v>4.3936999999999997E-2</v>
      </c>
      <c r="K71" s="39">
        <v>0.23647399999999999</v>
      </c>
      <c r="L71" s="81">
        <v>4.2969999999999997</v>
      </c>
      <c r="M71" s="16">
        <f>(K71-L71)/L71*100</f>
        <v>-94.496765185012791</v>
      </c>
      <c r="N71" s="185">
        <f>D71/D332*100</f>
        <v>2.0168018545593256</v>
      </c>
    </row>
    <row r="72" spans="1:14">
      <c r="A72" s="211"/>
      <c r="B72" s="181" t="s">
        <v>25</v>
      </c>
      <c r="C72" s="41"/>
      <c r="D72" s="41"/>
      <c r="E72" s="41"/>
      <c r="F72" s="195"/>
      <c r="G72" s="41"/>
      <c r="H72" s="41"/>
      <c r="I72" s="41"/>
      <c r="J72" s="41"/>
      <c r="K72" s="41"/>
      <c r="L72" s="82"/>
      <c r="M72" s="16"/>
      <c r="N72" s="185"/>
    </row>
    <row r="73" spans="1:14">
      <c r="A73" s="211"/>
      <c r="B73" s="181" t="s">
        <v>26</v>
      </c>
      <c r="C73" s="39">
        <v>11.580088</v>
      </c>
      <c r="D73" s="39">
        <v>79.471925999999996</v>
      </c>
      <c r="E73" s="39">
        <v>127.297237</v>
      </c>
      <c r="F73" s="195">
        <f>(D73-E73)/E73*100</f>
        <v>-37.569795014482523</v>
      </c>
      <c r="G73" s="39">
        <v>938</v>
      </c>
      <c r="H73" s="39">
        <v>332310.89</v>
      </c>
      <c r="I73" s="39">
        <v>112</v>
      </c>
      <c r="J73" s="39">
        <v>4.537738</v>
      </c>
      <c r="K73" s="39">
        <v>23.538723000000001</v>
      </c>
      <c r="L73" s="81">
        <v>10.36877</v>
      </c>
      <c r="M73" s="16">
        <f t="shared" si="16"/>
        <v>127.01557658237188</v>
      </c>
      <c r="N73" s="185">
        <f>D73/D334*100</f>
        <v>0.65716418971189128</v>
      </c>
    </row>
    <row r="74" spans="1:14">
      <c r="A74" s="211"/>
      <c r="B74" s="181" t="s">
        <v>27</v>
      </c>
      <c r="C74" s="39"/>
      <c r="D74" s="39"/>
      <c r="E74" s="39"/>
      <c r="F74" s="195"/>
      <c r="G74" s="39"/>
      <c r="H74" s="39"/>
      <c r="I74" s="39"/>
      <c r="J74" s="39"/>
      <c r="K74" s="39"/>
      <c r="L74" s="39"/>
      <c r="M74" s="16"/>
      <c r="N74" s="185"/>
    </row>
    <row r="75" spans="1:14">
      <c r="A75" s="211"/>
      <c r="B75" s="18" t="s">
        <v>28</v>
      </c>
      <c r="C75" s="42"/>
      <c r="D75" s="42"/>
      <c r="E75" s="42"/>
      <c r="F75" s="195"/>
      <c r="G75" s="42"/>
      <c r="H75" s="42"/>
      <c r="I75" s="42"/>
      <c r="J75" s="42"/>
      <c r="K75" s="42"/>
      <c r="L75" s="42"/>
      <c r="M75" s="16"/>
      <c r="N75" s="185"/>
    </row>
    <row r="76" spans="1:14">
      <c r="A76" s="211"/>
      <c r="B76" s="18" t="s">
        <v>29</v>
      </c>
      <c r="C76" s="42"/>
      <c r="D76" s="42"/>
      <c r="E76" s="39"/>
      <c r="F76" s="195"/>
      <c r="G76" s="39"/>
      <c r="H76" s="39"/>
      <c r="I76" s="42"/>
      <c r="J76" s="42"/>
      <c r="K76" s="42"/>
      <c r="L76" s="42"/>
      <c r="M76" s="16"/>
      <c r="N76" s="185"/>
    </row>
    <row r="77" spans="1:14">
      <c r="A77" s="211"/>
      <c r="B77" s="18" t="s">
        <v>30</v>
      </c>
      <c r="C77" s="39"/>
      <c r="D77" s="39"/>
      <c r="E77" s="39"/>
      <c r="F77" s="195"/>
      <c r="G77" s="42"/>
      <c r="H77" s="42"/>
      <c r="I77" s="42"/>
      <c r="J77" s="42"/>
      <c r="K77" s="42"/>
      <c r="L77" s="42"/>
      <c r="M77" s="16"/>
      <c r="N77" s="185"/>
    </row>
    <row r="78" spans="1:14" ht="14.25" thickBot="1">
      <c r="A78" s="212"/>
      <c r="B78" s="19" t="s">
        <v>31</v>
      </c>
      <c r="C78" s="20">
        <f t="shared" ref="C78:K78" si="17">C66+C68+C69+C70+C71+C72+C73+C74</f>
        <v>57.541898000000003</v>
      </c>
      <c r="D78" s="20">
        <f t="shared" si="17"/>
        <v>454.93651399999999</v>
      </c>
      <c r="E78" s="20">
        <f t="shared" si="17"/>
        <v>583.53564500000005</v>
      </c>
      <c r="F78" s="196">
        <f t="shared" ref="F78:F84" si="18">(D78-E78)/E78*100</f>
        <v>-22.037922122135324</v>
      </c>
      <c r="G78" s="20">
        <f t="shared" si="17"/>
        <v>3153</v>
      </c>
      <c r="H78" s="20">
        <f t="shared" si="17"/>
        <v>751930.33603599994</v>
      </c>
      <c r="I78" s="20">
        <f t="shared" si="17"/>
        <v>437</v>
      </c>
      <c r="J78" s="20">
        <f t="shared" si="17"/>
        <v>64.693509000000006</v>
      </c>
      <c r="K78" s="20">
        <f t="shared" si="17"/>
        <v>331.80600699999997</v>
      </c>
      <c r="L78" s="20">
        <f>L66+L68+L69+L70+L71+L72+L73+L74</f>
        <v>281.794422</v>
      </c>
      <c r="M78" s="21">
        <f t="shared" si="16"/>
        <v>17.747542568461476</v>
      </c>
      <c r="N78" s="188">
        <f>D78/D339*100</f>
        <v>0.63769213960728532</v>
      </c>
    </row>
    <row r="79" spans="1:14" ht="14.25" thickTop="1">
      <c r="A79" s="207" t="s">
        <v>36</v>
      </c>
      <c r="B79" s="181" t="s">
        <v>19</v>
      </c>
      <c r="C79" s="28">
        <v>71.904899999999998</v>
      </c>
      <c r="D79" s="28">
        <v>812.42840000000001</v>
      </c>
      <c r="E79" s="15">
        <v>846.80280000000005</v>
      </c>
      <c r="F79" s="195">
        <f t="shared" si="18"/>
        <v>-4.0593158170946104</v>
      </c>
      <c r="G79" s="28">
        <v>6878</v>
      </c>
      <c r="H79" s="28">
        <v>718813.18149999995</v>
      </c>
      <c r="I79" s="28">
        <v>540</v>
      </c>
      <c r="J79" s="28">
        <v>97.3767</v>
      </c>
      <c r="K79" s="28">
        <v>498.79500000000002</v>
      </c>
      <c r="L79" s="28">
        <v>571.55110000000002</v>
      </c>
      <c r="M79" s="16">
        <f t="shared" si="16"/>
        <v>-12.729587958102083</v>
      </c>
      <c r="N79" s="185">
        <f t="shared" ref="N79:N84" si="19">D79/D327*100</f>
        <v>2.0872150743106923</v>
      </c>
    </row>
    <row r="80" spans="1:14">
      <c r="A80" s="208"/>
      <c r="B80" s="181" t="s">
        <v>20</v>
      </c>
      <c r="C80" s="28">
        <v>13.7872</v>
      </c>
      <c r="D80" s="28">
        <v>89.424199999999999</v>
      </c>
      <c r="E80" s="28">
        <v>280.88369999999998</v>
      </c>
      <c r="F80" s="195">
        <f t="shared" si="18"/>
        <v>-68.163264724866551</v>
      </c>
      <c r="G80" s="28">
        <v>980</v>
      </c>
      <c r="H80" s="28">
        <v>19623.400000000001</v>
      </c>
      <c r="I80" s="28">
        <v>203</v>
      </c>
      <c r="J80" s="28">
        <v>48.1843</v>
      </c>
      <c r="K80" s="28">
        <v>177.14109999999999</v>
      </c>
      <c r="L80" s="28">
        <v>249.32570000000001</v>
      </c>
      <c r="M80" s="16">
        <f t="shared" si="16"/>
        <v>-28.951929143285277</v>
      </c>
      <c r="N80" s="185">
        <f t="shared" si="19"/>
        <v>1.0547935425418584</v>
      </c>
    </row>
    <row r="81" spans="1:14">
      <c r="A81" s="208"/>
      <c r="B81" s="181" t="s">
        <v>21</v>
      </c>
      <c r="C81" s="28">
        <v>0.3332</v>
      </c>
      <c r="D81" s="28">
        <v>8.4177</v>
      </c>
      <c r="E81" s="28">
        <v>6.4295</v>
      </c>
      <c r="F81" s="195">
        <f t="shared" si="18"/>
        <v>30.923088887160745</v>
      </c>
      <c r="G81" s="28">
        <v>9</v>
      </c>
      <c r="H81" s="28">
        <v>66088.091199999995</v>
      </c>
      <c r="I81" s="28">
        <v>5</v>
      </c>
      <c r="J81" s="28">
        <v>0.28000000000000003</v>
      </c>
      <c r="K81" s="28">
        <v>10.789</v>
      </c>
      <c r="L81" s="28">
        <v>1.9053</v>
      </c>
      <c r="M81" s="16">
        <f t="shared" si="16"/>
        <v>466.26253083503906</v>
      </c>
      <c r="N81" s="185">
        <f t="shared" si="19"/>
        <v>0.316431221255632</v>
      </c>
    </row>
    <row r="82" spans="1:14">
      <c r="A82" s="208"/>
      <c r="B82" s="181" t="s">
        <v>22</v>
      </c>
      <c r="C82" s="28">
        <v>0.44390000000000002</v>
      </c>
      <c r="D82" s="28">
        <v>3.6617999999999999</v>
      </c>
      <c r="E82" s="28">
        <v>4.33</v>
      </c>
      <c r="F82" s="195">
        <f t="shared" si="18"/>
        <v>-15.431870669745962</v>
      </c>
      <c r="G82" s="28">
        <v>300</v>
      </c>
      <c r="H82" s="28">
        <v>21309.16</v>
      </c>
      <c r="I82" s="28">
        <v>9</v>
      </c>
      <c r="J82" s="28">
        <v>0</v>
      </c>
      <c r="K82" s="28">
        <v>0.87</v>
      </c>
      <c r="L82" s="28">
        <v>1.169</v>
      </c>
      <c r="M82" s="16">
        <f t="shared" si="16"/>
        <v>-25.577416595380669</v>
      </c>
      <c r="N82" s="185">
        <f t="shared" si="19"/>
        <v>0.53992064316630384</v>
      </c>
    </row>
    <row r="83" spans="1:14">
      <c r="A83" s="208"/>
      <c r="B83" s="181" t="s">
        <v>23</v>
      </c>
      <c r="C83" s="28">
        <v>5.5035999999999996</v>
      </c>
      <c r="D83" s="28">
        <v>37.658000000000001</v>
      </c>
      <c r="E83" s="28">
        <v>13.260999999999999</v>
      </c>
      <c r="F83" s="195">
        <f t="shared" si="18"/>
        <v>183.97556745343491</v>
      </c>
      <c r="G83" s="28">
        <v>454</v>
      </c>
      <c r="H83" s="28">
        <v>342998.90029999998</v>
      </c>
      <c r="I83" s="28">
        <v>0</v>
      </c>
      <c r="J83" s="28">
        <v>0</v>
      </c>
      <c r="K83" s="28">
        <v>0</v>
      </c>
      <c r="L83" s="28">
        <v>13.0547</v>
      </c>
      <c r="M83" s="16"/>
      <c r="N83" s="185">
        <f t="shared" si="19"/>
        <v>19.049671586150684</v>
      </c>
    </row>
    <row r="84" spans="1:14">
      <c r="A84" s="208"/>
      <c r="B84" s="181" t="s">
        <v>24</v>
      </c>
      <c r="C84" s="28">
        <v>1.7508999999999999</v>
      </c>
      <c r="D84" s="28">
        <v>21.344200000000001</v>
      </c>
      <c r="E84" s="28">
        <v>29.171500000000002</v>
      </c>
      <c r="F84" s="195">
        <f t="shared" si="18"/>
        <v>-26.832010695370485</v>
      </c>
      <c r="G84" s="28">
        <v>121</v>
      </c>
      <c r="H84" s="28">
        <v>15399.9557</v>
      </c>
      <c r="I84" s="28">
        <v>7</v>
      </c>
      <c r="J84" s="28">
        <v>0</v>
      </c>
      <c r="K84" s="28">
        <v>130.05269999999999</v>
      </c>
      <c r="L84" s="28">
        <v>116.378</v>
      </c>
      <c r="M84" s="16">
        <f>(K84-L84)/L84*100</f>
        <v>11.750244891646176</v>
      </c>
      <c r="N84" s="185">
        <f t="shared" si="19"/>
        <v>0.44554178621400581</v>
      </c>
    </row>
    <row r="85" spans="1:14">
      <c r="A85" s="208"/>
      <c r="B85" s="181" t="s">
        <v>25</v>
      </c>
      <c r="C85" s="28">
        <v>0</v>
      </c>
      <c r="D85" s="28">
        <v>0</v>
      </c>
      <c r="E85" s="28">
        <v>0</v>
      </c>
      <c r="F85" s="195"/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16"/>
      <c r="N85" s="185"/>
    </row>
    <row r="86" spans="1:14">
      <c r="A86" s="208"/>
      <c r="B86" s="181" t="s">
        <v>26</v>
      </c>
      <c r="C86" s="28">
        <v>17.630500000000001</v>
      </c>
      <c r="D86" s="28">
        <v>218.9503</v>
      </c>
      <c r="E86" s="28">
        <v>154.61529999999999</v>
      </c>
      <c r="F86" s="195">
        <f>(D86-E86)/E86*100</f>
        <v>41.609724264028216</v>
      </c>
      <c r="G86" s="28">
        <v>3417</v>
      </c>
      <c r="H86" s="28">
        <v>830604.6</v>
      </c>
      <c r="I86" s="28">
        <v>329</v>
      </c>
      <c r="J86" s="28">
        <v>28.582999999999998</v>
      </c>
      <c r="K86" s="28">
        <v>165.8947</v>
      </c>
      <c r="L86" s="28">
        <v>159.29859999999999</v>
      </c>
      <c r="M86" s="16">
        <f>(K86-L86)/L86*100</f>
        <v>4.1407143565605775</v>
      </c>
      <c r="N86" s="185">
        <f>D86/D334*100</f>
        <v>1.8105298780185031</v>
      </c>
    </row>
    <row r="87" spans="1:14">
      <c r="A87" s="208"/>
      <c r="B87" s="181" t="s">
        <v>27</v>
      </c>
      <c r="C87" s="28">
        <v>0</v>
      </c>
      <c r="D87" s="28">
        <v>0</v>
      </c>
      <c r="E87" s="28">
        <v>0</v>
      </c>
      <c r="F87" s="195" t="e">
        <f>(D87-E87)/E87*100</f>
        <v>#DIV/0!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1.099</v>
      </c>
      <c r="M87" s="16">
        <f>(K87-L87)/L87*100</f>
        <v>-100</v>
      </c>
      <c r="N87" s="185">
        <f>D87/D335*100</f>
        <v>0</v>
      </c>
    </row>
    <row r="88" spans="1:14">
      <c r="A88" s="208"/>
      <c r="B88" s="18" t="s">
        <v>28</v>
      </c>
      <c r="C88" s="28">
        <v>0</v>
      </c>
      <c r="D88" s="28">
        <v>0</v>
      </c>
      <c r="E88" s="28">
        <v>0</v>
      </c>
      <c r="F88" s="195" t="e">
        <f>(D88-E88)/E88*100</f>
        <v>#DIV/0!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16"/>
      <c r="N88" s="185">
        <f>D88/D336*100</f>
        <v>0</v>
      </c>
    </row>
    <row r="89" spans="1:14">
      <c r="A89" s="208"/>
      <c r="B89" s="18" t="s">
        <v>29</v>
      </c>
      <c r="C89" s="28">
        <v>0</v>
      </c>
      <c r="D89" s="28">
        <v>0</v>
      </c>
      <c r="E89" s="17">
        <v>0</v>
      </c>
      <c r="F89" s="195"/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1.099</v>
      </c>
      <c r="M89" s="16">
        <f>(K89-L89)/L89*100</f>
        <v>-100</v>
      </c>
      <c r="N89" s="185">
        <f>D89/D337*100</f>
        <v>0</v>
      </c>
    </row>
    <row r="90" spans="1:14">
      <c r="A90" s="208"/>
      <c r="B90" s="18" t="s">
        <v>30</v>
      </c>
      <c r="C90" s="41">
        <v>0</v>
      </c>
      <c r="D90" s="41">
        <v>0</v>
      </c>
      <c r="E90" s="41">
        <v>0</v>
      </c>
      <c r="F90" s="195"/>
      <c r="G90" s="74">
        <v>0</v>
      </c>
      <c r="H90" s="74">
        <v>0</v>
      </c>
      <c r="I90" s="90">
        <v>0</v>
      </c>
      <c r="J90" s="28">
        <v>0</v>
      </c>
      <c r="K90" s="28">
        <v>0</v>
      </c>
      <c r="L90" s="17">
        <v>0</v>
      </c>
      <c r="M90" s="16"/>
      <c r="N90" s="185"/>
    </row>
    <row r="91" spans="1:14" ht="14.25" thickBot="1">
      <c r="A91" s="209"/>
      <c r="B91" s="19" t="s">
        <v>31</v>
      </c>
      <c r="C91" s="20">
        <f t="shared" ref="C91:K91" si="20">C79+C81+C82+C83+C84+C85+C86+C87</f>
        <v>97.567000000000007</v>
      </c>
      <c r="D91" s="20">
        <f t="shared" si="20"/>
        <v>1102.4603999999999</v>
      </c>
      <c r="E91" s="20">
        <f t="shared" si="20"/>
        <v>1054.6101000000001</v>
      </c>
      <c r="F91" s="196">
        <f>(D91-E91)/E91*100</f>
        <v>4.537250307009181</v>
      </c>
      <c r="G91" s="20">
        <f t="shared" si="20"/>
        <v>11179</v>
      </c>
      <c r="H91" s="20">
        <f t="shared" si="20"/>
        <v>1995213.8887</v>
      </c>
      <c r="I91" s="20">
        <f t="shared" si="20"/>
        <v>890</v>
      </c>
      <c r="J91" s="20">
        <f t="shared" si="20"/>
        <v>126.2397</v>
      </c>
      <c r="K91" s="20">
        <f t="shared" si="20"/>
        <v>806.40139999999997</v>
      </c>
      <c r="L91" s="20">
        <f>L79+L81+L82+L83+L84+L85+L86+L87</f>
        <v>864.45570000000009</v>
      </c>
      <c r="M91" s="21">
        <f>(K91-L91)/L91*100</f>
        <v>-6.7157056168407614</v>
      </c>
      <c r="N91" s="188">
        <f>D91/D339*100</f>
        <v>1.5453372276649211</v>
      </c>
    </row>
    <row r="92" spans="1:14" ht="14.25" thickTop="1"/>
    <row r="95" spans="1:14" s="70" customFormat="1" ht="18.75">
      <c r="A95" s="213" t="str">
        <f>A1</f>
        <v>2021年1-6月丹东市财产保险业务统计表</v>
      </c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</row>
    <row r="96" spans="1:14" s="70" customFormat="1" ht="14.25" thickBot="1">
      <c r="B96" s="72" t="s">
        <v>0</v>
      </c>
      <c r="C96" s="71"/>
      <c r="D96" s="71"/>
      <c r="F96" s="192"/>
      <c r="G96" s="86" t="str">
        <f>G2</f>
        <v>（2021年1-6月）</v>
      </c>
      <c r="H96" s="71"/>
      <c r="I96" s="71"/>
      <c r="J96" s="71"/>
      <c r="K96" s="71"/>
      <c r="L96" s="72" t="s">
        <v>1</v>
      </c>
      <c r="M96" s="186"/>
      <c r="N96" s="186"/>
    </row>
    <row r="97" spans="1:14">
      <c r="A97" s="210" t="s">
        <v>37</v>
      </c>
      <c r="B97" s="11" t="s">
        <v>3</v>
      </c>
      <c r="C97" s="221" t="s">
        <v>4</v>
      </c>
      <c r="D97" s="222"/>
      <c r="E97" s="222"/>
      <c r="F97" s="223"/>
      <c r="G97" s="214" t="s">
        <v>5</v>
      </c>
      <c r="H97" s="214"/>
      <c r="I97" s="214" t="s">
        <v>6</v>
      </c>
      <c r="J97" s="214"/>
      <c r="K97" s="214"/>
      <c r="L97" s="214"/>
      <c r="M97" s="214"/>
      <c r="N97" s="217" t="s">
        <v>7</v>
      </c>
    </row>
    <row r="98" spans="1:14">
      <c r="A98" s="211"/>
      <c r="B98" s="12" t="s">
        <v>8</v>
      </c>
      <c r="C98" s="224" t="s">
        <v>9</v>
      </c>
      <c r="D98" s="224" t="s">
        <v>10</v>
      </c>
      <c r="E98" s="224" t="s">
        <v>11</v>
      </c>
      <c r="F98" s="199" t="s">
        <v>12</v>
      </c>
      <c r="G98" s="216" t="s">
        <v>13</v>
      </c>
      <c r="H98" s="216" t="s">
        <v>14</v>
      </c>
      <c r="I98" s="181" t="s">
        <v>13</v>
      </c>
      <c r="J98" s="216" t="s">
        <v>15</v>
      </c>
      <c r="K98" s="216"/>
      <c r="L98" s="216"/>
      <c r="M98" s="199" t="s">
        <v>12</v>
      </c>
      <c r="N98" s="218"/>
    </row>
    <row r="99" spans="1:14">
      <c r="A99" s="211"/>
      <c r="B99" s="184" t="s">
        <v>16</v>
      </c>
      <c r="C99" s="225"/>
      <c r="D99" s="225"/>
      <c r="E99" s="225"/>
      <c r="F99" s="200" t="s">
        <v>17</v>
      </c>
      <c r="G99" s="216"/>
      <c r="H99" s="216"/>
      <c r="I99" s="41" t="s">
        <v>18</v>
      </c>
      <c r="J99" s="181" t="s">
        <v>9</v>
      </c>
      <c r="K99" s="181" t="s">
        <v>10</v>
      </c>
      <c r="L99" s="181" t="s">
        <v>11</v>
      </c>
      <c r="M99" s="199" t="s">
        <v>17</v>
      </c>
      <c r="N99" s="187" t="s">
        <v>17</v>
      </c>
    </row>
    <row r="100" spans="1:14">
      <c r="A100" s="211"/>
      <c r="B100" s="181" t="s">
        <v>19</v>
      </c>
      <c r="C100" s="88">
        <v>63.99</v>
      </c>
      <c r="D100" s="88">
        <v>431.08</v>
      </c>
      <c r="E100" s="88">
        <v>662.23</v>
      </c>
      <c r="F100" s="195">
        <f>(D100-E100)/E100*100</f>
        <v>-34.904791386678347</v>
      </c>
      <c r="G100" s="88">
        <v>3040</v>
      </c>
      <c r="H100" s="88">
        <v>227373</v>
      </c>
      <c r="I100" s="85">
        <v>567</v>
      </c>
      <c r="J100" s="85">
        <v>51.46</v>
      </c>
      <c r="K100" s="85">
        <v>408.78</v>
      </c>
      <c r="L100" s="85">
        <v>283.88</v>
      </c>
      <c r="M100" s="16">
        <f>(K100-L100)/L100*100</f>
        <v>43.997463717063539</v>
      </c>
      <c r="N100" s="185">
        <f t="shared" ref="N100:N105" si="21">D100/D327*100</f>
        <v>1.1074904252902202</v>
      </c>
    </row>
    <row r="101" spans="1:14">
      <c r="A101" s="211"/>
      <c r="B101" s="181" t="s">
        <v>20</v>
      </c>
      <c r="C101" s="88">
        <v>18.18</v>
      </c>
      <c r="D101" s="88">
        <v>125.92</v>
      </c>
      <c r="E101" s="88">
        <v>150.57</v>
      </c>
      <c r="F101" s="195">
        <f>(D101-E101)/E101*100</f>
        <v>-16.371123065683729</v>
      </c>
      <c r="G101" s="88">
        <v>1094</v>
      </c>
      <c r="H101" s="88">
        <v>21900</v>
      </c>
      <c r="I101" s="85">
        <v>194</v>
      </c>
      <c r="J101" s="85">
        <v>7.11</v>
      </c>
      <c r="K101" s="85">
        <v>94.8</v>
      </c>
      <c r="L101" s="85">
        <v>121.74</v>
      </c>
      <c r="M101" s="16">
        <f>(K101-L101)/L101*100</f>
        <v>-22.129127649088222</v>
      </c>
      <c r="N101" s="185">
        <f t="shared" si="21"/>
        <v>1.4852758299975934</v>
      </c>
    </row>
    <row r="102" spans="1:14">
      <c r="A102" s="211"/>
      <c r="B102" s="181" t="s">
        <v>21</v>
      </c>
      <c r="C102" s="88">
        <v>2.66</v>
      </c>
      <c r="D102" s="88">
        <v>20.65</v>
      </c>
      <c r="E102" s="88">
        <v>24.69</v>
      </c>
      <c r="F102" s="195">
        <f>(D102-E102)/E102*100</f>
        <v>-16.362899959497781</v>
      </c>
      <c r="G102" s="88">
        <v>11</v>
      </c>
      <c r="H102" s="88">
        <v>55523</v>
      </c>
      <c r="I102" s="85"/>
      <c r="J102" s="85"/>
      <c r="K102" s="85"/>
      <c r="L102" s="85"/>
      <c r="M102" s="16" t="e">
        <f>(K102-L102)/L102*100</f>
        <v>#DIV/0!</v>
      </c>
      <c r="N102" s="185">
        <f t="shared" si="21"/>
        <v>0.77625773298273881</v>
      </c>
    </row>
    <row r="103" spans="1:14">
      <c r="A103" s="211"/>
      <c r="B103" s="181" t="s">
        <v>22</v>
      </c>
      <c r="C103" s="88"/>
      <c r="D103" s="88">
        <v>0.05</v>
      </c>
      <c r="E103" s="88"/>
      <c r="F103" s="195" t="e">
        <f>(D103-E103)/E103*100</f>
        <v>#DIV/0!</v>
      </c>
      <c r="G103" s="88">
        <v>3</v>
      </c>
      <c r="H103" s="88">
        <v>220</v>
      </c>
      <c r="I103" s="85"/>
      <c r="J103" s="85"/>
      <c r="K103" s="85"/>
      <c r="L103" s="85"/>
      <c r="M103" s="16"/>
      <c r="N103" s="185">
        <f t="shared" si="21"/>
        <v>7.372339329923862E-3</v>
      </c>
    </row>
    <row r="104" spans="1:14">
      <c r="A104" s="211"/>
      <c r="B104" s="181" t="s">
        <v>23</v>
      </c>
      <c r="C104" s="88"/>
      <c r="D104" s="88"/>
      <c r="E104" s="88">
        <v>0.04</v>
      </c>
      <c r="F104" s="195"/>
      <c r="G104" s="88"/>
      <c r="H104" s="88"/>
      <c r="I104" s="85"/>
      <c r="J104" s="85"/>
      <c r="K104" s="85"/>
      <c r="L104" s="85"/>
      <c r="M104" s="16"/>
      <c r="N104" s="185">
        <f t="shared" si="21"/>
        <v>0</v>
      </c>
    </row>
    <row r="105" spans="1:14">
      <c r="A105" s="211"/>
      <c r="B105" s="181" t="s">
        <v>24</v>
      </c>
      <c r="C105" s="88">
        <v>3.77</v>
      </c>
      <c r="D105" s="88">
        <v>29.3</v>
      </c>
      <c r="E105" s="88">
        <v>46.76</v>
      </c>
      <c r="F105" s="195">
        <f>(D105-E105)/E105*100</f>
        <v>-37.339606501283143</v>
      </c>
      <c r="G105" s="88">
        <v>164</v>
      </c>
      <c r="H105" s="88">
        <v>80156.7</v>
      </c>
      <c r="I105" s="85">
        <v>21</v>
      </c>
      <c r="J105" s="85">
        <v>0.28999999999999998</v>
      </c>
      <c r="K105" s="85">
        <v>13.75</v>
      </c>
      <c r="L105" s="85">
        <v>6.57</v>
      </c>
      <c r="M105" s="16">
        <f>(K105-L105)/L105*100</f>
        <v>109.28462709284625</v>
      </c>
      <c r="N105" s="185">
        <f t="shared" si="21"/>
        <v>0.6116122570098842</v>
      </c>
    </row>
    <row r="106" spans="1:14">
      <c r="A106" s="211"/>
      <c r="B106" s="181" t="s">
        <v>25</v>
      </c>
      <c r="C106" s="88"/>
      <c r="D106" s="88"/>
      <c r="E106" s="88"/>
      <c r="F106" s="195"/>
      <c r="G106" s="88"/>
      <c r="H106" s="88"/>
      <c r="I106" s="85"/>
      <c r="J106" s="85"/>
      <c r="K106" s="85"/>
      <c r="L106" s="85"/>
      <c r="M106" s="16"/>
      <c r="N106" s="185"/>
    </row>
    <row r="107" spans="1:14">
      <c r="A107" s="211"/>
      <c r="B107" s="181" t="s">
        <v>26</v>
      </c>
      <c r="C107" s="88">
        <v>3.11</v>
      </c>
      <c r="D107" s="88">
        <v>32.9</v>
      </c>
      <c r="E107" s="88">
        <v>21.04</v>
      </c>
      <c r="F107" s="195">
        <f>(D107-E107)/E107*100</f>
        <v>56.368821292775664</v>
      </c>
      <c r="G107" s="88">
        <v>1266</v>
      </c>
      <c r="H107" s="88">
        <v>42400</v>
      </c>
      <c r="I107" s="85">
        <v>6</v>
      </c>
      <c r="J107" s="85"/>
      <c r="K107" s="85">
        <v>8.08</v>
      </c>
      <c r="L107" s="85">
        <v>29.2</v>
      </c>
      <c r="M107" s="16">
        <f>(K107-L107)/L107*100</f>
        <v>-72.328767123287662</v>
      </c>
      <c r="N107" s="185">
        <f>D107/D334*100</f>
        <v>0.27205458493004464</v>
      </c>
    </row>
    <row r="108" spans="1:14">
      <c r="A108" s="211"/>
      <c r="B108" s="181" t="s">
        <v>27</v>
      </c>
      <c r="C108" s="42"/>
      <c r="D108" s="42"/>
      <c r="E108" s="42"/>
      <c r="F108" s="195"/>
      <c r="G108" s="42">
        <v>5</v>
      </c>
      <c r="H108" s="42">
        <v>14</v>
      </c>
      <c r="I108" s="39"/>
      <c r="J108" s="39"/>
      <c r="K108" s="39"/>
      <c r="L108" s="39"/>
      <c r="M108" s="16"/>
      <c r="N108" s="185"/>
    </row>
    <row r="109" spans="1:14">
      <c r="A109" s="211"/>
      <c r="B109" s="18" t="s">
        <v>28</v>
      </c>
      <c r="C109" s="42"/>
      <c r="D109" s="42"/>
      <c r="E109" s="42"/>
      <c r="F109" s="195"/>
      <c r="G109" s="42"/>
      <c r="H109" s="42"/>
      <c r="I109" s="42"/>
      <c r="J109" s="42"/>
      <c r="K109" s="42"/>
      <c r="L109" s="42"/>
      <c r="M109" s="16"/>
      <c r="N109" s="185"/>
    </row>
    <row r="110" spans="1:14">
      <c r="A110" s="211"/>
      <c r="B110" s="18" t="s">
        <v>29</v>
      </c>
      <c r="C110" s="42"/>
      <c r="D110" s="42"/>
      <c r="E110" s="42"/>
      <c r="F110" s="195"/>
      <c r="G110" s="42"/>
      <c r="H110" s="42"/>
      <c r="I110" s="42"/>
      <c r="J110" s="42"/>
      <c r="K110" s="42"/>
      <c r="L110" s="42"/>
      <c r="M110" s="16"/>
      <c r="N110" s="185"/>
    </row>
    <row r="111" spans="1:14">
      <c r="A111" s="211"/>
      <c r="B111" s="18" t="s">
        <v>30</v>
      </c>
      <c r="C111" s="42"/>
      <c r="D111" s="42"/>
      <c r="E111" s="42"/>
      <c r="F111" s="195"/>
      <c r="G111" s="42"/>
      <c r="H111" s="42"/>
      <c r="I111" s="42"/>
      <c r="J111" s="42"/>
      <c r="K111" s="42"/>
      <c r="L111" s="42"/>
      <c r="M111" s="16"/>
      <c r="N111" s="185"/>
    </row>
    <row r="112" spans="1:14" ht="14.25" thickBot="1">
      <c r="A112" s="212"/>
      <c r="B112" s="19" t="s">
        <v>31</v>
      </c>
      <c r="C112" s="20">
        <f t="shared" ref="C112:L112" si="22">C100+C102+C103+C104+C105+C106+C107+C108</f>
        <v>73.53</v>
      </c>
      <c r="D112" s="20">
        <f t="shared" si="22"/>
        <v>513.98</v>
      </c>
      <c r="E112" s="20">
        <f t="shared" si="22"/>
        <v>754.76</v>
      </c>
      <c r="F112" s="196">
        <f>(D112-E112)/E112*100</f>
        <v>-31.901531612698076</v>
      </c>
      <c r="G112" s="20">
        <f t="shared" si="22"/>
        <v>4489</v>
      </c>
      <c r="H112" s="20">
        <f t="shared" si="22"/>
        <v>405686.7</v>
      </c>
      <c r="I112" s="20">
        <f t="shared" si="22"/>
        <v>594</v>
      </c>
      <c r="J112" s="20">
        <f t="shared" si="22"/>
        <v>51.75</v>
      </c>
      <c r="K112" s="20">
        <f t="shared" si="22"/>
        <v>430.60999999999996</v>
      </c>
      <c r="L112" s="20">
        <f t="shared" si="22"/>
        <v>319.64999999999998</v>
      </c>
      <c r="M112" s="21">
        <f>(K112-L112)/L112*100</f>
        <v>34.712967307993111</v>
      </c>
      <c r="N112" s="188">
        <f>D112/D339*100</f>
        <v>0.72045438391729644</v>
      </c>
    </row>
    <row r="113" spans="1:14" ht="14.25" thickTop="1">
      <c r="A113" s="207" t="s">
        <v>90</v>
      </c>
      <c r="B113" s="22" t="s">
        <v>19</v>
      </c>
      <c r="C113" s="42">
        <v>12.529323999999999</v>
      </c>
      <c r="D113" s="42">
        <v>139.18547599999999</v>
      </c>
      <c r="E113" s="42">
        <v>139.38170199999999</v>
      </c>
      <c r="F113" s="197">
        <f>(D113-E113)/E113*100</f>
        <v>-0.14078318544280352</v>
      </c>
      <c r="G113" s="42">
        <v>1044</v>
      </c>
      <c r="H113" s="42">
        <v>107841.71993800001</v>
      </c>
      <c r="I113" s="42">
        <v>366</v>
      </c>
      <c r="J113" s="42">
        <v>25.729799</v>
      </c>
      <c r="K113" s="42">
        <v>81.728482</v>
      </c>
      <c r="L113" s="42">
        <v>22.693389</v>
      </c>
      <c r="M113" s="205">
        <f t="shared" ref="M113:M128" si="23">(K113-L113)/L113*100</f>
        <v>260.14225111991868</v>
      </c>
      <c r="N113" s="189">
        <f>D113/D327*100</f>
        <v>0.35758230957006065</v>
      </c>
    </row>
    <row r="114" spans="1:14">
      <c r="A114" s="208"/>
      <c r="B114" s="181" t="s">
        <v>20</v>
      </c>
      <c r="C114" s="42">
        <v>1.0028319999999999</v>
      </c>
      <c r="D114" s="42">
        <v>9.9190810000000003</v>
      </c>
      <c r="E114" s="42">
        <v>32.706185999999995</v>
      </c>
      <c r="F114" s="195">
        <f>(D114-E114)/E114*100</f>
        <v>-69.672156209225989</v>
      </c>
      <c r="G114" s="42">
        <v>110</v>
      </c>
      <c r="H114" s="42">
        <v>2200</v>
      </c>
      <c r="I114" s="42">
        <v>105</v>
      </c>
      <c r="J114" s="42">
        <v>-1.4709999999999992</v>
      </c>
      <c r="K114" s="42">
        <v>7.5050990000000004</v>
      </c>
      <c r="L114" s="42">
        <v>3.8589389999999999</v>
      </c>
      <c r="M114" s="16">
        <f t="shared" si="23"/>
        <v>94.486075058455199</v>
      </c>
      <c r="N114" s="185">
        <f>D114/D328*100</f>
        <v>0.11699945413824937</v>
      </c>
    </row>
    <row r="115" spans="1:14">
      <c r="A115" s="208"/>
      <c r="B115" s="181" t="s">
        <v>21</v>
      </c>
      <c r="C115" s="42">
        <v>0</v>
      </c>
      <c r="D115" s="42">
        <v>2.264151</v>
      </c>
      <c r="E115" s="42">
        <v>0.56603800000000004</v>
      </c>
      <c r="F115" s="195"/>
      <c r="G115" s="42">
        <v>3</v>
      </c>
      <c r="H115" s="42">
        <v>2200</v>
      </c>
      <c r="I115" s="42"/>
      <c r="J115" s="42">
        <v>0</v>
      </c>
      <c r="K115" s="42">
        <v>0</v>
      </c>
      <c r="L115" s="42">
        <v>0</v>
      </c>
      <c r="M115" s="16"/>
      <c r="N115" s="185"/>
    </row>
    <row r="116" spans="1:14">
      <c r="A116" s="208"/>
      <c r="B116" s="181" t="s">
        <v>22</v>
      </c>
      <c r="C116" s="42">
        <v>0</v>
      </c>
      <c r="D116" s="42">
        <v>0</v>
      </c>
      <c r="E116" s="42">
        <v>0</v>
      </c>
      <c r="F116" s="195"/>
      <c r="G116" s="42">
        <v>0</v>
      </c>
      <c r="H116" s="42">
        <v>0</v>
      </c>
      <c r="I116" s="42"/>
      <c r="J116" s="42">
        <v>0</v>
      </c>
      <c r="K116" s="42">
        <v>0</v>
      </c>
      <c r="L116" s="42">
        <v>0</v>
      </c>
      <c r="M116" s="16"/>
      <c r="N116" s="185"/>
    </row>
    <row r="117" spans="1:14">
      <c r="A117" s="208"/>
      <c r="B117" s="181" t="s">
        <v>23</v>
      </c>
      <c r="C117" s="42">
        <v>0</v>
      </c>
      <c r="D117" s="42">
        <v>0</v>
      </c>
      <c r="E117" s="42">
        <v>0</v>
      </c>
      <c r="F117" s="195"/>
      <c r="G117" s="42"/>
      <c r="H117" s="42"/>
      <c r="I117" s="42"/>
      <c r="J117" s="42">
        <v>0</v>
      </c>
      <c r="K117" s="42">
        <v>0</v>
      </c>
      <c r="L117" s="42">
        <v>0</v>
      </c>
      <c r="M117" s="16"/>
      <c r="N117" s="185"/>
    </row>
    <row r="118" spans="1:14">
      <c r="A118" s="208"/>
      <c r="B118" s="181" t="s">
        <v>24</v>
      </c>
      <c r="C118" s="42">
        <v>7.0292460000000005</v>
      </c>
      <c r="D118" s="42">
        <v>38.157888</v>
      </c>
      <c r="E118" s="42">
        <v>26.271596999999996</v>
      </c>
      <c r="F118" s="195">
        <f>(D118-E118)/E118*100</f>
        <v>45.243884488636169</v>
      </c>
      <c r="G118" s="42">
        <v>52</v>
      </c>
      <c r="H118" s="42">
        <v>61851.18</v>
      </c>
      <c r="I118" s="42"/>
      <c r="J118" s="42">
        <v>0.86296999999999979</v>
      </c>
      <c r="K118" s="42">
        <v>4.7482199999999999</v>
      </c>
      <c r="L118" s="42">
        <v>0</v>
      </c>
      <c r="M118" s="16"/>
      <c r="N118" s="185">
        <f>D118/D332*100</f>
        <v>0.79651303762492753</v>
      </c>
    </row>
    <row r="119" spans="1:14">
      <c r="A119" s="208"/>
      <c r="B119" s="181" t="s">
        <v>25</v>
      </c>
      <c r="C119" s="42">
        <v>25.738405</v>
      </c>
      <c r="D119" s="42">
        <v>25.738405</v>
      </c>
      <c r="E119" s="42">
        <v>0</v>
      </c>
      <c r="F119" s="195"/>
      <c r="G119" s="42">
        <v>4</v>
      </c>
      <c r="H119" s="42">
        <v>627.76599999999996</v>
      </c>
      <c r="I119" s="42"/>
      <c r="J119" s="42">
        <v>0</v>
      </c>
      <c r="K119" s="42">
        <v>0</v>
      </c>
      <c r="L119" s="42">
        <v>0</v>
      </c>
      <c r="M119" s="16"/>
      <c r="N119" s="185"/>
    </row>
    <row r="120" spans="1:14">
      <c r="A120" s="208"/>
      <c r="B120" s="181" t="s">
        <v>26</v>
      </c>
      <c r="C120" s="42">
        <v>2.4322910000000002</v>
      </c>
      <c r="D120" s="42">
        <v>50.654893999999999</v>
      </c>
      <c r="E120" s="42">
        <v>3.5654699999999999</v>
      </c>
      <c r="F120" s="195">
        <f>(D120-E120)/E120*100</f>
        <v>1320.7073401262667</v>
      </c>
      <c r="G120" s="42">
        <v>710</v>
      </c>
      <c r="H120" s="42">
        <v>67335.943700000003</v>
      </c>
      <c r="I120" s="42"/>
      <c r="J120" s="42">
        <v>0</v>
      </c>
      <c r="K120" s="42">
        <v>0</v>
      </c>
      <c r="L120" s="42">
        <v>0</v>
      </c>
      <c r="M120" s="16"/>
      <c r="N120" s="185">
        <f>D120/D334*100</f>
        <v>0.41887222376429817</v>
      </c>
    </row>
    <row r="121" spans="1:14">
      <c r="A121" s="208"/>
      <c r="B121" s="181" t="s">
        <v>27</v>
      </c>
      <c r="C121" s="39">
        <v>0</v>
      </c>
      <c r="D121" s="39">
        <v>0</v>
      </c>
      <c r="E121" s="39">
        <v>0</v>
      </c>
      <c r="F121" s="195"/>
      <c r="G121" s="42">
        <v>5</v>
      </c>
      <c r="H121" s="42">
        <v>2509</v>
      </c>
      <c r="I121" s="42"/>
      <c r="J121" s="42">
        <v>0</v>
      </c>
      <c r="K121" s="42">
        <v>0</v>
      </c>
      <c r="L121" s="42">
        <v>0</v>
      </c>
      <c r="M121" s="16"/>
      <c r="N121" s="185"/>
    </row>
    <row r="122" spans="1:14">
      <c r="A122" s="208"/>
      <c r="B122" s="18" t="s">
        <v>28</v>
      </c>
      <c r="C122" s="42">
        <v>0</v>
      </c>
      <c r="D122" s="42">
        <v>0</v>
      </c>
      <c r="E122" s="42">
        <v>0</v>
      </c>
      <c r="F122" s="195"/>
      <c r="G122" s="42"/>
      <c r="H122" s="42"/>
      <c r="I122" s="42"/>
      <c r="J122" s="42">
        <v>0</v>
      </c>
      <c r="K122" s="42"/>
      <c r="L122" s="42"/>
      <c r="M122" s="16"/>
      <c r="N122" s="185"/>
    </row>
    <row r="123" spans="1:14">
      <c r="A123" s="208"/>
      <c r="B123" s="18" t="s">
        <v>29</v>
      </c>
      <c r="C123" s="42">
        <v>0</v>
      </c>
      <c r="D123" s="42">
        <v>0</v>
      </c>
      <c r="E123" s="42">
        <v>0</v>
      </c>
      <c r="F123" s="195"/>
      <c r="G123" s="42"/>
      <c r="H123" s="42"/>
      <c r="I123" s="42"/>
      <c r="J123" s="42">
        <v>0</v>
      </c>
      <c r="K123" s="42">
        <v>0</v>
      </c>
      <c r="L123" s="42"/>
      <c r="M123" s="16"/>
      <c r="N123" s="185"/>
    </row>
    <row r="124" spans="1:14">
      <c r="A124" s="208"/>
      <c r="B124" s="18" t="s">
        <v>30</v>
      </c>
      <c r="C124" s="42">
        <v>0</v>
      </c>
      <c r="D124" s="42">
        <v>0</v>
      </c>
      <c r="E124" s="42">
        <v>0</v>
      </c>
      <c r="F124" s="195"/>
      <c r="G124" s="39"/>
      <c r="H124" s="39"/>
      <c r="I124" s="39"/>
      <c r="J124" s="39">
        <v>0</v>
      </c>
      <c r="K124" s="39"/>
      <c r="L124" s="39"/>
      <c r="M124" s="16"/>
      <c r="N124" s="185"/>
    </row>
    <row r="125" spans="1:14" ht="14.25" thickBot="1">
      <c r="A125" s="209"/>
      <c r="B125" s="19" t="s">
        <v>31</v>
      </c>
      <c r="C125" s="20">
        <f t="shared" ref="C125:L125" si="24">C113+C115+C116+C117+C118+C119+C120+C121</f>
        <v>47.729266000000003</v>
      </c>
      <c r="D125" s="20">
        <f t="shared" si="24"/>
        <v>256.00081399999999</v>
      </c>
      <c r="E125" s="20">
        <f t="shared" si="24"/>
        <v>169.78480699999997</v>
      </c>
      <c r="F125" s="196">
        <f t="shared" ref="F125:F131" si="25">(D125-E125)/E125*100</f>
        <v>50.779577114929978</v>
      </c>
      <c r="G125" s="20">
        <f t="shared" si="24"/>
        <v>1818</v>
      </c>
      <c r="H125" s="20">
        <f t="shared" si="24"/>
        <v>242365.60963800002</v>
      </c>
      <c r="I125" s="20">
        <f t="shared" si="24"/>
        <v>366</v>
      </c>
      <c r="J125" s="20">
        <f t="shared" si="24"/>
        <v>26.592769000000001</v>
      </c>
      <c r="K125" s="20">
        <f t="shared" si="24"/>
        <v>86.476702000000003</v>
      </c>
      <c r="L125" s="20">
        <f t="shared" si="24"/>
        <v>22.693389</v>
      </c>
      <c r="M125" s="21">
        <f t="shared" si="23"/>
        <v>281.06561342600702</v>
      </c>
      <c r="N125" s="188">
        <f>D125/D339*100</f>
        <v>0.35884063335673833</v>
      </c>
    </row>
    <row r="126" spans="1:14" ht="14.25" thickTop="1">
      <c r="A126" s="207" t="s">
        <v>38</v>
      </c>
      <c r="B126" s="181" t="s">
        <v>19</v>
      </c>
      <c r="C126" s="84">
        <v>206.96480500000001</v>
      </c>
      <c r="D126" s="89">
        <v>1223.718406</v>
      </c>
      <c r="E126" s="89">
        <v>1358.45</v>
      </c>
      <c r="F126" s="195">
        <f t="shared" si="25"/>
        <v>-9.9180384997607636</v>
      </c>
      <c r="G126" s="91">
        <v>6517</v>
      </c>
      <c r="H126" s="91">
        <v>628853.40730600001</v>
      </c>
      <c r="I126" s="91">
        <v>1693</v>
      </c>
      <c r="J126" s="91">
        <v>81.598159999999993</v>
      </c>
      <c r="K126" s="91">
        <v>638.707897</v>
      </c>
      <c r="L126" s="91">
        <v>557.31814899999995</v>
      </c>
      <c r="M126" s="16">
        <f t="shared" si="23"/>
        <v>14.603821559738952</v>
      </c>
      <c r="N126" s="185">
        <f t="shared" ref="N126:N131" si="26">D126/D327*100</f>
        <v>3.1438628975976859</v>
      </c>
    </row>
    <row r="127" spans="1:14">
      <c r="A127" s="208"/>
      <c r="B127" s="181" t="s">
        <v>20</v>
      </c>
      <c r="C127" s="85">
        <v>21.626981000000001</v>
      </c>
      <c r="D127" s="91">
        <v>161.11394000000001</v>
      </c>
      <c r="E127" s="91">
        <v>324.174845</v>
      </c>
      <c r="F127" s="195">
        <f t="shared" si="25"/>
        <v>-50.300295508740042</v>
      </c>
      <c r="G127" s="91">
        <v>1276</v>
      </c>
      <c r="H127" s="91">
        <v>25423.4</v>
      </c>
      <c r="I127" s="91">
        <v>588</v>
      </c>
      <c r="J127" s="91">
        <v>27.358405000000001</v>
      </c>
      <c r="K127" s="91">
        <v>207.20618300000001</v>
      </c>
      <c r="L127" s="91">
        <v>205.78860599999999</v>
      </c>
      <c r="M127" s="16">
        <f t="shared" si="23"/>
        <v>0.68885106301756227</v>
      </c>
      <c r="N127" s="185">
        <f t="shared" si="26"/>
        <v>1.9004021677071357</v>
      </c>
    </row>
    <row r="128" spans="1:14">
      <c r="A128" s="208"/>
      <c r="B128" s="181" t="s">
        <v>21</v>
      </c>
      <c r="C128" s="85">
        <v>4.0265700000000004</v>
      </c>
      <c r="D128" s="91">
        <v>11.936443000000001</v>
      </c>
      <c r="E128" s="91">
        <v>11.934227999999999</v>
      </c>
      <c r="F128" s="195">
        <f t="shared" si="25"/>
        <v>1.8560061027838672E-2</v>
      </c>
      <c r="G128" s="91">
        <v>17</v>
      </c>
      <c r="H128" s="91">
        <v>20700.047959</v>
      </c>
      <c r="I128" s="91"/>
      <c r="J128" s="91"/>
      <c r="K128" s="91"/>
      <c r="L128" s="91">
        <v>2.324811</v>
      </c>
      <c r="M128" s="16">
        <f t="shared" si="23"/>
        <v>-100</v>
      </c>
      <c r="N128" s="185">
        <f t="shared" si="26"/>
        <v>0.44870489990594103</v>
      </c>
    </row>
    <row r="129" spans="1:14">
      <c r="A129" s="208"/>
      <c r="B129" s="181" t="s">
        <v>22</v>
      </c>
      <c r="C129" s="85">
        <v>0.87257799999999996</v>
      </c>
      <c r="D129" s="91">
        <v>5.9099339999999998</v>
      </c>
      <c r="E129" s="91">
        <v>1.0808690000000001</v>
      </c>
      <c r="F129" s="195">
        <f t="shared" si="25"/>
        <v>446.77615881295509</v>
      </c>
      <c r="G129" s="91">
        <v>518</v>
      </c>
      <c r="H129" s="91">
        <v>273149.5</v>
      </c>
      <c r="I129" s="91">
        <v>6</v>
      </c>
      <c r="J129" s="91">
        <v>0.3</v>
      </c>
      <c r="K129" s="91">
        <v>1.7758</v>
      </c>
      <c r="L129" s="91">
        <v>0.63</v>
      </c>
      <c r="M129" s="16"/>
      <c r="N129" s="185">
        <f t="shared" si="26"/>
        <v>0.87140077730908494</v>
      </c>
    </row>
    <row r="130" spans="1:14">
      <c r="A130" s="208"/>
      <c r="B130" s="181" t="s">
        <v>23</v>
      </c>
      <c r="C130" s="85"/>
      <c r="D130" s="91"/>
      <c r="E130" s="91">
        <v>1.6035090000000001</v>
      </c>
      <c r="F130" s="195">
        <f t="shared" si="25"/>
        <v>-100</v>
      </c>
      <c r="G130" s="91"/>
      <c r="H130" s="91"/>
      <c r="I130" s="91">
        <v>1</v>
      </c>
      <c r="J130" s="91"/>
      <c r="K130" s="91">
        <v>6.1350000000000002E-2</v>
      </c>
      <c r="L130" s="91"/>
      <c r="M130" s="16"/>
      <c r="N130" s="185">
        <f t="shared" si="26"/>
        <v>0</v>
      </c>
    </row>
    <row r="131" spans="1:14">
      <c r="A131" s="208"/>
      <c r="B131" s="181" t="s">
        <v>24</v>
      </c>
      <c r="C131" s="85">
        <v>9.4272039999999997</v>
      </c>
      <c r="D131" s="91">
        <v>135.104556</v>
      </c>
      <c r="E131" s="91">
        <v>64.455797000000004</v>
      </c>
      <c r="F131" s="195">
        <f t="shared" si="25"/>
        <v>109.60807605869802</v>
      </c>
      <c r="G131" s="91">
        <v>312</v>
      </c>
      <c r="H131" s="91">
        <v>46842.875</v>
      </c>
      <c r="I131" s="91">
        <v>20</v>
      </c>
      <c r="J131" s="91">
        <v>0.39834599999999998</v>
      </c>
      <c r="K131" s="91">
        <v>5.3265269999999996</v>
      </c>
      <c r="L131" s="91">
        <v>10.460394000000001</v>
      </c>
      <c r="M131" s="16">
        <f>(K131-L131)/L131*100</f>
        <v>-49.079097785418035</v>
      </c>
      <c r="N131" s="185">
        <f t="shared" si="26"/>
        <v>2.8201912091289518</v>
      </c>
    </row>
    <row r="132" spans="1:14">
      <c r="A132" s="208"/>
      <c r="B132" s="181" t="s">
        <v>25</v>
      </c>
      <c r="C132" s="87"/>
      <c r="D132" s="92"/>
      <c r="E132" s="92"/>
      <c r="F132" s="195"/>
      <c r="G132" s="92"/>
      <c r="H132" s="92"/>
      <c r="I132" s="92"/>
      <c r="J132" s="92"/>
      <c r="K132" s="92"/>
      <c r="L132" s="92"/>
      <c r="M132" s="16"/>
      <c r="N132" s="185"/>
    </row>
    <row r="133" spans="1:14">
      <c r="A133" s="208"/>
      <c r="B133" s="181" t="s">
        <v>26</v>
      </c>
      <c r="C133" s="85">
        <v>17.039721</v>
      </c>
      <c r="D133" s="91">
        <v>168.35042100000001</v>
      </c>
      <c r="E133" s="91">
        <v>118.102305</v>
      </c>
      <c r="F133" s="195">
        <f>(D133-E133)/E133*100</f>
        <v>42.54626190403313</v>
      </c>
      <c r="G133" s="91">
        <v>7764</v>
      </c>
      <c r="H133" s="91">
        <v>1846438.62286</v>
      </c>
      <c r="I133" s="91">
        <v>120</v>
      </c>
      <c r="J133" s="91">
        <v>2.5235050000000001</v>
      </c>
      <c r="K133" s="91">
        <v>22.709153000000001</v>
      </c>
      <c r="L133" s="91">
        <v>15.472530000000001</v>
      </c>
      <c r="M133" s="16">
        <f>(K133-L133)/L133*100</f>
        <v>46.770780215000386</v>
      </c>
      <c r="N133" s="185">
        <f>D133/D334*100</f>
        <v>1.3921125807888532</v>
      </c>
    </row>
    <row r="134" spans="1:14">
      <c r="A134" s="208"/>
      <c r="B134" s="181" t="s">
        <v>27</v>
      </c>
      <c r="C134" s="88"/>
      <c r="D134" s="91">
        <v>6.0352499999999996</v>
      </c>
      <c r="E134" s="91"/>
      <c r="F134" s="195" t="e">
        <f>(D134-E134)/E134*100</f>
        <v>#DIV/0!</v>
      </c>
      <c r="G134" s="91">
        <v>2</v>
      </c>
      <c r="H134" s="91">
        <v>255.89460800000001</v>
      </c>
      <c r="I134" s="91">
        <v>1</v>
      </c>
      <c r="J134" s="91"/>
      <c r="K134" s="91"/>
      <c r="L134" s="91"/>
      <c r="M134" s="16"/>
      <c r="N134" s="185">
        <f>D134/D335*100</f>
        <v>0.29913705053695355</v>
      </c>
    </row>
    <row r="135" spans="1:14">
      <c r="A135" s="208"/>
      <c r="B135" s="18" t="s">
        <v>28</v>
      </c>
      <c r="C135" s="88"/>
      <c r="D135" s="93"/>
      <c r="E135" s="93"/>
      <c r="F135" s="195"/>
      <c r="G135" s="93"/>
      <c r="H135" s="93"/>
      <c r="I135" s="94"/>
      <c r="J135" s="93"/>
      <c r="K135" s="93"/>
      <c r="L135" s="94"/>
      <c r="M135" s="16"/>
      <c r="N135" s="185"/>
    </row>
    <row r="136" spans="1:14">
      <c r="A136" s="208"/>
      <c r="B136" s="18" t="s">
        <v>29</v>
      </c>
      <c r="C136" s="88"/>
      <c r="D136" s="88"/>
      <c r="E136" s="88"/>
      <c r="F136" s="195"/>
      <c r="G136" s="93"/>
      <c r="H136" s="93"/>
      <c r="I136" s="88">
        <v>1</v>
      </c>
      <c r="J136" s="88"/>
      <c r="K136" s="88">
        <v>0.10301100000000001</v>
      </c>
      <c r="L136" s="88"/>
      <c r="M136" s="16"/>
      <c r="N136" s="185">
        <f>D136/D337*100</f>
        <v>0</v>
      </c>
    </row>
    <row r="137" spans="1:14">
      <c r="A137" s="208"/>
      <c r="B137" s="18" t="s">
        <v>30</v>
      </c>
      <c r="C137" s="88"/>
      <c r="D137" s="94">
        <v>6.3973659999999999</v>
      </c>
      <c r="E137" s="94"/>
      <c r="F137" s="195"/>
      <c r="G137" s="94">
        <v>2</v>
      </c>
      <c r="H137" s="94">
        <v>255.89460800000001</v>
      </c>
      <c r="I137" s="88"/>
      <c r="J137" s="88"/>
      <c r="K137" s="88"/>
      <c r="L137" s="93"/>
      <c r="M137" s="16"/>
      <c r="N137" s="185"/>
    </row>
    <row r="138" spans="1:14" ht="14.25" thickBot="1">
      <c r="A138" s="209"/>
      <c r="B138" s="19" t="s">
        <v>31</v>
      </c>
      <c r="C138" s="20">
        <f t="shared" ref="C138:L138" si="27">C126+C128+C129+C130+C131+C132+C133+C134</f>
        <v>238.33087799999998</v>
      </c>
      <c r="D138" s="20">
        <f t="shared" si="27"/>
        <v>1551.05501</v>
      </c>
      <c r="E138" s="20">
        <f t="shared" si="27"/>
        <v>1555.6267080000002</v>
      </c>
      <c r="F138" s="196">
        <f>(D138-E138)/E138*100</f>
        <v>-0.29388142904012138</v>
      </c>
      <c r="G138" s="20">
        <f t="shared" si="27"/>
        <v>15130</v>
      </c>
      <c r="H138" s="20">
        <f t="shared" si="27"/>
        <v>2816240.3477329998</v>
      </c>
      <c r="I138" s="20">
        <f t="shared" si="27"/>
        <v>1841</v>
      </c>
      <c r="J138" s="20">
        <f t="shared" si="27"/>
        <v>84.820010999999994</v>
      </c>
      <c r="K138" s="20">
        <f t="shared" si="27"/>
        <v>668.58072700000002</v>
      </c>
      <c r="L138" s="20">
        <f t="shared" si="27"/>
        <v>586.20588399999986</v>
      </c>
      <c r="M138" s="21">
        <f>(K138-L138)/L138*100</f>
        <v>14.052203372288258</v>
      </c>
      <c r="N138" s="188">
        <f>D138/D339*100</f>
        <v>2.1741398141005215</v>
      </c>
    </row>
    <row r="139" spans="1:14" ht="14.25" thickTop="1"/>
    <row r="142" spans="1:14" s="70" customFormat="1" ht="18.75">
      <c r="A142" s="213" t="str">
        <f>A1</f>
        <v>2021年1-6月丹东市财产保险业务统计表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</row>
    <row r="143" spans="1:14" s="70" customFormat="1" ht="14.25" thickBot="1">
      <c r="B143" s="72" t="s">
        <v>0</v>
      </c>
      <c r="C143" s="71"/>
      <c r="D143" s="71"/>
      <c r="F143" s="192"/>
      <c r="G143" s="86" t="str">
        <f>G2</f>
        <v>（2021年1-6月）</v>
      </c>
      <c r="H143" s="71"/>
      <c r="I143" s="71"/>
      <c r="J143" s="71"/>
      <c r="K143" s="71"/>
      <c r="L143" s="72" t="s">
        <v>1</v>
      </c>
      <c r="M143" s="186"/>
      <c r="N143" s="186"/>
    </row>
    <row r="144" spans="1:14">
      <c r="A144" s="210" t="s">
        <v>39</v>
      </c>
      <c r="B144" s="182" t="s">
        <v>3</v>
      </c>
      <c r="C144" s="214" t="s">
        <v>4</v>
      </c>
      <c r="D144" s="214"/>
      <c r="E144" s="214"/>
      <c r="F144" s="214"/>
      <c r="G144" s="214" t="s">
        <v>5</v>
      </c>
      <c r="H144" s="214"/>
      <c r="I144" s="214" t="s">
        <v>6</v>
      </c>
      <c r="J144" s="214"/>
      <c r="K144" s="214"/>
      <c r="L144" s="214"/>
      <c r="M144" s="214"/>
      <c r="N144" s="217" t="s">
        <v>7</v>
      </c>
    </row>
    <row r="145" spans="1:14">
      <c r="A145" s="211"/>
      <c r="B145" s="71" t="s">
        <v>8</v>
      </c>
      <c r="C145" s="216" t="s">
        <v>9</v>
      </c>
      <c r="D145" s="216" t="s">
        <v>10</v>
      </c>
      <c r="E145" s="216" t="s">
        <v>11</v>
      </c>
      <c r="F145" s="199" t="s">
        <v>12</v>
      </c>
      <c r="G145" s="216" t="s">
        <v>13</v>
      </c>
      <c r="H145" s="216" t="s">
        <v>14</v>
      </c>
      <c r="I145" s="181" t="s">
        <v>13</v>
      </c>
      <c r="J145" s="216" t="s">
        <v>15</v>
      </c>
      <c r="K145" s="216"/>
      <c r="L145" s="216"/>
      <c r="M145" s="199" t="s">
        <v>12</v>
      </c>
      <c r="N145" s="218"/>
    </row>
    <row r="146" spans="1:14">
      <c r="A146" s="211"/>
      <c r="B146" s="183" t="s">
        <v>16</v>
      </c>
      <c r="C146" s="216"/>
      <c r="D146" s="216"/>
      <c r="E146" s="216"/>
      <c r="F146" s="199" t="s">
        <v>17</v>
      </c>
      <c r="G146" s="216"/>
      <c r="H146" s="216"/>
      <c r="I146" s="41" t="s">
        <v>18</v>
      </c>
      <c r="J146" s="181" t="s">
        <v>9</v>
      </c>
      <c r="K146" s="181" t="s">
        <v>10</v>
      </c>
      <c r="L146" s="181" t="s">
        <v>11</v>
      </c>
      <c r="M146" s="199" t="s">
        <v>17</v>
      </c>
      <c r="N146" s="187" t="s">
        <v>17</v>
      </c>
    </row>
    <row r="147" spans="1:14">
      <c r="A147" s="211"/>
      <c r="B147" s="181" t="s">
        <v>19</v>
      </c>
      <c r="C147" s="28">
        <v>0</v>
      </c>
      <c r="D147" s="140">
        <v>21.4529</v>
      </c>
      <c r="E147" s="140">
        <v>93.444100000000006</v>
      </c>
      <c r="F147" s="16">
        <f>(D147-E147)/E147*100</f>
        <v>-77.041996230901688</v>
      </c>
      <c r="G147" s="24">
        <v>160</v>
      </c>
      <c r="H147" s="24">
        <v>19892.3223</v>
      </c>
      <c r="I147" s="24">
        <v>91</v>
      </c>
      <c r="J147" s="28">
        <v>4.4775999999999998</v>
      </c>
      <c r="K147" s="28">
        <v>114.22490000000001</v>
      </c>
      <c r="L147" s="28">
        <v>52.513599999999997</v>
      </c>
      <c r="M147" s="16">
        <f>(K147-L147)/L147*100</f>
        <v>117.51489138051861</v>
      </c>
      <c r="N147" s="185">
        <f>D147/D327*100</f>
        <v>5.5114784598470273E-2</v>
      </c>
    </row>
    <row r="148" spans="1:14">
      <c r="A148" s="211"/>
      <c r="B148" s="181" t="s">
        <v>20</v>
      </c>
      <c r="C148" s="141">
        <v>0</v>
      </c>
      <c r="D148" s="141">
        <v>1.6153</v>
      </c>
      <c r="E148" s="176">
        <v>29.051100000000002</v>
      </c>
      <c r="F148" s="16">
        <f>(D148-E148)/E148*100</f>
        <v>-94.439797460337132</v>
      </c>
      <c r="G148" s="24">
        <v>19</v>
      </c>
      <c r="H148" s="24">
        <v>418</v>
      </c>
      <c r="I148" s="24"/>
      <c r="J148" s="141">
        <v>-2.5903999999999998</v>
      </c>
      <c r="K148" s="141">
        <v>14.755100000000001</v>
      </c>
      <c r="L148" s="141">
        <v>20.408000000000001</v>
      </c>
      <c r="M148" s="16">
        <f>(K148-L148)/L148*100</f>
        <v>-27.699431595452769</v>
      </c>
      <c r="N148" s="185">
        <f>D148/D328*100</f>
        <v>1.9053097587318241E-2</v>
      </c>
    </row>
    <row r="149" spans="1:14">
      <c r="A149" s="211"/>
      <c r="B149" s="181" t="s">
        <v>21</v>
      </c>
      <c r="C149" s="28">
        <v>0.44750000000000001</v>
      </c>
      <c r="D149" s="28">
        <v>4.8036000000000003</v>
      </c>
      <c r="E149" s="28">
        <v>3.1312000000000002</v>
      </c>
      <c r="F149" s="16">
        <f>(D149-E149)/E149*100</f>
        <v>53.410832907511498</v>
      </c>
      <c r="G149" s="37">
        <v>6</v>
      </c>
      <c r="H149" s="37">
        <v>24580</v>
      </c>
      <c r="I149" s="24">
        <v>4</v>
      </c>
      <c r="J149" s="28">
        <v>5.0000000000000001E-4</v>
      </c>
      <c r="K149" s="28">
        <v>0.52539999999999998</v>
      </c>
      <c r="L149" s="28">
        <v>2.665</v>
      </c>
      <c r="M149" s="16">
        <f>(K149-L149)/L149*100</f>
        <v>-80.285178236397755</v>
      </c>
      <c r="N149" s="185">
        <f>D149/D329*100</f>
        <v>0.1805729610729242</v>
      </c>
    </row>
    <row r="150" spans="1:14">
      <c r="A150" s="211"/>
      <c r="B150" s="181" t="s">
        <v>22</v>
      </c>
      <c r="C150" s="28">
        <v>0</v>
      </c>
      <c r="D150" s="28">
        <v>7.2400000000000006E-2</v>
      </c>
      <c r="E150" s="28">
        <v>4.0800000000000003E-2</v>
      </c>
      <c r="F150" s="16">
        <f>(D150-E150)/E150*100</f>
        <v>77.450980392156865</v>
      </c>
      <c r="G150" s="37">
        <v>3</v>
      </c>
      <c r="H150" s="37">
        <v>786</v>
      </c>
      <c r="I150" s="24">
        <v>2</v>
      </c>
      <c r="J150" s="28">
        <v>2.9999999999999997E-4</v>
      </c>
      <c r="K150" s="28">
        <v>0.28539999999999999</v>
      </c>
      <c r="L150" s="28">
        <v>0</v>
      </c>
      <c r="M150" s="16" t="e">
        <f>(K150-L150)/L150*100</f>
        <v>#DIV/0!</v>
      </c>
      <c r="N150" s="185">
        <f>D150/D330*100</f>
        <v>1.0675147349729752E-2</v>
      </c>
    </row>
    <row r="151" spans="1:14" ht="15">
      <c r="A151" s="211"/>
      <c r="B151" s="181" t="s">
        <v>23</v>
      </c>
      <c r="C151" s="142"/>
      <c r="D151" s="142"/>
      <c r="E151" s="142"/>
      <c r="F151" s="16"/>
      <c r="G151" s="37">
        <v>0</v>
      </c>
      <c r="H151" s="37">
        <v>0</v>
      </c>
      <c r="I151" s="24"/>
      <c r="J151" s="24"/>
      <c r="K151" s="24"/>
      <c r="L151" s="24"/>
      <c r="M151" s="16"/>
      <c r="N151" s="185"/>
    </row>
    <row r="152" spans="1:14">
      <c r="A152" s="211"/>
      <c r="B152" s="181" t="s">
        <v>24</v>
      </c>
      <c r="C152" s="28">
        <v>0</v>
      </c>
      <c r="D152" s="28">
        <v>13.9072</v>
      </c>
      <c r="E152" s="28">
        <v>13.9519</v>
      </c>
      <c r="F152" s="16">
        <f>(D152-E152)/E152*100</f>
        <v>-0.3203864706599146</v>
      </c>
      <c r="G152" s="37">
        <v>3</v>
      </c>
      <c r="H152" s="37">
        <v>14064.05</v>
      </c>
      <c r="I152" s="24">
        <v>7</v>
      </c>
      <c r="J152" s="28">
        <v>1.4410000000000001</v>
      </c>
      <c r="K152" s="28">
        <v>1.7545999999999999</v>
      </c>
      <c r="L152" s="28">
        <v>3.4319000000000002</v>
      </c>
      <c r="M152" s="16">
        <f>(K152-L152)/L152*100</f>
        <v>-48.873801684198256</v>
      </c>
      <c r="N152" s="185">
        <f>D152/D332*100</f>
        <v>0.29030081845351063</v>
      </c>
    </row>
    <row r="153" spans="1:14">
      <c r="A153" s="211"/>
      <c r="B153" s="181" t="s">
        <v>25</v>
      </c>
      <c r="C153" s="24"/>
      <c r="D153" s="24"/>
      <c r="E153" s="24"/>
      <c r="F153" s="16"/>
      <c r="G153" s="37"/>
      <c r="H153" s="37"/>
      <c r="I153" s="24"/>
      <c r="J153" s="24"/>
      <c r="K153" s="24"/>
      <c r="L153" s="24"/>
      <c r="M153" s="16"/>
      <c r="N153" s="185"/>
    </row>
    <row r="154" spans="1:14">
      <c r="A154" s="211"/>
      <c r="B154" s="181" t="s">
        <v>26</v>
      </c>
      <c r="C154" s="143">
        <v>3.8E-3</v>
      </c>
      <c r="D154" s="143">
        <v>6.548</v>
      </c>
      <c r="E154" s="143">
        <v>9.3928999999999991</v>
      </c>
      <c r="F154" s="16">
        <f>(D154-E154)/E154*100</f>
        <v>-30.287770550096344</v>
      </c>
      <c r="G154" s="37">
        <v>16</v>
      </c>
      <c r="H154" s="37">
        <v>114322.84</v>
      </c>
      <c r="I154" s="24">
        <v>2</v>
      </c>
      <c r="J154" s="28">
        <v>0</v>
      </c>
      <c r="K154" s="28">
        <v>0.26419999999999999</v>
      </c>
      <c r="L154" s="28">
        <v>2.1320000000000001</v>
      </c>
      <c r="M154" s="16">
        <f>(K154-L154)/L154*100</f>
        <v>-87.607879924953096</v>
      </c>
      <c r="N154" s="185">
        <f>D154/D334*100</f>
        <v>5.4146304623766947E-2</v>
      </c>
    </row>
    <row r="155" spans="1:14">
      <c r="A155" s="211"/>
      <c r="B155" s="181" t="s">
        <v>27</v>
      </c>
      <c r="C155" s="24">
        <v>0</v>
      </c>
      <c r="D155" s="24">
        <v>0</v>
      </c>
      <c r="E155" s="24">
        <v>0.02</v>
      </c>
      <c r="F155" s="16">
        <f>(D155-E155)/E155*100</f>
        <v>-100</v>
      </c>
      <c r="G155" s="37"/>
      <c r="H155" s="37"/>
      <c r="I155" s="24"/>
      <c r="J155" s="28">
        <v>0</v>
      </c>
      <c r="K155" s="28">
        <v>0</v>
      </c>
      <c r="L155" s="28">
        <v>0</v>
      </c>
      <c r="M155" s="16" t="e">
        <f>(K155-L155)/L155*100</f>
        <v>#DIV/0!</v>
      </c>
      <c r="N155" s="185">
        <f>D155/D335*100</f>
        <v>0</v>
      </c>
    </row>
    <row r="156" spans="1:14">
      <c r="A156" s="211"/>
      <c r="B156" s="18" t="s">
        <v>28</v>
      </c>
      <c r="C156" s="24"/>
      <c r="D156" s="24"/>
      <c r="E156" s="24"/>
      <c r="F156" s="16"/>
      <c r="G156" s="37"/>
      <c r="H156" s="37"/>
      <c r="I156" s="37"/>
      <c r="J156" s="37"/>
      <c r="K156" s="37"/>
      <c r="L156" s="37"/>
      <c r="M156" s="16"/>
      <c r="N156" s="185"/>
    </row>
    <row r="157" spans="1:14">
      <c r="A157" s="211"/>
      <c r="B157" s="18" t="s">
        <v>29</v>
      </c>
      <c r="C157" s="37">
        <v>0</v>
      </c>
      <c r="D157" s="143">
        <v>0</v>
      </c>
      <c r="E157" s="37">
        <v>0</v>
      </c>
      <c r="F157" s="16"/>
      <c r="G157" s="39"/>
      <c r="H157" s="39"/>
      <c r="I157" s="39"/>
      <c r="J157" s="39">
        <v>0</v>
      </c>
      <c r="K157" s="39">
        <v>0</v>
      </c>
      <c r="L157" s="39">
        <v>0</v>
      </c>
      <c r="M157" s="16"/>
      <c r="N157" s="185"/>
    </row>
    <row r="158" spans="1:14">
      <c r="A158" s="211"/>
      <c r="B158" s="18" t="s">
        <v>30</v>
      </c>
      <c r="C158" s="42"/>
      <c r="D158" s="42"/>
      <c r="E158" s="42"/>
      <c r="F158" s="16"/>
      <c r="G158" s="144"/>
      <c r="H158" s="144"/>
      <c r="I158" s="144"/>
      <c r="J158" s="144"/>
      <c r="K158" s="144"/>
      <c r="L158" s="144"/>
      <c r="M158" s="16"/>
      <c r="N158" s="185"/>
    </row>
    <row r="159" spans="1:14" ht="14.25" thickBot="1">
      <c r="A159" s="212"/>
      <c r="B159" s="19" t="s">
        <v>31</v>
      </c>
      <c r="C159" s="20">
        <f t="shared" ref="C159:L159" si="28">C147+C149+C150+C151+C152+C153+C154+C155</f>
        <v>0.45130000000000003</v>
      </c>
      <c r="D159" s="20">
        <f t="shared" si="28"/>
        <v>46.784099999999995</v>
      </c>
      <c r="E159" s="20">
        <f t="shared" si="28"/>
        <v>119.98090000000001</v>
      </c>
      <c r="F159" s="21">
        <f t="shared" ref="F159:F165" si="29">(D159-E159)/E159*100</f>
        <v>-61.007043621109702</v>
      </c>
      <c r="G159" s="20">
        <f t="shared" si="28"/>
        <v>188</v>
      </c>
      <c r="H159" s="20">
        <f t="shared" si="28"/>
        <v>173645.21230000001</v>
      </c>
      <c r="I159" s="20">
        <f t="shared" si="28"/>
        <v>106</v>
      </c>
      <c r="J159" s="20">
        <f t="shared" si="28"/>
        <v>5.9193999999999996</v>
      </c>
      <c r="K159" s="20">
        <f t="shared" si="28"/>
        <v>117.0545</v>
      </c>
      <c r="L159" s="20">
        <f t="shared" si="28"/>
        <v>60.742499999999993</v>
      </c>
      <c r="M159" s="21">
        <f>(K159-L159)/L159*100</f>
        <v>92.706095402724642</v>
      </c>
      <c r="N159" s="188">
        <f>D159/D339*100</f>
        <v>6.5578057400336953E-2</v>
      </c>
    </row>
    <row r="160" spans="1:14" ht="14.25" thickTop="1">
      <c r="A160" s="207" t="s">
        <v>112</v>
      </c>
      <c r="B160" s="181" t="s">
        <v>19</v>
      </c>
      <c r="C160" s="35">
        <v>419.35519700000003</v>
      </c>
      <c r="D160" s="35">
        <v>2538.0253459999999</v>
      </c>
      <c r="E160" s="35">
        <v>3078.8299079999997</v>
      </c>
      <c r="F160" s="16">
        <f t="shared" si="29"/>
        <v>-17.565262718631477</v>
      </c>
      <c r="G160" s="35">
        <v>18458</v>
      </c>
      <c r="H160" s="35">
        <v>1722401.8973409999</v>
      </c>
      <c r="I160" s="37">
        <v>2101</v>
      </c>
      <c r="J160" s="37">
        <v>244.75</v>
      </c>
      <c r="K160" s="35">
        <v>1169.1400000000001</v>
      </c>
      <c r="L160" s="35">
        <v>1118.72</v>
      </c>
      <c r="M160" s="206">
        <f t="shared" ref="M160:M175" si="30">(K160-L160)/L160*100</f>
        <v>4.5069364988558416</v>
      </c>
      <c r="N160" s="185">
        <f t="shared" ref="N160:N168" si="31">D160/D327*100</f>
        <v>6.5204573857263126</v>
      </c>
    </row>
    <row r="161" spans="1:14">
      <c r="A161" s="208"/>
      <c r="B161" s="181" t="s">
        <v>20</v>
      </c>
      <c r="C161" s="35">
        <v>72.377499999999998</v>
      </c>
      <c r="D161" s="35">
        <v>485.68119999999999</v>
      </c>
      <c r="E161" s="35">
        <v>625.37189999999998</v>
      </c>
      <c r="F161" s="16">
        <f t="shared" si="29"/>
        <v>-22.337220460337281</v>
      </c>
      <c r="G161" s="35">
        <v>5296</v>
      </c>
      <c r="H161" s="35">
        <v>105959</v>
      </c>
      <c r="I161" s="37">
        <v>736</v>
      </c>
      <c r="J161" s="37">
        <v>75.58</v>
      </c>
      <c r="K161" s="35">
        <v>250.98</v>
      </c>
      <c r="L161" s="35">
        <v>389.63</v>
      </c>
      <c r="M161" s="206">
        <f t="shared" si="30"/>
        <v>-35.58504221954162</v>
      </c>
      <c r="N161" s="185">
        <f t="shared" si="31"/>
        <v>5.7288004085469124</v>
      </c>
    </row>
    <row r="162" spans="1:14">
      <c r="A162" s="208"/>
      <c r="B162" s="181" t="s">
        <v>21</v>
      </c>
      <c r="C162" s="35">
        <v>23.744121</v>
      </c>
      <c r="D162" s="35">
        <v>158.353444</v>
      </c>
      <c r="E162" s="35">
        <v>128.31654499999999</v>
      </c>
      <c r="F162" s="16">
        <f t="shared" si="29"/>
        <v>23.40843809346644</v>
      </c>
      <c r="G162" s="35">
        <v>89</v>
      </c>
      <c r="H162" s="35">
        <v>323494.37260900001</v>
      </c>
      <c r="I162" s="37">
        <v>5</v>
      </c>
      <c r="J162" s="37"/>
      <c r="K162" s="35">
        <v>4.42</v>
      </c>
      <c r="L162" s="35">
        <v>1.57</v>
      </c>
      <c r="M162" s="206">
        <f t="shared" si="30"/>
        <v>181.52866242038212</v>
      </c>
      <c r="N162" s="185">
        <f t="shared" si="31"/>
        <v>5.9526917893195685</v>
      </c>
    </row>
    <row r="163" spans="1:14">
      <c r="A163" s="208"/>
      <c r="B163" s="181" t="s">
        <v>22</v>
      </c>
      <c r="C163" s="35">
        <v>10.612906000000001</v>
      </c>
      <c r="D163" s="35">
        <v>96.099193999999997</v>
      </c>
      <c r="E163" s="35">
        <v>71.473371</v>
      </c>
      <c r="F163" s="16">
        <f t="shared" si="29"/>
        <v>34.454542517660173</v>
      </c>
      <c r="G163" s="35">
        <v>5894</v>
      </c>
      <c r="H163" s="35">
        <v>243141.96</v>
      </c>
      <c r="I163" s="37">
        <v>286</v>
      </c>
      <c r="J163" s="37">
        <v>8.1199999999999992</v>
      </c>
      <c r="K163" s="35">
        <v>44.32</v>
      </c>
      <c r="L163" s="35">
        <v>10.99</v>
      </c>
      <c r="M163" s="206">
        <f t="shared" si="30"/>
        <v>303.27570518653317</v>
      </c>
      <c r="N163" s="185">
        <f t="shared" si="31"/>
        <v>14.169517350003662</v>
      </c>
    </row>
    <row r="164" spans="1:14">
      <c r="A164" s="208"/>
      <c r="B164" s="181" t="s">
        <v>23</v>
      </c>
      <c r="C164" s="35">
        <v>2.6037840000000001</v>
      </c>
      <c r="D164" s="35">
        <v>22.617894</v>
      </c>
      <c r="E164" s="35">
        <v>8.5301190000000009</v>
      </c>
      <c r="F164" s="16">
        <f t="shared" si="29"/>
        <v>165.15332318341629</v>
      </c>
      <c r="G164" s="35">
        <v>143</v>
      </c>
      <c r="H164" s="35">
        <v>151416.88</v>
      </c>
      <c r="I164" s="37"/>
      <c r="J164" s="37"/>
      <c r="K164" s="35"/>
      <c r="L164" s="35"/>
      <c r="M164" s="206" t="e">
        <f t="shared" si="30"/>
        <v>#DIV/0!</v>
      </c>
      <c r="N164" s="185">
        <f t="shared" si="31"/>
        <v>11.441485279897181</v>
      </c>
    </row>
    <row r="165" spans="1:14">
      <c r="A165" s="208"/>
      <c r="B165" s="181" t="s">
        <v>24</v>
      </c>
      <c r="C165" s="35">
        <v>48.906779</v>
      </c>
      <c r="D165" s="35">
        <v>306.07541000000003</v>
      </c>
      <c r="E165" s="35">
        <v>296.400103</v>
      </c>
      <c r="F165" s="16">
        <f t="shared" si="29"/>
        <v>3.2642724823884537</v>
      </c>
      <c r="G165" s="35">
        <v>585</v>
      </c>
      <c r="H165" s="35">
        <v>386900.315</v>
      </c>
      <c r="I165" s="37">
        <v>77</v>
      </c>
      <c r="J165" s="37">
        <v>52.17</v>
      </c>
      <c r="K165" s="35">
        <v>100.2</v>
      </c>
      <c r="L165" s="35">
        <v>13.63</v>
      </c>
      <c r="M165" s="206">
        <f t="shared" si="30"/>
        <v>635.14306676449007</v>
      </c>
      <c r="N165" s="185">
        <f t="shared" si="31"/>
        <v>6.3890604889189655</v>
      </c>
    </row>
    <row r="166" spans="1:14">
      <c r="A166" s="208"/>
      <c r="B166" s="181" t="s">
        <v>25</v>
      </c>
      <c r="C166" s="35">
        <v>23.146000000000001</v>
      </c>
      <c r="D166" s="35">
        <v>48.376753999999998</v>
      </c>
      <c r="E166" s="35">
        <v>153.613</v>
      </c>
      <c r="F166" s="16"/>
      <c r="G166" s="35">
        <v>21</v>
      </c>
      <c r="H166" s="35">
        <v>1877.2285789999999</v>
      </c>
      <c r="I166" s="145">
        <v>7</v>
      </c>
      <c r="J166" s="37">
        <v>6.18</v>
      </c>
      <c r="K166" s="35">
        <v>10.27</v>
      </c>
      <c r="L166" s="35"/>
      <c r="M166" s="206"/>
      <c r="N166" s="185">
        <f t="shared" si="31"/>
        <v>0.48475521211758571</v>
      </c>
    </row>
    <row r="167" spans="1:14">
      <c r="A167" s="208"/>
      <c r="B167" s="181" t="s">
        <v>26</v>
      </c>
      <c r="C167" s="35">
        <v>31.284486999999999</v>
      </c>
      <c r="D167" s="35">
        <v>217.90101099999998</v>
      </c>
      <c r="E167" s="35">
        <v>204.35434899999998</v>
      </c>
      <c r="F167" s="16">
        <f>(D167-E167)/E167*100</f>
        <v>6.6290059723661656</v>
      </c>
      <c r="G167" s="35">
        <v>7128</v>
      </c>
      <c r="H167" s="35">
        <v>477282.5</v>
      </c>
      <c r="I167" s="37">
        <v>57</v>
      </c>
      <c r="J167" s="37">
        <v>10.17</v>
      </c>
      <c r="K167" s="35">
        <v>121.04</v>
      </c>
      <c r="L167" s="35">
        <v>74.09</v>
      </c>
      <c r="M167" s="206">
        <f t="shared" si="30"/>
        <v>63.368875691726281</v>
      </c>
      <c r="N167" s="185">
        <f t="shared" si="31"/>
        <v>1.8018531642383613</v>
      </c>
    </row>
    <row r="168" spans="1:14">
      <c r="A168" s="208"/>
      <c r="B168" s="181" t="s">
        <v>27</v>
      </c>
      <c r="C168" s="35">
        <v>16.845960999999999</v>
      </c>
      <c r="D168" s="35">
        <v>29.537976</v>
      </c>
      <c r="E168" s="35">
        <v>21.032855999999999</v>
      </c>
      <c r="F168" s="16">
        <f>(D168-E168)/E168*100</f>
        <v>40.437304377493966</v>
      </c>
      <c r="G168" s="35">
        <v>40</v>
      </c>
      <c r="H168" s="35">
        <v>13633.957898000001</v>
      </c>
      <c r="I168" s="37">
        <v>3</v>
      </c>
      <c r="J168" s="37"/>
      <c r="K168" s="35">
        <v>1.79</v>
      </c>
      <c r="L168" s="37">
        <v>1.06</v>
      </c>
      <c r="M168" s="206">
        <f t="shared" si="30"/>
        <v>68.867924528301884</v>
      </c>
      <c r="N168" s="185">
        <f t="shared" si="31"/>
        <v>1.4640492141123107</v>
      </c>
    </row>
    <row r="169" spans="1:14">
      <c r="A169" s="208"/>
      <c r="B169" s="18" t="s">
        <v>28</v>
      </c>
      <c r="C169" s="35">
        <v>0</v>
      </c>
      <c r="D169" s="35">
        <v>0</v>
      </c>
      <c r="E169" s="35">
        <v>0</v>
      </c>
      <c r="F169" s="16"/>
      <c r="G169" s="35">
        <v>0</v>
      </c>
      <c r="H169" s="35">
        <v>0</v>
      </c>
      <c r="I169" s="35"/>
      <c r="J169" s="35"/>
      <c r="K169" s="35"/>
      <c r="L169" s="35"/>
      <c r="M169" s="206"/>
      <c r="N169" s="185"/>
    </row>
    <row r="170" spans="1:14">
      <c r="A170" s="208"/>
      <c r="B170" s="18" t="s">
        <v>29</v>
      </c>
      <c r="C170" s="35">
        <v>2.9378009999999999</v>
      </c>
      <c r="D170" s="35">
        <v>8.6148919999999993</v>
      </c>
      <c r="E170" s="35">
        <v>1.638366</v>
      </c>
      <c r="F170" s="16">
        <f>(D170-E170)/E170*100</f>
        <v>425.82219113433746</v>
      </c>
      <c r="G170" s="35">
        <v>5</v>
      </c>
      <c r="H170" s="35">
        <v>7430.7543700000006</v>
      </c>
      <c r="I170" s="35"/>
      <c r="J170" s="35"/>
      <c r="K170" s="35"/>
      <c r="L170" s="35"/>
      <c r="M170" s="206"/>
      <c r="N170" s="185">
        <f>D170/D337*100</f>
        <v>12.756786484478022</v>
      </c>
    </row>
    <row r="171" spans="1:14">
      <c r="A171" s="208"/>
      <c r="B171" s="18" t="s">
        <v>30</v>
      </c>
      <c r="C171" s="42">
        <v>13.141839000000001</v>
      </c>
      <c r="D171" s="42">
        <v>13.141839000000001</v>
      </c>
      <c r="E171" s="42">
        <v>0</v>
      </c>
      <c r="F171" s="16"/>
      <c r="G171" s="49">
        <v>2</v>
      </c>
      <c r="H171" s="49">
        <v>576.06502799999998</v>
      </c>
      <c r="I171" s="49"/>
      <c r="J171" s="146"/>
      <c r="K171" s="41"/>
      <c r="L171" s="146"/>
      <c r="M171" s="206"/>
      <c r="N171" s="185"/>
    </row>
    <row r="172" spans="1:14" ht="14.25" thickBot="1">
      <c r="A172" s="209"/>
      <c r="B172" s="19" t="s">
        <v>31</v>
      </c>
      <c r="C172" s="20">
        <f t="shared" ref="C172:L172" si="32">C160+C162+C163+C164+C165+C166+C167+C168</f>
        <v>576.499235</v>
      </c>
      <c r="D172" s="20">
        <f t="shared" si="32"/>
        <v>3416.9870289999994</v>
      </c>
      <c r="E172" s="20">
        <f t="shared" si="32"/>
        <v>3962.5502509999997</v>
      </c>
      <c r="F172" s="21">
        <f>(D172-E172)/E172*100</f>
        <v>-13.767982421480218</v>
      </c>
      <c r="G172" s="20">
        <f t="shared" si="32"/>
        <v>32358</v>
      </c>
      <c r="H172" s="20">
        <f t="shared" si="32"/>
        <v>3320149.1114269998</v>
      </c>
      <c r="I172" s="20">
        <f>I160+I162+I163+I164+I165+I166+I167+I168</f>
        <v>2536</v>
      </c>
      <c r="J172" s="20">
        <f t="shared" si="32"/>
        <v>321.39000000000004</v>
      </c>
      <c r="K172" s="20">
        <f t="shared" si="32"/>
        <v>1451.18</v>
      </c>
      <c r="L172" s="20">
        <f t="shared" si="32"/>
        <v>1220.06</v>
      </c>
      <c r="M172" s="21">
        <f t="shared" si="30"/>
        <v>18.943330655869396</v>
      </c>
      <c r="N172" s="188">
        <f>D172/D339*100</f>
        <v>4.7896480112681186</v>
      </c>
    </row>
    <row r="173" spans="1:14" ht="14.25" thickTop="1">
      <c r="A173" s="207" t="s">
        <v>41</v>
      </c>
      <c r="B173" s="181" t="s">
        <v>19</v>
      </c>
      <c r="C173" s="84">
        <v>98.49</v>
      </c>
      <c r="D173" s="120">
        <v>484.33</v>
      </c>
      <c r="E173" s="120">
        <v>633.13</v>
      </c>
      <c r="F173" s="16">
        <f>(D173-E173)/E173*100</f>
        <v>-23.502282311689545</v>
      </c>
      <c r="G173" s="85">
        <v>3671</v>
      </c>
      <c r="H173" s="85">
        <v>303725.81</v>
      </c>
      <c r="I173" s="85">
        <v>1269</v>
      </c>
      <c r="J173" s="85">
        <v>49.57</v>
      </c>
      <c r="K173" s="121">
        <v>232.25</v>
      </c>
      <c r="L173" s="121">
        <v>212.07</v>
      </c>
      <c r="M173" s="16">
        <f t="shared" si="30"/>
        <v>9.5157259395482647</v>
      </c>
      <c r="N173" s="185">
        <f t="shared" ref="N173:N178" si="33">D173/D327*100</f>
        <v>1.2442953458309651</v>
      </c>
    </row>
    <row r="174" spans="1:14">
      <c r="A174" s="208"/>
      <c r="B174" s="181" t="s">
        <v>20</v>
      </c>
      <c r="C174" s="85">
        <v>35.979999999999997</v>
      </c>
      <c r="D174" s="121">
        <v>131.22999999999999</v>
      </c>
      <c r="E174" s="121">
        <v>168.12</v>
      </c>
      <c r="F174" s="16">
        <f>(D174-E174)/E174*100</f>
        <v>-21.942660004758512</v>
      </c>
      <c r="G174" s="85">
        <v>1395</v>
      </c>
      <c r="H174" s="85">
        <v>33040</v>
      </c>
      <c r="I174" s="85">
        <v>349</v>
      </c>
      <c r="J174" s="85">
        <v>14.86</v>
      </c>
      <c r="K174" s="121">
        <v>43.09</v>
      </c>
      <c r="L174" s="121">
        <v>73.3</v>
      </c>
      <c r="M174" s="16">
        <f t="shared" si="30"/>
        <v>-41.214188267394263</v>
      </c>
      <c r="N174" s="185">
        <f t="shared" si="33"/>
        <v>1.5479093644423776</v>
      </c>
    </row>
    <row r="175" spans="1:14">
      <c r="A175" s="208"/>
      <c r="B175" s="181" t="s">
        <v>21</v>
      </c>
      <c r="C175" s="85">
        <v>0.35</v>
      </c>
      <c r="D175" s="121">
        <v>1.17</v>
      </c>
      <c r="E175" s="121">
        <v>4.34</v>
      </c>
      <c r="F175" s="16">
        <f>(D175-E175)/E175*100</f>
        <v>-73.041474654377879</v>
      </c>
      <c r="G175" s="85">
        <v>4</v>
      </c>
      <c r="H175" s="85">
        <v>954.29</v>
      </c>
      <c r="I175" s="121"/>
      <c r="J175" s="85"/>
      <c r="K175" s="85"/>
      <c r="L175" s="121">
        <v>0.47</v>
      </c>
      <c r="M175" s="16">
        <f t="shared" si="30"/>
        <v>-100</v>
      </c>
      <c r="N175" s="185">
        <f t="shared" si="33"/>
        <v>4.3981673006770187E-2</v>
      </c>
    </row>
    <row r="176" spans="1:14">
      <c r="A176" s="208"/>
      <c r="B176" s="181" t="s">
        <v>22</v>
      </c>
      <c r="C176" s="85">
        <v>0</v>
      </c>
      <c r="D176" s="121">
        <v>0.66</v>
      </c>
      <c r="E176" s="121">
        <v>0.59</v>
      </c>
      <c r="F176" s="16">
        <f>(D176-E176)/E176*100</f>
        <v>11.864406779661028</v>
      </c>
      <c r="G176" s="85">
        <v>3</v>
      </c>
      <c r="H176" s="85">
        <v>4400</v>
      </c>
      <c r="I176" s="121"/>
      <c r="J176" s="85"/>
      <c r="K176" s="85"/>
      <c r="L176" s="121"/>
      <c r="M176" s="16"/>
      <c r="N176" s="185">
        <f t="shared" si="33"/>
        <v>9.7314879154994982E-2</v>
      </c>
    </row>
    <row r="177" spans="1:14">
      <c r="A177" s="208"/>
      <c r="B177" s="181" t="s">
        <v>23</v>
      </c>
      <c r="C177" s="85"/>
      <c r="D177" s="85"/>
      <c r="E177" s="121">
        <v>0.08</v>
      </c>
      <c r="F177" s="16"/>
      <c r="G177" s="85"/>
      <c r="H177" s="85"/>
      <c r="I177" s="121"/>
      <c r="J177" s="85"/>
      <c r="K177" s="85"/>
      <c r="L177" s="121"/>
      <c r="M177" s="16"/>
      <c r="N177" s="185">
        <f t="shared" si="33"/>
        <v>0</v>
      </c>
    </row>
    <row r="178" spans="1:14">
      <c r="A178" s="208"/>
      <c r="B178" s="181" t="s">
        <v>24</v>
      </c>
      <c r="C178" s="85">
        <v>4.42</v>
      </c>
      <c r="D178" s="121">
        <v>19.010000000000002</v>
      </c>
      <c r="E178" s="121">
        <v>24.67</v>
      </c>
      <c r="F178" s="16">
        <f>(D178-E178)/E178*100</f>
        <v>-22.942845561410618</v>
      </c>
      <c r="G178" s="85">
        <v>59</v>
      </c>
      <c r="H178" s="85">
        <v>51764.71</v>
      </c>
      <c r="I178" s="121">
        <v>4</v>
      </c>
      <c r="J178" s="85">
        <v>3</v>
      </c>
      <c r="K178" s="121">
        <v>4.66</v>
      </c>
      <c r="L178" s="121">
        <v>7.41</v>
      </c>
      <c r="M178" s="16">
        <f>(K178-L178)/L178*100</f>
        <v>-37.11201079622132</v>
      </c>
      <c r="N178" s="185">
        <f t="shared" si="33"/>
        <v>0.39681737221016722</v>
      </c>
    </row>
    <row r="179" spans="1:14">
      <c r="A179" s="208"/>
      <c r="B179" s="181" t="s">
        <v>25</v>
      </c>
      <c r="C179" s="87"/>
      <c r="D179" s="87"/>
      <c r="E179" s="156"/>
      <c r="F179" s="16"/>
      <c r="G179" s="85"/>
      <c r="H179" s="85"/>
      <c r="I179" s="121"/>
      <c r="J179" s="87"/>
      <c r="K179" s="87"/>
      <c r="L179" s="156"/>
      <c r="M179" s="16"/>
      <c r="N179" s="185"/>
    </row>
    <row r="180" spans="1:14">
      <c r="A180" s="208"/>
      <c r="B180" s="181" t="s">
        <v>26</v>
      </c>
      <c r="C180" s="85">
        <v>8.6999999999999993</v>
      </c>
      <c r="D180" s="121">
        <v>28.03</v>
      </c>
      <c r="E180" s="121">
        <v>13.32</v>
      </c>
      <c r="F180" s="16">
        <f>(D180-E180)/E180*100</f>
        <v>110.43543543543544</v>
      </c>
      <c r="G180" s="85">
        <v>376</v>
      </c>
      <c r="H180" s="85">
        <v>65498.239999999998</v>
      </c>
      <c r="I180" s="121">
        <v>34</v>
      </c>
      <c r="J180" s="85">
        <v>50.23</v>
      </c>
      <c r="K180" s="85">
        <v>60.78</v>
      </c>
      <c r="L180" s="121">
        <v>6.21</v>
      </c>
      <c r="M180" s="16">
        <f>(K180-L180)/L180*100</f>
        <v>878.74396135265704</v>
      </c>
      <c r="N180" s="185">
        <f>D180/D334*100</f>
        <v>0.23178389105134198</v>
      </c>
    </row>
    <row r="181" spans="1:14">
      <c r="A181" s="208"/>
      <c r="B181" s="181" t="s">
        <v>27</v>
      </c>
      <c r="C181" s="85"/>
      <c r="D181" s="85"/>
      <c r="E181" s="121"/>
      <c r="F181" s="16"/>
      <c r="G181" s="88">
        <v>2</v>
      </c>
      <c r="H181" s="88">
        <v>101.41</v>
      </c>
      <c r="I181" s="121"/>
      <c r="J181" s="85"/>
      <c r="K181" s="85"/>
      <c r="L181" s="121"/>
      <c r="M181" s="16"/>
      <c r="N181" s="185">
        <f>D181/D335*100</f>
        <v>0</v>
      </c>
    </row>
    <row r="182" spans="1:14">
      <c r="A182" s="208"/>
      <c r="B182" s="18" t="s">
        <v>28</v>
      </c>
      <c r="C182" s="88"/>
      <c r="D182" s="88"/>
      <c r="E182" s="147"/>
      <c r="F182" s="16"/>
      <c r="G182" s="88"/>
      <c r="H182" s="88"/>
      <c r="I182" s="147"/>
      <c r="J182" s="85"/>
      <c r="K182" s="85"/>
      <c r="L182" s="121"/>
      <c r="M182" s="16"/>
      <c r="N182" s="185"/>
    </row>
    <row r="183" spans="1:14">
      <c r="A183" s="208"/>
      <c r="B183" s="18" t="s">
        <v>29</v>
      </c>
      <c r="C183" s="88"/>
      <c r="D183" s="88"/>
      <c r="E183" s="147"/>
      <c r="F183" s="16"/>
      <c r="G183" s="85"/>
      <c r="H183" s="85"/>
      <c r="I183" s="121"/>
      <c r="J183" s="85"/>
      <c r="K183" s="85"/>
      <c r="L183" s="121"/>
      <c r="M183" s="16"/>
      <c r="N183" s="185">
        <f>D183/D337*100</f>
        <v>0</v>
      </c>
    </row>
    <row r="184" spans="1:14">
      <c r="A184" s="208"/>
      <c r="B184" s="18" t="s">
        <v>30</v>
      </c>
      <c r="C184" s="88"/>
      <c r="D184" s="88">
        <v>0.41</v>
      </c>
      <c r="E184" s="147"/>
      <c r="F184" s="16"/>
      <c r="G184" s="88">
        <v>2</v>
      </c>
      <c r="H184" s="88">
        <v>101.41</v>
      </c>
      <c r="I184" s="147"/>
      <c r="J184" s="85"/>
      <c r="K184" s="85"/>
      <c r="L184" s="121"/>
      <c r="M184" s="16"/>
      <c r="N184" s="185"/>
    </row>
    <row r="185" spans="1:14" ht="14.25" thickBot="1">
      <c r="A185" s="209"/>
      <c r="B185" s="19" t="s">
        <v>31</v>
      </c>
      <c r="C185" s="20">
        <f t="shared" ref="C185:L185" si="34">C173+C175+C176+C177+C178+C179+C180+C181</f>
        <v>111.96</v>
      </c>
      <c r="D185" s="20">
        <f>D173+D175+D176+D177+D178+D179+D180+D181</f>
        <v>533.20000000000005</v>
      </c>
      <c r="E185" s="20">
        <f t="shared" si="34"/>
        <v>676.13000000000011</v>
      </c>
      <c r="F185" s="21">
        <f>(D185-E185)/E185*100</f>
        <v>-21.139425850058426</v>
      </c>
      <c r="G185" s="20">
        <f t="shared" si="34"/>
        <v>4115</v>
      </c>
      <c r="H185" s="20">
        <f t="shared" si="34"/>
        <v>426444.45999999996</v>
      </c>
      <c r="I185" s="20">
        <f t="shared" si="34"/>
        <v>1307</v>
      </c>
      <c r="J185" s="20">
        <f t="shared" si="34"/>
        <v>102.8</v>
      </c>
      <c r="K185" s="20">
        <f>K173+K175+K176+K177+K178+K179+K180+K181</f>
        <v>297.69</v>
      </c>
      <c r="L185" s="20">
        <f t="shared" si="34"/>
        <v>226.16</v>
      </c>
      <c r="M185" s="21">
        <f>(K185-L185)/L185*100</f>
        <v>31.628050937389464</v>
      </c>
      <c r="N185" s="188">
        <f>D185/D339*100</f>
        <v>0.74739538017958385</v>
      </c>
    </row>
    <row r="186" spans="1:14" ht="14.25" thickTop="1">
      <c r="A186" s="75"/>
      <c r="N186" s="191"/>
    </row>
    <row r="187" spans="1:14">
      <c r="A187" s="75"/>
      <c r="N187" s="191"/>
    </row>
    <row r="188" spans="1:14">
      <c r="A188" s="75"/>
      <c r="N188" s="191"/>
    </row>
    <row r="189" spans="1:14" s="70" customFormat="1" ht="18.75">
      <c r="A189" s="226" t="str">
        <f>A1</f>
        <v>2021年1-6月丹东市财产保险业务统计表</v>
      </c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</row>
    <row r="190" spans="1:14" s="70" customFormat="1" ht="14.25" thickBot="1">
      <c r="A190" s="76"/>
      <c r="B190" s="72" t="s">
        <v>0</v>
      </c>
      <c r="C190" s="71"/>
      <c r="D190" s="71"/>
      <c r="F190" s="192"/>
      <c r="G190" s="86" t="str">
        <f>G2</f>
        <v>（2021年1-6月）</v>
      </c>
      <c r="H190" s="71"/>
      <c r="I190" s="71"/>
      <c r="J190" s="71"/>
      <c r="K190" s="71"/>
      <c r="L190" s="72" t="s">
        <v>1</v>
      </c>
      <c r="M190" s="186"/>
      <c r="N190" s="192"/>
    </row>
    <row r="191" spans="1:14">
      <c r="A191" s="210" t="s">
        <v>42</v>
      </c>
      <c r="B191" s="182" t="s">
        <v>3</v>
      </c>
      <c r="C191" s="214" t="s">
        <v>4</v>
      </c>
      <c r="D191" s="214"/>
      <c r="E191" s="214"/>
      <c r="F191" s="215"/>
      <c r="G191" s="214" t="s">
        <v>5</v>
      </c>
      <c r="H191" s="214"/>
      <c r="I191" s="214" t="s">
        <v>6</v>
      </c>
      <c r="J191" s="214"/>
      <c r="K191" s="214"/>
      <c r="L191" s="214"/>
      <c r="M191" s="214"/>
      <c r="N191" s="217" t="s">
        <v>7</v>
      </c>
    </row>
    <row r="192" spans="1:14">
      <c r="A192" s="211"/>
      <c r="B192" s="71" t="s">
        <v>8</v>
      </c>
      <c r="C192" s="216" t="s">
        <v>9</v>
      </c>
      <c r="D192" s="216" t="s">
        <v>10</v>
      </c>
      <c r="E192" s="216" t="s">
        <v>11</v>
      </c>
      <c r="F192" s="194" t="s">
        <v>12</v>
      </c>
      <c r="G192" s="216" t="s">
        <v>13</v>
      </c>
      <c r="H192" s="216" t="s">
        <v>14</v>
      </c>
      <c r="I192" s="181" t="s">
        <v>13</v>
      </c>
      <c r="J192" s="216" t="s">
        <v>15</v>
      </c>
      <c r="K192" s="216"/>
      <c r="L192" s="216"/>
      <c r="M192" s="199" t="s">
        <v>12</v>
      </c>
      <c r="N192" s="218"/>
    </row>
    <row r="193" spans="1:14">
      <c r="A193" s="211"/>
      <c r="B193" s="183" t="s">
        <v>16</v>
      </c>
      <c r="C193" s="216"/>
      <c r="D193" s="216"/>
      <c r="E193" s="216"/>
      <c r="F193" s="194" t="s">
        <v>17</v>
      </c>
      <c r="G193" s="216"/>
      <c r="H193" s="216"/>
      <c r="I193" s="41" t="s">
        <v>18</v>
      </c>
      <c r="J193" s="181" t="s">
        <v>9</v>
      </c>
      <c r="K193" s="181" t="s">
        <v>10</v>
      </c>
      <c r="L193" s="181" t="s">
        <v>11</v>
      </c>
      <c r="M193" s="199" t="s">
        <v>17</v>
      </c>
      <c r="N193" s="187" t="s">
        <v>17</v>
      </c>
    </row>
    <row r="194" spans="1:14">
      <c r="A194" s="211"/>
      <c r="B194" s="181" t="s">
        <v>19</v>
      </c>
      <c r="C194" s="181">
        <v>194.887629</v>
      </c>
      <c r="D194" s="40">
        <v>1032.081083</v>
      </c>
      <c r="E194" s="40">
        <v>1435.523357</v>
      </c>
      <c r="F194" s="195">
        <f t="shared" ref="F194:F199" si="35">(D194-E194)/E194*100</f>
        <v>-28.104194336700019</v>
      </c>
      <c r="G194" s="40">
        <v>7852</v>
      </c>
      <c r="H194" s="39">
        <v>368005</v>
      </c>
      <c r="I194" s="39">
        <v>1290</v>
      </c>
      <c r="J194" s="39">
        <v>154.01575399999999</v>
      </c>
      <c r="K194" s="39">
        <v>843.87747400000001</v>
      </c>
      <c r="L194" s="39">
        <v>915.20226200000002</v>
      </c>
      <c r="M194" s="16">
        <f t="shared" ref="M194:M206" si="36">(K194-L194)/L194*100</f>
        <v>-7.7933360702292509</v>
      </c>
      <c r="N194" s="185">
        <f t="shared" ref="N194:N199" si="37">D194/D327*100</f>
        <v>2.6515262075384181</v>
      </c>
    </row>
    <row r="195" spans="1:14">
      <c r="A195" s="211"/>
      <c r="B195" s="181" t="s">
        <v>20</v>
      </c>
      <c r="C195" s="181">
        <v>52.432170999999997</v>
      </c>
      <c r="D195" s="40">
        <v>302.57277499999998</v>
      </c>
      <c r="E195" s="40">
        <v>370.99572499999999</v>
      </c>
      <c r="F195" s="195">
        <f t="shared" si="35"/>
        <v>-18.443056183464112</v>
      </c>
      <c r="G195" s="40">
        <v>3392</v>
      </c>
      <c r="H195" s="39">
        <v>103041</v>
      </c>
      <c r="I195" s="39">
        <v>533</v>
      </c>
      <c r="J195" s="39">
        <v>57.921320999999999</v>
      </c>
      <c r="K195" s="39">
        <v>289.37799999999999</v>
      </c>
      <c r="L195" s="39">
        <v>311.85969999999998</v>
      </c>
      <c r="M195" s="16">
        <f t="shared" si="36"/>
        <v>-7.2089147780235754</v>
      </c>
      <c r="N195" s="185">
        <f t="shared" si="37"/>
        <v>3.5689646563119446</v>
      </c>
    </row>
    <row r="196" spans="1:14">
      <c r="A196" s="211"/>
      <c r="B196" s="181" t="s">
        <v>21</v>
      </c>
      <c r="C196" s="181">
        <v>14.572212</v>
      </c>
      <c r="D196" s="40">
        <v>52.448697000000003</v>
      </c>
      <c r="E196" s="40">
        <v>40.587066</v>
      </c>
      <c r="F196" s="195">
        <f t="shared" si="35"/>
        <v>29.225150199327054</v>
      </c>
      <c r="G196" s="40">
        <v>468</v>
      </c>
      <c r="H196" s="39">
        <v>44226</v>
      </c>
      <c r="I196" s="39">
        <v>4</v>
      </c>
      <c r="J196" s="39">
        <v>22.373699999999999</v>
      </c>
      <c r="K196" s="39">
        <v>23.850487000000001</v>
      </c>
      <c r="L196" s="39">
        <v>303.89369199999999</v>
      </c>
      <c r="M196" s="16">
        <f t="shared" si="36"/>
        <v>-92.151700536120373</v>
      </c>
      <c r="N196" s="185">
        <f t="shared" si="37"/>
        <v>1.9716080693035629</v>
      </c>
    </row>
    <row r="197" spans="1:14">
      <c r="A197" s="211"/>
      <c r="B197" s="181" t="s">
        <v>22</v>
      </c>
      <c r="C197" s="181">
        <v>8.0550920000000001</v>
      </c>
      <c r="D197" s="40">
        <v>91.380674999999997</v>
      </c>
      <c r="E197" s="40">
        <v>6.5393650000000001</v>
      </c>
      <c r="F197" s="195">
        <f t="shared" si="35"/>
        <v>1297.3937071871655</v>
      </c>
      <c r="G197" s="40">
        <v>399</v>
      </c>
      <c r="H197" s="39">
        <v>1228980</v>
      </c>
      <c r="I197" s="39">
        <v>31</v>
      </c>
      <c r="J197" s="39">
        <v>0.69179999999999997</v>
      </c>
      <c r="K197" s="39">
        <v>3.2898000000000001</v>
      </c>
      <c r="L197" s="39">
        <v>2.17476</v>
      </c>
      <c r="M197" s="16">
        <f t="shared" si="36"/>
        <v>51.271864481597973</v>
      </c>
      <c r="N197" s="185">
        <f t="shared" si="37"/>
        <v>13.473786885949801</v>
      </c>
    </row>
    <row r="198" spans="1:14">
      <c r="A198" s="211"/>
      <c r="B198" s="181" t="s">
        <v>23</v>
      </c>
      <c r="C198" s="181">
        <v>2.2075429999999998</v>
      </c>
      <c r="D198" s="40">
        <v>2.2075429999999998</v>
      </c>
      <c r="E198" s="40">
        <v>2.1870000000000001E-2</v>
      </c>
      <c r="F198" s="195">
        <f t="shared" si="35"/>
        <v>9993.9323273891168</v>
      </c>
      <c r="G198" s="40">
        <v>13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16"/>
      <c r="N198" s="185">
        <f t="shared" si="37"/>
        <v>1.1167074502710139</v>
      </c>
    </row>
    <row r="199" spans="1:14">
      <c r="A199" s="211"/>
      <c r="B199" s="181" t="s">
        <v>24</v>
      </c>
      <c r="C199" s="181">
        <v>44.687089999999998</v>
      </c>
      <c r="D199" s="40">
        <v>166.060743</v>
      </c>
      <c r="E199" s="40">
        <v>138.22635700000001</v>
      </c>
      <c r="F199" s="195">
        <f t="shared" si="35"/>
        <v>20.136815151686296</v>
      </c>
      <c r="G199" s="40">
        <v>278</v>
      </c>
      <c r="H199" s="39">
        <v>209291</v>
      </c>
      <c r="I199" s="39">
        <v>32</v>
      </c>
      <c r="J199" s="39">
        <v>2.6112760000000002</v>
      </c>
      <c r="K199" s="39">
        <v>22.705245999999999</v>
      </c>
      <c r="L199" s="39">
        <v>16.228200000000001</v>
      </c>
      <c r="M199" s="16">
        <f t="shared" si="36"/>
        <v>39.912288485475884</v>
      </c>
      <c r="N199" s="185">
        <f t="shared" si="37"/>
        <v>3.4663749428999426</v>
      </c>
    </row>
    <row r="200" spans="1:14">
      <c r="A200" s="211"/>
      <c r="B200" s="181" t="s">
        <v>25</v>
      </c>
      <c r="C200" s="181">
        <v>0</v>
      </c>
      <c r="D200" s="40">
        <v>0</v>
      </c>
      <c r="E200" s="40">
        <v>0</v>
      </c>
      <c r="F200" s="195"/>
      <c r="G200" s="40">
        <v>0</v>
      </c>
      <c r="H200" s="39">
        <v>0</v>
      </c>
      <c r="I200" s="39">
        <v>0</v>
      </c>
      <c r="J200" s="39">
        <v>0</v>
      </c>
      <c r="K200" s="39">
        <v>0</v>
      </c>
      <c r="L200" s="41">
        <v>0</v>
      </c>
      <c r="M200" s="16"/>
      <c r="N200" s="185"/>
    </row>
    <row r="201" spans="1:14">
      <c r="A201" s="211"/>
      <c r="B201" s="181" t="s">
        <v>26</v>
      </c>
      <c r="C201" s="181">
        <v>35.458987</v>
      </c>
      <c r="D201" s="40">
        <v>181.33877799999999</v>
      </c>
      <c r="E201" s="40">
        <v>232.16274799999999</v>
      </c>
      <c r="F201" s="195">
        <f>(D201-E201)/E201*100</f>
        <v>-21.891526714699296</v>
      </c>
      <c r="G201" s="40">
        <v>2803</v>
      </c>
      <c r="H201" s="39">
        <v>1524636</v>
      </c>
      <c r="I201" s="39">
        <v>194</v>
      </c>
      <c r="J201" s="39">
        <v>9.2999450000000099</v>
      </c>
      <c r="K201" s="39">
        <v>114.20953299999999</v>
      </c>
      <c r="L201" s="39">
        <v>79.038330000000002</v>
      </c>
      <c r="M201" s="16">
        <f t="shared" si="36"/>
        <v>44.498919701365139</v>
      </c>
      <c r="N201" s="185">
        <f>D201/D334*100</f>
        <v>1.4995150753954867</v>
      </c>
    </row>
    <row r="202" spans="1:14">
      <c r="A202" s="211"/>
      <c r="B202" s="181" t="s">
        <v>27</v>
      </c>
      <c r="C202" s="181">
        <v>576.12573999999995</v>
      </c>
      <c r="D202" s="40">
        <v>1811.974864</v>
      </c>
      <c r="E202" s="40">
        <v>1178.57</v>
      </c>
      <c r="F202" s="195">
        <f>(D202-E202)/E202*100</f>
        <v>53.743508149706855</v>
      </c>
      <c r="G202" s="40">
        <v>607</v>
      </c>
      <c r="H202" s="39">
        <v>20216</v>
      </c>
      <c r="I202" s="39">
        <v>87</v>
      </c>
      <c r="J202" s="39">
        <v>0</v>
      </c>
      <c r="K202" s="39">
        <v>361.31183099999998</v>
      </c>
      <c r="L202" s="39">
        <v>407.92718100000002</v>
      </c>
      <c r="M202" s="16">
        <f t="shared" si="36"/>
        <v>-11.427370415897839</v>
      </c>
      <c r="N202" s="185">
        <f>D202/D335*100</f>
        <v>89.810499393406673</v>
      </c>
    </row>
    <row r="203" spans="1:14">
      <c r="A203" s="211"/>
      <c r="B203" s="18" t="s">
        <v>28</v>
      </c>
      <c r="C203" s="181">
        <v>0</v>
      </c>
      <c r="D203" s="40">
        <v>0</v>
      </c>
      <c r="E203" s="40">
        <v>35.069417999999999</v>
      </c>
      <c r="F203" s="195"/>
      <c r="G203" s="40">
        <v>0</v>
      </c>
      <c r="H203" s="39">
        <v>0</v>
      </c>
      <c r="I203" s="39">
        <v>0</v>
      </c>
      <c r="J203" s="39">
        <v>0</v>
      </c>
      <c r="K203" s="39">
        <v>0</v>
      </c>
      <c r="L203" s="42">
        <v>0</v>
      </c>
      <c r="M203" s="16"/>
      <c r="N203" s="185"/>
    </row>
    <row r="204" spans="1:14">
      <c r="A204" s="211"/>
      <c r="B204" s="18" t="s">
        <v>29</v>
      </c>
      <c r="C204" s="181">
        <v>7.5471999999997805E-2</v>
      </c>
      <c r="D204" s="40">
        <v>15.828533</v>
      </c>
      <c r="E204" s="40">
        <v>0</v>
      </c>
      <c r="F204" s="195" t="e">
        <f t="shared" ref="F204:F215" si="38">(D204-E204)/E204*100</f>
        <v>#DIV/0!</v>
      </c>
      <c r="G204" s="40">
        <v>6</v>
      </c>
      <c r="H204" s="39">
        <v>12391</v>
      </c>
      <c r="I204" s="39">
        <v>0</v>
      </c>
      <c r="J204" s="39">
        <v>0</v>
      </c>
      <c r="K204" s="39">
        <v>0</v>
      </c>
      <c r="L204" s="42">
        <v>0</v>
      </c>
      <c r="M204" s="16"/>
      <c r="N204" s="185">
        <f>D204/D337*100</f>
        <v>23.438624168882722</v>
      </c>
    </row>
    <row r="205" spans="1:14">
      <c r="A205" s="211"/>
      <c r="B205" s="18" t="s">
        <v>30</v>
      </c>
      <c r="C205" s="181">
        <v>576.05026799999996</v>
      </c>
      <c r="D205" s="40">
        <v>1796.1463309999999</v>
      </c>
      <c r="E205" s="40">
        <v>1142.904753</v>
      </c>
      <c r="F205" s="195">
        <f t="shared" si="38"/>
        <v>57.156257009633762</v>
      </c>
      <c r="G205" s="40">
        <v>601</v>
      </c>
      <c r="H205" s="39">
        <v>7825</v>
      </c>
      <c r="I205" s="39">
        <v>87</v>
      </c>
      <c r="J205" s="39">
        <v>0</v>
      </c>
      <c r="K205" s="39">
        <v>361.31183099999998</v>
      </c>
      <c r="L205" s="39">
        <v>486.099671</v>
      </c>
      <c r="M205" s="16">
        <f t="shared" si="36"/>
        <v>-25.671245517053642</v>
      </c>
      <c r="N205" s="185">
        <f>D205/D338*100</f>
        <v>103.59216495478702</v>
      </c>
    </row>
    <row r="206" spans="1:14" ht="14.25" thickBot="1">
      <c r="A206" s="212"/>
      <c r="B206" s="19" t="s">
        <v>31</v>
      </c>
      <c r="C206" s="20">
        <f>C194+C196+C197+C198+C199+C200+C201+C202</f>
        <v>875.99429299999997</v>
      </c>
      <c r="D206" s="20">
        <f t="shared" ref="D206:L206" si="39">D194+D196+D197+D198+D199+D200+D201+D202</f>
        <v>3337.4923830000002</v>
      </c>
      <c r="E206" s="20">
        <f t="shared" si="39"/>
        <v>3031.6307630000001</v>
      </c>
      <c r="F206" s="196">
        <f t="shared" si="38"/>
        <v>10.089012940920608</v>
      </c>
      <c r="G206" s="20">
        <f t="shared" si="39"/>
        <v>12420</v>
      </c>
      <c r="H206" s="20">
        <f>H194+H196+H197+H198+H199+H200+H201+H202</f>
        <v>3395354</v>
      </c>
      <c r="I206" s="20">
        <f t="shared" si="39"/>
        <v>1638</v>
      </c>
      <c r="J206" s="20">
        <f t="shared" si="39"/>
        <v>188.99247500000001</v>
      </c>
      <c r="K206" s="20">
        <f t="shared" si="39"/>
        <v>1369.244371</v>
      </c>
      <c r="L206" s="20">
        <f t="shared" si="39"/>
        <v>1724.4644250000001</v>
      </c>
      <c r="M206" s="21">
        <f t="shared" si="36"/>
        <v>-20.598862397523803</v>
      </c>
      <c r="N206" s="188">
        <f>D206/D339*100</f>
        <v>4.6782190330809259</v>
      </c>
    </row>
    <row r="207" spans="1:14" ht="14.25" thickTop="1">
      <c r="A207" s="207" t="s">
        <v>43</v>
      </c>
      <c r="B207" s="181" t="s">
        <v>19</v>
      </c>
      <c r="C207" s="95">
        <v>14.23</v>
      </c>
      <c r="D207" s="95">
        <v>109.31</v>
      </c>
      <c r="E207" s="95">
        <v>266.64</v>
      </c>
      <c r="F207" s="201">
        <f t="shared" si="38"/>
        <v>-59.004650465046502</v>
      </c>
      <c r="G207" s="96">
        <v>806</v>
      </c>
      <c r="H207" s="96">
        <v>69800.350000000006</v>
      </c>
      <c r="I207" s="96">
        <v>160</v>
      </c>
      <c r="J207" s="96">
        <v>18.350000000000001</v>
      </c>
      <c r="K207" s="96">
        <v>377.26</v>
      </c>
      <c r="L207" s="96">
        <v>318.39</v>
      </c>
      <c r="M207" s="16">
        <f t="shared" ref="M207:M221" si="40">(K207-L207)/L207*100</f>
        <v>18.489902321052799</v>
      </c>
      <c r="N207" s="185">
        <f t="shared" ref="N207:N215" si="41">D207/D327*100</f>
        <v>0.28082903031565831</v>
      </c>
    </row>
    <row r="208" spans="1:14">
      <c r="A208" s="208"/>
      <c r="B208" s="181" t="s">
        <v>20</v>
      </c>
      <c r="C208" s="96">
        <v>2.33</v>
      </c>
      <c r="D208" s="96">
        <v>20.190000000000001</v>
      </c>
      <c r="E208" s="96">
        <v>62.35</v>
      </c>
      <c r="F208" s="201">
        <f t="shared" si="38"/>
        <v>-67.618283881315151</v>
      </c>
      <c r="G208" s="96">
        <v>230</v>
      </c>
      <c r="H208" s="96">
        <v>4600</v>
      </c>
      <c r="I208" s="96">
        <v>63</v>
      </c>
      <c r="J208" s="96">
        <v>1.45</v>
      </c>
      <c r="K208" s="96">
        <v>62.04</v>
      </c>
      <c r="L208" s="96">
        <v>76.959999999999994</v>
      </c>
      <c r="M208" s="16">
        <f t="shared" si="40"/>
        <v>-19.38669438669438</v>
      </c>
      <c r="N208" s="185">
        <f t="shared" si="41"/>
        <v>0.23814897560078951</v>
      </c>
    </row>
    <row r="209" spans="1:14">
      <c r="A209" s="208"/>
      <c r="B209" s="181" t="s">
        <v>21</v>
      </c>
      <c r="C209" s="96">
        <v>0</v>
      </c>
      <c r="D209" s="96">
        <v>1.39</v>
      </c>
      <c r="E209" s="96">
        <v>4.71</v>
      </c>
      <c r="F209" s="201">
        <f t="shared" si="38"/>
        <v>-70.488322717622083</v>
      </c>
      <c r="G209" s="96">
        <v>1</v>
      </c>
      <c r="H209" s="96">
        <v>776.6</v>
      </c>
      <c r="I209" s="96">
        <v>2</v>
      </c>
      <c r="J209" s="96">
        <v>0</v>
      </c>
      <c r="K209" s="96">
        <v>0.6</v>
      </c>
      <c r="L209" s="96">
        <v>0.35</v>
      </c>
      <c r="M209" s="16"/>
      <c r="N209" s="185">
        <f t="shared" si="41"/>
        <v>5.2251731178983386E-2</v>
      </c>
    </row>
    <row r="210" spans="1:14">
      <c r="A210" s="208"/>
      <c r="B210" s="181" t="s">
        <v>22</v>
      </c>
      <c r="C210" s="96">
        <v>0.14000000000000001</v>
      </c>
      <c r="D210" s="96">
        <v>1.1499999999999999</v>
      </c>
      <c r="E210" s="96">
        <v>1.33</v>
      </c>
      <c r="F210" s="201">
        <f t="shared" si="38"/>
        <v>-13.533834586466176</v>
      </c>
      <c r="G210" s="96">
        <v>122</v>
      </c>
      <c r="H210" s="96">
        <v>1319.7</v>
      </c>
      <c r="I210" s="96">
        <v>5</v>
      </c>
      <c r="J210" s="96">
        <v>0.21</v>
      </c>
      <c r="K210" s="96">
        <v>0.45</v>
      </c>
      <c r="L210" s="96">
        <v>0.51</v>
      </c>
      <c r="M210" s="16">
        <f t="shared" si="40"/>
        <v>-11.76470588235294</v>
      </c>
      <c r="N210" s="185">
        <f t="shared" si="41"/>
        <v>0.1695638045882488</v>
      </c>
    </row>
    <row r="211" spans="1:14">
      <c r="A211" s="208"/>
      <c r="B211" s="181" t="s">
        <v>23</v>
      </c>
      <c r="C211" s="96">
        <v>0</v>
      </c>
      <c r="D211" s="96">
        <v>0</v>
      </c>
      <c r="E211" s="96">
        <v>0</v>
      </c>
      <c r="F211" s="201" t="e">
        <f t="shared" si="38"/>
        <v>#DIV/0!</v>
      </c>
      <c r="G211" s="96">
        <v>0</v>
      </c>
      <c r="H211" s="96">
        <v>-18.239999999999998</v>
      </c>
      <c r="I211" s="96">
        <v>1</v>
      </c>
      <c r="J211" s="96">
        <v>0.08</v>
      </c>
      <c r="K211" s="96">
        <v>18.32</v>
      </c>
      <c r="L211" s="96">
        <v>0.92</v>
      </c>
      <c r="M211" s="16"/>
      <c r="N211" s="185">
        <f t="shared" si="41"/>
        <v>0</v>
      </c>
    </row>
    <row r="212" spans="1:14">
      <c r="A212" s="208"/>
      <c r="B212" s="181" t="s">
        <v>24</v>
      </c>
      <c r="C212" s="96">
        <v>5.73</v>
      </c>
      <c r="D212" s="96">
        <v>13.34</v>
      </c>
      <c r="E212" s="96">
        <v>8.35</v>
      </c>
      <c r="F212" s="201">
        <f t="shared" si="38"/>
        <v>59.76047904191617</v>
      </c>
      <c r="G212" s="96">
        <v>13</v>
      </c>
      <c r="H212" s="96">
        <v>14987.22</v>
      </c>
      <c r="I212" s="96">
        <v>3</v>
      </c>
      <c r="J212" s="96">
        <v>0</v>
      </c>
      <c r="K212" s="96">
        <v>0.94</v>
      </c>
      <c r="L212" s="96">
        <v>7.04</v>
      </c>
      <c r="M212" s="16">
        <f>(K212-L212)/L212*100</f>
        <v>-86.647727272727266</v>
      </c>
      <c r="N212" s="185">
        <f t="shared" si="41"/>
        <v>0.27846100711644556</v>
      </c>
    </row>
    <row r="213" spans="1:14">
      <c r="A213" s="208"/>
      <c r="B213" s="181" t="s">
        <v>25</v>
      </c>
      <c r="C213" s="97">
        <v>65.3</v>
      </c>
      <c r="D213" s="97">
        <v>1418.84</v>
      </c>
      <c r="E213" s="97">
        <v>1983.7</v>
      </c>
      <c r="F213" s="201">
        <f t="shared" si="38"/>
        <v>-28.475071835458998</v>
      </c>
      <c r="G213" s="97">
        <v>58</v>
      </c>
      <c r="H213" s="97">
        <v>14526.7</v>
      </c>
      <c r="I213" s="97">
        <v>385</v>
      </c>
      <c r="J213" s="97">
        <v>2.35</v>
      </c>
      <c r="K213" s="97">
        <v>92.6</v>
      </c>
      <c r="L213" s="97">
        <v>68.2</v>
      </c>
      <c r="M213" s="16">
        <f t="shared" si="40"/>
        <v>35.777126099706727</v>
      </c>
      <c r="N213" s="185">
        <f t="shared" si="41"/>
        <v>14.217367398418574</v>
      </c>
    </row>
    <row r="214" spans="1:14">
      <c r="A214" s="208"/>
      <c r="B214" s="181" t="s">
        <v>26</v>
      </c>
      <c r="C214" s="96">
        <v>2.08</v>
      </c>
      <c r="D214" s="96">
        <v>15.13</v>
      </c>
      <c r="E214" s="96">
        <v>11.54</v>
      </c>
      <c r="F214" s="201">
        <f t="shared" si="38"/>
        <v>31.10918544194109</v>
      </c>
      <c r="G214" s="96">
        <v>97</v>
      </c>
      <c r="H214" s="96">
        <v>20625.77</v>
      </c>
      <c r="I214" s="96">
        <v>4</v>
      </c>
      <c r="J214" s="96">
        <v>0.13</v>
      </c>
      <c r="K214" s="96">
        <v>7.69</v>
      </c>
      <c r="L214" s="96">
        <v>2.16</v>
      </c>
      <c r="M214" s="16">
        <f t="shared" si="40"/>
        <v>256.01851851851853</v>
      </c>
      <c r="N214" s="185">
        <f t="shared" si="41"/>
        <v>0.1251120325225403</v>
      </c>
    </row>
    <row r="215" spans="1:14">
      <c r="A215" s="208"/>
      <c r="B215" s="181" t="s">
        <v>27</v>
      </c>
      <c r="C215" s="98">
        <v>0.47</v>
      </c>
      <c r="D215" s="98">
        <v>1.1000000000000001</v>
      </c>
      <c r="E215" s="98">
        <v>1.23</v>
      </c>
      <c r="F215" s="201">
        <f t="shared" si="38"/>
        <v>-10.569105691056901</v>
      </c>
      <c r="G215" s="98">
        <v>13</v>
      </c>
      <c r="H215" s="98">
        <v>101.1</v>
      </c>
      <c r="I215" s="98">
        <v>0</v>
      </c>
      <c r="J215" s="98">
        <v>0</v>
      </c>
      <c r="K215" s="98">
        <v>0</v>
      </c>
      <c r="L215" s="98">
        <v>0</v>
      </c>
      <c r="M215" s="16" t="e">
        <f t="shared" si="40"/>
        <v>#DIV/0!</v>
      </c>
      <c r="N215" s="185">
        <f t="shared" si="41"/>
        <v>5.4521478909846155E-2</v>
      </c>
    </row>
    <row r="216" spans="1:14">
      <c r="A216" s="208"/>
      <c r="B216" s="18" t="s">
        <v>28</v>
      </c>
      <c r="C216" s="98"/>
      <c r="D216" s="98"/>
      <c r="E216" s="98"/>
      <c r="F216" s="201"/>
      <c r="G216" s="98"/>
      <c r="H216" s="98"/>
      <c r="I216" s="98"/>
      <c r="J216" s="98"/>
      <c r="K216" s="98"/>
      <c r="L216" s="98"/>
      <c r="M216" s="16"/>
      <c r="N216" s="185"/>
    </row>
    <row r="217" spans="1:14">
      <c r="A217" s="208"/>
      <c r="B217" s="18" t="s">
        <v>29</v>
      </c>
      <c r="C217" s="98">
        <v>0.47</v>
      </c>
      <c r="D217" s="98">
        <v>1.04</v>
      </c>
      <c r="E217" s="98">
        <v>1.1299999999999999</v>
      </c>
      <c r="F217" s="201">
        <f>(D217-E217)/E217*100</f>
        <v>-7.9646017699114928</v>
      </c>
      <c r="G217" s="98">
        <v>11</v>
      </c>
      <c r="H217" s="98">
        <v>62.1</v>
      </c>
      <c r="I217" s="98">
        <v>0</v>
      </c>
      <c r="J217" s="98">
        <v>0</v>
      </c>
      <c r="K217" s="98">
        <v>0</v>
      </c>
      <c r="L217" s="98">
        <v>0</v>
      </c>
      <c r="M217" s="16"/>
      <c r="N217" s="185">
        <f>D217/D337*100</f>
        <v>1.5400144243081801</v>
      </c>
    </row>
    <row r="218" spans="1:14">
      <c r="A218" s="208"/>
      <c r="B218" s="18" t="s">
        <v>30</v>
      </c>
      <c r="C218" s="42"/>
      <c r="D218" s="42"/>
      <c r="E218" s="42"/>
      <c r="F218" s="195"/>
      <c r="G218" s="42"/>
      <c r="H218" s="42"/>
      <c r="I218" s="42"/>
      <c r="J218" s="42"/>
      <c r="K218" s="42"/>
      <c r="L218" s="42"/>
      <c r="M218" s="16"/>
      <c r="N218" s="185"/>
    </row>
    <row r="219" spans="1:14" ht="14.25" thickBot="1">
      <c r="A219" s="209"/>
      <c r="B219" s="19" t="s">
        <v>31</v>
      </c>
      <c r="C219" s="20">
        <f t="shared" ref="C219:L219" si="42">C207+C209+C210+C211+C212+C213+C214+C215</f>
        <v>87.95</v>
      </c>
      <c r="D219" s="20">
        <f t="shared" si="42"/>
        <v>1560.26</v>
      </c>
      <c r="E219" s="20">
        <f t="shared" si="42"/>
        <v>2277.5</v>
      </c>
      <c r="F219" s="196">
        <f>(D219-E219)/E219*100</f>
        <v>-31.492425905598243</v>
      </c>
      <c r="G219" s="20">
        <f t="shared" si="42"/>
        <v>1110</v>
      </c>
      <c r="H219" s="20">
        <f t="shared" si="42"/>
        <v>122119.20000000001</v>
      </c>
      <c r="I219" s="20">
        <f t="shared" si="42"/>
        <v>560</v>
      </c>
      <c r="J219" s="20">
        <f t="shared" si="42"/>
        <v>21.12</v>
      </c>
      <c r="K219" s="20">
        <f t="shared" si="42"/>
        <v>497.85999999999996</v>
      </c>
      <c r="L219" s="20">
        <f t="shared" si="42"/>
        <v>397.57000000000005</v>
      </c>
      <c r="M219" s="21">
        <f t="shared" si="40"/>
        <v>25.225746409437306</v>
      </c>
      <c r="N219" s="188">
        <f>D219/D339*100</f>
        <v>2.1870426029238508</v>
      </c>
    </row>
    <row r="220" spans="1:14" ht="14.25" thickTop="1">
      <c r="A220" s="207" t="s">
        <v>44</v>
      </c>
      <c r="B220" s="181" t="s">
        <v>19</v>
      </c>
      <c r="C220" s="84">
        <v>2.4300000000000002</v>
      </c>
      <c r="D220" s="84">
        <v>13.76</v>
      </c>
      <c r="E220" s="84">
        <v>23.63</v>
      </c>
      <c r="F220" s="195">
        <f>(D220-E220)/E220*100</f>
        <v>-41.768937790943717</v>
      </c>
      <c r="G220" s="85">
        <v>83</v>
      </c>
      <c r="H220" s="85">
        <v>5195.9399999999996</v>
      </c>
      <c r="I220" s="85">
        <v>6</v>
      </c>
      <c r="J220" s="85"/>
      <c r="K220" s="85">
        <v>0.61</v>
      </c>
      <c r="L220" s="85">
        <v>9.7899999999999991</v>
      </c>
      <c r="M220" s="16">
        <f t="shared" si="40"/>
        <v>-93.769152196118483</v>
      </c>
      <c r="N220" s="185">
        <f>D220/D327*100</f>
        <v>3.5350905289026235E-2</v>
      </c>
    </row>
    <row r="221" spans="1:14">
      <c r="A221" s="208"/>
      <c r="B221" s="181" t="s">
        <v>20</v>
      </c>
      <c r="C221" s="85">
        <v>0.89</v>
      </c>
      <c r="D221" s="85">
        <v>2.67</v>
      </c>
      <c r="E221" s="85">
        <v>6.97</v>
      </c>
      <c r="F221" s="195">
        <f>(D221-E221)/E221*100</f>
        <v>-61.692969870875181</v>
      </c>
      <c r="G221" s="85">
        <v>43</v>
      </c>
      <c r="H221" s="85">
        <v>860</v>
      </c>
      <c r="I221" s="85">
        <v>3</v>
      </c>
      <c r="J221" s="85"/>
      <c r="K221" s="85">
        <v>0.37</v>
      </c>
      <c r="L221" s="85">
        <v>4.8600000000000003</v>
      </c>
      <c r="M221" s="16">
        <f t="shared" si="40"/>
        <v>-92.386831275720155</v>
      </c>
      <c r="N221" s="185">
        <f>D221/D328*100</f>
        <v>3.1493698110654188E-2</v>
      </c>
    </row>
    <row r="222" spans="1:14">
      <c r="A222" s="208"/>
      <c r="B222" s="181" t="s">
        <v>21</v>
      </c>
      <c r="C222" s="85"/>
      <c r="D222" s="85"/>
      <c r="E222" s="85"/>
      <c r="F222" s="195"/>
      <c r="G222" s="85"/>
      <c r="H222" s="85"/>
      <c r="I222" s="85"/>
      <c r="J222" s="85"/>
      <c r="K222" s="85"/>
      <c r="L222" s="85"/>
      <c r="M222" s="16"/>
      <c r="N222" s="185">
        <f>D222/D329*100</f>
        <v>0</v>
      </c>
    </row>
    <row r="223" spans="1:14">
      <c r="A223" s="208"/>
      <c r="B223" s="181" t="s">
        <v>22</v>
      </c>
      <c r="C223" s="85">
        <v>0.6</v>
      </c>
      <c r="D223" s="85">
        <v>0.61</v>
      </c>
      <c r="E223" s="85">
        <v>7.0000000000000007E-2</v>
      </c>
      <c r="F223" s="195">
        <f>(D223-E223)/E223*100</f>
        <v>771.42857142857144</v>
      </c>
      <c r="G223" s="85">
        <v>30</v>
      </c>
      <c r="H223" s="85">
        <v>914.91</v>
      </c>
      <c r="I223" s="85"/>
      <c r="J223" s="85"/>
      <c r="K223" s="85"/>
      <c r="L223" s="85"/>
      <c r="M223" s="16"/>
      <c r="N223" s="185">
        <f>D223/D330*100</f>
        <v>8.9942539825071111E-2</v>
      </c>
    </row>
    <row r="224" spans="1:14">
      <c r="A224" s="208"/>
      <c r="B224" s="181" t="s">
        <v>23</v>
      </c>
      <c r="C224" s="85"/>
      <c r="D224" s="85"/>
      <c r="E224" s="85"/>
      <c r="F224" s="195"/>
      <c r="G224" s="85"/>
      <c r="H224" s="85"/>
      <c r="I224" s="85"/>
      <c r="J224" s="85"/>
      <c r="K224" s="85"/>
      <c r="L224" s="85"/>
      <c r="M224" s="16"/>
      <c r="N224" s="185"/>
    </row>
    <row r="225" spans="1:14">
      <c r="A225" s="208"/>
      <c r="B225" s="181" t="s">
        <v>24</v>
      </c>
      <c r="C225" s="85">
        <v>12.17</v>
      </c>
      <c r="D225" s="85">
        <v>208.17</v>
      </c>
      <c r="E225" s="85">
        <v>169.35</v>
      </c>
      <c r="F225" s="195">
        <f>(D225-E225)/E225*100</f>
        <v>22.922940655447295</v>
      </c>
      <c r="G225" s="85">
        <v>962</v>
      </c>
      <c r="H225" s="85">
        <v>42134</v>
      </c>
      <c r="I225" s="85">
        <v>53</v>
      </c>
      <c r="J225" s="85">
        <v>27.88</v>
      </c>
      <c r="K225" s="85">
        <v>55.83</v>
      </c>
      <c r="L225" s="85">
        <v>0.38</v>
      </c>
      <c r="M225" s="16">
        <f>(K225-L225)/L225*100</f>
        <v>14592.105263157893</v>
      </c>
      <c r="N225" s="185">
        <f>D225/D332*100</f>
        <v>4.3453694041552078</v>
      </c>
    </row>
    <row r="226" spans="1:14">
      <c r="A226" s="208"/>
      <c r="B226" s="181" t="s">
        <v>25</v>
      </c>
      <c r="C226" s="87">
        <v>1.5</v>
      </c>
      <c r="D226" s="87">
        <v>319.94</v>
      </c>
      <c r="E226" s="87">
        <v>2866.55</v>
      </c>
      <c r="F226" s="195">
        <f>(D226-E226)/E226*100</f>
        <v>-88.838848092654928</v>
      </c>
      <c r="G226" s="87">
        <v>39</v>
      </c>
      <c r="H226" s="87">
        <v>5807.3</v>
      </c>
      <c r="I226" s="92">
        <v>1338</v>
      </c>
      <c r="J226" s="85">
        <v>40.5</v>
      </c>
      <c r="K226" s="85">
        <v>196.42</v>
      </c>
      <c r="L226" s="92">
        <v>121.04</v>
      </c>
      <c r="M226" s="16">
        <f>(K226-L226)/L226*100</f>
        <v>62.276933245208177</v>
      </c>
      <c r="N226" s="185">
        <f>D226/D333*100</f>
        <v>3.2059319764385261</v>
      </c>
    </row>
    <row r="227" spans="1:14">
      <c r="A227" s="208"/>
      <c r="B227" s="181" t="s">
        <v>26</v>
      </c>
      <c r="C227" s="85"/>
      <c r="D227" s="85">
        <v>7.74</v>
      </c>
      <c r="E227" s="85">
        <v>4.91</v>
      </c>
      <c r="F227" s="195">
        <f>(D227-E227)/E227*100</f>
        <v>57.63747454175153</v>
      </c>
      <c r="G227" s="85">
        <v>12</v>
      </c>
      <c r="H227" s="85">
        <v>12491</v>
      </c>
      <c r="I227" s="85"/>
      <c r="J227" s="85"/>
      <c r="K227" s="85"/>
      <c r="L227" s="85"/>
      <c r="M227" s="16"/>
      <c r="N227" s="185">
        <f>D227/D334*100</f>
        <v>6.4003115117281031E-2</v>
      </c>
    </row>
    <row r="228" spans="1:14">
      <c r="A228" s="208"/>
      <c r="B228" s="181" t="s">
        <v>27</v>
      </c>
      <c r="C228" s="85"/>
      <c r="D228" s="85">
        <v>0.46</v>
      </c>
      <c r="E228" s="85"/>
      <c r="F228" s="195"/>
      <c r="G228" s="85">
        <v>2</v>
      </c>
      <c r="H228" s="85">
        <v>13.97</v>
      </c>
      <c r="I228" s="85"/>
      <c r="J228" s="85"/>
      <c r="K228" s="85"/>
      <c r="L228" s="85"/>
      <c r="M228" s="16"/>
      <c r="N228" s="185"/>
    </row>
    <row r="229" spans="1:14">
      <c r="A229" s="208"/>
      <c r="B229" s="18" t="s">
        <v>28</v>
      </c>
      <c r="C229" s="88"/>
      <c r="D229" s="88"/>
      <c r="E229" s="88"/>
      <c r="F229" s="195"/>
      <c r="G229" s="88"/>
      <c r="H229" s="88"/>
      <c r="I229" s="88"/>
      <c r="J229" s="88"/>
      <c r="K229" s="88"/>
      <c r="L229" s="88"/>
      <c r="M229" s="16"/>
      <c r="N229" s="185"/>
    </row>
    <row r="230" spans="1:14">
      <c r="A230" s="208"/>
      <c r="B230" s="18" t="s">
        <v>29</v>
      </c>
      <c r="C230" s="88"/>
      <c r="D230" s="88"/>
      <c r="E230" s="88"/>
      <c r="F230" s="195"/>
      <c r="G230" s="88"/>
      <c r="H230" s="88"/>
      <c r="I230" s="88"/>
      <c r="J230" s="88"/>
      <c r="K230" s="88"/>
      <c r="L230" s="88"/>
      <c r="M230" s="16"/>
      <c r="N230" s="185"/>
    </row>
    <row r="231" spans="1:14">
      <c r="A231" s="208"/>
      <c r="B231" s="18" t="s">
        <v>30</v>
      </c>
      <c r="C231" s="88"/>
      <c r="D231" s="88"/>
      <c r="E231" s="88"/>
      <c r="F231" s="195"/>
      <c r="G231" s="88"/>
      <c r="H231" s="88"/>
      <c r="I231" s="88"/>
      <c r="J231" s="88"/>
      <c r="K231" s="88"/>
      <c r="L231" s="88"/>
      <c r="M231" s="16"/>
      <c r="N231" s="185"/>
    </row>
    <row r="232" spans="1:14" ht="14.25" thickBot="1">
      <c r="A232" s="209"/>
      <c r="B232" s="19" t="s">
        <v>31</v>
      </c>
      <c r="C232" s="20">
        <f t="shared" ref="C232:L232" si="43">C220+C222+C223+C224+C225+C226+C227+C228</f>
        <v>16.7</v>
      </c>
      <c r="D232" s="20">
        <f>D220+D222+D223+D224+D225+D226+D227+D228</f>
        <v>550.68000000000006</v>
      </c>
      <c r="E232" s="20">
        <f t="shared" si="43"/>
        <v>3064.51</v>
      </c>
      <c r="F232" s="21">
        <f>(D232-E232)/E232*100</f>
        <v>-82.030406166075494</v>
      </c>
      <c r="G232" s="20">
        <f t="shared" si="43"/>
        <v>1128</v>
      </c>
      <c r="H232" s="20">
        <f t="shared" si="43"/>
        <v>66557.119999999995</v>
      </c>
      <c r="I232" s="20">
        <f t="shared" si="43"/>
        <v>1397</v>
      </c>
      <c r="J232" s="20">
        <f t="shared" si="43"/>
        <v>68.38</v>
      </c>
      <c r="K232" s="20">
        <f t="shared" si="43"/>
        <v>252.85999999999999</v>
      </c>
      <c r="L232" s="20">
        <f t="shared" si="43"/>
        <v>131.21</v>
      </c>
      <c r="M232" s="21">
        <f t="shared" ref="M232" si="44">(K232-L232)/L232*100</f>
        <v>92.713969971800907</v>
      </c>
      <c r="N232" s="188">
        <f>D232/D339*100</f>
        <v>0.77189738926724161</v>
      </c>
    </row>
    <row r="233" spans="1:14" ht="14.25" thickTop="1"/>
    <row r="236" spans="1:14" s="70" customFormat="1" ht="18.75">
      <c r="A236" s="213" t="str">
        <f>A1</f>
        <v>2021年1-6月丹东市财产保险业务统计表</v>
      </c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</row>
    <row r="237" spans="1:14" s="70" customFormat="1" ht="14.25" thickBot="1">
      <c r="B237" s="72" t="s">
        <v>0</v>
      </c>
      <c r="C237" s="71"/>
      <c r="D237" s="71"/>
      <c r="F237" s="192"/>
      <c r="G237" s="86" t="str">
        <f>G2</f>
        <v>（2021年1-6月）</v>
      </c>
      <c r="H237" s="71"/>
      <c r="I237" s="71"/>
      <c r="J237" s="71"/>
      <c r="K237" s="71"/>
      <c r="L237" s="72" t="s">
        <v>1</v>
      </c>
      <c r="M237" s="186"/>
      <c r="N237" s="186"/>
    </row>
    <row r="238" spans="1:14">
      <c r="A238" s="210" t="s">
        <v>45</v>
      </c>
      <c r="B238" s="182" t="s">
        <v>3</v>
      </c>
      <c r="C238" s="214" t="s">
        <v>4</v>
      </c>
      <c r="D238" s="214"/>
      <c r="E238" s="214"/>
      <c r="F238" s="215"/>
      <c r="G238" s="214" t="s">
        <v>5</v>
      </c>
      <c r="H238" s="214"/>
      <c r="I238" s="214" t="s">
        <v>6</v>
      </c>
      <c r="J238" s="214"/>
      <c r="K238" s="214"/>
      <c r="L238" s="214"/>
      <c r="M238" s="214"/>
      <c r="N238" s="217" t="s">
        <v>7</v>
      </c>
    </row>
    <row r="239" spans="1:14">
      <c r="A239" s="211"/>
      <c r="B239" s="71" t="s">
        <v>8</v>
      </c>
      <c r="C239" s="216" t="s">
        <v>9</v>
      </c>
      <c r="D239" s="216" t="s">
        <v>10</v>
      </c>
      <c r="E239" s="216" t="s">
        <v>11</v>
      </c>
      <c r="F239" s="194" t="s">
        <v>12</v>
      </c>
      <c r="G239" s="216" t="s">
        <v>13</v>
      </c>
      <c r="H239" s="216" t="s">
        <v>14</v>
      </c>
      <c r="I239" s="181" t="s">
        <v>13</v>
      </c>
      <c r="J239" s="216" t="s">
        <v>15</v>
      </c>
      <c r="K239" s="216"/>
      <c r="L239" s="216"/>
      <c r="M239" s="199" t="s">
        <v>12</v>
      </c>
      <c r="N239" s="218"/>
    </row>
    <row r="240" spans="1:14">
      <c r="A240" s="211"/>
      <c r="B240" s="183" t="s">
        <v>16</v>
      </c>
      <c r="C240" s="216"/>
      <c r="D240" s="216"/>
      <c r="E240" s="216"/>
      <c r="F240" s="194" t="s">
        <v>17</v>
      </c>
      <c r="G240" s="216"/>
      <c r="H240" s="216"/>
      <c r="I240" s="41" t="s">
        <v>18</v>
      </c>
      <c r="J240" s="181" t="s">
        <v>9</v>
      </c>
      <c r="K240" s="181" t="s">
        <v>10</v>
      </c>
      <c r="L240" s="181" t="s">
        <v>11</v>
      </c>
      <c r="M240" s="199" t="s">
        <v>17</v>
      </c>
      <c r="N240" s="187" t="s">
        <v>17</v>
      </c>
    </row>
    <row r="241" spans="1:14">
      <c r="A241" s="211"/>
      <c r="B241" s="181" t="s">
        <v>19</v>
      </c>
      <c r="C241" s="40">
        <v>27.543526</v>
      </c>
      <c r="D241" s="40">
        <v>281.19966199999999</v>
      </c>
      <c r="E241" s="40">
        <v>235.10516799999999</v>
      </c>
      <c r="F241" s="195">
        <f>(D241-E241)/E241*100</f>
        <v>19.605904196882648</v>
      </c>
      <c r="G241" s="39">
        <v>1423</v>
      </c>
      <c r="H241" s="39">
        <v>107907.0419</v>
      </c>
      <c r="I241" s="39">
        <v>355</v>
      </c>
      <c r="J241" s="39">
        <v>31.272403999999899</v>
      </c>
      <c r="K241" s="39">
        <v>303.562725</v>
      </c>
      <c r="L241" s="39">
        <v>254.68137400000001</v>
      </c>
      <c r="M241" s="16">
        <f>(K241-L241)/L241*100</f>
        <v>19.19313934594997</v>
      </c>
      <c r="N241" s="185">
        <f>D241/D327*100</f>
        <v>0.72243187635669992</v>
      </c>
    </row>
    <row r="242" spans="1:14">
      <c r="A242" s="211"/>
      <c r="B242" s="181" t="s">
        <v>20</v>
      </c>
      <c r="C242" s="39">
        <v>4.1877430000000002</v>
      </c>
      <c r="D242" s="39">
        <v>66.398906999999994</v>
      </c>
      <c r="E242" s="39">
        <v>60.452889999999996</v>
      </c>
      <c r="F242" s="195">
        <f>(D242-E242)/E242*100</f>
        <v>9.8357861799493751</v>
      </c>
      <c r="G242" s="39">
        <v>582</v>
      </c>
      <c r="H242" s="39">
        <v>11580</v>
      </c>
      <c r="I242" s="39">
        <v>140</v>
      </c>
      <c r="J242" s="39">
        <v>6.1675880000000101</v>
      </c>
      <c r="K242" s="39">
        <v>96.423674000000005</v>
      </c>
      <c r="L242" s="39">
        <v>36.646594999999998</v>
      </c>
      <c r="M242" s="16">
        <f>(K242-L242)/L242*100</f>
        <v>163.11768937878134</v>
      </c>
      <c r="N242" s="185">
        <f>D242/D328*100</f>
        <v>0.78320117300951408</v>
      </c>
    </row>
    <row r="243" spans="1:14">
      <c r="A243" s="211"/>
      <c r="B243" s="181" t="s">
        <v>21</v>
      </c>
      <c r="C243" s="39">
        <v>0</v>
      </c>
      <c r="D243" s="39">
        <v>0</v>
      </c>
      <c r="E243" s="39">
        <v>12.172363000000001</v>
      </c>
      <c r="F243" s="195">
        <f>(D243-E243)/E243*100</f>
        <v>-100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16" t="e">
        <f>(K243-L243)/L243*100</f>
        <v>#DIV/0!</v>
      </c>
      <c r="N243" s="185">
        <f>D243/D329*100</f>
        <v>0</v>
      </c>
    </row>
    <row r="244" spans="1:14">
      <c r="A244" s="211"/>
      <c r="B244" s="181" t="s">
        <v>22</v>
      </c>
      <c r="C244" s="39">
        <v>1.3398E-2</v>
      </c>
      <c r="D244" s="39">
        <v>1.3398E-2</v>
      </c>
      <c r="E244" s="39">
        <v>3.2737000000000002E-2</v>
      </c>
      <c r="F244" s="195">
        <f>(D244-E244)/E244*100</f>
        <v>-59.07383083361335</v>
      </c>
      <c r="G244" s="39">
        <v>1</v>
      </c>
      <c r="H244" s="39">
        <v>47.24</v>
      </c>
      <c r="I244" s="39">
        <v>0</v>
      </c>
      <c r="J244" s="39">
        <v>0</v>
      </c>
      <c r="K244" s="39">
        <v>0</v>
      </c>
      <c r="L244" s="39">
        <v>0</v>
      </c>
      <c r="M244" s="16"/>
      <c r="N244" s="185">
        <f>D244/D330*100</f>
        <v>1.975492046846398E-3</v>
      </c>
    </row>
    <row r="245" spans="1:14">
      <c r="A245" s="211"/>
      <c r="B245" s="181" t="s">
        <v>23</v>
      </c>
      <c r="C245" s="39">
        <v>0</v>
      </c>
      <c r="D245" s="39">
        <v>0</v>
      </c>
      <c r="E245" s="39">
        <v>0</v>
      </c>
      <c r="F245" s="195"/>
      <c r="G245" s="39">
        <v>0</v>
      </c>
      <c r="H245" s="39">
        <v>0</v>
      </c>
      <c r="I245" s="39">
        <v>0</v>
      </c>
      <c r="J245" s="39">
        <v>0</v>
      </c>
      <c r="K245" s="39">
        <v>0</v>
      </c>
      <c r="L245" s="39">
        <v>0</v>
      </c>
      <c r="M245" s="16"/>
      <c r="N245" s="185"/>
    </row>
    <row r="246" spans="1:14">
      <c r="A246" s="211"/>
      <c r="B246" s="181" t="s">
        <v>24</v>
      </c>
      <c r="C246" s="39">
        <v>2.1306780000000001</v>
      </c>
      <c r="D246" s="39">
        <v>14.089907</v>
      </c>
      <c r="E246" s="39">
        <v>4.1310609999999999</v>
      </c>
      <c r="F246" s="195">
        <f>(D246-E246)/E246*100</f>
        <v>241.07235405141685</v>
      </c>
      <c r="G246" s="39">
        <v>36</v>
      </c>
      <c r="H246" s="39">
        <v>7572.1281399999998</v>
      </c>
      <c r="I246" s="39">
        <v>4</v>
      </c>
      <c r="J246" s="39">
        <v>3.8148000000000098E-2</v>
      </c>
      <c r="K246" s="39">
        <v>0.79559199999999997</v>
      </c>
      <c r="L246" s="39">
        <v>0</v>
      </c>
      <c r="M246" s="16" t="e">
        <f>(K246-L246)/L246*100</f>
        <v>#DIV/0!</v>
      </c>
      <c r="N246" s="185">
        <f>D246/D332*100</f>
        <v>0.29411466966994426</v>
      </c>
    </row>
    <row r="247" spans="1:14">
      <c r="A247" s="211"/>
      <c r="B247" s="181" t="s">
        <v>25</v>
      </c>
      <c r="C247" s="41">
        <v>0</v>
      </c>
      <c r="D247" s="41">
        <v>0</v>
      </c>
      <c r="E247" s="41">
        <v>0</v>
      </c>
      <c r="F247" s="195"/>
      <c r="G247" s="41">
        <v>0</v>
      </c>
      <c r="H247" s="41">
        <v>0</v>
      </c>
      <c r="I247" s="41">
        <v>0</v>
      </c>
      <c r="J247" s="39">
        <v>0</v>
      </c>
      <c r="K247" s="41">
        <v>0</v>
      </c>
      <c r="L247" s="41">
        <v>0</v>
      </c>
      <c r="M247" s="16"/>
      <c r="N247" s="185"/>
    </row>
    <row r="248" spans="1:14">
      <c r="A248" s="211"/>
      <c r="B248" s="181" t="s">
        <v>26</v>
      </c>
      <c r="C248" s="39">
        <v>1.530259</v>
      </c>
      <c r="D248" s="39">
        <v>11.811159</v>
      </c>
      <c r="E248" s="39">
        <v>2.7601399999999998</v>
      </c>
      <c r="F248" s="195">
        <f>(D248-E248)/E248*100</f>
        <v>327.91883745027428</v>
      </c>
      <c r="G248" s="39">
        <v>55</v>
      </c>
      <c r="H248" s="39">
        <v>7619.78</v>
      </c>
      <c r="I248" s="39">
        <v>20</v>
      </c>
      <c r="J248" s="39">
        <v>8.9788999999999702E-2</v>
      </c>
      <c r="K248" s="39">
        <v>6.5077379999999998</v>
      </c>
      <c r="L248" s="39">
        <v>0.31432199999999999</v>
      </c>
      <c r="M248" s="16">
        <f t="shared" ref="M248" si="45">(K248-L248)/L248*100</f>
        <v>1970.4048714375706</v>
      </c>
      <c r="N248" s="185">
        <f>D248/D334*100</f>
        <v>9.7668083868928918E-2</v>
      </c>
    </row>
    <row r="249" spans="1:14">
      <c r="A249" s="211"/>
      <c r="B249" s="181" t="s">
        <v>27</v>
      </c>
      <c r="C249" s="39">
        <v>0</v>
      </c>
      <c r="D249" s="39">
        <v>0</v>
      </c>
      <c r="E249" s="39">
        <v>0</v>
      </c>
      <c r="F249" s="195" t="e">
        <f>(D249-E249)/E249*100</f>
        <v>#DIV/0!</v>
      </c>
      <c r="G249" s="39">
        <v>0</v>
      </c>
      <c r="H249" s="39">
        <v>0</v>
      </c>
      <c r="I249" s="39">
        <v>0</v>
      </c>
      <c r="J249" s="39">
        <v>0</v>
      </c>
      <c r="K249" s="39">
        <v>0</v>
      </c>
      <c r="L249" s="39">
        <v>0</v>
      </c>
      <c r="M249" s="16"/>
      <c r="N249" s="185">
        <f>D249/D335*100</f>
        <v>0</v>
      </c>
    </row>
    <row r="250" spans="1:14">
      <c r="A250" s="211"/>
      <c r="B250" s="18" t="s">
        <v>28</v>
      </c>
      <c r="C250" s="42">
        <v>0</v>
      </c>
      <c r="D250" s="42">
        <v>0</v>
      </c>
      <c r="E250" s="42">
        <v>0</v>
      </c>
      <c r="F250" s="195"/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16"/>
      <c r="N250" s="185"/>
    </row>
    <row r="251" spans="1:14">
      <c r="A251" s="211"/>
      <c r="B251" s="18" t="s">
        <v>29</v>
      </c>
      <c r="C251" s="42">
        <v>0</v>
      </c>
      <c r="D251" s="42">
        <v>0</v>
      </c>
      <c r="E251" s="42">
        <v>0</v>
      </c>
      <c r="F251" s="195" t="e">
        <f>(D251-E251)/E251*100</f>
        <v>#DIV/0!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16"/>
      <c r="N251" s="185">
        <f>D251/D337*100</f>
        <v>0</v>
      </c>
    </row>
    <row r="252" spans="1:14">
      <c r="A252" s="211"/>
      <c r="B252" s="18" t="s">
        <v>30</v>
      </c>
      <c r="C252" s="42">
        <v>0</v>
      </c>
      <c r="D252" s="42">
        <v>0</v>
      </c>
      <c r="E252" s="42">
        <v>0</v>
      </c>
      <c r="F252" s="195"/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16"/>
      <c r="N252" s="185"/>
    </row>
    <row r="253" spans="1:14" ht="14.25" thickBot="1">
      <c r="A253" s="212"/>
      <c r="B253" s="19" t="s">
        <v>31</v>
      </c>
      <c r="C253" s="20">
        <f t="shared" ref="C253:L253" si="46">C241+C243+C244+C245+C246+C247+C248+C249</f>
        <v>31.217860999999999</v>
      </c>
      <c r="D253" s="20">
        <f t="shared" si="46"/>
        <v>307.11412599999994</v>
      </c>
      <c r="E253" s="20">
        <f>E241+E243+E244+E245+E246+E247+E248+E249</f>
        <v>254.20146899999997</v>
      </c>
      <c r="F253" s="196">
        <f>(D253-E253)/E253*100</f>
        <v>20.815244383973237</v>
      </c>
      <c r="G253" s="20">
        <f t="shared" si="46"/>
        <v>1515</v>
      </c>
      <c r="H253" s="20">
        <f t="shared" si="46"/>
        <v>123146.19004</v>
      </c>
      <c r="I253" s="20">
        <f t="shared" si="46"/>
        <v>379</v>
      </c>
      <c r="J253" s="20">
        <f t="shared" si="46"/>
        <v>31.400340999999898</v>
      </c>
      <c r="K253" s="20">
        <f t="shared" si="46"/>
        <v>310.86605500000002</v>
      </c>
      <c r="L253" s="20">
        <f t="shared" si="46"/>
        <v>254.99569600000001</v>
      </c>
      <c r="M253" s="21">
        <f t="shared" ref="M253:M259" si="47">(K253-L253)/L253*100</f>
        <v>21.910314517622293</v>
      </c>
      <c r="N253" s="188">
        <f>D253/D339*100</f>
        <v>0.43048701980549609</v>
      </c>
    </row>
    <row r="254" spans="1:14" ht="14.25" thickTop="1">
      <c r="A254" s="207" t="s">
        <v>46</v>
      </c>
      <c r="B254" s="181" t="s">
        <v>19</v>
      </c>
      <c r="C254" s="154">
        <v>90.675899999999999</v>
      </c>
      <c r="D254" s="154">
        <v>571.20860000000005</v>
      </c>
      <c r="E254" s="154">
        <v>527.67089999999996</v>
      </c>
      <c r="F254" s="195">
        <f>(D254-E254)/E254*100</f>
        <v>8.2509192756318548</v>
      </c>
      <c r="G254" s="149">
        <v>3558</v>
      </c>
      <c r="H254" s="150">
        <v>280628.46999999997</v>
      </c>
      <c r="I254" s="148">
        <v>706</v>
      </c>
      <c r="J254" s="148">
        <v>60.1999</v>
      </c>
      <c r="K254" s="148">
        <v>301.12599999999998</v>
      </c>
      <c r="L254" s="148">
        <v>427.79349999999999</v>
      </c>
      <c r="M254" s="16">
        <f t="shared" si="47"/>
        <v>-29.609496170465427</v>
      </c>
      <c r="N254" s="185">
        <f>D254/D327*100</f>
        <v>1.4674957208486392</v>
      </c>
    </row>
    <row r="255" spans="1:14">
      <c r="A255" s="208"/>
      <c r="B255" s="181" t="s">
        <v>20</v>
      </c>
      <c r="C255" s="148">
        <v>24.0929</v>
      </c>
      <c r="D255" s="148">
        <v>132.54470000000001</v>
      </c>
      <c r="E255" s="148">
        <v>88.257400000000004</v>
      </c>
      <c r="F255" s="195">
        <f>(D255-E255)/E255*100</f>
        <v>50.179701645414433</v>
      </c>
      <c r="G255" s="151">
        <v>1603</v>
      </c>
      <c r="H255" s="152">
        <v>32060</v>
      </c>
      <c r="I255" s="148">
        <v>238</v>
      </c>
      <c r="J255" s="148">
        <v>8.5169999999999995</v>
      </c>
      <c r="K255" s="148">
        <v>45.981299999999997</v>
      </c>
      <c r="L255" s="148">
        <v>104.09569999999999</v>
      </c>
      <c r="M255" s="16">
        <f t="shared" si="47"/>
        <v>-55.827858403373057</v>
      </c>
      <c r="N255" s="185">
        <f>D255/D328*100</f>
        <v>1.5634167670289234</v>
      </c>
    </row>
    <row r="256" spans="1:14">
      <c r="A256" s="208"/>
      <c r="B256" s="181" t="s">
        <v>21</v>
      </c>
      <c r="C256" s="148">
        <v>16.0288</v>
      </c>
      <c r="D256" s="148">
        <v>60.796999999999997</v>
      </c>
      <c r="E256" s="148">
        <v>46.7774</v>
      </c>
      <c r="F256" s="195">
        <f>(D256-E256)/E256*100</f>
        <v>29.970883375305164</v>
      </c>
      <c r="G256" s="148">
        <v>12</v>
      </c>
      <c r="H256" s="28">
        <v>84409.404299999995</v>
      </c>
      <c r="I256" s="148">
        <v>2</v>
      </c>
      <c r="J256" s="148">
        <v>0.27029999999999998</v>
      </c>
      <c r="K256" s="148">
        <v>9.1523000000000003</v>
      </c>
      <c r="L256" s="148">
        <v>3.6092</v>
      </c>
      <c r="M256" s="16">
        <f t="shared" si="47"/>
        <v>153.58251135985816</v>
      </c>
      <c r="N256" s="185">
        <f>D256/D329*100</f>
        <v>2.2854305758911173</v>
      </c>
    </row>
    <row r="257" spans="1:14">
      <c r="A257" s="208"/>
      <c r="B257" s="181" t="s">
        <v>22</v>
      </c>
      <c r="C257" s="148">
        <v>0</v>
      </c>
      <c r="D257" s="148">
        <v>0.59930000000000005</v>
      </c>
      <c r="E257" s="148">
        <v>0.15590000000000001</v>
      </c>
      <c r="F257" s="195">
        <f>(D257-E257)/E257*100</f>
        <v>284.41308531109684</v>
      </c>
      <c r="G257" s="148">
        <v>168</v>
      </c>
      <c r="H257" s="148">
        <v>3208</v>
      </c>
      <c r="I257" s="148">
        <v>3</v>
      </c>
      <c r="J257" s="148">
        <v>0.35</v>
      </c>
      <c r="K257" s="148">
        <v>0.95</v>
      </c>
      <c r="L257" s="148">
        <v>0</v>
      </c>
      <c r="M257" s="16" t="e">
        <f t="shared" si="47"/>
        <v>#DIV/0!</v>
      </c>
      <c r="N257" s="185">
        <f>D257/D330*100</f>
        <v>8.83648592084674E-2</v>
      </c>
    </row>
    <row r="258" spans="1:14">
      <c r="A258" s="208"/>
      <c r="B258" s="181" t="s">
        <v>23</v>
      </c>
      <c r="C258" s="148">
        <v>0</v>
      </c>
      <c r="D258" s="148">
        <v>8.3000000000000001E-3</v>
      </c>
      <c r="E258" s="148">
        <v>0</v>
      </c>
      <c r="F258" s="195"/>
      <c r="G258" s="148">
        <v>1</v>
      </c>
      <c r="H258" s="148">
        <v>11.676</v>
      </c>
      <c r="I258" s="148">
        <v>0</v>
      </c>
      <c r="J258" s="148">
        <v>0</v>
      </c>
      <c r="K258" s="148">
        <v>0</v>
      </c>
      <c r="L258" s="148">
        <v>0</v>
      </c>
      <c r="M258" s="16" t="e">
        <f t="shared" si="47"/>
        <v>#DIV/0!</v>
      </c>
      <c r="N258" s="185"/>
    </row>
    <row r="259" spans="1:14">
      <c r="A259" s="208"/>
      <c r="B259" s="181" t="s">
        <v>24</v>
      </c>
      <c r="C259" s="148">
        <v>20.4788</v>
      </c>
      <c r="D259" s="148">
        <v>81.423500000000004</v>
      </c>
      <c r="E259" s="148">
        <v>58.255499999999998</v>
      </c>
      <c r="F259" s="195">
        <f>(D259-E259)/E259*100</f>
        <v>39.769635485061514</v>
      </c>
      <c r="G259" s="148">
        <v>27</v>
      </c>
      <c r="H259" s="148">
        <v>91280.93</v>
      </c>
      <c r="I259" s="148">
        <v>54</v>
      </c>
      <c r="J259" s="148">
        <v>47.421900000000001</v>
      </c>
      <c r="K259" s="148">
        <v>60.076700000000002</v>
      </c>
      <c r="L259" s="148">
        <v>7.6992000000000003</v>
      </c>
      <c r="M259" s="16">
        <f t="shared" si="47"/>
        <v>680.2979530340815</v>
      </c>
      <c r="N259" s="185">
        <f>D259/D332*100</f>
        <v>1.6996454132643108</v>
      </c>
    </row>
    <row r="260" spans="1:14">
      <c r="A260" s="208"/>
      <c r="B260" s="181" t="s">
        <v>25</v>
      </c>
      <c r="C260" s="148"/>
      <c r="D260" s="148"/>
      <c r="E260" s="148"/>
      <c r="F260" s="195"/>
      <c r="G260" s="148"/>
      <c r="H260" s="148"/>
      <c r="I260" s="148"/>
      <c r="J260" s="148"/>
      <c r="K260" s="148"/>
      <c r="L260" s="148"/>
      <c r="M260" s="16"/>
      <c r="N260" s="185"/>
    </row>
    <row r="261" spans="1:14">
      <c r="A261" s="208"/>
      <c r="B261" s="181" t="s">
        <v>26</v>
      </c>
      <c r="C261" s="148">
        <v>0</v>
      </c>
      <c r="D261" s="148">
        <v>17.702999999999999</v>
      </c>
      <c r="E261" s="148">
        <v>18.902699999999999</v>
      </c>
      <c r="F261" s="195">
        <f>(D261-E261)/E261*100</f>
        <v>-6.346712374422701</v>
      </c>
      <c r="G261" s="148">
        <v>465</v>
      </c>
      <c r="H261" s="148">
        <v>27536.3</v>
      </c>
      <c r="I261" s="148">
        <v>27</v>
      </c>
      <c r="J261" s="148">
        <v>8.6007999999999996</v>
      </c>
      <c r="K261" s="148">
        <v>10.492100000000001</v>
      </c>
      <c r="L261" s="148">
        <v>7.2659000000000002</v>
      </c>
      <c r="M261" s="16">
        <f>(K261-L261)/L261*100</f>
        <v>44.401932313959733</v>
      </c>
      <c r="N261" s="185">
        <f>D261/D334*100</f>
        <v>0.14638852027406019</v>
      </c>
    </row>
    <row r="262" spans="1:14">
      <c r="A262" s="208"/>
      <c r="B262" s="181" t="s">
        <v>27</v>
      </c>
      <c r="C262" s="37">
        <v>0</v>
      </c>
      <c r="D262" s="37">
        <v>0</v>
      </c>
      <c r="E262" s="35">
        <v>0</v>
      </c>
      <c r="F262" s="195"/>
      <c r="G262" s="148">
        <v>0</v>
      </c>
      <c r="H262" s="153">
        <v>0</v>
      </c>
      <c r="I262" s="148">
        <v>0</v>
      </c>
      <c r="J262" s="148">
        <v>0</v>
      </c>
      <c r="K262" s="148">
        <v>0</v>
      </c>
      <c r="L262" s="148">
        <v>0</v>
      </c>
      <c r="M262" s="16"/>
      <c r="N262" s="185"/>
    </row>
    <row r="263" spans="1:14">
      <c r="A263" s="208"/>
      <c r="B263" s="18" t="s">
        <v>28</v>
      </c>
      <c r="C263" s="42"/>
      <c r="D263" s="42"/>
      <c r="E263" s="42"/>
      <c r="F263" s="195"/>
      <c r="G263" s="49"/>
      <c r="H263" s="49"/>
      <c r="I263" s="49"/>
      <c r="J263" s="49"/>
      <c r="K263" s="49"/>
      <c r="L263" s="49"/>
      <c r="M263" s="16"/>
      <c r="N263" s="185"/>
    </row>
    <row r="264" spans="1:14">
      <c r="A264" s="208"/>
      <c r="B264" s="18" t="s">
        <v>29</v>
      </c>
      <c r="C264" s="49">
        <v>0</v>
      </c>
      <c r="D264" s="49">
        <v>0</v>
      </c>
      <c r="E264" s="49">
        <v>0</v>
      </c>
      <c r="F264" s="195"/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16"/>
      <c r="N264" s="185"/>
    </row>
    <row r="265" spans="1:14">
      <c r="A265" s="208"/>
      <c r="B265" s="18" t="s">
        <v>30</v>
      </c>
      <c r="C265" s="49"/>
      <c r="D265" s="49"/>
      <c r="E265" s="49"/>
      <c r="F265" s="195"/>
      <c r="G265" s="49"/>
      <c r="H265" s="49"/>
      <c r="I265" s="49"/>
      <c r="J265" s="49"/>
      <c r="K265" s="49"/>
      <c r="L265" s="49"/>
      <c r="M265" s="16"/>
      <c r="N265" s="185"/>
    </row>
    <row r="266" spans="1:14" ht="14.25" thickBot="1">
      <c r="A266" s="209"/>
      <c r="B266" s="19" t="s">
        <v>31</v>
      </c>
      <c r="C266" s="20">
        <f t="shared" ref="C266:L266" si="48">C254+C256+C257+C258+C259+C260+C261+C262</f>
        <v>127.18350000000001</v>
      </c>
      <c r="D266" s="20">
        <f t="shared" si="48"/>
        <v>731.73969999999997</v>
      </c>
      <c r="E266" s="20">
        <f t="shared" si="48"/>
        <v>651.76239999999996</v>
      </c>
      <c r="F266" s="196">
        <f>(D266-E266)/E266*100</f>
        <v>12.270928792455658</v>
      </c>
      <c r="G266" s="20">
        <f t="shared" si="48"/>
        <v>4231</v>
      </c>
      <c r="H266" s="20">
        <f>H254+H256+H257+H258+H259+H260+H261+H262</f>
        <v>487074.78029999993</v>
      </c>
      <c r="I266" s="20">
        <f t="shared" si="48"/>
        <v>792</v>
      </c>
      <c r="J266" s="20">
        <f t="shared" si="48"/>
        <v>116.84289999999999</v>
      </c>
      <c r="K266" s="20">
        <f t="shared" si="48"/>
        <v>381.7971</v>
      </c>
      <c r="L266" s="20">
        <f t="shared" si="48"/>
        <v>446.36779999999999</v>
      </c>
      <c r="M266" s="21">
        <f>(K266-L266)/L266*100</f>
        <v>-14.465806001239335</v>
      </c>
      <c r="N266" s="188">
        <f>D266/D339*100</f>
        <v>1.0256918065903873</v>
      </c>
    </row>
    <row r="267" spans="1:14" ht="14.25" thickTop="1">
      <c r="A267" s="207" t="s">
        <v>47</v>
      </c>
      <c r="B267" s="181" t="s">
        <v>19</v>
      </c>
      <c r="C267" s="84">
        <v>29.05</v>
      </c>
      <c r="D267" s="84">
        <v>187.13</v>
      </c>
      <c r="E267" s="84">
        <v>443.99</v>
      </c>
      <c r="F267" s="16">
        <f>(D267-E267)/E267*100</f>
        <v>-57.852654339061694</v>
      </c>
      <c r="G267" s="85">
        <v>2046</v>
      </c>
      <c r="H267" s="85">
        <v>146398.16</v>
      </c>
      <c r="I267" s="85">
        <v>276</v>
      </c>
      <c r="J267" s="85">
        <v>25.36</v>
      </c>
      <c r="K267" s="85">
        <v>165.05</v>
      </c>
      <c r="L267" s="85">
        <v>275.58999999999997</v>
      </c>
      <c r="M267" s="16">
        <f>(K267-L267)/L267*100</f>
        <v>-40.110308792046148</v>
      </c>
      <c r="N267" s="185">
        <f t="shared" ref="N267:N272" si="49">D267/D327*100</f>
        <v>0.48075689729182269</v>
      </c>
    </row>
    <row r="268" spans="1:14">
      <c r="A268" s="208"/>
      <c r="B268" s="181" t="s">
        <v>20</v>
      </c>
      <c r="C268" s="85">
        <v>0.31</v>
      </c>
      <c r="D268" s="85">
        <v>19.45</v>
      </c>
      <c r="E268" s="85">
        <v>71.11</v>
      </c>
      <c r="F268" s="16">
        <f>(D268-E268)/E268*100</f>
        <v>-72.648010125158208</v>
      </c>
      <c r="G268" s="85">
        <v>224</v>
      </c>
      <c r="H268" s="85">
        <v>3760</v>
      </c>
      <c r="I268" s="85">
        <v>46</v>
      </c>
      <c r="J268" s="85">
        <v>3</v>
      </c>
      <c r="K268" s="85">
        <v>15.93</v>
      </c>
      <c r="L268" s="85">
        <v>59.11</v>
      </c>
      <c r="M268" s="16">
        <f t="shared" ref="M268:M272" si="50">(K268-L268)/L268*100</f>
        <v>-73.050245305362878</v>
      </c>
      <c r="N268" s="185">
        <f t="shared" si="49"/>
        <v>0.22942038511319243</v>
      </c>
    </row>
    <row r="269" spans="1:14">
      <c r="A269" s="208"/>
      <c r="B269" s="181" t="s">
        <v>21</v>
      </c>
      <c r="C269" s="85">
        <v>6.16</v>
      </c>
      <c r="D269" s="85">
        <v>7.56</v>
      </c>
      <c r="E269" s="85">
        <v>41.16</v>
      </c>
      <c r="F269" s="16">
        <f>(D269-E269)/E269*100</f>
        <v>-81.632653061224474</v>
      </c>
      <c r="G269" s="85">
        <v>4</v>
      </c>
      <c r="H269" s="85">
        <v>5681.66</v>
      </c>
      <c r="I269" s="85">
        <v>1</v>
      </c>
      <c r="J269" s="85"/>
      <c r="K269" s="85">
        <v>2.4900000000000002</v>
      </c>
      <c r="L269" s="85"/>
      <c r="M269" s="16" t="e">
        <f t="shared" si="50"/>
        <v>#DIV/0!</v>
      </c>
      <c r="N269" s="185">
        <f t="shared" si="49"/>
        <v>0.28418927173605352</v>
      </c>
    </row>
    <row r="270" spans="1:14">
      <c r="A270" s="208"/>
      <c r="B270" s="181" t="s">
        <v>22</v>
      </c>
      <c r="C270" s="85"/>
      <c r="D270" s="85"/>
      <c r="E270" s="85"/>
      <c r="F270" s="16"/>
      <c r="G270" s="85"/>
      <c r="H270" s="85"/>
      <c r="I270" s="85"/>
      <c r="J270" s="85"/>
      <c r="K270" s="85"/>
      <c r="L270" s="85"/>
      <c r="M270" s="16"/>
      <c r="N270" s="185">
        <f t="shared" si="49"/>
        <v>0</v>
      </c>
    </row>
    <row r="271" spans="1:14">
      <c r="A271" s="208"/>
      <c r="B271" s="181" t="s">
        <v>23</v>
      </c>
      <c r="C271" s="85"/>
      <c r="D271" s="85"/>
      <c r="E271" s="85"/>
      <c r="F271" s="16"/>
      <c r="G271" s="85"/>
      <c r="H271" s="85"/>
      <c r="I271" s="85"/>
      <c r="J271" s="85"/>
      <c r="K271" s="85"/>
      <c r="L271" s="85"/>
      <c r="M271" s="16"/>
      <c r="N271" s="185">
        <f t="shared" si="49"/>
        <v>0</v>
      </c>
    </row>
    <row r="272" spans="1:14">
      <c r="A272" s="208"/>
      <c r="B272" s="181" t="s">
        <v>24</v>
      </c>
      <c r="C272" s="85">
        <v>1.73</v>
      </c>
      <c r="D272" s="85">
        <v>5.08</v>
      </c>
      <c r="E272" s="85">
        <v>32.56</v>
      </c>
      <c r="F272" s="16">
        <f>(D272-E272)/E272*100</f>
        <v>-84.398034398034412</v>
      </c>
      <c r="G272" s="85">
        <v>13</v>
      </c>
      <c r="H272" s="85">
        <v>11708.66</v>
      </c>
      <c r="I272" s="85">
        <v>6</v>
      </c>
      <c r="J272" s="85">
        <v>10.220000000000001</v>
      </c>
      <c r="K272" s="85">
        <v>12.19</v>
      </c>
      <c r="L272" s="85">
        <v>41.26</v>
      </c>
      <c r="M272" s="16">
        <f t="shared" si="50"/>
        <v>-70.455647115850709</v>
      </c>
      <c r="N272" s="185">
        <f t="shared" si="49"/>
        <v>0.10604062339966594</v>
      </c>
    </row>
    <row r="273" spans="1:14">
      <c r="A273" s="208"/>
      <c r="B273" s="181" t="s">
        <v>25</v>
      </c>
      <c r="C273" s="87"/>
      <c r="D273" s="87"/>
      <c r="E273" s="87"/>
      <c r="F273" s="16"/>
      <c r="G273" s="87"/>
      <c r="H273" s="87"/>
      <c r="I273" s="87"/>
      <c r="J273" s="87"/>
      <c r="K273" s="87"/>
      <c r="L273" s="87"/>
      <c r="M273" s="16"/>
      <c r="N273" s="185"/>
    </row>
    <row r="274" spans="1:14">
      <c r="A274" s="208"/>
      <c r="B274" s="181" t="s">
        <v>26</v>
      </c>
      <c r="C274" s="85">
        <v>4.4400000000000004</v>
      </c>
      <c r="D274" s="85">
        <v>11.19</v>
      </c>
      <c r="E274" s="85">
        <v>6.6</v>
      </c>
      <c r="F274" s="16">
        <f>(D274-E274)/E274*100</f>
        <v>69.545454545454547</v>
      </c>
      <c r="G274" s="85">
        <v>252</v>
      </c>
      <c r="H274" s="85">
        <v>48632.92</v>
      </c>
      <c r="I274" s="85">
        <v>7</v>
      </c>
      <c r="J274" s="85">
        <v>2.04</v>
      </c>
      <c r="K274" s="85">
        <v>3.79</v>
      </c>
      <c r="L274" s="85">
        <v>0.25</v>
      </c>
      <c r="M274" s="16">
        <f>(K274-L274)/L274*100</f>
        <v>1416</v>
      </c>
      <c r="N274" s="185">
        <f>D274/D334*100</f>
        <v>9.2531635421495423E-2</v>
      </c>
    </row>
    <row r="275" spans="1:14">
      <c r="A275" s="208"/>
      <c r="B275" s="181" t="s">
        <v>27</v>
      </c>
      <c r="C275" s="85"/>
      <c r="D275" s="85"/>
      <c r="E275" s="85"/>
      <c r="F275" s="16"/>
      <c r="G275" s="85"/>
      <c r="H275" s="85"/>
      <c r="I275" s="85"/>
      <c r="J275" s="85"/>
      <c r="K275" s="85"/>
      <c r="L275" s="85"/>
      <c r="M275" s="16"/>
      <c r="N275" s="185"/>
    </row>
    <row r="276" spans="1:14">
      <c r="A276" s="208"/>
      <c r="B276" s="18" t="s">
        <v>28</v>
      </c>
      <c r="C276" s="88"/>
      <c r="D276" s="88"/>
      <c r="E276" s="88"/>
      <c r="F276" s="16"/>
      <c r="G276" s="88"/>
      <c r="H276" s="88"/>
      <c r="I276" s="88"/>
      <c r="J276" s="88"/>
      <c r="K276" s="88"/>
      <c r="L276" s="88"/>
      <c r="M276" s="16"/>
      <c r="N276" s="185"/>
    </row>
    <row r="277" spans="1:14">
      <c r="A277" s="208"/>
      <c r="B277" s="18" t="s">
        <v>29</v>
      </c>
      <c r="C277" s="88"/>
      <c r="D277" s="88"/>
      <c r="E277" s="88"/>
      <c r="F277" s="16"/>
      <c r="G277" s="88"/>
      <c r="H277" s="88"/>
      <c r="I277" s="88"/>
      <c r="J277" s="88"/>
      <c r="K277" s="88"/>
      <c r="L277" s="88"/>
      <c r="M277" s="16"/>
      <c r="N277" s="185"/>
    </row>
    <row r="278" spans="1:14">
      <c r="A278" s="208"/>
      <c r="B278" s="18" t="s">
        <v>30</v>
      </c>
      <c r="C278" s="88"/>
      <c r="D278" s="88"/>
      <c r="E278" s="88"/>
      <c r="F278" s="16"/>
      <c r="G278" s="88"/>
      <c r="H278" s="88"/>
      <c r="I278" s="88"/>
      <c r="J278" s="88"/>
      <c r="K278" s="88"/>
      <c r="L278" s="88"/>
      <c r="M278" s="16"/>
      <c r="N278" s="185"/>
    </row>
    <row r="279" spans="1:14" ht="14.25" thickBot="1">
      <c r="A279" s="209"/>
      <c r="B279" s="19" t="s">
        <v>31</v>
      </c>
      <c r="C279" s="20">
        <f>C267+C269+C270+C271+C272+C273+C274+C275</f>
        <v>41.379999999999995</v>
      </c>
      <c r="D279" s="20">
        <f t="shared" ref="D279:L279" si="51">D267+D269+D270+D271+D272+D273+D274+D275</f>
        <v>210.96</v>
      </c>
      <c r="E279" s="20">
        <f t="shared" si="51"/>
        <v>524.31000000000006</v>
      </c>
      <c r="F279" s="21">
        <f>(D279-E279)/E279*100</f>
        <v>-59.764261600961262</v>
      </c>
      <c r="G279" s="20">
        <f t="shared" si="51"/>
        <v>2315</v>
      </c>
      <c r="H279" s="20">
        <f t="shared" si="51"/>
        <v>212421.40000000002</v>
      </c>
      <c r="I279" s="20">
        <f t="shared" si="51"/>
        <v>290</v>
      </c>
      <c r="J279" s="20">
        <f t="shared" si="51"/>
        <v>37.619999999999997</v>
      </c>
      <c r="K279" s="20">
        <f t="shared" si="51"/>
        <v>183.52</v>
      </c>
      <c r="L279" s="20">
        <f t="shared" si="51"/>
        <v>317.09999999999997</v>
      </c>
      <c r="M279" s="21">
        <f t="shared" ref="M279" si="52">(K279-L279)/L279*100</f>
        <v>-42.125512456638276</v>
      </c>
      <c r="N279" s="188">
        <f>D279/D339*100</f>
        <v>0.29570616917232745</v>
      </c>
    </row>
    <row r="280" spans="1:14" ht="14.25" thickTop="1">
      <c r="A280" s="77"/>
      <c r="B280" s="78"/>
      <c r="C280" s="79"/>
      <c r="D280" s="79"/>
      <c r="E280" s="79"/>
      <c r="F280" s="202"/>
      <c r="G280" s="79"/>
      <c r="H280" s="79"/>
      <c r="I280" s="79"/>
      <c r="J280" s="79"/>
      <c r="K280" s="79"/>
      <c r="L280" s="79"/>
      <c r="M280" s="202"/>
      <c r="N280" s="192"/>
    </row>
    <row r="281" spans="1:14">
      <c r="A281" s="99"/>
      <c r="B281" s="99"/>
      <c r="C281" s="99"/>
      <c r="D281" s="99"/>
      <c r="E281" s="99"/>
      <c r="F281" s="193"/>
      <c r="G281" s="99"/>
      <c r="H281" s="99"/>
      <c r="I281" s="99"/>
      <c r="J281" s="99"/>
      <c r="K281" s="99"/>
      <c r="L281" s="99"/>
      <c r="M281" s="193"/>
      <c r="N281" s="193"/>
    </row>
    <row r="282" spans="1:14">
      <c r="A282" s="99"/>
      <c r="B282" s="99"/>
      <c r="C282" s="99"/>
      <c r="D282" s="99"/>
      <c r="E282" s="99"/>
      <c r="F282" s="193"/>
      <c r="G282" s="99"/>
      <c r="H282" s="99"/>
      <c r="I282" s="99"/>
      <c r="J282" s="99"/>
      <c r="K282" s="99"/>
      <c r="L282" s="99"/>
      <c r="M282" s="193"/>
      <c r="N282" s="193"/>
    </row>
    <row r="283" spans="1:14" ht="18.75">
      <c r="A283" s="213" t="str">
        <f>A1</f>
        <v>2021年1-6月丹东市财产保险业务统计表</v>
      </c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</row>
    <row r="284" spans="1:14" ht="14.25" thickBot="1">
      <c r="A284" s="70"/>
      <c r="B284" s="72" t="s">
        <v>0</v>
      </c>
      <c r="C284" s="71"/>
      <c r="D284" s="71"/>
      <c r="E284" s="70"/>
      <c r="F284" s="192"/>
      <c r="G284" s="86" t="str">
        <f>G2</f>
        <v>（2021年1-6月）</v>
      </c>
      <c r="H284" s="71"/>
      <c r="I284" s="71"/>
      <c r="J284" s="71"/>
      <c r="K284" s="71"/>
      <c r="L284" s="72" t="s">
        <v>1</v>
      </c>
      <c r="M284" s="186"/>
      <c r="N284" s="186"/>
    </row>
    <row r="285" spans="1:14">
      <c r="A285" s="220" t="s">
        <v>94</v>
      </c>
      <c r="B285" s="182" t="s">
        <v>3</v>
      </c>
      <c r="C285" s="214" t="s">
        <v>4</v>
      </c>
      <c r="D285" s="214"/>
      <c r="E285" s="214"/>
      <c r="F285" s="215"/>
      <c r="G285" s="214" t="s">
        <v>5</v>
      </c>
      <c r="H285" s="214"/>
      <c r="I285" s="214" t="s">
        <v>6</v>
      </c>
      <c r="J285" s="214"/>
      <c r="K285" s="214"/>
      <c r="L285" s="214"/>
      <c r="M285" s="214"/>
      <c r="N285" s="217" t="s">
        <v>7</v>
      </c>
    </row>
    <row r="286" spans="1:14">
      <c r="A286" s="208"/>
      <c r="B286" s="71" t="s">
        <v>8</v>
      </c>
      <c r="C286" s="216" t="s">
        <v>9</v>
      </c>
      <c r="D286" s="216" t="s">
        <v>10</v>
      </c>
      <c r="E286" s="216" t="s">
        <v>11</v>
      </c>
      <c r="F286" s="194" t="s">
        <v>12</v>
      </c>
      <c r="G286" s="216" t="s">
        <v>13</v>
      </c>
      <c r="H286" s="216" t="s">
        <v>14</v>
      </c>
      <c r="I286" s="181" t="s">
        <v>13</v>
      </c>
      <c r="J286" s="216" t="s">
        <v>15</v>
      </c>
      <c r="K286" s="216"/>
      <c r="L286" s="216"/>
      <c r="M286" s="199" t="s">
        <v>12</v>
      </c>
      <c r="N286" s="218"/>
    </row>
    <row r="287" spans="1:14">
      <c r="A287" s="208"/>
      <c r="B287" s="183" t="s">
        <v>16</v>
      </c>
      <c r="C287" s="216"/>
      <c r="D287" s="216"/>
      <c r="E287" s="216"/>
      <c r="F287" s="194" t="s">
        <v>17</v>
      </c>
      <c r="G287" s="216"/>
      <c r="H287" s="216"/>
      <c r="I287" s="41" t="s">
        <v>18</v>
      </c>
      <c r="J287" s="181" t="s">
        <v>9</v>
      </c>
      <c r="K287" s="181" t="s">
        <v>10</v>
      </c>
      <c r="L287" s="181" t="s">
        <v>11</v>
      </c>
      <c r="M287" s="199" t="s">
        <v>17</v>
      </c>
      <c r="N287" s="187" t="s">
        <v>17</v>
      </c>
    </row>
    <row r="288" spans="1:14">
      <c r="A288" s="208"/>
      <c r="B288" s="181" t="s">
        <v>19</v>
      </c>
      <c r="C288" s="23">
        <v>17.100000000000001</v>
      </c>
      <c r="D288" s="23">
        <v>84.58</v>
      </c>
      <c r="E288" s="23">
        <v>232</v>
      </c>
      <c r="F288" s="16">
        <f>(D288-E288)/E288*100</f>
        <v>-63.543103448275872</v>
      </c>
      <c r="G288" s="24">
        <v>708</v>
      </c>
      <c r="H288" s="24">
        <v>70690.34</v>
      </c>
      <c r="I288" s="24">
        <v>111</v>
      </c>
      <c r="J288" s="24">
        <v>23.88</v>
      </c>
      <c r="K288" s="24">
        <v>145.13999999999999</v>
      </c>
      <c r="L288" s="24">
        <v>211.82</v>
      </c>
      <c r="M288" s="16">
        <f>(K288-L288)/L288*100</f>
        <v>-31.479558115380989</v>
      </c>
      <c r="N288" s="185">
        <f>D288/D327*100</f>
        <v>0.21729502684199414</v>
      </c>
    </row>
    <row r="289" spans="1:14">
      <c r="A289" s="208"/>
      <c r="B289" s="181" t="s">
        <v>20</v>
      </c>
      <c r="C289" s="24">
        <v>0.74</v>
      </c>
      <c r="D289" s="24">
        <v>2.6</v>
      </c>
      <c r="E289" s="24">
        <v>1.74</v>
      </c>
      <c r="F289" s="16">
        <f>(D289-E289)/E289*100</f>
        <v>49.425287356321846</v>
      </c>
      <c r="G289" s="24">
        <v>27</v>
      </c>
      <c r="H289" s="24">
        <v>54</v>
      </c>
      <c r="I289" s="24">
        <v>5</v>
      </c>
      <c r="J289" s="24">
        <v>10.59</v>
      </c>
      <c r="K289" s="24">
        <v>11</v>
      </c>
      <c r="L289" s="24">
        <v>53.63</v>
      </c>
      <c r="M289" s="16">
        <f>(K289-L289)/L289*100</f>
        <v>-79.489091926160725</v>
      </c>
      <c r="N289" s="185">
        <f>D289/D328*100</f>
        <v>3.0668020632097712E-2</v>
      </c>
    </row>
    <row r="290" spans="1:14">
      <c r="A290" s="208"/>
      <c r="B290" s="181" t="s">
        <v>21</v>
      </c>
      <c r="C290" s="24">
        <v>0.12</v>
      </c>
      <c r="D290" s="24">
        <v>9.31</v>
      </c>
      <c r="E290" s="24">
        <v>1.24</v>
      </c>
      <c r="F290" s="16">
        <f>(D290-E290)/E290*100</f>
        <v>650.80645161290329</v>
      </c>
      <c r="G290" s="24">
        <v>3</v>
      </c>
      <c r="H290" s="24">
        <v>7753.42</v>
      </c>
      <c r="I290" s="24"/>
      <c r="J290" s="24"/>
      <c r="K290" s="24"/>
      <c r="L290" s="24"/>
      <c r="M290" s="16"/>
      <c r="N290" s="185">
        <f>D290/D329*100</f>
        <v>0.34997382537865857</v>
      </c>
    </row>
    <row r="291" spans="1:14">
      <c r="A291" s="208"/>
      <c r="B291" s="181" t="s">
        <v>22</v>
      </c>
      <c r="C291" s="24"/>
      <c r="D291" s="24"/>
      <c r="E291" s="24"/>
      <c r="F291" s="16"/>
      <c r="G291" s="24">
        <v>4</v>
      </c>
      <c r="H291" s="24">
        <v>78</v>
      </c>
      <c r="I291" s="24"/>
      <c r="J291" s="24"/>
      <c r="K291" s="24"/>
      <c r="L291" s="24"/>
      <c r="M291" s="16"/>
      <c r="N291" s="185">
        <f>D291/D330*100</f>
        <v>0</v>
      </c>
    </row>
    <row r="292" spans="1:14">
      <c r="A292" s="208"/>
      <c r="B292" s="181" t="s">
        <v>23</v>
      </c>
      <c r="C292" s="24"/>
      <c r="D292" s="24"/>
      <c r="E292" s="24"/>
      <c r="F292" s="16"/>
      <c r="G292" s="24"/>
      <c r="H292" s="24"/>
      <c r="I292" s="24"/>
      <c r="J292" s="24"/>
      <c r="K292" s="24"/>
      <c r="L292" s="24"/>
      <c r="M292" s="16"/>
      <c r="N292" s="185"/>
    </row>
    <row r="293" spans="1:14">
      <c r="A293" s="208"/>
      <c r="B293" s="181" t="s">
        <v>24</v>
      </c>
      <c r="C293" s="24">
        <v>4.43</v>
      </c>
      <c r="D293" s="24">
        <v>13.91</v>
      </c>
      <c r="E293" s="24">
        <v>6.44</v>
      </c>
      <c r="F293" s="16">
        <f>(D293-E293)/E293*100</f>
        <v>115.99378881987576</v>
      </c>
      <c r="G293" s="24">
        <v>10</v>
      </c>
      <c r="H293" s="24">
        <v>13365.26</v>
      </c>
      <c r="I293" s="24">
        <v>1</v>
      </c>
      <c r="J293" s="24"/>
      <c r="K293" s="24">
        <v>0.44</v>
      </c>
      <c r="L293" s="24">
        <v>134.84</v>
      </c>
      <c r="M293" s="16">
        <f>(K293-L293)/L293*100</f>
        <v>-99.673687333135575</v>
      </c>
      <c r="N293" s="185">
        <f>D293/D332*100</f>
        <v>0.29035926604121126</v>
      </c>
    </row>
    <row r="294" spans="1:14">
      <c r="A294" s="208"/>
      <c r="B294" s="181" t="s">
        <v>25</v>
      </c>
      <c r="C294" s="26"/>
      <c r="D294" s="26"/>
      <c r="E294" s="26"/>
      <c r="F294" s="16"/>
      <c r="G294" s="26"/>
      <c r="H294" s="26"/>
      <c r="I294" s="26"/>
      <c r="J294" s="26"/>
      <c r="K294" s="26"/>
      <c r="L294" s="26"/>
      <c r="M294" s="16"/>
      <c r="N294" s="185"/>
    </row>
    <row r="295" spans="1:14">
      <c r="A295" s="208"/>
      <c r="B295" s="181" t="s">
        <v>26</v>
      </c>
      <c r="C295" s="24">
        <v>15.64</v>
      </c>
      <c r="D295" s="24">
        <v>41.62</v>
      </c>
      <c r="E295" s="24">
        <v>17.84</v>
      </c>
      <c r="F295" s="16">
        <f>(D295-E295)/E295*100</f>
        <v>133.29596412556052</v>
      </c>
      <c r="G295" s="24">
        <v>744</v>
      </c>
      <c r="H295" s="24">
        <v>46782.44</v>
      </c>
      <c r="I295" s="24">
        <v>9</v>
      </c>
      <c r="J295" s="24">
        <v>1.4</v>
      </c>
      <c r="K295" s="24">
        <v>9.4600000000000009</v>
      </c>
      <c r="L295" s="24">
        <v>2.91</v>
      </c>
      <c r="M295" s="16"/>
      <c r="N295" s="185">
        <f>D295/D334*100</f>
        <v>0.34416145364098655</v>
      </c>
    </row>
    <row r="296" spans="1:14">
      <c r="A296" s="208"/>
      <c r="B296" s="181" t="s">
        <v>27</v>
      </c>
      <c r="C296" s="24"/>
      <c r="D296" s="39">
        <v>8.74</v>
      </c>
      <c r="E296" s="24"/>
      <c r="F296" s="16"/>
      <c r="G296" s="48">
        <v>2</v>
      </c>
      <c r="H296" s="48">
        <v>597.77</v>
      </c>
      <c r="I296" s="24"/>
      <c r="J296" s="24"/>
      <c r="K296" s="24"/>
      <c r="L296" s="24"/>
      <c r="M296" s="16"/>
      <c r="N296" s="185">
        <f>D296/D335*100</f>
        <v>0.43319793242914117</v>
      </c>
    </row>
    <row r="297" spans="1:14">
      <c r="A297" s="208"/>
      <c r="B297" s="18" t="s">
        <v>28</v>
      </c>
      <c r="C297" s="48"/>
      <c r="D297" s="48"/>
      <c r="E297" s="48"/>
      <c r="F297" s="16"/>
      <c r="G297" s="48"/>
      <c r="H297" s="48"/>
      <c r="I297" s="48"/>
      <c r="J297" s="48"/>
      <c r="K297" s="48"/>
      <c r="L297" s="48"/>
      <c r="M297" s="16"/>
      <c r="N297" s="185"/>
    </row>
    <row r="298" spans="1:14">
      <c r="A298" s="208"/>
      <c r="B298" s="18" t="s">
        <v>29</v>
      </c>
      <c r="C298" s="48"/>
      <c r="D298" s="48"/>
      <c r="E298" s="48"/>
      <c r="F298" s="16"/>
      <c r="G298" s="48"/>
      <c r="H298" s="48"/>
      <c r="I298" s="48"/>
      <c r="J298" s="48"/>
      <c r="K298" s="48"/>
      <c r="L298" s="48">
        <v>5.99</v>
      </c>
      <c r="M298" s="16"/>
      <c r="N298" s="185">
        <f>D298/D337*100</f>
        <v>0</v>
      </c>
    </row>
    <row r="299" spans="1:14">
      <c r="A299" s="208"/>
      <c r="B299" s="18" t="s">
        <v>30</v>
      </c>
      <c r="C299" s="39"/>
      <c r="D299" s="39">
        <v>8.74</v>
      </c>
      <c r="E299" s="39"/>
      <c r="F299" s="16"/>
      <c r="G299" s="39">
        <v>2</v>
      </c>
      <c r="H299" s="39">
        <v>597.77</v>
      </c>
      <c r="I299" s="39"/>
      <c r="J299" s="39"/>
      <c r="K299" s="39"/>
      <c r="L299" s="39"/>
      <c r="M299" s="16"/>
      <c r="N299" s="185"/>
    </row>
    <row r="300" spans="1:14" ht="14.25" thickBot="1">
      <c r="A300" s="209"/>
      <c r="B300" s="19" t="s">
        <v>31</v>
      </c>
      <c r="C300" s="20">
        <f>C288+C290+C291+C292+C293+C294+C295+C296</f>
        <v>37.290000000000006</v>
      </c>
      <c r="D300" s="20">
        <f t="shared" ref="D300:E300" si="53">D288+D290+D291+D292+D293+D294+D295+D296</f>
        <v>158.16</v>
      </c>
      <c r="E300" s="20">
        <f t="shared" si="53"/>
        <v>257.52</v>
      </c>
      <c r="F300" s="21">
        <f>(D300-E300)/E300*100</f>
        <v>-38.583410997204098</v>
      </c>
      <c r="G300" s="20">
        <f t="shared" ref="G300:L300" si="54">G288+G290+G291+G292+G293+G294+G295+G296</f>
        <v>1471</v>
      </c>
      <c r="H300" s="20">
        <f t="shared" si="54"/>
        <v>139267.22999999998</v>
      </c>
      <c r="I300" s="20">
        <f t="shared" si="54"/>
        <v>121</v>
      </c>
      <c r="J300" s="20">
        <f t="shared" si="54"/>
        <v>25.279999999999998</v>
      </c>
      <c r="K300" s="20">
        <f t="shared" si="54"/>
        <v>155.04</v>
      </c>
      <c r="L300" s="20">
        <f t="shared" si="54"/>
        <v>349.57</v>
      </c>
      <c r="M300" s="21">
        <f>(K300-L300)/L300*100</f>
        <v>-55.648367994965241</v>
      </c>
      <c r="N300" s="188">
        <f>D300/D339*100</f>
        <v>0.22169552387322383</v>
      </c>
    </row>
    <row r="301" spans="1:14" ht="14.25" thickTop="1">
      <c r="A301" s="208" t="s">
        <v>48</v>
      </c>
      <c r="B301" s="181" t="s">
        <v>19</v>
      </c>
      <c r="C301" s="40">
        <v>38.909999999999997</v>
      </c>
      <c r="D301" s="40">
        <v>199.7</v>
      </c>
      <c r="E301" s="40">
        <v>454.16</v>
      </c>
      <c r="F301" s="32">
        <f>(D301-E301)/E301*100</f>
        <v>-56.028712348071174</v>
      </c>
      <c r="G301" s="39">
        <v>1079</v>
      </c>
      <c r="H301" s="39">
        <v>87394.77</v>
      </c>
      <c r="I301" s="39">
        <v>271</v>
      </c>
      <c r="J301" s="39">
        <v>29.6</v>
      </c>
      <c r="K301" s="39">
        <v>315.54000000000002</v>
      </c>
      <c r="L301" s="39">
        <v>260.55</v>
      </c>
      <c r="M301" s="32">
        <f>(K301-L301)/L301*100</f>
        <v>21.105354058721936</v>
      </c>
      <c r="N301" s="185">
        <f>D301/D327*100</f>
        <v>0.51305056585890552</v>
      </c>
    </row>
    <row r="302" spans="1:14">
      <c r="A302" s="208"/>
      <c r="B302" s="181" t="s">
        <v>20</v>
      </c>
      <c r="C302" s="39">
        <v>5.0999999999999996</v>
      </c>
      <c r="D302" s="39">
        <v>29.31</v>
      </c>
      <c r="E302" s="39">
        <v>36.08</v>
      </c>
      <c r="F302" s="16">
        <f>(D302-E302)/E302*100</f>
        <v>-18.763858093126384</v>
      </c>
      <c r="G302" s="39">
        <v>301</v>
      </c>
      <c r="H302" s="39">
        <v>6020</v>
      </c>
      <c r="I302" s="39">
        <v>120</v>
      </c>
      <c r="J302" s="39">
        <v>4.12</v>
      </c>
      <c r="K302" s="39">
        <v>77.84</v>
      </c>
      <c r="L302" s="39">
        <v>78.45</v>
      </c>
      <c r="M302" s="16">
        <f>(K302-L302)/L302*100</f>
        <v>-0.77756532823454361</v>
      </c>
      <c r="N302" s="185">
        <f>D302/D328*100</f>
        <v>0.34572295566414762</v>
      </c>
    </row>
    <row r="303" spans="1:14">
      <c r="A303" s="208"/>
      <c r="B303" s="181" t="s">
        <v>21</v>
      </c>
      <c r="C303" s="39">
        <v>0</v>
      </c>
      <c r="D303" s="39">
        <v>0</v>
      </c>
      <c r="E303" s="39">
        <v>0</v>
      </c>
      <c r="F303" s="16" t="e">
        <f>(D303-E303)/E303*100</f>
        <v>#DIV/0!</v>
      </c>
      <c r="G303" s="39"/>
      <c r="H303" s="39"/>
      <c r="I303" s="39"/>
      <c r="J303" s="39">
        <v>0</v>
      </c>
      <c r="K303" s="39">
        <v>0</v>
      </c>
      <c r="L303" s="39">
        <v>0.91</v>
      </c>
      <c r="M303" s="16"/>
      <c r="N303" s="185">
        <f>D303/D329*100</f>
        <v>0</v>
      </c>
    </row>
    <row r="304" spans="1:14">
      <c r="A304" s="208"/>
      <c r="B304" s="181" t="s">
        <v>22</v>
      </c>
      <c r="C304" s="39">
        <v>0</v>
      </c>
      <c r="D304" s="39">
        <v>0</v>
      </c>
      <c r="E304" s="39">
        <v>0.05</v>
      </c>
      <c r="F304" s="16">
        <f>(D304-E304)/E304*100</f>
        <v>-100</v>
      </c>
      <c r="G304" s="39"/>
      <c r="H304" s="39"/>
      <c r="I304" s="39"/>
      <c r="J304" s="39">
        <v>0</v>
      </c>
      <c r="K304" s="39">
        <v>7.0000000000000007E-2</v>
      </c>
      <c r="L304" s="39"/>
      <c r="M304" s="16"/>
      <c r="N304" s="185">
        <f>D304/D330*100</f>
        <v>0</v>
      </c>
    </row>
    <row r="305" spans="1:14">
      <c r="A305" s="208"/>
      <c r="B305" s="181" t="s">
        <v>23</v>
      </c>
      <c r="C305" s="39"/>
      <c r="D305" s="39"/>
      <c r="E305" s="39"/>
      <c r="F305" s="16"/>
      <c r="G305" s="39"/>
      <c r="H305" s="39"/>
      <c r="I305" s="39"/>
      <c r="J305" s="39"/>
      <c r="K305" s="39"/>
      <c r="L305" s="39"/>
      <c r="M305" s="16"/>
      <c r="N305" s="185"/>
    </row>
    <row r="306" spans="1:14">
      <c r="A306" s="208"/>
      <c r="B306" s="181" t="s">
        <v>24</v>
      </c>
      <c r="C306" s="39">
        <v>4.8899999999999997</v>
      </c>
      <c r="D306" s="39">
        <v>24.19</v>
      </c>
      <c r="E306" s="39">
        <v>12.16</v>
      </c>
      <c r="F306" s="16">
        <f>(D306-E306)/E306*100</f>
        <v>98.930921052631575</v>
      </c>
      <c r="G306" s="39">
        <v>549</v>
      </c>
      <c r="H306" s="39">
        <v>55714.3</v>
      </c>
      <c r="I306" s="39">
        <v>1</v>
      </c>
      <c r="J306" s="39">
        <v>0</v>
      </c>
      <c r="K306" s="39">
        <v>0.87</v>
      </c>
      <c r="L306" s="39"/>
      <c r="M306" s="16"/>
      <c r="N306" s="185">
        <f>D306/D332*100</f>
        <v>0.5049454094562833</v>
      </c>
    </row>
    <row r="307" spans="1:14">
      <c r="A307" s="208"/>
      <c r="B307" s="181" t="s">
        <v>25</v>
      </c>
      <c r="C307" s="41"/>
      <c r="D307" s="41"/>
      <c r="E307" s="41"/>
      <c r="F307" s="16"/>
      <c r="G307" s="41"/>
      <c r="H307" s="41"/>
      <c r="I307" s="41"/>
      <c r="J307" s="41"/>
      <c r="K307" s="41"/>
      <c r="L307" s="41"/>
      <c r="M307" s="16"/>
      <c r="N307" s="185"/>
    </row>
    <row r="308" spans="1:14">
      <c r="A308" s="208"/>
      <c r="B308" s="181" t="s">
        <v>26</v>
      </c>
      <c r="C308" s="39">
        <v>1.08</v>
      </c>
      <c r="D308" s="39">
        <v>1.23</v>
      </c>
      <c r="E308" s="39">
        <v>1.5</v>
      </c>
      <c r="F308" s="16">
        <f>(D308-E308)/E308*100</f>
        <v>-18.000000000000004</v>
      </c>
      <c r="G308" s="39">
        <v>68</v>
      </c>
      <c r="H308" s="39">
        <v>4344.84</v>
      </c>
      <c r="I308" s="39"/>
      <c r="J308" s="39"/>
      <c r="K308" s="39"/>
      <c r="L308" s="39">
        <v>30.34</v>
      </c>
      <c r="M308" s="16"/>
      <c r="N308" s="185">
        <f>D308/D334*100</f>
        <v>1.0171037673676442E-2</v>
      </c>
    </row>
    <row r="309" spans="1:14">
      <c r="A309" s="208"/>
      <c r="B309" s="181" t="s">
        <v>27</v>
      </c>
      <c r="C309" s="39"/>
      <c r="D309" s="39"/>
      <c r="E309" s="39"/>
      <c r="F309" s="16"/>
      <c r="G309" s="39"/>
      <c r="H309" s="39"/>
      <c r="I309" s="39"/>
      <c r="J309" s="39"/>
      <c r="K309" s="39"/>
      <c r="L309" s="39"/>
      <c r="M309" s="16"/>
      <c r="N309" s="185"/>
    </row>
    <row r="310" spans="1:14">
      <c r="A310" s="208"/>
      <c r="B310" s="18" t="s">
        <v>28</v>
      </c>
      <c r="C310" s="42"/>
      <c r="D310" s="42"/>
      <c r="E310" s="42"/>
      <c r="F310" s="16"/>
      <c r="G310" s="42"/>
      <c r="H310" s="42"/>
      <c r="I310" s="42"/>
      <c r="J310" s="42"/>
      <c r="K310" s="42"/>
      <c r="L310" s="42"/>
      <c r="M310" s="16"/>
      <c r="N310" s="185"/>
    </row>
    <row r="311" spans="1:14">
      <c r="A311" s="208"/>
      <c r="B311" s="18" t="s">
        <v>29</v>
      </c>
      <c r="C311" s="42"/>
      <c r="D311" s="42"/>
      <c r="E311" s="42"/>
      <c r="F311" s="16"/>
      <c r="G311" s="42"/>
      <c r="H311" s="42"/>
      <c r="I311" s="42"/>
      <c r="J311" s="42"/>
      <c r="K311" s="42"/>
      <c r="L311" s="42"/>
      <c r="M311" s="16"/>
      <c r="N311" s="185"/>
    </row>
    <row r="312" spans="1:14">
      <c r="A312" s="208"/>
      <c r="B312" s="18" t="s">
        <v>30</v>
      </c>
      <c r="C312" s="42"/>
      <c r="D312" s="42"/>
      <c r="E312" s="42"/>
      <c r="F312" s="16"/>
      <c r="G312" s="42"/>
      <c r="H312" s="42"/>
      <c r="I312" s="42"/>
      <c r="J312" s="42"/>
      <c r="K312" s="42"/>
      <c r="L312" s="42"/>
      <c r="M312" s="16"/>
      <c r="N312" s="185"/>
    </row>
    <row r="313" spans="1:14" ht="14.25" thickBot="1">
      <c r="A313" s="209"/>
      <c r="B313" s="19" t="s">
        <v>31</v>
      </c>
      <c r="C313" s="20">
        <f>C301+C303+C304+C305+C306+C307+C308+C309</f>
        <v>44.879999999999995</v>
      </c>
      <c r="D313" s="20">
        <f t="shared" ref="D313:E313" si="55">D301+D303+D304+D305+D306+D307+D308+D309</f>
        <v>225.11999999999998</v>
      </c>
      <c r="E313" s="20">
        <f t="shared" si="55"/>
        <v>467.87000000000006</v>
      </c>
      <c r="F313" s="21">
        <f>(D313-E313)/E313*100</f>
        <v>-51.884070361425195</v>
      </c>
      <c r="G313" s="20">
        <f t="shared" ref="G313:L313" si="56">G301+G303+G304+G305+G306+G307+G308+G309</f>
        <v>1696</v>
      </c>
      <c r="H313" s="20">
        <f t="shared" si="56"/>
        <v>147453.91</v>
      </c>
      <c r="I313" s="20">
        <f t="shared" si="56"/>
        <v>272</v>
      </c>
      <c r="J313" s="20">
        <f t="shared" si="56"/>
        <v>29.6</v>
      </c>
      <c r="K313" s="20">
        <f t="shared" si="56"/>
        <v>316.48</v>
      </c>
      <c r="L313" s="20">
        <f t="shared" si="56"/>
        <v>291.8</v>
      </c>
      <c r="M313" s="21">
        <f>(K313-L313)/L313*100</f>
        <v>8.4578478409869788</v>
      </c>
      <c r="N313" s="188">
        <f>D313/D339*100</f>
        <v>0.31555447859345065</v>
      </c>
    </row>
    <row r="314" spans="1:14" ht="14.25" thickTop="1">
      <c r="A314" s="208" t="s">
        <v>95</v>
      </c>
      <c r="B314" s="181" t="s">
        <v>19</v>
      </c>
      <c r="C314" s="40">
        <v>13.51</v>
      </c>
      <c r="D314" s="40">
        <v>55.08</v>
      </c>
      <c r="E314" s="40"/>
      <c r="F314" s="32" t="e">
        <f>(D314-E314)/E314*100</f>
        <v>#DIV/0!</v>
      </c>
      <c r="G314" s="39">
        <v>386</v>
      </c>
      <c r="H314" s="39">
        <v>50999.33</v>
      </c>
      <c r="I314" s="39">
        <v>1</v>
      </c>
      <c r="J314" s="39">
        <v>1.41</v>
      </c>
      <c r="K314" s="39">
        <v>1.41</v>
      </c>
      <c r="L314" s="39">
        <v>0</v>
      </c>
      <c r="M314" s="32" t="e">
        <f>(K314-L314)/L314*100</f>
        <v>#DIV/0!</v>
      </c>
      <c r="N314" s="185">
        <f>D314/D327*100</f>
        <v>0.14150638541566607</v>
      </c>
    </row>
    <row r="315" spans="1:14">
      <c r="A315" s="208"/>
      <c r="B315" s="181" t="s">
        <v>20</v>
      </c>
      <c r="C315" s="39">
        <v>24</v>
      </c>
      <c r="D315" s="39">
        <v>0.17</v>
      </c>
      <c r="E315" s="39"/>
      <c r="F315" s="16" t="e">
        <f>(D315-E315)/E315*100</f>
        <v>#DIV/0!</v>
      </c>
      <c r="G315" s="39">
        <v>24</v>
      </c>
      <c r="H315" s="39">
        <v>480</v>
      </c>
      <c r="I315" s="39">
        <v>0</v>
      </c>
      <c r="J315" s="39">
        <v>0</v>
      </c>
      <c r="K315" s="39">
        <v>0</v>
      </c>
      <c r="L315" s="39">
        <v>0</v>
      </c>
      <c r="M315" s="16" t="e">
        <f>(K315-L315)/L315*100</f>
        <v>#DIV/0!</v>
      </c>
      <c r="N315" s="185">
        <f>D315/D328*100</f>
        <v>2.0052167336371582E-3</v>
      </c>
    </row>
    <row r="316" spans="1:14">
      <c r="A316" s="208"/>
      <c r="B316" s="181" t="s">
        <v>21</v>
      </c>
      <c r="C316" s="39"/>
      <c r="D316" s="39"/>
      <c r="E316" s="39"/>
      <c r="F316" s="16" t="e">
        <f>(D316-E316)/E316*100</f>
        <v>#DIV/0!</v>
      </c>
      <c r="G316" s="39"/>
      <c r="H316" s="39"/>
      <c r="I316" s="39">
        <v>0</v>
      </c>
      <c r="J316" s="39">
        <v>0</v>
      </c>
      <c r="K316" s="39">
        <v>0</v>
      </c>
      <c r="L316" s="39">
        <v>0</v>
      </c>
      <c r="M316" s="16"/>
      <c r="N316" s="185">
        <f>D316/D329*100</f>
        <v>0</v>
      </c>
    </row>
    <row r="317" spans="1:14">
      <c r="A317" s="208"/>
      <c r="B317" s="181" t="s">
        <v>22</v>
      </c>
      <c r="C317" s="39">
        <v>0.01</v>
      </c>
      <c r="D317" s="39">
        <v>0.04</v>
      </c>
      <c r="E317" s="39"/>
      <c r="F317" s="16" t="e">
        <f>(D317-E317)/E317*100</f>
        <v>#DIV/0!</v>
      </c>
      <c r="G317" s="39">
        <v>13</v>
      </c>
      <c r="H317" s="39">
        <v>471.6</v>
      </c>
      <c r="I317" s="39">
        <v>0</v>
      </c>
      <c r="J317" s="39">
        <v>0</v>
      </c>
      <c r="K317" s="39">
        <v>0</v>
      </c>
      <c r="L317" s="39">
        <v>0</v>
      </c>
      <c r="M317" s="16"/>
      <c r="N317" s="185">
        <f>D317/D330*100</f>
        <v>5.8978714639390892E-3</v>
      </c>
    </row>
    <row r="318" spans="1:14">
      <c r="A318" s="208"/>
      <c r="B318" s="181" t="s">
        <v>23</v>
      </c>
      <c r="C318" s="39"/>
      <c r="D318" s="39"/>
      <c r="E318" s="39"/>
      <c r="F318" s="16"/>
      <c r="G318" s="39"/>
      <c r="H318" s="39"/>
      <c r="I318" s="39">
        <v>0</v>
      </c>
      <c r="J318" s="39">
        <v>0</v>
      </c>
      <c r="K318" s="39">
        <v>0</v>
      </c>
      <c r="L318" s="39">
        <v>0</v>
      </c>
      <c r="M318" s="16"/>
      <c r="N318" s="185"/>
    </row>
    <row r="319" spans="1:14">
      <c r="A319" s="208"/>
      <c r="B319" s="181" t="s">
        <v>24</v>
      </c>
      <c r="C319" s="39">
        <v>8.92</v>
      </c>
      <c r="D319" s="39">
        <v>12.2</v>
      </c>
      <c r="E319" s="39"/>
      <c r="F319" s="16" t="e">
        <f>(D319-E319)/E319*100</f>
        <v>#DIV/0!</v>
      </c>
      <c r="G319" s="39">
        <v>84</v>
      </c>
      <c r="H319" s="39">
        <v>27588</v>
      </c>
      <c r="I319" s="39">
        <v>0</v>
      </c>
      <c r="J319" s="39">
        <v>7.0000000000000007E-2</v>
      </c>
      <c r="K319" s="39">
        <v>0.24000000000000002</v>
      </c>
      <c r="L319" s="39">
        <v>0</v>
      </c>
      <c r="M319" s="16"/>
      <c r="N319" s="185">
        <f>D319/D332*100</f>
        <v>0.25466448926691426</v>
      </c>
    </row>
    <row r="320" spans="1:14">
      <c r="A320" s="208"/>
      <c r="B320" s="181" t="s">
        <v>25</v>
      </c>
      <c r="C320" s="41"/>
      <c r="D320" s="41"/>
      <c r="E320" s="41"/>
      <c r="F320" s="16"/>
      <c r="G320" s="41"/>
      <c r="H320" s="41"/>
      <c r="I320" s="41">
        <v>0</v>
      </c>
      <c r="J320" s="41">
        <v>0</v>
      </c>
      <c r="K320" s="41">
        <v>0</v>
      </c>
      <c r="L320" s="41">
        <v>0</v>
      </c>
      <c r="M320" s="16"/>
      <c r="N320" s="185"/>
    </row>
    <row r="321" spans="1:14">
      <c r="A321" s="208"/>
      <c r="B321" s="181" t="s">
        <v>26</v>
      </c>
      <c r="C321" s="39">
        <v>0.66</v>
      </c>
      <c r="D321" s="39">
        <v>1.94</v>
      </c>
      <c r="E321" s="39"/>
      <c r="F321" s="16" t="e">
        <f>(D321-E321)/E321*100</f>
        <v>#DIV/0!</v>
      </c>
      <c r="G321" s="39">
        <v>104</v>
      </c>
      <c r="H321" s="39">
        <v>7697.2999999999993</v>
      </c>
      <c r="I321" s="39">
        <v>0</v>
      </c>
      <c r="J321" s="39">
        <v>0.06</v>
      </c>
      <c r="K321" s="39">
        <v>0.09</v>
      </c>
      <c r="L321" s="39">
        <v>0</v>
      </c>
      <c r="M321" s="16"/>
      <c r="N321" s="185">
        <f>D321/D334*100</f>
        <v>1.6042124460920567E-2</v>
      </c>
    </row>
    <row r="322" spans="1:14">
      <c r="A322" s="208"/>
      <c r="B322" s="181" t="s">
        <v>27</v>
      </c>
      <c r="C322" s="39"/>
      <c r="D322" s="39"/>
      <c r="E322" s="39"/>
      <c r="F322" s="16"/>
      <c r="G322" s="39"/>
      <c r="H322" s="39"/>
      <c r="I322" s="39"/>
      <c r="J322" s="39"/>
      <c r="K322" s="39"/>
      <c r="L322" s="39"/>
      <c r="M322" s="16"/>
      <c r="N322" s="185"/>
    </row>
    <row r="323" spans="1:14">
      <c r="A323" s="208"/>
      <c r="B323" s="18" t="s">
        <v>28</v>
      </c>
      <c r="C323" s="42"/>
      <c r="D323" s="42"/>
      <c r="E323" s="42"/>
      <c r="F323" s="16"/>
      <c r="G323" s="42"/>
      <c r="H323" s="42"/>
      <c r="I323" s="42"/>
      <c r="J323" s="42"/>
      <c r="K323" s="42"/>
      <c r="L323" s="42"/>
      <c r="M323" s="16"/>
      <c r="N323" s="185"/>
    </row>
    <row r="324" spans="1:14">
      <c r="A324" s="208"/>
      <c r="B324" s="18" t="s">
        <v>29</v>
      </c>
      <c r="C324" s="42"/>
      <c r="D324" s="42"/>
      <c r="E324" s="42"/>
      <c r="F324" s="16"/>
      <c r="G324" s="42"/>
      <c r="H324" s="42"/>
      <c r="I324" s="42"/>
      <c r="J324" s="42"/>
      <c r="K324" s="42"/>
      <c r="L324" s="42"/>
      <c r="M324" s="16"/>
      <c r="N324" s="185"/>
    </row>
    <row r="325" spans="1:14">
      <c r="A325" s="208"/>
      <c r="B325" s="18" t="s">
        <v>30</v>
      </c>
      <c r="C325" s="42"/>
      <c r="D325" s="42"/>
      <c r="E325" s="42"/>
      <c r="F325" s="16"/>
      <c r="G325" s="42"/>
      <c r="H325" s="42"/>
      <c r="I325" s="42"/>
      <c r="J325" s="42"/>
      <c r="K325" s="42"/>
      <c r="L325" s="42"/>
      <c r="M325" s="16"/>
      <c r="N325" s="185"/>
    </row>
    <row r="326" spans="1:14" ht="14.25" thickBot="1">
      <c r="A326" s="209"/>
      <c r="B326" s="19" t="s">
        <v>31</v>
      </c>
      <c r="C326" s="20">
        <f>C314+C316+C317+C318+C319+C320+C321+C322</f>
        <v>23.099999999999998</v>
      </c>
      <c r="D326" s="20">
        <f t="shared" ref="D326:E326" si="57">D314+D316+D317+D318+D319+D320+D321+D322</f>
        <v>69.259999999999991</v>
      </c>
      <c r="E326" s="20">
        <f t="shared" si="57"/>
        <v>0</v>
      </c>
      <c r="F326" s="21" t="e">
        <f t="shared" ref="F326:F339" si="58">(D326-E326)/E326*100</f>
        <v>#DIV/0!</v>
      </c>
      <c r="G326" s="20">
        <f t="shared" ref="G326:L326" si="59">G314+G316+G317+G318+G319+G320+G321+G322</f>
        <v>587</v>
      </c>
      <c r="H326" s="20">
        <f t="shared" si="59"/>
        <v>86756.23</v>
      </c>
      <c r="I326" s="20">
        <f t="shared" si="59"/>
        <v>1</v>
      </c>
      <c r="J326" s="20">
        <f t="shared" si="59"/>
        <v>1.54</v>
      </c>
      <c r="K326" s="20">
        <f t="shared" si="59"/>
        <v>1.74</v>
      </c>
      <c r="L326" s="20">
        <f t="shared" si="59"/>
        <v>0</v>
      </c>
      <c r="M326" s="21" t="e">
        <f>(K326-L326)/L326*100</f>
        <v>#DIV/0!</v>
      </c>
      <c r="N326" s="188">
        <f>D326/D339*100</f>
        <v>9.7082903284392272E-2</v>
      </c>
    </row>
    <row r="327" spans="1:14" ht="14.25" thickTop="1">
      <c r="A327" s="219" t="s">
        <v>49</v>
      </c>
      <c r="B327" s="181" t="s">
        <v>19</v>
      </c>
      <c r="C327" s="39">
        <f t="shared" ref="C327:C338" si="60">C6+C19+C32+C53+C66+C79+C100+C113+C126+C147+C160+C173+C194+C207+C220+C241+C254+C267+C288+C301+C314</f>
        <v>7187.5209290000012</v>
      </c>
      <c r="D327" s="39">
        <f t="shared" ref="D327:E327" si="61">D6+D19+D32+D53+D66+D79+D100+D113+D126+D147+D160+D173+D194+D207+D220+D241+D254+D267+D288+D301+D314</f>
        <v>38924.038543000002</v>
      </c>
      <c r="E327" s="39">
        <f t="shared" si="61"/>
        <v>47063.373419999989</v>
      </c>
      <c r="F327" s="203">
        <f t="shared" si="58"/>
        <v>-17.294414500132508</v>
      </c>
      <c r="G327" s="39">
        <f t="shared" ref="G327:G338" si="62">G6+G19+G32+G53+G66+G79+G100+G113+G126+G147+G160+G173+G194+G207+G220+G241+G254+G267+G288+G301+G314</f>
        <v>265845</v>
      </c>
      <c r="H327" s="39">
        <f t="shared" ref="H327:K327" si="63">H6+H19+H32+H53+H66+H79+H100+H113+H126+H147+H160+H173+H194+H207+H220+H241+H254+H267+H288+H301+H314</f>
        <v>26312722.869084995</v>
      </c>
      <c r="I327" s="39">
        <f t="shared" si="63"/>
        <v>38598</v>
      </c>
      <c r="J327" s="39">
        <f t="shared" si="63"/>
        <v>3656.9550540000009</v>
      </c>
      <c r="K327" s="39">
        <f t="shared" si="63"/>
        <v>25506.739490999997</v>
      </c>
      <c r="L327" s="39">
        <f t="shared" ref="L327:L338" si="64">L6+L19+L32+L53+L66+L79+L100+L113+L126+L147+L160+L173+L194+L207+L220+L241+L254+L267+L288+L301+L314</f>
        <v>23076.273645999998</v>
      </c>
      <c r="M327" s="32">
        <f t="shared" ref="M327:M339" si="65">(K327-L327)/L327*100</f>
        <v>10.532315062147358</v>
      </c>
      <c r="N327" s="185">
        <f>D327/D339*100</f>
        <v>54.560477466185773</v>
      </c>
    </row>
    <row r="328" spans="1:14">
      <c r="A328" s="211"/>
      <c r="B328" s="181" t="s">
        <v>20</v>
      </c>
      <c r="C328" s="39">
        <f t="shared" si="60"/>
        <v>1464.6005059999998</v>
      </c>
      <c r="D328" s="39">
        <f t="shared" ref="D328:E328" si="66">D7+D20+D33+D54+D67+D80+D101+D114+D127+D148+D161+D174+D195+D208+D221+D242+D255+D268+D289+D302+D315</f>
        <v>8477.8865620000033</v>
      </c>
      <c r="E328" s="39">
        <f t="shared" si="66"/>
        <v>9844.0117470000041</v>
      </c>
      <c r="F328" s="195">
        <f t="shared" si="58"/>
        <v>-13.877728106290935</v>
      </c>
      <c r="G328" s="39">
        <f t="shared" si="62"/>
        <v>103291</v>
      </c>
      <c r="H328" s="39">
        <f t="shared" ref="H328:K328" si="67">H7+H20+H33+H54+H67+H80+H101+H114+H127+H148+H161+H174+H195+H208+H221+H242+H255+H268+H289+H302+H315</f>
        <v>2104489.3999999994</v>
      </c>
      <c r="I328" s="39">
        <f t="shared" si="67"/>
        <v>15720</v>
      </c>
      <c r="J328" s="39">
        <f t="shared" si="67"/>
        <v>1023.4334960000004</v>
      </c>
      <c r="K328" s="39">
        <f t="shared" si="67"/>
        <v>7356.0231300000005</v>
      </c>
      <c r="L328" s="39">
        <f t="shared" si="64"/>
        <v>7318.2920370000002</v>
      </c>
      <c r="M328" s="16">
        <f t="shared" si="65"/>
        <v>0.51557238778171932</v>
      </c>
      <c r="N328" s="185">
        <f>D328/D339*100</f>
        <v>11.883595742920813</v>
      </c>
    </row>
    <row r="329" spans="1:14">
      <c r="A329" s="211"/>
      <c r="B329" s="181" t="s">
        <v>21</v>
      </c>
      <c r="C329" s="39">
        <f t="shared" si="60"/>
        <v>413.70879299999996</v>
      </c>
      <c r="D329" s="39">
        <f t="shared" ref="D329:E329" si="68">D8+D21+D34+D55+D68+D81+D102+D115+D128+D149+D162+D175+D196+D209+D222+D243+D256+D269+D290+D303+D316</f>
        <v>2660.1989419999995</v>
      </c>
      <c r="E329" s="39">
        <f t="shared" si="68"/>
        <v>1816.0942329999998</v>
      </c>
      <c r="F329" s="195">
        <f t="shared" si="58"/>
        <v>46.479125017958239</v>
      </c>
      <c r="G329" s="39">
        <f t="shared" si="62"/>
        <v>1799</v>
      </c>
      <c r="H329" s="39">
        <f t="shared" ref="H329:K329" si="69">H8+H21+H34+H55+H68+H81+H102+H115+H128+H149+H162+H175+H196+H209+H222+H243+H256+H269+H290+H303+H316</f>
        <v>3383809.9082320007</v>
      </c>
      <c r="I329" s="39">
        <f t="shared" si="69"/>
        <v>235</v>
      </c>
      <c r="J329" s="39">
        <f t="shared" si="69"/>
        <v>35.821415999999999</v>
      </c>
      <c r="K329" s="39">
        <f t="shared" si="69"/>
        <v>2418.0150990000002</v>
      </c>
      <c r="L329" s="39">
        <f t="shared" si="64"/>
        <v>1198.3671990000003</v>
      </c>
      <c r="M329" s="16">
        <f t="shared" si="65"/>
        <v>101.77580803427846</v>
      </c>
      <c r="N329" s="185">
        <f>D329/D339*100</f>
        <v>3.7288454606328134</v>
      </c>
    </row>
    <row r="330" spans="1:14">
      <c r="A330" s="211"/>
      <c r="B330" s="181" t="s">
        <v>22</v>
      </c>
      <c r="C330" s="39">
        <f t="shared" si="60"/>
        <v>113.402641</v>
      </c>
      <c r="D330" s="39">
        <f t="shared" ref="D330:E330" si="70">D9+D22+D35+D56+D69+D82+D103+D116+D129+D150+D163+D176+D197+D210+D223+D244+D257+D270+D291+D304+D317</f>
        <v>678.210779</v>
      </c>
      <c r="E330" s="39">
        <f t="shared" si="70"/>
        <v>629.29095400000017</v>
      </c>
      <c r="F330" s="195">
        <f t="shared" si="58"/>
        <v>7.7738007656152988</v>
      </c>
      <c r="G330" s="39">
        <f t="shared" si="62"/>
        <v>35078</v>
      </c>
      <c r="H330" s="39">
        <f t="shared" ref="H330:K330" si="71">H9+H22+H35+H56+H69+H82+H103+H116+H129+H150+H163+H176+H197+H210+H223+H244+H257+H270+H291+H304+H317</f>
        <v>3029427.9385000006</v>
      </c>
      <c r="I330" s="39">
        <f t="shared" si="71"/>
        <v>2790</v>
      </c>
      <c r="J330" s="39">
        <f t="shared" si="71"/>
        <v>53.867063000000002</v>
      </c>
      <c r="K330" s="39">
        <f t="shared" si="71"/>
        <v>340.09207599999996</v>
      </c>
      <c r="L330" s="39">
        <f t="shared" si="64"/>
        <v>344.21490099999994</v>
      </c>
      <c r="M330" s="16">
        <f t="shared" si="65"/>
        <v>-1.197747392115363</v>
      </c>
      <c r="N330" s="185">
        <f>D330/D339*100</f>
        <v>0.95065942050374475</v>
      </c>
    </row>
    <row r="331" spans="1:14">
      <c r="A331" s="211"/>
      <c r="B331" s="181" t="s">
        <v>23</v>
      </c>
      <c r="C331" s="39">
        <f t="shared" si="60"/>
        <v>34.50824200000001</v>
      </c>
      <c r="D331" s="39">
        <f t="shared" ref="D331:E331" si="72">D10+D23+D36+D57+D70+D83+D104+D117+D130+D151+D164+D177+D198+D211+D224+D245+D258+D271+D292+D305+D318</f>
        <v>197.683198</v>
      </c>
      <c r="E331" s="39">
        <f t="shared" si="72"/>
        <v>147.39342100000002</v>
      </c>
      <c r="F331" s="195">
        <f t="shared" si="58"/>
        <v>34.119417718108316</v>
      </c>
      <c r="G331" s="39">
        <f t="shared" si="62"/>
        <v>6161</v>
      </c>
      <c r="H331" s="39">
        <f t="shared" ref="H331:K331" si="73">H10+H23+H36+H57+H70+H83+H104+H117+H130+H151+H164+H177+H198+H211+H224+H245+H258+H271+H292+H305+H318</f>
        <v>668475.90071299998</v>
      </c>
      <c r="I331" s="39">
        <f t="shared" si="73"/>
        <v>20</v>
      </c>
      <c r="J331" s="39">
        <f t="shared" si="73"/>
        <v>5.6784610000000004</v>
      </c>
      <c r="K331" s="39">
        <f t="shared" si="73"/>
        <v>40.232723</v>
      </c>
      <c r="L331" s="39">
        <f t="shared" si="64"/>
        <v>35.377623</v>
      </c>
      <c r="M331" s="16">
        <f t="shared" si="65"/>
        <v>13.723646724371505</v>
      </c>
      <c r="N331" s="185">
        <f>D331/D339*100</f>
        <v>0.27709585319641022</v>
      </c>
    </row>
    <row r="332" spans="1:14">
      <c r="A332" s="211"/>
      <c r="B332" s="181" t="s">
        <v>24</v>
      </c>
      <c r="C332" s="39">
        <f t="shared" si="60"/>
        <v>688.38117899999986</v>
      </c>
      <c r="D332" s="39">
        <f t="shared" ref="D332:E332" si="74">D11+D24+D37+D58+D71+D84+D105+D118+D131+D152+D165+D178+D199+D212+D225+D246+D259+D272+D293+D306+D319</f>
        <v>4790.6168759999991</v>
      </c>
      <c r="E332" s="39">
        <f t="shared" si="74"/>
        <v>3814.4743530000005</v>
      </c>
      <c r="F332" s="195">
        <f t="shared" si="58"/>
        <v>25.590485940278612</v>
      </c>
      <c r="G332" s="39">
        <f t="shared" si="62"/>
        <v>9902</v>
      </c>
      <c r="H332" s="39">
        <f t="shared" ref="H332:K332" si="75">H11+H24+H37+H58+H71+H84+H105+H118+H131+H152+H165+H178+H199+H212+H225+H246+H259+H272+H293+H306+H319</f>
        <v>4698064.0177709991</v>
      </c>
      <c r="I332" s="39">
        <f t="shared" si="75"/>
        <v>1101</v>
      </c>
      <c r="J332" s="39">
        <f t="shared" si="75"/>
        <v>501.62987400000003</v>
      </c>
      <c r="K332" s="39">
        <f t="shared" si="75"/>
        <v>1822.253659</v>
      </c>
      <c r="L332" s="39">
        <f t="shared" si="64"/>
        <v>1192.5382830000001</v>
      </c>
      <c r="M332" s="16">
        <f t="shared" si="65"/>
        <v>52.80462564403895</v>
      </c>
      <c r="N332" s="185">
        <f>D332/D339*100</f>
        <v>6.7150879994987793</v>
      </c>
    </row>
    <row r="333" spans="1:14">
      <c r="A333" s="211"/>
      <c r="B333" s="181" t="s">
        <v>25</v>
      </c>
      <c r="C333" s="39">
        <f t="shared" si="60"/>
        <v>5260.1896689999994</v>
      </c>
      <c r="D333" s="39">
        <f t="shared" ref="D333:E333" si="76">D12+D25+D38+D59+D72+D85+D106+D119+D132+D153+D166+D179+D200+D213+D226+D247+D260+D273+D294+D307+D320</f>
        <v>9979.6253430000015</v>
      </c>
      <c r="E333" s="39">
        <f t="shared" si="76"/>
        <v>16206.043600000001</v>
      </c>
      <c r="F333" s="195">
        <f t="shared" si="58"/>
        <v>-38.420347437544841</v>
      </c>
      <c r="G333" s="39">
        <f t="shared" si="62"/>
        <v>3462</v>
      </c>
      <c r="H333" s="39">
        <f t="shared" ref="H333:K333" si="77">H12+H25+H38+H59+H72+H85+H106+H119+H132+H153+H166+H179+H200+H213+H226+H247+H260+H273+H294+H307+H320</f>
        <v>441219.75354899996</v>
      </c>
      <c r="I333" s="39">
        <f t="shared" si="77"/>
        <v>5908</v>
      </c>
      <c r="J333" s="39">
        <f t="shared" si="77"/>
        <v>609.24</v>
      </c>
      <c r="K333" s="39">
        <f t="shared" si="77"/>
        <v>2222.2758749999998</v>
      </c>
      <c r="L333" s="39">
        <f t="shared" si="64"/>
        <v>1002.3199999999999</v>
      </c>
      <c r="M333" s="16">
        <f t="shared" si="65"/>
        <v>121.71321284619683</v>
      </c>
      <c r="N333" s="185">
        <f>D333/D339*100</f>
        <v>13.988608171945414</v>
      </c>
    </row>
    <row r="334" spans="1:14">
      <c r="A334" s="211"/>
      <c r="B334" s="181" t="s">
        <v>26</v>
      </c>
      <c r="C334" s="39">
        <f t="shared" si="60"/>
        <v>679.62471399999811</v>
      </c>
      <c r="D334" s="39">
        <f t="shared" ref="D334:E334" si="78">D13+D26+D39+D60+D73+D86+D107+D120+D133+D154+D167+D180+D201+D214+D227+D248+D261+D274+D295+D308+D321</f>
        <v>12093.161380999998</v>
      </c>
      <c r="E334" s="39">
        <f t="shared" si="78"/>
        <v>11529.396490000003</v>
      </c>
      <c r="F334" s="195">
        <f t="shared" si="58"/>
        <v>4.8898040022214131</v>
      </c>
      <c r="G334" s="39">
        <f t="shared" si="62"/>
        <v>307139</v>
      </c>
      <c r="H334" s="39">
        <f t="shared" ref="H334:K334" si="79">H13+H26+H39+H60+H73+H86+H107+H120+H133+H154+H167+H180+H201+H214+H227+H248+H261+H274+H295+H308+H321</f>
        <v>76635049.11955978</v>
      </c>
      <c r="I334" s="39" t="e">
        <f t="shared" si="79"/>
        <v>#VALUE!</v>
      </c>
      <c r="J334" s="39">
        <f t="shared" si="79"/>
        <v>737.5784059999994</v>
      </c>
      <c r="K334" s="39">
        <f t="shared" si="79"/>
        <v>5085.6960579999986</v>
      </c>
      <c r="L334" s="39">
        <f t="shared" si="64"/>
        <v>1465.9419499999999</v>
      </c>
      <c r="M334" s="16">
        <f t="shared" si="65"/>
        <v>246.92342749315546</v>
      </c>
      <c r="N334" s="185">
        <f>D334/D339*100</f>
        <v>16.951187074128946</v>
      </c>
    </row>
    <row r="335" spans="1:14">
      <c r="A335" s="211"/>
      <c r="B335" s="181" t="s">
        <v>27</v>
      </c>
      <c r="C335" s="39">
        <f t="shared" si="60"/>
        <v>679.66450599999996</v>
      </c>
      <c r="D335" s="39">
        <f t="shared" ref="D335:E335" si="80">D14+D27+D40+D61+D74+D87+D108+D121+D134+D155+D168+D181+D202+D215+D228+D249+D262+D275+D296+D309+D322</f>
        <v>2017.5534889999999</v>
      </c>
      <c r="E335" s="39">
        <f t="shared" si="80"/>
        <v>2061.2982969999998</v>
      </c>
      <c r="F335" s="195">
        <f t="shared" si="58"/>
        <v>-2.1221968728963603</v>
      </c>
      <c r="G335" s="39">
        <f t="shared" si="62"/>
        <v>10923</v>
      </c>
      <c r="H335" s="39">
        <f t="shared" ref="H335:K335" si="81">H14+H27+H40+H61+H74+H87+H108+H121+H134+H155+H168+H181+H202+H215+H228+H249+H262+H275+H296+H309+H322</f>
        <v>228742.17350599999</v>
      </c>
      <c r="I335" s="39">
        <f t="shared" si="81"/>
        <v>175</v>
      </c>
      <c r="J335" s="39">
        <f t="shared" si="81"/>
        <v>106.336108</v>
      </c>
      <c r="K335" s="39">
        <f t="shared" si="81"/>
        <v>1021.0869399999999</v>
      </c>
      <c r="L335" s="39">
        <f t="shared" si="64"/>
        <v>1107.847129</v>
      </c>
      <c r="M335" s="16">
        <f t="shared" si="65"/>
        <v>-7.8314224705636333</v>
      </c>
      <c r="N335" s="185">
        <f>D335/D339*100</f>
        <v>2.8280385539081032</v>
      </c>
    </row>
    <row r="336" spans="1:14">
      <c r="A336" s="211"/>
      <c r="B336" s="18" t="s">
        <v>28</v>
      </c>
      <c r="C336" s="39">
        <f t="shared" si="60"/>
        <v>29.6</v>
      </c>
      <c r="D336" s="39">
        <f t="shared" ref="D336:E336" si="82">D15+D28+D41+D62+D75+D88+D109+D122+D135+D156+D169+D182+D203+D216+D229+D250+D263+D276+D297+D310+D323</f>
        <v>155.16073800000001</v>
      </c>
      <c r="E336" s="39">
        <f t="shared" si="82"/>
        <v>210.12097900000003</v>
      </c>
      <c r="F336" s="195">
        <f t="shared" si="58"/>
        <v>-26.156474837288862</v>
      </c>
      <c r="G336" s="39">
        <f t="shared" si="62"/>
        <v>62</v>
      </c>
      <c r="H336" s="39">
        <f t="shared" ref="H336:K336" si="83">H15+H28+H41+H62+H75+H88+H109+H122+H135+H156+H169+H182+H203+H216+H229+H250+H263+H276+H297+H310+H323</f>
        <v>45963.6</v>
      </c>
      <c r="I336" s="39">
        <f t="shared" si="83"/>
        <v>1</v>
      </c>
      <c r="J336" s="39">
        <f t="shared" si="83"/>
        <v>0</v>
      </c>
      <c r="K336" s="39">
        <f t="shared" si="83"/>
        <v>3.68</v>
      </c>
      <c r="L336" s="39">
        <f t="shared" si="64"/>
        <v>6.6295999999999999</v>
      </c>
      <c r="M336" s="16">
        <f>(K336-L336)/L336*100</f>
        <v>-44.491372028478338</v>
      </c>
      <c r="N336" s="185">
        <f>D336/D339*100</f>
        <v>0.21749140803911252</v>
      </c>
    </row>
    <row r="337" spans="1:14">
      <c r="A337" s="211"/>
      <c r="B337" s="18" t="s">
        <v>29</v>
      </c>
      <c r="C337" s="39">
        <f t="shared" si="60"/>
        <v>24.256134999999997</v>
      </c>
      <c r="D337" s="39">
        <f>D16+D29+D42+D63+D76+D89+D110+D123+D136+D157+D170+D183+D204+D217+D230+D251+D264+D277+D298+D311+D324</f>
        <v>67.531835000000001</v>
      </c>
      <c r="E337" s="39">
        <f t="shared" ref="E337" si="84">E16+E29+E42+E63+E76+E89+E110+E123+E136+E157+E170+E183+E204+E217+E230+E251+E264+E277+E298+E311+E324</f>
        <v>29.497965999999998</v>
      </c>
      <c r="F337" s="195">
        <f t="shared" si="58"/>
        <v>128.93725960630644</v>
      </c>
      <c r="G337" s="39">
        <f t="shared" si="62"/>
        <v>52</v>
      </c>
      <c r="H337" s="39">
        <f t="shared" ref="H337:K337" si="85">H16+H29+H42+H63+H76+H89+H110+H123+H136+H157+H170+H183+H204+H217+H230+H251+H264+H277+H298+H311+H324</f>
        <v>34517.396568999997</v>
      </c>
      <c r="I337" s="39">
        <f t="shared" si="85"/>
        <v>2</v>
      </c>
      <c r="J337" s="39">
        <f t="shared" si="85"/>
        <v>1.0872E-2</v>
      </c>
      <c r="K337" s="39">
        <f t="shared" si="85"/>
        <v>2.8138830000000001</v>
      </c>
      <c r="L337" s="39">
        <f t="shared" si="64"/>
        <v>7.5168710000000001</v>
      </c>
      <c r="M337" s="16">
        <f t="shared" si="65"/>
        <v>-62.565767059192581</v>
      </c>
      <c r="N337" s="185">
        <f>D337/D339*100</f>
        <v>9.4660505427700534E-2</v>
      </c>
    </row>
    <row r="338" spans="1:14">
      <c r="A338" s="211"/>
      <c r="B338" s="18" t="s">
        <v>30</v>
      </c>
      <c r="C338" s="39">
        <f t="shared" si="60"/>
        <v>617.40527906799991</v>
      </c>
      <c r="D338" s="39">
        <f t="shared" ref="D338:E338" si="86">D17+D30+D43+D64+D77+D90+D111+D124+D137+D158+D171+D184+D205+D218+D231+D252+D265+D278+D299+D312+D325</f>
        <v>1733.863108068</v>
      </c>
      <c r="E338" s="39">
        <f t="shared" si="86"/>
        <v>1603.286153</v>
      </c>
      <c r="F338" s="195">
        <f t="shared" si="58"/>
        <v>8.1443324900966676</v>
      </c>
      <c r="G338" s="39">
        <f t="shared" si="62"/>
        <v>557</v>
      </c>
      <c r="H338" s="39">
        <f t="shared" ref="H338:K338" si="87">H17+H30+H43+H64+H77+H90+H111+H124+H137+H158+H171+H184+H205+H218+H231+H252+H265+H278+H299+H312+H325</f>
        <v>112292.29890000001</v>
      </c>
      <c r="I338" s="39">
        <f t="shared" si="87"/>
        <v>168</v>
      </c>
      <c r="J338" s="39">
        <f t="shared" si="87"/>
        <v>105.2732</v>
      </c>
      <c r="K338" s="39">
        <f t="shared" si="87"/>
        <v>1017.0837309999999</v>
      </c>
      <c r="L338" s="39">
        <f t="shared" si="64"/>
        <v>1173.6296709999999</v>
      </c>
      <c r="M338" s="16">
        <f t="shared" si="65"/>
        <v>-13.338614715373872</v>
      </c>
      <c r="N338" s="185">
        <f>D338/D339*100</f>
        <v>2.4303849903110231</v>
      </c>
    </row>
    <row r="339" spans="1:14" ht="14.25" thickBot="1">
      <c r="A339" s="212"/>
      <c r="B339" s="19" t="s">
        <v>50</v>
      </c>
      <c r="C339" s="20">
        <f>C327+C329+C330+C331+C332+C333+C334+C335</f>
        <v>15057.000672999997</v>
      </c>
      <c r="D339" s="20">
        <f>D327+D329+D330+D331+D332+D333+D334+D335</f>
        <v>71341.088551000008</v>
      </c>
      <c r="E339" s="20">
        <f t="shared" ref="E339:L339" si="88">E327+E329+E330+E331+E332+E333+E334+E335</f>
        <v>83267.364767999985</v>
      </c>
      <c r="F339" s="196">
        <f t="shared" si="58"/>
        <v>-14.322869770442523</v>
      </c>
      <c r="G339" s="20">
        <f>G327+G329+G330+G331+G332+G333+G334+G335</f>
        <v>640309</v>
      </c>
      <c r="H339" s="20">
        <f t="shared" si="88"/>
        <v>115397511.68091579</v>
      </c>
      <c r="I339" s="20" t="e">
        <f t="shared" si="88"/>
        <v>#VALUE!</v>
      </c>
      <c r="J339" s="20">
        <f t="shared" si="88"/>
        <v>5707.1063820000008</v>
      </c>
      <c r="K339" s="20">
        <f t="shared" si="88"/>
        <v>38456.391921000002</v>
      </c>
      <c r="L339" s="20">
        <f t="shared" si="88"/>
        <v>29422.880731000001</v>
      </c>
      <c r="M339" s="21">
        <f t="shared" si="65"/>
        <v>30.702334256761869</v>
      </c>
      <c r="N339" s="188"/>
    </row>
    <row r="340" spans="1:14" ht="14.25" thickTop="1">
      <c r="A340" s="51" t="s">
        <v>51</v>
      </c>
      <c r="B340" s="51"/>
      <c r="C340" s="51"/>
      <c r="D340" s="51"/>
      <c r="E340" s="51"/>
      <c r="F340" s="204"/>
      <c r="G340" s="51"/>
      <c r="H340" s="51"/>
      <c r="I340" s="51"/>
    </row>
    <row r="341" spans="1:14">
      <c r="A341" s="51" t="s">
        <v>52</v>
      </c>
      <c r="B341" s="51"/>
      <c r="C341" s="51"/>
      <c r="D341" s="51"/>
      <c r="E341" s="51"/>
      <c r="F341" s="204"/>
      <c r="G341" s="51"/>
      <c r="H341" s="51"/>
      <c r="I341" s="51"/>
    </row>
  </sheetData>
  <mergeCells count="99">
    <mergeCell ref="A1:N1"/>
    <mergeCell ref="C3:F3"/>
    <mergeCell ref="G3:H3"/>
    <mergeCell ref="I3:M3"/>
    <mergeCell ref="J4:L4"/>
    <mergeCell ref="A3:A18"/>
    <mergeCell ref="D4:D5"/>
    <mergeCell ref="E4:E5"/>
    <mergeCell ref="G4:G5"/>
    <mergeCell ref="H4:H5"/>
    <mergeCell ref="N3:N4"/>
    <mergeCell ref="C4:C5"/>
    <mergeCell ref="A95:N95"/>
    <mergeCell ref="C97:F97"/>
    <mergeCell ref="G97:H97"/>
    <mergeCell ref="I97:M97"/>
    <mergeCell ref="G50:H50"/>
    <mergeCell ref="I50:M50"/>
    <mergeCell ref="J51:L51"/>
    <mergeCell ref="D51:D52"/>
    <mergeCell ref="E51:E52"/>
    <mergeCell ref="G51:G52"/>
    <mergeCell ref="H51:H52"/>
    <mergeCell ref="N97:N98"/>
    <mergeCell ref="J98:L98"/>
    <mergeCell ref="A97:A112"/>
    <mergeCell ref="D98:D99"/>
    <mergeCell ref="E98:E99"/>
    <mergeCell ref="G98:G99"/>
    <mergeCell ref="H98:H99"/>
    <mergeCell ref="G191:H191"/>
    <mergeCell ref="I191:M191"/>
    <mergeCell ref="G145:G146"/>
    <mergeCell ref="N144:N145"/>
    <mergeCell ref="A189:N189"/>
    <mergeCell ref="H145:H146"/>
    <mergeCell ref="N191:N192"/>
    <mergeCell ref="J192:L192"/>
    <mergeCell ref="A191:A206"/>
    <mergeCell ref="D192:D193"/>
    <mergeCell ref="E192:E193"/>
    <mergeCell ref="G192:G193"/>
    <mergeCell ref="H192:H193"/>
    <mergeCell ref="C98:C99"/>
    <mergeCell ref="C145:C146"/>
    <mergeCell ref="C192:C193"/>
    <mergeCell ref="A113:A125"/>
    <mergeCell ref="A144:A159"/>
    <mergeCell ref="C191:F191"/>
    <mergeCell ref="A126:A138"/>
    <mergeCell ref="A160:A172"/>
    <mergeCell ref="A173:A185"/>
    <mergeCell ref="A142:N142"/>
    <mergeCell ref="C144:F144"/>
    <mergeCell ref="G144:H144"/>
    <mergeCell ref="I144:M144"/>
    <mergeCell ref="J145:L145"/>
    <mergeCell ref="D145:D146"/>
    <mergeCell ref="E145:E146"/>
    <mergeCell ref="A19:A31"/>
    <mergeCell ref="A32:A44"/>
    <mergeCell ref="A50:A65"/>
    <mergeCell ref="A66:A78"/>
    <mergeCell ref="A79:A91"/>
    <mergeCell ref="A48:N48"/>
    <mergeCell ref="C50:F50"/>
    <mergeCell ref="C51:C52"/>
    <mergeCell ref="N50:N51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A285:A300"/>
    <mergeCell ref="D286:D287"/>
    <mergeCell ref="E286:E287"/>
    <mergeCell ref="G286:G287"/>
    <mergeCell ref="H286:H287"/>
    <mergeCell ref="A207:A219"/>
    <mergeCell ref="A220:A232"/>
    <mergeCell ref="A238:A253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F20" sqref="F20"/>
    </sheetView>
  </sheetViews>
  <sheetFormatPr defaultColWidth="9" defaultRowHeight="13.5"/>
  <cols>
    <col min="1" max="1" width="9" style="52"/>
    <col min="2" max="2" width="11.75" style="52" customWidth="1"/>
    <col min="3" max="5" width="9.125" style="52" customWidth="1"/>
    <col min="6" max="6" width="10.75" style="52" customWidth="1"/>
    <col min="7" max="7" width="9.375" style="52" customWidth="1"/>
    <col min="8" max="8" width="11.625" style="52" customWidth="1"/>
    <col min="9" max="16384" width="9" style="52"/>
  </cols>
  <sheetData>
    <row r="2" spans="1:8" ht="18.75">
      <c r="A2" s="233" t="s">
        <v>96</v>
      </c>
      <c r="B2" s="233"/>
      <c r="C2" s="233"/>
      <c r="D2" s="233"/>
      <c r="E2" s="233"/>
      <c r="F2" s="233"/>
      <c r="G2" s="233"/>
      <c r="H2" s="233"/>
    </row>
    <row r="3" spans="1:8">
      <c r="B3" s="53"/>
      <c r="C3" s="234" t="s">
        <v>106</v>
      </c>
      <c r="D3" s="234"/>
      <c r="E3" s="234"/>
      <c r="F3" s="234"/>
      <c r="G3" s="234" t="s">
        <v>53</v>
      </c>
      <c r="H3" s="234"/>
    </row>
    <row r="4" spans="1:8">
      <c r="A4" s="240" t="s">
        <v>54</v>
      </c>
      <c r="B4" s="54" t="s">
        <v>55</v>
      </c>
      <c r="C4" s="235" t="s">
        <v>4</v>
      </c>
      <c r="D4" s="236"/>
      <c r="E4" s="236"/>
      <c r="F4" s="237"/>
      <c r="G4" s="238" t="s">
        <v>5</v>
      </c>
      <c r="H4" s="239"/>
    </row>
    <row r="5" spans="1:8">
      <c r="A5" s="232"/>
      <c r="B5" s="55" t="s">
        <v>56</v>
      </c>
      <c r="C5" s="241" t="s">
        <v>9</v>
      </c>
      <c r="D5" s="241" t="s">
        <v>10</v>
      </c>
      <c r="E5" s="241" t="s">
        <v>11</v>
      </c>
      <c r="F5" s="14" t="s">
        <v>12</v>
      </c>
      <c r="G5" s="241" t="s">
        <v>13</v>
      </c>
      <c r="H5" s="243" t="s">
        <v>14</v>
      </c>
    </row>
    <row r="6" spans="1:8">
      <c r="A6" s="232"/>
      <c r="B6" s="56" t="s">
        <v>16</v>
      </c>
      <c r="C6" s="242"/>
      <c r="D6" s="242"/>
      <c r="E6" s="242"/>
      <c r="F6" s="13" t="s">
        <v>17</v>
      </c>
      <c r="G6" s="242"/>
      <c r="H6" s="244"/>
    </row>
    <row r="7" spans="1:8">
      <c r="A7" s="232" t="s">
        <v>57</v>
      </c>
      <c r="B7" s="57" t="s">
        <v>19</v>
      </c>
      <c r="C7" s="84">
        <v>1.69</v>
      </c>
      <c r="D7" s="84">
        <v>21.3</v>
      </c>
      <c r="E7" s="84">
        <v>4.9000000000000004</v>
      </c>
      <c r="F7" s="16">
        <f t="shared" ref="F7:F24" si="0">(D7-E7)/E7*100</f>
        <v>334.69387755102036</v>
      </c>
      <c r="G7" s="85">
        <v>248</v>
      </c>
      <c r="H7" s="122">
        <v>14304.54</v>
      </c>
    </row>
    <row r="8" spans="1:8" ht="14.25" thickBot="1">
      <c r="A8" s="231"/>
      <c r="B8" s="59" t="s">
        <v>20</v>
      </c>
      <c r="C8" s="84">
        <v>0.88</v>
      </c>
      <c r="D8" s="85">
        <v>10.93</v>
      </c>
      <c r="E8" s="85">
        <v>3.53</v>
      </c>
      <c r="F8" s="16">
        <f t="shared" si="0"/>
        <v>209.63172804532579</v>
      </c>
      <c r="G8" s="85">
        <v>148</v>
      </c>
      <c r="H8" s="122">
        <v>2960</v>
      </c>
    </row>
    <row r="9" spans="1:8" ht="14.25" thickTop="1">
      <c r="A9" s="230" t="s">
        <v>58</v>
      </c>
      <c r="B9" s="62" t="s">
        <v>19</v>
      </c>
      <c r="C9" s="23">
        <v>12.42</v>
      </c>
      <c r="D9" s="23">
        <v>59.52</v>
      </c>
      <c r="E9" s="23">
        <v>1.5</v>
      </c>
      <c r="F9" s="16">
        <f t="shared" si="0"/>
        <v>3868</v>
      </c>
      <c r="G9" s="24">
        <v>444</v>
      </c>
      <c r="H9" s="63">
        <v>6660.13</v>
      </c>
    </row>
    <row r="10" spans="1:8" ht="14.25" thickBot="1">
      <c r="A10" s="231"/>
      <c r="B10" s="59" t="s">
        <v>20</v>
      </c>
      <c r="C10" s="24">
        <v>1.03</v>
      </c>
      <c r="D10" s="24">
        <v>5.52</v>
      </c>
      <c r="E10" s="24">
        <v>1.1299999999999999</v>
      </c>
      <c r="F10" s="16">
        <f t="shared" si="0"/>
        <v>388.49557522123894</v>
      </c>
      <c r="G10" s="24">
        <v>75</v>
      </c>
      <c r="H10" s="63">
        <v>939.28</v>
      </c>
    </row>
    <row r="11" spans="1:8" ht="14.25" thickTop="1">
      <c r="A11" s="230" t="s">
        <v>59</v>
      </c>
      <c r="B11" s="56" t="s">
        <v>19</v>
      </c>
      <c r="C11" s="115">
        <v>22.969587999999995</v>
      </c>
      <c r="D11" s="115">
        <v>37.284797999999995</v>
      </c>
      <c r="E11" s="114">
        <v>4.6275880000000003</v>
      </c>
      <c r="F11" s="16">
        <f t="shared" si="0"/>
        <v>705.70694711802332</v>
      </c>
      <c r="G11" s="84">
        <v>411</v>
      </c>
      <c r="H11" s="116">
        <v>51605.684040000007</v>
      </c>
    </row>
    <row r="12" spans="1:8" ht="14.25" thickBot="1">
      <c r="A12" s="231"/>
      <c r="B12" s="59" t="s">
        <v>20</v>
      </c>
      <c r="C12" s="115">
        <v>2.759906</v>
      </c>
      <c r="D12" s="115">
        <v>4.5066030000000001</v>
      </c>
      <c r="E12" s="114">
        <v>2.9816069999999999</v>
      </c>
      <c r="F12" s="16">
        <f t="shared" si="0"/>
        <v>51.146780913782408</v>
      </c>
      <c r="G12" s="117">
        <v>62</v>
      </c>
      <c r="H12" s="118">
        <v>1240</v>
      </c>
    </row>
    <row r="13" spans="1:8" ht="14.25" thickTop="1">
      <c r="A13" s="227" t="s">
        <v>60</v>
      </c>
      <c r="B13" s="65" t="s">
        <v>19</v>
      </c>
      <c r="C13" s="29">
        <v>4.46</v>
      </c>
      <c r="D13" s="29">
        <v>53.496000000000002</v>
      </c>
      <c r="E13" s="29">
        <v>64.465699999999998</v>
      </c>
      <c r="F13" s="16">
        <f t="shared" si="0"/>
        <v>-17.016335818892834</v>
      </c>
      <c r="G13" s="29">
        <v>534</v>
      </c>
      <c r="H13" s="64">
        <v>67741.070000000007</v>
      </c>
    </row>
    <row r="14" spans="1:8" ht="14.25" thickBot="1">
      <c r="A14" s="229"/>
      <c r="B14" s="59" t="s">
        <v>20</v>
      </c>
      <c r="C14" s="20">
        <v>0</v>
      </c>
      <c r="D14" s="20">
        <v>0.85</v>
      </c>
      <c r="E14" s="20">
        <v>2.1859999999999999</v>
      </c>
      <c r="F14" s="16">
        <f t="shared" si="0"/>
        <v>-61.11619396157365</v>
      </c>
      <c r="G14" s="20">
        <v>11</v>
      </c>
      <c r="H14" s="61">
        <v>220</v>
      </c>
    </row>
    <row r="15" spans="1:8" ht="14.25" thickTop="1">
      <c r="A15" s="230" t="s">
        <v>61</v>
      </c>
      <c r="B15" s="56" t="s">
        <v>19</v>
      </c>
      <c r="C15" s="27">
        <v>0</v>
      </c>
      <c r="D15" s="27">
        <v>0</v>
      </c>
      <c r="E15" s="27">
        <v>0</v>
      </c>
      <c r="F15" s="16" t="e">
        <f t="shared" si="0"/>
        <v>#DIV/0!</v>
      </c>
      <c r="G15" s="27">
        <v>0</v>
      </c>
      <c r="H15" s="58">
        <v>0</v>
      </c>
    </row>
    <row r="16" spans="1:8" ht="14.25" thickBot="1">
      <c r="A16" s="231"/>
      <c r="B16" s="59" t="s">
        <v>20</v>
      </c>
      <c r="C16" s="39">
        <v>0</v>
      </c>
      <c r="D16" s="39">
        <v>0</v>
      </c>
      <c r="E16" s="39">
        <v>0</v>
      </c>
      <c r="F16" s="16" t="e">
        <f t="shared" si="0"/>
        <v>#DIV/0!</v>
      </c>
      <c r="G16" s="20">
        <v>0</v>
      </c>
      <c r="H16" s="61">
        <v>0</v>
      </c>
    </row>
    <row r="17" spans="1:8" ht="14.25" thickTop="1">
      <c r="A17" s="227" t="s">
        <v>62</v>
      </c>
      <c r="B17" s="56" t="s">
        <v>19</v>
      </c>
      <c r="C17" s="29">
        <v>0</v>
      </c>
      <c r="D17" s="29">
        <v>0</v>
      </c>
      <c r="E17" s="84">
        <v>0.9</v>
      </c>
      <c r="F17" s="16">
        <f t="shared" si="0"/>
        <v>-100</v>
      </c>
      <c r="G17" s="29">
        <v>1</v>
      </c>
      <c r="H17" s="64">
        <v>12.2</v>
      </c>
    </row>
    <row r="18" spans="1:8" ht="14.25" thickBot="1">
      <c r="A18" s="227"/>
      <c r="B18" s="59" t="s">
        <v>20</v>
      </c>
      <c r="C18" s="20">
        <v>0</v>
      </c>
      <c r="D18" s="20">
        <v>0</v>
      </c>
      <c r="E18" s="85">
        <v>0.9</v>
      </c>
      <c r="F18" s="16">
        <f t="shared" si="0"/>
        <v>-100</v>
      </c>
      <c r="G18" s="20">
        <v>1</v>
      </c>
      <c r="H18" s="61">
        <v>12.2</v>
      </c>
    </row>
    <row r="19" spans="1:8" ht="14.25" thickTop="1">
      <c r="A19" s="228" t="s">
        <v>63</v>
      </c>
      <c r="B19" s="65" t="s">
        <v>19</v>
      </c>
      <c r="C19" s="38">
        <v>60.536131999999995</v>
      </c>
      <c r="D19" s="38">
        <v>278.05468199999996</v>
      </c>
      <c r="E19" s="29">
        <v>271.434845</v>
      </c>
      <c r="F19" s="16">
        <f t="shared" si="0"/>
        <v>2.4388309467047096</v>
      </c>
      <c r="G19" s="37">
        <v>2196</v>
      </c>
      <c r="H19" s="66">
        <v>239604.45198200003</v>
      </c>
    </row>
    <row r="20" spans="1:8" ht="14.25" thickBot="1">
      <c r="A20" s="229"/>
      <c r="B20" s="59" t="s">
        <v>20</v>
      </c>
      <c r="C20" s="67">
        <v>3.1337730000000001</v>
      </c>
      <c r="D20" s="67">
        <v>20.276050000000001</v>
      </c>
      <c r="E20" s="60">
        <v>31.531915999999999</v>
      </c>
      <c r="F20" s="16">
        <f t="shared" si="0"/>
        <v>-35.696739773123831</v>
      </c>
      <c r="G20" s="68">
        <v>196</v>
      </c>
      <c r="H20" s="69">
        <v>3920</v>
      </c>
    </row>
    <row r="21" spans="1:8" ht="14.25" thickTop="1">
      <c r="A21" s="230" t="s">
        <v>64</v>
      </c>
      <c r="B21" s="56" t="s">
        <v>19</v>
      </c>
      <c r="C21" s="84">
        <v>85.87</v>
      </c>
      <c r="D21" s="120">
        <v>357.7</v>
      </c>
      <c r="E21" s="120">
        <v>283.05</v>
      </c>
      <c r="F21" s="16">
        <f t="shared" si="0"/>
        <v>26.37343225578519</v>
      </c>
      <c r="G21" s="85">
        <v>3197</v>
      </c>
      <c r="H21" s="122">
        <v>225937</v>
      </c>
    </row>
    <row r="22" spans="1:8" ht="14.25" thickBot="1">
      <c r="A22" s="231"/>
      <c r="B22" s="59" t="s">
        <v>20</v>
      </c>
      <c r="C22" s="85">
        <v>31.73</v>
      </c>
      <c r="D22" s="121">
        <v>93.45</v>
      </c>
      <c r="E22" s="121">
        <v>94.63</v>
      </c>
      <c r="F22" s="16">
        <f t="shared" si="0"/>
        <v>-1.2469618514213174</v>
      </c>
      <c r="G22" s="85">
        <v>1068</v>
      </c>
      <c r="H22" s="122">
        <v>21340</v>
      </c>
    </row>
    <row r="23" spans="1:8" ht="14.25" thickTop="1">
      <c r="A23" s="227" t="s">
        <v>65</v>
      </c>
      <c r="B23" s="56" t="s">
        <v>19</v>
      </c>
      <c r="C23" s="29">
        <v>1.483268</v>
      </c>
      <c r="D23" s="29">
        <v>16.201861999999998</v>
      </c>
      <c r="E23" s="29">
        <v>0.169409</v>
      </c>
      <c r="F23" s="16">
        <f t="shared" si="0"/>
        <v>9463.7551723934357</v>
      </c>
      <c r="G23" s="29">
        <v>184</v>
      </c>
      <c r="H23" s="64">
        <v>13615.304319999999</v>
      </c>
    </row>
    <row r="24" spans="1:8" ht="14.25" thickBot="1">
      <c r="A24" s="229"/>
      <c r="B24" s="59" t="s">
        <v>20</v>
      </c>
      <c r="C24" s="60">
        <v>0.95990799999999998</v>
      </c>
      <c r="D24" s="60">
        <v>6.522176</v>
      </c>
      <c r="E24" s="60">
        <v>0.74622699999999997</v>
      </c>
      <c r="F24" s="16">
        <f t="shared" si="0"/>
        <v>774.0203718171548</v>
      </c>
      <c r="G24" s="60">
        <v>91</v>
      </c>
      <c r="H24" s="61">
        <v>1820</v>
      </c>
    </row>
    <row r="25" spans="1:8" ht="14.25" thickTop="1">
      <c r="A25" s="230" t="s">
        <v>50</v>
      </c>
      <c r="B25" s="65" t="s">
        <v>19</v>
      </c>
      <c r="C25" s="29">
        <f t="shared" ref="C25:E26" si="1">+C7+C9+C11+C13+C15+C17+C19+C21+C23</f>
        <v>189.428988</v>
      </c>
      <c r="D25" s="40">
        <f t="shared" si="1"/>
        <v>823.55734199999995</v>
      </c>
      <c r="E25" s="40">
        <f t="shared" si="1"/>
        <v>631.04754199999991</v>
      </c>
      <c r="F25" s="32">
        <f t="shared" ref="F25:F27" si="2">(D25-E25)/E25*100</f>
        <v>30.506386157510786</v>
      </c>
      <c r="G25" s="29">
        <f>+G7+G9+G11+G13+G15+G17+G19+G21+G23</f>
        <v>7215</v>
      </c>
      <c r="H25" s="40">
        <f>+H7+H9+H11+H13+H15+H17+H19+H21+H23</f>
        <v>619480.38034200005</v>
      </c>
    </row>
    <row r="26" spans="1:8">
      <c r="A26" s="232"/>
      <c r="B26" s="57" t="s">
        <v>20</v>
      </c>
      <c r="C26" s="29">
        <f t="shared" si="1"/>
        <v>40.493586999999998</v>
      </c>
      <c r="D26" s="40">
        <f t="shared" si="1"/>
        <v>142.05482900000001</v>
      </c>
      <c r="E26" s="40">
        <f t="shared" si="1"/>
        <v>137.63575</v>
      </c>
      <c r="F26" s="16">
        <f t="shared" si="2"/>
        <v>3.2107057940978345</v>
      </c>
      <c r="G26" s="29">
        <f>+G8+G10+G12+G14+G16+G18+G20+G22+G24</f>
        <v>1652</v>
      </c>
      <c r="H26" s="40">
        <f>+H8+H10+H12+H14+H16+H18+H20+H22+H24</f>
        <v>32451.48</v>
      </c>
    </row>
    <row r="27" spans="1:8" ht="14.25" thickBot="1">
      <c r="A27" s="231"/>
      <c r="B27" s="59" t="s">
        <v>49</v>
      </c>
      <c r="C27" s="20">
        <f>+C25</f>
        <v>189.428988</v>
      </c>
      <c r="D27" s="20">
        <f>+D25</f>
        <v>823.55734199999995</v>
      </c>
      <c r="E27" s="20">
        <f>+E25</f>
        <v>631.04754199999991</v>
      </c>
      <c r="F27" s="21">
        <f t="shared" si="2"/>
        <v>30.506386157510786</v>
      </c>
      <c r="G27" s="20">
        <f>+G25</f>
        <v>7215</v>
      </c>
      <c r="H27" s="20">
        <f>+H25</f>
        <v>619480.38034200005</v>
      </c>
    </row>
    <row r="28" spans="1:8" ht="14.25" thickTop="1"/>
    <row r="29" spans="1:8">
      <c r="A29" s="10"/>
    </row>
  </sheetData>
  <mergeCells count="21"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7"/>
  </mergeCells>
  <phoneticPr fontId="2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81"/>
  <sheetViews>
    <sheetView tabSelected="1" workbookViewId="0">
      <pane xSplit="1" ySplit="6" topLeftCell="B415" activePane="bottomRight" state="frozen"/>
      <selection pane="topRight"/>
      <selection pane="bottomLeft"/>
      <selection pane="bottomRight" activeCell="C431" sqref="C431"/>
    </sheetView>
  </sheetViews>
  <sheetFormatPr defaultColWidth="9" defaultRowHeight="13.5"/>
  <cols>
    <col min="1" max="1" width="4.25" style="9" customWidth="1"/>
    <col min="2" max="2" width="17.625" style="10" customWidth="1"/>
    <col min="3" max="5" width="9" style="10"/>
    <col min="6" max="6" width="10.375" style="10" customWidth="1"/>
    <col min="7" max="7" width="9" style="10"/>
    <col min="8" max="8" width="9.625" style="10" customWidth="1"/>
    <col min="9" max="12" width="9" style="10"/>
    <col min="13" max="13" width="11.875" style="10" customWidth="1"/>
    <col min="14" max="14" width="9.625" style="10" customWidth="1"/>
    <col min="15" max="16384" width="9" style="10"/>
  </cols>
  <sheetData>
    <row r="1" spans="1:14">
      <c r="A1" s="213" t="s">
        <v>107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14.25" thickBot="1">
      <c r="A3" s="265" t="s">
        <v>108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14.25" thickBot="1">
      <c r="A4" s="210" t="s">
        <v>2</v>
      </c>
      <c r="B4" s="11" t="s">
        <v>3</v>
      </c>
      <c r="C4" s="221" t="s">
        <v>4</v>
      </c>
      <c r="D4" s="222"/>
      <c r="E4" s="222"/>
      <c r="F4" s="260"/>
      <c r="G4" s="215" t="s">
        <v>5</v>
      </c>
      <c r="H4" s="260"/>
      <c r="I4" s="215" t="s">
        <v>6</v>
      </c>
      <c r="J4" s="223"/>
      <c r="K4" s="223"/>
      <c r="L4" s="223"/>
      <c r="M4" s="223"/>
      <c r="N4" s="245" t="s">
        <v>7</v>
      </c>
    </row>
    <row r="5" spans="1:14" ht="14.25" thickBot="1">
      <c r="A5" s="210"/>
      <c r="B5" s="12" t="s">
        <v>8</v>
      </c>
      <c r="C5" s="224" t="s">
        <v>9</v>
      </c>
      <c r="D5" s="224" t="s">
        <v>10</v>
      </c>
      <c r="E5" s="224" t="s">
        <v>11</v>
      </c>
      <c r="F5" s="177" t="s">
        <v>12</v>
      </c>
      <c r="G5" s="224" t="s">
        <v>13</v>
      </c>
      <c r="H5" s="224" t="s">
        <v>14</v>
      </c>
      <c r="I5" s="177" t="s">
        <v>13</v>
      </c>
      <c r="J5" s="261" t="s">
        <v>15</v>
      </c>
      <c r="K5" s="262"/>
      <c r="L5" s="263"/>
      <c r="M5" s="111" t="s">
        <v>12</v>
      </c>
      <c r="N5" s="246"/>
    </row>
    <row r="6" spans="1:14" ht="14.25" thickBot="1">
      <c r="A6" s="210"/>
      <c r="B6" s="12" t="s">
        <v>16</v>
      </c>
      <c r="C6" s="225"/>
      <c r="D6" s="225"/>
      <c r="E6" s="225"/>
      <c r="F6" s="180" t="s">
        <v>17</v>
      </c>
      <c r="G6" s="264"/>
      <c r="H6" s="264"/>
      <c r="I6" s="30" t="s">
        <v>18</v>
      </c>
      <c r="J6" s="178" t="s">
        <v>9</v>
      </c>
      <c r="K6" s="31" t="s">
        <v>10</v>
      </c>
      <c r="L6" s="111" t="s">
        <v>11</v>
      </c>
      <c r="M6" s="177" t="s">
        <v>17</v>
      </c>
      <c r="N6" s="123" t="s">
        <v>17</v>
      </c>
    </row>
    <row r="7" spans="1:14" ht="14.25" thickBot="1">
      <c r="A7" s="250"/>
      <c r="B7" s="177" t="s">
        <v>19</v>
      </c>
      <c r="C7" s="84">
        <v>995.92</v>
      </c>
      <c r="D7" s="84">
        <v>4780.8900000000003</v>
      </c>
      <c r="E7" s="84">
        <v>6065.02</v>
      </c>
      <c r="F7" s="39">
        <f t="shared" ref="F7:F23" si="0">(D7-E7)/E7*100</f>
        <v>-21.172724904452085</v>
      </c>
      <c r="G7" s="88">
        <v>39291</v>
      </c>
      <c r="H7" s="88">
        <v>2956485.75</v>
      </c>
      <c r="I7" s="88">
        <v>5077</v>
      </c>
      <c r="J7" s="85">
        <v>575.35</v>
      </c>
      <c r="K7" s="85">
        <v>3597.06</v>
      </c>
      <c r="L7" s="85">
        <v>2953.41</v>
      </c>
      <c r="M7" s="40">
        <f t="shared" ref="M7:M14" si="1">(K7-L7)/L7*100</f>
        <v>21.793452314443311</v>
      </c>
      <c r="N7" s="124">
        <f t="shared" ref="N7:N19" si="2">D7/D202*100</f>
        <v>43.226217115927867</v>
      </c>
    </row>
    <row r="8" spans="1:14" ht="14.25" thickBot="1">
      <c r="A8" s="250"/>
      <c r="B8" s="177" t="s">
        <v>20</v>
      </c>
      <c r="C8" s="84">
        <v>225.5</v>
      </c>
      <c r="D8" s="84">
        <v>1185.05</v>
      </c>
      <c r="E8" s="84">
        <v>1482.17</v>
      </c>
      <c r="F8" s="39">
        <f t="shared" si="0"/>
        <v>-20.046283489748145</v>
      </c>
      <c r="G8" s="88">
        <v>22936</v>
      </c>
      <c r="H8" s="88">
        <v>458798</v>
      </c>
      <c r="I8" s="88">
        <v>2553</v>
      </c>
      <c r="J8" s="85">
        <v>207.66</v>
      </c>
      <c r="K8" s="85">
        <v>1361.18</v>
      </c>
      <c r="L8" s="85">
        <v>967.61</v>
      </c>
      <c r="M8" s="39">
        <f t="shared" si="1"/>
        <v>40.674445282706877</v>
      </c>
      <c r="N8" s="124">
        <f t="shared" si="2"/>
        <v>47.971434532600796</v>
      </c>
    </row>
    <row r="9" spans="1:14" ht="14.25" thickBot="1">
      <c r="A9" s="250"/>
      <c r="B9" s="177" t="s">
        <v>21</v>
      </c>
      <c r="C9" s="84">
        <v>86.41</v>
      </c>
      <c r="D9" s="84">
        <v>514.79999999999995</v>
      </c>
      <c r="E9" s="84">
        <v>562.29999999999995</v>
      </c>
      <c r="F9" s="39">
        <f t="shared" si="0"/>
        <v>-8.4474479815045349</v>
      </c>
      <c r="G9" s="88">
        <v>276</v>
      </c>
      <c r="H9" s="88">
        <v>574026.39</v>
      </c>
      <c r="I9" s="88">
        <v>59</v>
      </c>
      <c r="J9" s="85">
        <v>1.61</v>
      </c>
      <c r="K9" s="85">
        <v>1349.89</v>
      </c>
      <c r="L9" s="85">
        <v>23.32</v>
      </c>
      <c r="M9" s="39">
        <f t="shared" si="1"/>
        <v>5688.5506003430537</v>
      </c>
      <c r="N9" s="124">
        <f t="shared" si="2"/>
        <v>81.356388886876559</v>
      </c>
    </row>
    <row r="10" spans="1:14" ht="14.25" thickBot="1">
      <c r="A10" s="250"/>
      <c r="B10" s="177" t="s">
        <v>22</v>
      </c>
      <c r="C10" s="84">
        <v>14.87</v>
      </c>
      <c r="D10" s="84">
        <v>147.97</v>
      </c>
      <c r="E10" s="84">
        <v>124.75</v>
      </c>
      <c r="F10" s="39">
        <f t="shared" si="0"/>
        <v>18.61322645290581</v>
      </c>
      <c r="G10" s="88">
        <v>4161</v>
      </c>
      <c r="H10" s="88">
        <v>174952.68</v>
      </c>
      <c r="I10" s="88">
        <v>341</v>
      </c>
      <c r="J10" s="85">
        <v>6.43</v>
      </c>
      <c r="K10" s="85">
        <v>21.13</v>
      </c>
      <c r="L10" s="85">
        <v>40.4</v>
      </c>
      <c r="M10" s="39">
        <f t="shared" si="1"/>
        <v>-47.698019801980195</v>
      </c>
      <c r="N10" s="124">
        <f t="shared" si="2"/>
        <v>80.878871566964662</v>
      </c>
    </row>
    <row r="11" spans="1:14" ht="14.25" thickBot="1">
      <c r="A11" s="250"/>
      <c r="B11" s="177" t="s">
        <v>23</v>
      </c>
      <c r="C11" s="84">
        <v>1.83</v>
      </c>
      <c r="D11" s="84">
        <v>27.62</v>
      </c>
      <c r="E11" s="84">
        <v>29.15</v>
      </c>
      <c r="F11" s="39">
        <f t="shared" si="0"/>
        <v>-5.2487135506003346</v>
      </c>
      <c r="G11" s="88">
        <v>420</v>
      </c>
      <c r="H11" s="88">
        <v>6398.2</v>
      </c>
      <c r="I11" s="88">
        <v>3</v>
      </c>
      <c r="J11" s="85">
        <v>0</v>
      </c>
      <c r="K11" s="85">
        <v>2.99</v>
      </c>
      <c r="L11" s="85">
        <v>0.36</v>
      </c>
      <c r="M11" s="39">
        <f t="shared" si="1"/>
        <v>730.55555555555566</v>
      </c>
      <c r="N11" s="124">
        <f t="shared" si="2"/>
        <v>50.244122401813129</v>
      </c>
    </row>
    <row r="12" spans="1:14" ht="14.25" thickBot="1">
      <c r="A12" s="250"/>
      <c r="B12" s="177" t="s">
        <v>24</v>
      </c>
      <c r="C12" s="84">
        <v>75.790000000000006</v>
      </c>
      <c r="D12" s="84">
        <v>1272.55</v>
      </c>
      <c r="E12" s="84">
        <v>1172.06</v>
      </c>
      <c r="F12" s="39">
        <f t="shared" si="0"/>
        <v>8.5737931505213059</v>
      </c>
      <c r="G12" s="88">
        <v>1767</v>
      </c>
      <c r="H12" s="88">
        <v>854585.94</v>
      </c>
      <c r="I12" s="88">
        <v>157</v>
      </c>
      <c r="J12" s="85">
        <v>138.05000000000001</v>
      </c>
      <c r="K12" s="85">
        <v>598.28</v>
      </c>
      <c r="L12" s="85">
        <v>196.48</v>
      </c>
      <c r="M12" s="39">
        <f t="shared" si="1"/>
        <v>204.49918566775244</v>
      </c>
      <c r="N12" s="124">
        <f t="shared" si="2"/>
        <v>64.61206642158001</v>
      </c>
    </row>
    <row r="13" spans="1:14" ht="14.25" thickBot="1">
      <c r="A13" s="250"/>
      <c r="B13" s="177" t="s">
        <v>25</v>
      </c>
      <c r="C13" s="84">
        <v>1889.55</v>
      </c>
      <c r="D13" s="84">
        <v>2654.17</v>
      </c>
      <c r="E13" s="84">
        <v>3482.36</v>
      </c>
      <c r="F13" s="39">
        <f t="shared" si="0"/>
        <v>-23.782434900469799</v>
      </c>
      <c r="G13" s="88">
        <v>1749</v>
      </c>
      <c r="H13" s="88">
        <v>49838.29</v>
      </c>
      <c r="I13" s="88">
        <v>778</v>
      </c>
      <c r="J13" s="85">
        <v>161.72</v>
      </c>
      <c r="K13" s="85">
        <v>819.3</v>
      </c>
      <c r="L13" s="85">
        <v>133.91999999999999</v>
      </c>
      <c r="M13" s="39">
        <f t="shared" si="1"/>
        <v>511.78315412186384</v>
      </c>
      <c r="N13" s="124">
        <f t="shared" si="2"/>
        <v>90.74549218330651</v>
      </c>
    </row>
    <row r="14" spans="1:14" ht="14.25" thickBot="1">
      <c r="A14" s="250"/>
      <c r="B14" s="177" t="s">
        <v>26</v>
      </c>
      <c r="C14" s="84">
        <v>111.97</v>
      </c>
      <c r="D14" s="84">
        <v>897.46</v>
      </c>
      <c r="E14" s="84">
        <v>617.25</v>
      </c>
      <c r="F14" s="39">
        <f t="shared" si="0"/>
        <v>45.396516808424472</v>
      </c>
      <c r="G14" s="88">
        <v>35937</v>
      </c>
      <c r="H14" s="88">
        <v>7796388.9299999997</v>
      </c>
      <c r="I14" s="88">
        <v>621</v>
      </c>
      <c r="J14" s="85">
        <v>66.66</v>
      </c>
      <c r="K14" s="85">
        <v>199.86</v>
      </c>
      <c r="L14" s="85">
        <v>121.63</v>
      </c>
      <c r="M14" s="39">
        <f t="shared" si="1"/>
        <v>64.318013647948717</v>
      </c>
      <c r="N14" s="124">
        <f t="shared" si="2"/>
        <v>60.286773485886982</v>
      </c>
    </row>
    <row r="15" spans="1:14" ht="14.25" thickBot="1">
      <c r="A15" s="250"/>
      <c r="B15" s="177" t="s">
        <v>27</v>
      </c>
      <c r="C15" s="84">
        <v>72.010000000000005</v>
      </c>
      <c r="D15" s="84">
        <v>207.34</v>
      </c>
      <c r="E15" s="84">
        <v>114.05</v>
      </c>
      <c r="F15" s="39">
        <f t="shared" si="0"/>
        <v>81.797457255589663</v>
      </c>
      <c r="G15" s="88">
        <v>100</v>
      </c>
      <c r="H15" s="88">
        <v>81237.75</v>
      </c>
      <c r="I15" s="88">
        <v>1</v>
      </c>
      <c r="J15" s="85">
        <v>0</v>
      </c>
      <c r="K15" s="100">
        <v>3.68</v>
      </c>
      <c r="L15" s="85"/>
      <c r="M15" s="39"/>
      <c r="N15" s="124">
        <f t="shared" si="2"/>
        <v>70.727302075781864</v>
      </c>
    </row>
    <row r="16" spans="1:14" ht="14.25" thickBot="1">
      <c r="A16" s="250"/>
      <c r="B16" s="18" t="s">
        <v>28</v>
      </c>
      <c r="C16" s="84">
        <v>28.3</v>
      </c>
      <c r="D16" s="84">
        <v>109.41</v>
      </c>
      <c r="E16" s="84">
        <v>49.72</v>
      </c>
      <c r="F16" s="39">
        <f t="shared" si="0"/>
        <v>120.05229283990346</v>
      </c>
      <c r="G16" s="88">
        <v>28</v>
      </c>
      <c r="H16" s="88">
        <v>26571.41</v>
      </c>
      <c r="I16" s="88">
        <v>1</v>
      </c>
      <c r="J16" s="85">
        <v>0</v>
      </c>
      <c r="K16" s="85">
        <v>3.68</v>
      </c>
      <c r="L16" s="85"/>
      <c r="M16" s="39"/>
      <c r="N16" s="124">
        <f t="shared" si="2"/>
        <v>100</v>
      </c>
    </row>
    <row r="17" spans="1:14" ht="14.25" thickBot="1">
      <c r="A17" s="250"/>
      <c r="B17" s="18" t="s">
        <v>29</v>
      </c>
      <c r="C17" s="84"/>
      <c r="D17" s="84"/>
      <c r="E17" s="84">
        <v>2.4900000000000002</v>
      </c>
      <c r="F17" s="39">
        <f t="shared" si="0"/>
        <v>-100</v>
      </c>
      <c r="G17" s="88"/>
      <c r="H17" s="88"/>
      <c r="I17" s="88"/>
      <c r="J17" s="85"/>
      <c r="K17" s="85"/>
      <c r="L17" s="85"/>
      <c r="M17" s="39"/>
      <c r="N17" s="124">
        <f t="shared" si="2"/>
        <v>0</v>
      </c>
    </row>
    <row r="18" spans="1:14" ht="14.25" thickBot="1">
      <c r="A18" s="250"/>
      <c r="B18" s="18" t="s">
        <v>30</v>
      </c>
      <c r="C18" s="84">
        <v>43.71</v>
      </c>
      <c r="D18" s="84">
        <v>97.93</v>
      </c>
      <c r="E18" s="84">
        <v>61.84</v>
      </c>
      <c r="F18" s="39">
        <f t="shared" si="0"/>
        <v>58.360284605433378</v>
      </c>
      <c r="G18" s="88">
        <v>72</v>
      </c>
      <c r="H18" s="88">
        <v>54666.34</v>
      </c>
      <c r="I18" s="88">
        <v>0</v>
      </c>
      <c r="J18" s="85"/>
      <c r="K18" s="85"/>
      <c r="L18" s="85"/>
      <c r="M18" s="39"/>
      <c r="N18" s="124">
        <f t="shared" si="2"/>
        <v>61.501917392769869</v>
      </c>
    </row>
    <row r="19" spans="1:14" ht="14.25" thickBot="1">
      <c r="A19" s="251"/>
      <c r="B19" s="19" t="s">
        <v>31</v>
      </c>
      <c r="C19" s="20">
        <f t="shared" ref="C19:L19" si="3">C7+C9+C10+C11+C12+C13+C14+C15</f>
        <v>3248.35</v>
      </c>
      <c r="D19" s="20">
        <f t="shared" si="3"/>
        <v>10502.8</v>
      </c>
      <c r="E19" s="20">
        <f t="shared" si="3"/>
        <v>12166.94</v>
      </c>
      <c r="F19" s="20">
        <f t="shared" si="0"/>
        <v>-13.677555737103997</v>
      </c>
      <c r="G19" s="20">
        <f t="shared" si="3"/>
        <v>83701</v>
      </c>
      <c r="H19" s="20">
        <f t="shared" si="3"/>
        <v>12493913.93</v>
      </c>
      <c r="I19" s="20">
        <f t="shared" si="3"/>
        <v>7037</v>
      </c>
      <c r="J19" s="20">
        <f t="shared" si="3"/>
        <v>949.82</v>
      </c>
      <c r="K19" s="20">
        <f t="shared" si="3"/>
        <v>6592.19</v>
      </c>
      <c r="L19" s="20">
        <f t="shared" si="3"/>
        <v>3469.5200000000004</v>
      </c>
      <c r="M19" s="20">
        <f t="shared" ref="M19:M22" si="4">(K19-L19)/L19*100</f>
        <v>90.002939887938354</v>
      </c>
      <c r="N19" s="125">
        <f t="shared" si="2"/>
        <v>56.445307100896422</v>
      </c>
    </row>
    <row r="20" spans="1:14" ht="15" thickTop="1" thickBot="1">
      <c r="A20" s="247" t="s">
        <v>32</v>
      </c>
      <c r="B20" s="22" t="s">
        <v>19</v>
      </c>
      <c r="C20" s="23">
        <v>196.421818</v>
      </c>
      <c r="D20" s="23">
        <v>1256.954522</v>
      </c>
      <c r="E20" s="23">
        <v>1103.1199999999999</v>
      </c>
      <c r="F20" s="126">
        <f t="shared" si="0"/>
        <v>13.94540231343826</v>
      </c>
      <c r="G20" s="24">
        <v>4563</v>
      </c>
      <c r="H20" s="24">
        <v>500655.74119999999</v>
      </c>
      <c r="I20" s="24">
        <v>567</v>
      </c>
      <c r="J20" s="23">
        <v>172.74621500000001</v>
      </c>
      <c r="K20" s="24">
        <v>700.59952599999997</v>
      </c>
      <c r="L20" s="24">
        <v>533.86</v>
      </c>
      <c r="M20" s="126">
        <f t="shared" si="4"/>
        <v>31.232818716517428</v>
      </c>
      <c r="N20" s="127">
        <f>D20/D202*100</f>
        <v>11.364701775782194</v>
      </c>
    </row>
    <row r="21" spans="1:14" ht="14.25" thickBot="1">
      <c r="A21" s="250"/>
      <c r="B21" s="177" t="s">
        <v>20</v>
      </c>
      <c r="C21" s="24">
        <v>35.818731</v>
      </c>
      <c r="D21" s="24">
        <v>227.37702200000001</v>
      </c>
      <c r="E21" s="24">
        <v>215.17</v>
      </c>
      <c r="F21" s="39">
        <f t="shared" si="0"/>
        <v>5.6731988660129309</v>
      </c>
      <c r="G21" s="24">
        <v>1092</v>
      </c>
      <c r="H21" s="24">
        <v>21800</v>
      </c>
      <c r="I21" s="24">
        <v>253</v>
      </c>
      <c r="J21" s="24">
        <v>26.105875000000001</v>
      </c>
      <c r="K21" s="24">
        <v>179.57978</v>
      </c>
      <c r="L21" s="24">
        <v>153.26</v>
      </c>
      <c r="M21" s="39">
        <f t="shared" si="4"/>
        <v>17.173287224324685</v>
      </c>
      <c r="N21" s="124">
        <f>D21/D203*100</f>
        <v>9.204338994211831</v>
      </c>
    </row>
    <row r="22" spans="1:14" ht="14.25" thickBot="1">
      <c r="A22" s="250"/>
      <c r="B22" s="177" t="s">
        <v>21</v>
      </c>
      <c r="C22" s="24">
        <v>4.029604</v>
      </c>
      <c r="D22" s="24">
        <v>11.862572</v>
      </c>
      <c r="E22" s="24">
        <v>12.66</v>
      </c>
      <c r="F22" s="39">
        <f t="shared" si="0"/>
        <v>-6.2987993680884671</v>
      </c>
      <c r="G22" s="24">
        <v>8</v>
      </c>
      <c r="H22" s="24">
        <v>24981.086798</v>
      </c>
      <c r="I22" s="24">
        <v>1</v>
      </c>
      <c r="J22" s="24">
        <v>0.6</v>
      </c>
      <c r="K22" s="24">
        <v>0.6</v>
      </c>
      <c r="L22" s="24"/>
      <c r="M22" s="39" t="e">
        <f t="shared" si="4"/>
        <v>#DIV/0!</v>
      </c>
      <c r="N22" s="124">
        <f>D22/D204*100</f>
        <v>1.8747008951642836</v>
      </c>
    </row>
    <row r="23" spans="1:14" ht="14.25" thickBot="1">
      <c r="A23" s="250"/>
      <c r="B23" s="177" t="s">
        <v>22</v>
      </c>
      <c r="C23" s="24">
        <v>0.159049</v>
      </c>
      <c r="D23" s="24">
        <v>1.487973</v>
      </c>
      <c r="E23" s="24">
        <v>1.57</v>
      </c>
      <c r="F23" s="39">
        <f t="shared" si="0"/>
        <v>-5.2246496815286667</v>
      </c>
      <c r="G23" s="24">
        <v>135</v>
      </c>
      <c r="H23" s="24">
        <v>9151.0849999999991</v>
      </c>
      <c r="I23" s="24">
        <v>5</v>
      </c>
      <c r="J23" s="24">
        <v>0.307</v>
      </c>
      <c r="K23" s="24">
        <v>0.41699999999999998</v>
      </c>
      <c r="L23" s="24">
        <v>0.63</v>
      </c>
      <c r="M23" s="39"/>
      <c r="N23" s="124">
        <f>D23/D205*100</f>
        <v>0.81331065190316343</v>
      </c>
    </row>
    <row r="24" spans="1:14" ht="14.25" thickBot="1">
      <c r="A24" s="250"/>
      <c r="B24" s="177" t="s">
        <v>23</v>
      </c>
      <c r="C24" s="24"/>
      <c r="D24" s="24"/>
      <c r="E24" s="24"/>
      <c r="F24" s="39"/>
      <c r="G24" s="24"/>
      <c r="H24" s="24"/>
      <c r="I24" s="24"/>
      <c r="J24" s="24"/>
      <c r="K24" s="24"/>
      <c r="L24" s="24"/>
      <c r="M24" s="39"/>
      <c r="N24" s="124"/>
    </row>
    <row r="25" spans="1:14" ht="14.25" thickBot="1">
      <c r="A25" s="250"/>
      <c r="B25" s="177" t="s">
        <v>24</v>
      </c>
      <c r="C25" s="25">
        <v>1.886792</v>
      </c>
      <c r="D25" s="25">
        <v>6.4267250000000002</v>
      </c>
      <c r="E25" s="24">
        <v>4.97</v>
      </c>
      <c r="F25" s="39">
        <f>(D25-E25)/E25*100</f>
        <v>29.310362173038239</v>
      </c>
      <c r="G25" s="24">
        <v>17</v>
      </c>
      <c r="H25" s="24">
        <v>4049.7748999999999</v>
      </c>
      <c r="I25" s="24">
        <v>2</v>
      </c>
      <c r="J25" s="25"/>
      <c r="K25" s="24"/>
      <c r="L25" s="24">
        <v>20.2</v>
      </c>
      <c r="M25" s="39">
        <f>(K25-L25)/L25*100</f>
        <v>-100</v>
      </c>
      <c r="N25" s="124">
        <f>D25/D207*100</f>
        <v>0.32630857928822349</v>
      </c>
    </row>
    <row r="26" spans="1:14" ht="14.25" thickBot="1">
      <c r="A26" s="250"/>
      <c r="B26" s="177" t="s">
        <v>25</v>
      </c>
      <c r="C26" s="26">
        <v>0.24940000000000001</v>
      </c>
      <c r="D26" s="26">
        <v>3.5608200000000001</v>
      </c>
      <c r="E26" s="26">
        <v>1.32</v>
      </c>
      <c r="F26" s="39"/>
      <c r="G26" s="26">
        <v>4</v>
      </c>
      <c r="H26" s="26">
        <v>178.041</v>
      </c>
      <c r="I26" s="26">
        <v>1</v>
      </c>
      <c r="J26" s="26"/>
      <c r="K26" s="26">
        <v>0.29767500000000002</v>
      </c>
      <c r="L26" s="26"/>
      <c r="M26" s="39"/>
      <c r="N26" s="124"/>
    </row>
    <row r="27" spans="1:14" ht="14.25" thickBot="1">
      <c r="A27" s="250"/>
      <c r="B27" s="177" t="s">
        <v>26</v>
      </c>
      <c r="C27" s="24">
        <v>10.63</v>
      </c>
      <c r="D27" s="24">
        <v>74.510000000000005</v>
      </c>
      <c r="E27" s="24">
        <v>39.81</v>
      </c>
      <c r="F27" s="39">
        <f>(D27-E27)/E27*100</f>
        <v>87.164029138407443</v>
      </c>
      <c r="G27" s="24">
        <v>13516</v>
      </c>
      <c r="H27" s="24">
        <v>539354.65599999996</v>
      </c>
      <c r="I27" s="24">
        <v>53</v>
      </c>
      <c r="J27" s="24">
        <v>2.1484369999999999</v>
      </c>
      <c r="K27" s="24">
        <v>46.360250999999998</v>
      </c>
      <c r="L27" s="24">
        <v>3.56</v>
      </c>
      <c r="M27" s="39">
        <f>(K27-L27)/L27*100</f>
        <v>1202.2542415730336</v>
      </c>
      <c r="N27" s="124">
        <f>D27/D209*100</f>
        <v>5.0052007804620144</v>
      </c>
    </row>
    <row r="28" spans="1:14" ht="14.25" thickBot="1">
      <c r="A28" s="250"/>
      <c r="B28" s="177" t="s">
        <v>27</v>
      </c>
      <c r="C28" s="24">
        <v>1.963962</v>
      </c>
      <c r="D28" s="24">
        <v>1.963962</v>
      </c>
      <c r="E28" s="24"/>
      <c r="F28" s="39"/>
      <c r="G28" s="24">
        <v>2</v>
      </c>
      <c r="H28" s="24">
        <v>1040.9058</v>
      </c>
      <c r="I28" s="24"/>
      <c r="J28" s="24"/>
      <c r="K28" s="24"/>
      <c r="L28" s="24"/>
      <c r="M28" s="39"/>
      <c r="N28" s="124"/>
    </row>
    <row r="29" spans="1:14" ht="14.25" thickBot="1">
      <c r="A29" s="250"/>
      <c r="B29" s="18" t="s">
        <v>28</v>
      </c>
      <c r="C29" s="48"/>
      <c r="D29" s="48"/>
      <c r="E29" s="48"/>
      <c r="F29" s="39"/>
      <c r="G29" s="48"/>
      <c r="H29" s="48"/>
      <c r="I29" s="48"/>
      <c r="J29" s="48"/>
      <c r="K29" s="48"/>
      <c r="L29" s="48"/>
      <c r="M29" s="39"/>
      <c r="N29" s="124"/>
    </row>
    <row r="30" spans="1:14" ht="14.25" thickBot="1">
      <c r="A30" s="250"/>
      <c r="B30" s="18" t="s">
        <v>29</v>
      </c>
      <c r="C30" s="48">
        <v>1.963962</v>
      </c>
      <c r="D30" s="48">
        <v>1.963962</v>
      </c>
      <c r="E30" s="48"/>
      <c r="F30" s="39"/>
      <c r="G30" s="48">
        <v>2</v>
      </c>
      <c r="H30" s="48">
        <v>1040.9058</v>
      </c>
      <c r="I30" s="48"/>
      <c r="J30" s="48"/>
      <c r="K30" s="48"/>
      <c r="L30" s="48"/>
      <c r="M30" s="39"/>
      <c r="N30" s="124"/>
    </row>
    <row r="31" spans="1:14" ht="14.25" thickBot="1">
      <c r="A31" s="250"/>
      <c r="B31" s="18" t="s">
        <v>30</v>
      </c>
      <c r="C31" s="48"/>
      <c r="D31" s="48"/>
      <c r="E31" s="48"/>
      <c r="F31" s="39"/>
      <c r="G31" s="48"/>
      <c r="H31" s="48"/>
      <c r="I31" s="48"/>
      <c r="J31" s="48"/>
      <c r="K31" s="48"/>
      <c r="L31" s="48"/>
      <c r="M31" s="39"/>
      <c r="N31" s="124"/>
    </row>
    <row r="32" spans="1:14" ht="14.25" thickBot="1">
      <c r="A32" s="251"/>
      <c r="B32" s="19" t="s">
        <v>31</v>
      </c>
      <c r="C32" s="20">
        <f t="shared" ref="C32:L32" si="5">C20+C22+C23+C24+C25+C26+C27+C28</f>
        <v>215.34062500000005</v>
      </c>
      <c r="D32" s="20">
        <f t="shared" si="5"/>
        <v>1356.766574</v>
      </c>
      <c r="E32" s="20">
        <f t="shared" si="5"/>
        <v>1163.4499999999998</v>
      </c>
      <c r="F32" s="20">
        <f t="shared" ref="F32:F38" si="6">(D32-E32)/E32*100</f>
        <v>16.615804203016907</v>
      </c>
      <c r="G32" s="20">
        <f t="shared" si="5"/>
        <v>18245</v>
      </c>
      <c r="H32" s="20">
        <f t="shared" si="5"/>
        <v>1079411.290698</v>
      </c>
      <c r="I32" s="20">
        <f t="shared" si="5"/>
        <v>629</v>
      </c>
      <c r="J32" s="20">
        <f t="shared" si="5"/>
        <v>175.80165199999999</v>
      </c>
      <c r="K32" s="20">
        <f t="shared" si="5"/>
        <v>748.274452</v>
      </c>
      <c r="L32" s="20">
        <f t="shared" si="5"/>
        <v>558.25</v>
      </c>
      <c r="M32" s="20">
        <f t="shared" ref="M32:M37" si="7">(K32-L32)/L32*100</f>
        <v>34.039310703090017</v>
      </c>
      <c r="N32" s="125">
        <f>D32/D214*100</f>
        <v>7.2916846872892096</v>
      </c>
    </row>
    <row r="33" spans="1:14" ht="15" thickTop="1" thickBot="1">
      <c r="A33" s="247" t="s">
        <v>33</v>
      </c>
      <c r="B33" s="22" t="s">
        <v>19</v>
      </c>
      <c r="C33" s="119">
        <v>460.21077999999989</v>
      </c>
      <c r="D33" s="119">
        <v>2008.961303</v>
      </c>
      <c r="E33" s="104">
        <v>2173.6703459999999</v>
      </c>
      <c r="F33" s="126">
        <f t="shared" si="6"/>
        <v>-7.5774619322151739</v>
      </c>
      <c r="G33" s="85">
        <v>12594</v>
      </c>
      <c r="H33" s="85">
        <v>1327783.544549997</v>
      </c>
      <c r="I33" s="85">
        <v>1603</v>
      </c>
      <c r="J33" s="85">
        <v>106.1</v>
      </c>
      <c r="K33" s="85">
        <v>1005.2800000000001</v>
      </c>
      <c r="L33" s="85">
        <v>751.78819199999998</v>
      </c>
      <c r="M33" s="126">
        <f t="shared" si="7"/>
        <v>33.718514163627631</v>
      </c>
      <c r="N33" s="127">
        <f t="shared" ref="N33:N38" si="8">D33/D202*100</f>
        <v>18.16393965579115</v>
      </c>
    </row>
    <row r="34" spans="1:14" ht="14.25" thickBot="1">
      <c r="A34" s="250"/>
      <c r="B34" s="177" t="s">
        <v>20</v>
      </c>
      <c r="C34" s="119">
        <v>101.52509699999996</v>
      </c>
      <c r="D34" s="119">
        <v>459.361963</v>
      </c>
      <c r="E34" s="104">
        <v>418.58361799999994</v>
      </c>
      <c r="F34" s="39">
        <f t="shared" si="6"/>
        <v>9.741983022374292</v>
      </c>
      <c r="G34" s="85">
        <v>4522</v>
      </c>
      <c r="H34" s="85">
        <v>90440</v>
      </c>
      <c r="I34" s="85">
        <v>717</v>
      </c>
      <c r="J34" s="85">
        <v>25.93</v>
      </c>
      <c r="K34" s="85">
        <v>362.32</v>
      </c>
      <c r="L34" s="85">
        <v>270.11126899999999</v>
      </c>
      <c r="M34" s="39">
        <f t="shared" si="7"/>
        <v>34.137313612043343</v>
      </c>
      <c r="N34" s="124">
        <f t="shared" si="8"/>
        <v>18.595208923523472</v>
      </c>
    </row>
    <row r="35" spans="1:14" ht="14.25" thickBot="1">
      <c r="A35" s="250"/>
      <c r="B35" s="177" t="s">
        <v>21</v>
      </c>
      <c r="C35" s="119">
        <v>3.5732189999999964</v>
      </c>
      <c r="D35" s="119">
        <v>18.948440999999999</v>
      </c>
      <c r="E35" s="104">
        <v>22.947275000000001</v>
      </c>
      <c r="F35" s="39">
        <f t="shared" si="6"/>
        <v>-17.426182411637122</v>
      </c>
      <c r="G35" s="85">
        <v>645</v>
      </c>
      <c r="H35" s="85">
        <v>50174.230600000003</v>
      </c>
      <c r="I35" s="85">
        <v>20</v>
      </c>
      <c r="J35" s="85">
        <v>1</v>
      </c>
      <c r="K35" s="85">
        <v>4</v>
      </c>
      <c r="L35" s="85">
        <v>0</v>
      </c>
      <c r="M35" s="39" t="e">
        <f t="shared" si="7"/>
        <v>#DIV/0!</v>
      </c>
      <c r="N35" s="124">
        <f t="shared" si="8"/>
        <v>2.9945158018571023</v>
      </c>
    </row>
    <row r="36" spans="1:14" ht="14.25" thickBot="1">
      <c r="A36" s="250"/>
      <c r="B36" s="177" t="s">
        <v>22</v>
      </c>
      <c r="C36" s="119">
        <v>0.40778200000000009</v>
      </c>
      <c r="D36" s="119">
        <v>4.268154</v>
      </c>
      <c r="E36" s="104">
        <v>4.0644090000000004</v>
      </c>
      <c r="F36" s="39">
        <f t="shared" si="6"/>
        <v>5.012905935401669</v>
      </c>
      <c r="G36" s="85">
        <v>277</v>
      </c>
      <c r="H36" s="85">
        <v>22289.32</v>
      </c>
      <c r="I36" s="85">
        <v>21</v>
      </c>
      <c r="J36" s="85">
        <v>0</v>
      </c>
      <c r="K36" s="85">
        <v>5</v>
      </c>
      <c r="L36" s="85">
        <v>4</v>
      </c>
      <c r="M36" s="39">
        <f t="shared" si="7"/>
        <v>25</v>
      </c>
      <c r="N36" s="124">
        <f t="shared" si="8"/>
        <v>2.3329288314795327</v>
      </c>
    </row>
    <row r="37" spans="1:14" ht="14.25" thickBot="1">
      <c r="A37" s="250"/>
      <c r="B37" s="177" t="s">
        <v>23</v>
      </c>
      <c r="C37" s="119">
        <v>0</v>
      </c>
      <c r="D37" s="119">
        <v>4.3585000000000003</v>
      </c>
      <c r="E37" s="104">
        <v>0</v>
      </c>
      <c r="F37" s="39" t="e">
        <f t="shared" si="6"/>
        <v>#DIV/0!</v>
      </c>
      <c r="G37" s="85">
        <v>422</v>
      </c>
      <c r="H37" s="85">
        <v>14428.92325</v>
      </c>
      <c r="I37" s="85">
        <v>2</v>
      </c>
      <c r="J37" s="85">
        <v>0</v>
      </c>
      <c r="K37" s="85">
        <v>0</v>
      </c>
      <c r="L37" s="85">
        <v>1</v>
      </c>
      <c r="M37" s="39">
        <f t="shared" si="7"/>
        <v>-100</v>
      </c>
      <c r="N37" s="124">
        <f t="shared" si="8"/>
        <v>7.9286389387509963</v>
      </c>
    </row>
    <row r="38" spans="1:14" ht="14.25" thickBot="1">
      <c r="A38" s="250"/>
      <c r="B38" s="177" t="s">
        <v>24</v>
      </c>
      <c r="C38" s="119">
        <v>2.0262230000000159</v>
      </c>
      <c r="D38" s="119">
        <v>278.090283</v>
      </c>
      <c r="E38" s="104">
        <v>189.07819899999998</v>
      </c>
      <c r="F38" s="39">
        <f t="shared" si="6"/>
        <v>47.076862626558032</v>
      </c>
      <c r="G38" s="85">
        <v>149</v>
      </c>
      <c r="H38" s="85">
        <v>68799.789801999999</v>
      </c>
      <c r="I38" s="85">
        <v>17</v>
      </c>
      <c r="J38" s="85">
        <v>2</v>
      </c>
      <c r="K38" s="85">
        <v>12</v>
      </c>
      <c r="L38" s="85">
        <v>13</v>
      </c>
      <c r="M38" s="39">
        <f t="shared" ref="M38" si="9">(K38-L38)/L38*100</f>
        <v>-7.6923076923076925</v>
      </c>
      <c r="N38" s="124">
        <f t="shared" si="8"/>
        <v>14.119671397109727</v>
      </c>
    </row>
    <row r="39" spans="1:14" ht="14.25" thickBot="1">
      <c r="A39" s="250"/>
      <c r="B39" s="177" t="s">
        <v>25</v>
      </c>
      <c r="C39" s="119">
        <v>0</v>
      </c>
      <c r="D39" s="119">
        <v>0</v>
      </c>
      <c r="E39" s="104">
        <v>0</v>
      </c>
      <c r="F39" s="39"/>
      <c r="G39" s="87"/>
      <c r="H39" s="87">
        <v>0</v>
      </c>
      <c r="I39" s="87">
        <v>0</v>
      </c>
      <c r="J39" s="85">
        <v>0</v>
      </c>
      <c r="K39" s="87">
        <v>0</v>
      </c>
      <c r="L39" s="87">
        <v>0</v>
      </c>
      <c r="M39" s="39"/>
      <c r="N39" s="124"/>
    </row>
    <row r="40" spans="1:14" ht="14.25" thickBot="1">
      <c r="A40" s="250"/>
      <c r="B40" s="177" t="s">
        <v>26</v>
      </c>
      <c r="C40" s="119">
        <v>37.964322000000209</v>
      </c>
      <c r="D40" s="119">
        <v>249.36881899999986</v>
      </c>
      <c r="E40" s="104">
        <v>216.74241700000019</v>
      </c>
      <c r="F40" s="39">
        <f>(D40-E40)/E40*100</f>
        <v>15.053076574300473</v>
      </c>
      <c r="G40" s="85">
        <v>4809</v>
      </c>
      <c r="H40" s="85">
        <v>4781271.17</v>
      </c>
      <c r="I40" s="87">
        <v>49</v>
      </c>
      <c r="J40" s="85">
        <v>8</v>
      </c>
      <c r="K40" s="87">
        <v>25</v>
      </c>
      <c r="L40" s="85">
        <v>19.669999999999998</v>
      </c>
      <c r="M40" s="39">
        <f>(K40-L40)/L40*100</f>
        <v>27.09710218607017</v>
      </c>
      <c r="N40" s="124">
        <f>D40/D209*100</f>
        <v>16.751322070617235</v>
      </c>
    </row>
    <row r="41" spans="1:14" ht="14.25" thickBot="1">
      <c r="A41" s="250"/>
      <c r="B41" s="177" t="s">
        <v>27</v>
      </c>
      <c r="C41" s="119">
        <v>0</v>
      </c>
      <c r="D41" s="119">
        <v>0</v>
      </c>
      <c r="E41" s="104">
        <v>0</v>
      </c>
      <c r="F41" s="39"/>
      <c r="G41" s="85"/>
      <c r="H41" s="85"/>
      <c r="I41" s="87">
        <v>0</v>
      </c>
      <c r="J41" s="85">
        <v>0</v>
      </c>
      <c r="K41" s="87">
        <v>0</v>
      </c>
      <c r="L41" s="85">
        <v>0</v>
      </c>
      <c r="M41" s="39"/>
      <c r="N41" s="124">
        <f>D41/D210*100</f>
        <v>0</v>
      </c>
    </row>
    <row r="42" spans="1:14" ht="14.25" thickBot="1">
      <c r="A42" s="250"/>
      <c r="B42" s="18" t="s">
        <v>28</v>
      </c>
      <c r="C42" s="119">
        <v>0</v>
      </c>
      <c r="D42" s="119">
        <v>0</v>
      </c>
      <c r="E42" s="104">
        <v>0</v>
      </c>
      <c r="F42" s="39"/>
      <c r="G42" s="85"/>
      <c r="H42" s="85"/>
      <c r="I42" s="85">
        <v>0</v>
      </c>
      <c r="J42" s="85">
        <v>0</v>
      </c>
      <c r="K42" s="85">
        <v>0</v>
      </c>
      <c r="L42" s="85">
        <v>0</v>
      </c>
      <c r="M42" s="39"/>
      <c r="N42" s="124"/>
    </row>
    <row r="43" spans="1:14" ht="14.25" thickBot="1">
      <c r="A43" s="250"/>
      <c r="B43" s="18" t="s">
        <v>29</v>
      </c>
      <c r="C43" s="119">
        <v>0</v>
      </c>
      <c r="D43" s="119">
        <v>0</v>
      </c>
      <c r="E43" s="104">
        <v>0</v>
      </c>
      <c r="F43" s="39"/>
      <c r="G43" s="85"/>
      <c r="H43" s="85"/>
      <c r="I43" s="85">
        <v>0</v>
      </c>
      <c r="J43" s="85">
        <v>0</v>
      </c>
      <c r="K43" s="85">
        <v>0</v>
      </c>
      <c r="L43" s="85">
        <v>0</v>
      </c>
      <c r="M43" s="39"/>
      <c r="N43" s="124">
        <f>D43/D212*100</f>
        <v>0</v>
      </c>
    </row>
    <row r="44" spans="1:14" ht="14.25" thickBot="1">
      <c r="A44" s="250"/>
      <c r="B44" s="18" t="s">
        <v>30</v>
      </c>
      <c r="C44" s="119">
        <v>0</v>
      </c>
      <c r="D44" s="119">
        <v>0</v>
      </c>
      <c r="E44" s="104">
        <v>0</v>
      </c>
      <c r="F44" s="39"/>
      <c r="G44" s="85"/>
      <c r="H44" s="85"/>
      <c r="I44" s="85">
        <v>0</v>
      </c>
      <c r="J44" s="85">
        <v>0</v>
      </c>
      <c r="K44" s="85">
        <v>0</v>
      </c>
      <c r="L44" s="85">
        <v>0</v>
      </c>
      <c r="M44" s="39"/>
      <c r="N44" s="124"/>
    </row>
    <row r="45" spans="1:14" ht="14.25" thickBot="1">
      <c r="A45" s="251"/>
      <c r="B45" s="19" t="s">
        <v>31</v>
      </c>
      <c r="C45" s="20">
        <f t="shared" ref="C45:L45" si="10">C33+C35+C36+C37+C38+C39+C40+C41</f>
        <v>504.1823260000001</v>
      </c>
      <c r="D45" s="20">
        <f t="shared" si="10"/>
        <v>2563.9955</v>
      </c>
      <c r="E45" s="20">
        <f t="shared" si="10"/>
        <v>2606.5026460000004</v>
      </c>
      <c r="F45" s="20">
        <f>(D45-E45)/E45*100</f>
        <v>-1.6308115422492602</v>
      </c>
      <c r="G45" s="20">
        <f t="shared" si="10"/>
        <v>18896</v>
      </c>
      <c r="H45" s="20">
        <f t="shared" si="10"/>
        <v>6264746.9782019965</v>
      </c>
      <c r="I45" s="20">
        <f t="shared" si="10"/>
        <v>1712</v>
      </c>
      <c r="J45" s="20">
        <f t="shared" si="10"/>
        <v>117.1</v>
      </c>
      <c r="K45" s="20">
        <f t="shared" si="10"/>
        <v>1051.2800000000002</v>
      </c>
      <c r="L45" s="20">
        <f t="shared" si="10"/>
        <v>789.45819199999994</v>
      </c>
      <c r="M45" s="20">
        <f t="shared" ref="M45:M49" si="11">(K45-L45)/L45*100</f>
        <v>33.164746487297236</v>
      </c>
      <c r="N45" s="125">
        <f>D45/D214*100</f>
        <v>13.779707640135626</v>
      </c>
    </row>
    <row r="46" spans="1:14" ht="14.25" thickTop="1">
      <c r="A46" s="247" t="s">
        <v>34</v>
      </c>
      <c r="B46" s="22" t="s">
        <v>19</v>
      </c>
      <c r="C46" s="136">
        <v>114.1639</v>
      </c>
      <c r="D46" s="136">
        <v>909.01</v>
      </c>
      <c r="E46" s="136">
        <v>1091.4423999999999</v>
      </c>
      <c r="F46" s="126">
        <f>(D46-E46)/E46*100</f>
        <v>-16.714798692079391</v>
      </c>
      <c r="G46" s="137">
        <v>5665</v>
      </c>
      <c r="H46" s="137">
        <v>467473</v>
      </c>
      <c r="I46" s="137">
        <v>959</v>
      </c>
      <c r="J46" s="137">
        <v>138.94149999999999</v>
      </c>
      <c r="K46" s="137">
        <v>727.21659999999997</v>
      </c>
      <c r="L46" s="137">
        <v>666.62660000000005</v>
      </c>
      <c r="M46" s="126">
        <f t="shared" si="11"/>
        <v>9.0890462516797133</v>
      </c>
      <c r="N46" s="127">
        <f>D46/D202*100</f>
        <v>8.2187759225896411</v>
      </c>
    </row>
    <row r="47" spans="1:14">
      <c r="A47" s="248"/>
      <c r="B47" s="177" t="s">
        <v>20</v>
      </c>
      <c r="C47" s="137">
        <v>33.479999999999997</v>
      </c>
      <c r="D47" s="137">
        <v>218.9796</v>
      </c>
      <c r="E47" s="137">
        <v>279.18209999999999</v>
      </c>
      <c r="F47" s="39">
        <f>(D47-E47)/E47*100</f>
        <v>-21.563882498197408</v>
      </c>
      <c r="G47" s="137">
        <v>1878</v>
      </c>
      <c r="H47" s="137">
        <v>37460</v>
      </c>
      <c r="I47" s="137">
        <v>367</v>
      </c>
      <c r="J47" s="137">
        <v>33.802900000000001</v>
      </c>
      <c r="K47" s="137">
        <v>202.7997</v>
      </c>
      <c r="L47" s="137">
        <v>204.48400000000001</v>
      </c>
      <c r="M47" s="39">
        <f t="shared" si="11"/>
        <v>-0.8236830265448678</v>
      </c>
      <c r="N47" s="124">
        <f>D47/D203*100</f>
        <v>8.8644070253365772</v>
      </c>
    </row>
    <row r="48" spans="1:14">
      <c r="A48" s="248"/>
      <c r="B48" s="177" t="s">
        <v>21</v>
      </c>
      <c r="C48" s="137">
        <v>2.6360999999999999</v>
      </c>
      <c r="D48" s="137">
        <v>34.872999999999998</v>
      </c>
      <c r="E48" s="137">
        <v>23.448599999999999</v>
      </c>
      <c r="F48" s="39">
        <f>(D48-E48)/E48*100</f>
        <v>48.721032385728776</v>
      </c>
      <c r="G48" s="137">
        <v>34</v>
      </c>
      <c r="H48" s="137">
        <v>26688</v>
      </c>
      <c r="I48" s="137">
        <v>2</v>
      </c>
      <c r="J48" s="137">
        <v>0</v>
      </c>
      <c r="K48" s="137">
        <v>0.63100000000000001</v>
      </c>
      <c r="L48" s="137">
        <v>589.26589999999999</v>
      </c>
      <c r="M48" s="39">
        <f t="shared" si="11"/>
        <v>-99.892917611557024</v>
      </c>
      <c r="N48" s="124">
        <f>D48/D204*100</f>
        <v>5.5111525828516825</v>
      </c>
    </row>
    <row r="49" spans="1:14">
      <c r="A49" s="248"/>
      <c r="B49" s="177" t="s">
        <v>22</v>
      </c>
      <c r="C49" s="137">
        <v>0.08</v>
      </c>
      <c r="D49" s="137">
        <v>0.48</v>
      </c>
      <c r="E49" s="137">
        <v>1.2083999999999999</v>
      </c>
      <c r="F49" s="39">
        <f>(D49-E49)/E49*100</f>
        <v>-60.278053624627603</v>
      </c>
      <c r="G49" s="137">
        <v>27</v>
      </c>
      <c r="H49" s="137">
        <v>7503</v>
      </c>
      <c r="I49" s="137">
        <v>5</v>
      </c>
      <c r="J49" s="137">
        <v>0</v>
      </c>
      <c r="K49" s="137">
        <v>1.3973</v>
      </c>
      <c r="L49" s="137">
        <v>4.1449999999999996</v>
      </c>
      <c r="M49" s="39">
        <f t="shared" si="11"/>
        <v>-66.289505428226775</v>
      </c>
      <c r="N49" s="124">
        <f>D49/D205*100</f>
        <v>0.26236303542706652</v>
      </c>
    </row>
    <row r="50" spans="1:14">
      <c r="A50" s="248"/>
      <c r="B50" s="177" t="s">
        <v>23</v>
      </c>
      <c r="C50" s="137">
        <v>0</v>
      </c>
      <c r="D50" s="137">
        <v>0</v>
      </c>
      <c r="E50" s="137">
        <v>0</v>
      </c>
      <c r="F50" s="39"/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39"/>
      <c r="N50" s="124"/>
    </row>
    <row r="51" spans="1:14">
      <c r="A51" s="248"/>
      <c r="B51" s="177" t="s">
        <v>24</v>
      </c>
      <c r="C51" s="137">
        <v>7.1017999999999999</v>
      </c>
      <c r="D51" s="137">
        <v>53.153300000000002</v>
      </c>
      <c r="E51" s="137">
        <v>32.4923</v>
      </c>
      <c r="F51" s="39">
        <f>(D51-E51)/E51*100</f>
        <v>63.587373008374293</v>
      </c>
      <c r="G51" s="137">
        <v>90</v>
      </c>
      <c r="H51" s="137">
        <v>88771.76</v>
      </c>
      <c r="I51" s="137">
        <v>41</v>
      </c>
      <c r="J51" s="137">
        <v>1.5429999999999999</v>
      </c>
      <c r="K51" s="137">
        <v>12.735799999999999</v>
      </c>
      <c r="L51" s="137">
        <v>16.676400000000001</v>
      </c>
      <c r="M51" s="39">
        <f>(K51-L51)/L51*100</f>
        <v>-23.629800196685142</v>
      </c>
      <c r="N51" s="124">
        <f>D51/D207*100</f>
        <v>2.6987894779192714</v>
      </c>
    </row>
    <row r="52" spans="1:14">
      <c r="A52" s="248"/>
      <c r="B52" s="177" t="s">
        <v>25</v>
      </c>
      <c r="C52" s="139">
        <v>27.013999999999999</v>
      </c>
      <c r="D52" s="139">
        <v>144.25970000000001</v>
      </c>
      <c r="E52" s="139">
        <v>1952.02</v>
      </c>
      <c r="F52" s="39">
        <f>(D52-E52)/E52*100</f>
        <v>-92.609722236452498</v>
      </c>
      <c r="G52" s="139">
        <v>102</v>
      </c>
      <c r="H52" s="139">
        <v>6223.78</v>
      </c>
      <c r="I52" s="139">
        <v>441</v>
      </c>
      <c r="J52" s="139">
        <v>10.35</v>
      </c>
      <c r="K52" s="139">
        <v>95.026799999999994</v>
      </c>
      <c r="L52" s="139">
        <v>112.1001</v>
      </c>
      <c r="M52" s="39">
        <f t="shared" ref="M52:M54" si="12">(K52-L52)/L52*100</f>
        <v>-15.230405682064516</v>
      </c>
      <c r="N52" s="124">
        <f>D52/D208*100</f>
        <v>4.9322076124423608</v>
      </c>
    </row>
    <row r="53" spans="1:14">
      <c r="A53" s="248"/>
      <c r="B53" s="177" t="s">
        <v>26</v>
      </c>
      <c r="C53" s="137">
        <v>13.3386</v>
      </c>
      <c r="D53" s="137">
        <v>69.512</v>
      </c>
      <c r="E53" s="137">
        <v>54.095399999999998</v>
      </c>
      <c r="F53" s="39">
        <f>(D53-E53)/E53*100</f>
        <v>28.498911182836256</v>
      </c>
      <c r="G53" s="137">
        <v>564</v>
      </c>
      <c r="H53" s="137">
        <v>168596</v>
      </c>
      <c r="I53" s="137">
        <v>7</v>
      </c>
      <c r="J53" s="137">
        <v>20.9543</v>
      </c>
      <c r="K53" s="137">
        <v>70.437399999999997</v>
      </c>
      <c r="L53" s="137">
        <v>17.393999999999998</v>
      </c>
      <c r="M53" s="39">
        <f t="shared" si="12"/>
        <v>304.95228239622861</v>
      </c>
      <c r="N53" s="124">
        <f>D53/D209*100</f>
        <v>4.6694606985837543</v>
      </c>
    </row>
    <row r="54" spans="1:14">
      <c r="A54" s="248"/>
      <c r="B54" s="177" t="s">
        <v>27</v>
      </c>
      <c r="C54" s="137">
        <v>16.473099999999999</v>
      </c>
      <c r="D54" s="137">
        <v>65.004999999999995</v>
      </c>
      <c r="E54" s="137">
        <v>18.1096</v>
      </c>
      <c r="F54" s="39">
        <f>(D54-E54)/E54*100</f>
        <v>258.95326235808625</v>
      </c>
      <c r="G54" s="137">
        <v>28</v>
      </c>
      <c r="H54" s="137">
        <v>4082</v>
      </c>
      <c r="I54" s="137">
        <v>1</v>
      </c>
      <c r="J54" s="137">
        <v>0</v>
      </c>
      <c r="K54" s="137">
        <v>2.7</v>
      </c>
      <c r="L54" s="137">
        <v>0</v>
      </c>
      <c r="M54" s="39" t="e">
        <f t="shared" si="12"/>
        <v>#DIV/0!</v>
      </c>
      <c r="N54" s="124">
        <f>D54/D210*100</f>
        <v>22.174342970175555</v>
      </c>
    </row>
    <row r="55" spans="1:14">
      <c r="A55" s="248"/>
      <c r="B55" s="18" t="s">
        <v>28</v>
      </c>
      <c r="C55" s="138">
        <v>0</v>
      </c>
      <c r="D55" s="138">
        <v>0</v>
      </c>
      <c r="E55" s="138">
        <v>0</v>
      </c>
      <c r="F55" s="39"/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39"/>
      <c r="N55" s="124"/>
    </row>
    <row r="56" spans="1:14">
      <c r="A56" s="248"/>
      <c r="B56" s="18" t="s">
        <v>29</v>
      </c>
      <c r="C56" s="138">
        <v>15.0389</v>
      </c>
      <c r="D56" s="138">
        <v>16.186299999999999</v>
      </c>
      <c r="E56" s="138">
        <v>18.1096</v>
      </c>
      <c r="F56" s="39">
        <f>(D56-E56)/E56*100</f>
        <v>-10.620333966515004</v>
      </c>
      <c r="G56" s="138">
        <v>20</v>
      </c>
      <c r="H56" s="138">
        <v>3444.58</v>
      </c>
      <c r="I56" s="138">
        <v>1</v>
      </c>
      <c r="J56" s="138">
        <v>0</v>
      </c>
      <c r="K56" s="138">
        <v>2.7</v>
      </c>
      <c r="L56" s="138">
        <v>0</v>
      </c>
      <c r="M56" s="39" t="e">
        <f>(K56-L56)/L56*100</f>
        <v>#DIV/0!</v>
      </c>
      <c r="N56" s="124">
        <f>D56/D212*100</f>
        <v>85.101592941272855</v>
      </c>
    </row>
    <row r="57" spans="1:14">
      <c r="A57" s="248"/>
      <c r="B57" s="18" t="s">
        <v>30</v>
      </c>
      <c r="C57" s="138">
        <v>1.4341999999999999</v>
      </c>
      <c r="D57" s="138">
        <v>48.818600000000004</v>
      </c>
      <c r="E57" s="138">
        <v>0</v>
      </c>
      <c r="F57" s="39"/>
      <c r="G57" s="138">
        <v>8</v>
      </c>
      <c r="H57" s="138">
        <v>637</v>
      </c>
      <c r="I57" s="138">
        <v>0</v>
      </c>
      <c r="J57" s="138">
        <v>0</v>
      </c>
      <c r="K57" s="138">
        <v>0</v>
      </c>
      <c r="L57" s="138">
        <v>0</v>
      </c>
      <c r="M57" s="39" t="e">
        <f>(K57-L57)/L57*100</f>
        <v>#DIV/0!</v>
      </c>
      <c r="N57" s="124"/>
    </row>
    <row r="58" spans="1:14" ht="14.25" thickBot="1">
      <c r="A58" s="249"/>
      <c r="B58" s="19" t="s">
        <v>31</v>
      </c>
      <c r="C58" s="20">
        <f t="shared" ref="C58:L58" si="13">C46+C48+C49+C50+C51+C52+C53+C54</f>
        <v>180.8075</v>
      </c>
      <c r="D58" s="20">
        <f t="shared" si="13"/>
        <v>1276.2930000000001</v>
      </c>
      <c r="E58" s="20">
        <f t="shared" si="13"/>
        <v>3172.8167000000003</v>
      </c>
      <c r="F58" s="20">
        <f>(D58-E58)/E58*100</f>
        <v>-59.774133816176644</v>
      </c>
      <c r="G58" s="20">
        <f t="shared" si="13"/>
        <v>6510</v>
      </c>
      <c r="H58" s="20">
        <f t="shared" si="13"/>
        <v>769337.54</v>
      </c>
      <c r="I58" s="20">
        <f t="shared" si="13"/>
        <v>1456</v>
      </c>
      <c r="J58" s="20">
        <f t="shared" si="13"/>
        <v>171.78879999999998</v>
      </c>
      <c r="K58" s="20">
        <f t="shared" si="13"/>
        <v>910.14490000000001</v>
      </c>
      <c r="L58" s="20">
        <f t="shared" si="13"/>
        <v>1406.2079999999999</v>
      </c>
      <c r="M58" s="20">
        <f t="shared" ref="M58:M60" si="14">(K58-L58)/L58*100</f>
        <v>-35.276651818223186</v>
      </c>
      <c r="N58" s="125">
        <f>D58/D214*100</f>
        <v>6.859194722904788</v>
      </c>
    </row>
    <row r="59" spans="1:14" ht="15" thickTop="1" thickBot="1">
      <c r="A59" s="250" t="s">
        <v>35</v>
      </c>
      <c r="B59" s="177" t="s">
        <v>19</v>
      </c>
      <c r="C59" s="80">
        <v>8.7331350000000008</v>
      </c>
      <c r="D59" s="80">
        <v>51.731467000000002</v>
      </c>
      <c r="E59" s="80">
        <v>82.250136999999995</v>
      </c>
      <c r="F59" s="39">
        <f>(D59-E59)/E59*100</f>
        <v>-37.104704153866628</v>
      </c>
      <c r="G59" s="81">
        <v>417</v>
      </c>
      <c r="H59" s="81">
        <v>36732.06624</v>
      </c>
      <c r="I59" s="81">
        <v>34</v>
      </c>
      <c r="J59" s="81">
        <v>11.020255000000001</v>
      </c>
      <c r="K59" s="81">
        <v>33.595841999999998</v>
      </c>
      <c r="L59" s="81">
        <v>94.872883000000002</v>
      </c>
      <c r="M59" s="39">
        <f t="shared" si="14"/>
        <v>-64.588572690470471</v>
      </c>
      <c r="N59" s="124">
        <f>D59/D202*100</f>
        <v>0.46772789674463494</v>
      </c>
    </row>
    <row r="60" spans="1:14" ht="14.25" thickBot="1">
      <c r="A60" s="250"/>
      <c r="B60" s="177" t="s">
        <v>20</v>
      </c>
      <c r="C60" s="81">
        <v>2.1293419999999998</v>
      </c>
      <c r="D60" s="81">
        <v>12.213305</v>
      </c>
      <c r="E60" s="81">
        <v>18.721333999999999</v>
      </c>
      <c r="F60" s="39">
        <f>(D60-E60)/E60*100</f>
        <v>-34.762634970349865</v>
      </c>
      <c r="G60" s="81">
        <v>127</v>
      </c>
      <c r="H60" s="81">
        <v>2140</v>
      </c>
      <c r="I60" s="81">
        <v>11</v>
      </c>
      <c r="J60" s="81">
        <v>0.21</v>
      </c>
      <c r="K60" s="81">
        <v>14.95</v>
      </c>
      <c r="L60" s="81">
        <v>37.987057</v>
      </c>
      <c r="M60" s="39">
        <f t="shared" si="14"/>
        <v>-60.644490043016496</v>
      </c>
      <c r="N60" s="124">
        <f>D60/D203*100</f>
        <v>0.49440087864156451</v>
      </c>
    </row>
    <row r="61" spans="1:14" ht="14.25" thickBot="1">
      <c r="A61" s="250"/>
      <c r="B61" s="177" t="s">
        <v>21</v>
      </c>
      <c r="C61" s="81"/>
      <c r="D61" s="81">
        <v>1.2158690000000001</v>
      </c>
      <c r="E61" s="81">
        <v>17.219749</v>
      </c>
      <c r="F61" s="39">
        <f>(D61-E61)/E61*100</f>
        <v>-92.939101493291204</v>
      </c>
      <c r="G61" s="81">
        <v>1</v>
      </c>
      <c r="H61" s="81">
        <v>546.11080000000004</v>
      </c>
      <c r="I61" s="81"/>
      <c r="J61" s="81"/>
      <c r="K61" s="81"/>
      <c r="L61" s="81"/>
      <c r="M61" s="39"/>
      <c r="N61" s="124">
        <f>D61/D204*100</f>
        <v>0.192149788654813</v>
      </c>
    </row>
    <row r="62" spans="1:14" ht="14.25" thickBot="1">
      <c r="A62" s="250"/>
      <c r="B62" s="177" t="s">
        <v>22</v>
      </c>
      <c r="C62" s="81"/>
      <c r="D62" s="81">
        <v>0.493392</v>
      </c>
      <c r="E62" s="81"/>
      <c r="F62" s="39"/>
      <c r="G62" s="81">
        <v>3</v>
      </c>
      <c r="H62" s="81">
        <v>1237.5</v>
      </c>
      <c r="I62" s="81"/>
      <c r="J62" s="81"/>
      <c r="K62" s="81"/>
      <c r="L62" s="81"/>
      <c r="M62" s="39"/>
      <c r="N62" s="124"/>
    </row>
    <row r="63" spans="1:14" ht="14.25" thickBot="1">
      <c r="A63" s="250"/>
      <c r="B63" s="177" t="s">
        <v>23</v>
      </c>
      <c r="C63" s="81"/>
      <c r="D63" s="81"/>
      <c r="E63" s="81"/>
      <c r="F63" s="39"/>
      <c r="G63" s="81"/>
      <c r="H63" s="81"/>
      <c r="I63" s="81"/>
      <c r="J63" s="81"/>
      <c r="K63" s="81"/>
      <c r="L63" s="81"/>
      <c r="M63" s="39"/>
      <c r="N63" s="124"/>
    </row>
    <row r="64" spans="1:14" ht="14.25" thickBot="1">
      <c r="A64" s="250"/>
      <c r="B64" s="177" t="s">
        <v>24</v>
      </c>
      <c r="C64" s="81">
        <v>0.18707099999999999</v>
      </c>
      <c r="D64" s="81">
        <v>22.87</v>
      </c>
      <c r="E64" s="81">
        <v>2.0679259999999999</v>
      </c>
      <c r="F64" s="39">
        <f>(D64-E64)/E64*100</f>
        <v>1005.9389939485262</v>
      </c>
      <c r="G64" s="81">
        <v>9</v>
      </c>
      <c r="H64" s="81">
        <v>8968.8700000000008</v>
      </c>
      <c r="I64" s="81"/>
      <c r="J64" s="81"/>
      <c r="K64" s="81"/>
      <c r="L64" s="81">
        <v>3.2820000000000002E-2</v>
      </c>
      <c r="M64" s="39"/>
      <c r="N64" s="124">
        <f>D64/D207*100</f>
        <v>1.1611944199139796</v>
      </c>
    </row>
    <row r="65" spans="1:14" ht="14.25" thickBot="1">
      <c r="A65" s="250"/>
      <c r="B65" s="177" t="s">
        <v>25</v>
      </c>
      <c r="C65" s="82"/>
      <c r="D65" s="82"/>
      <c r="E65" s="82"/>
      <c r="F65" s="39"/>
      <c r="G65" s="82"/>
      <c r="H65" s="82"/>
      <c r="I65" s="82"/>
      <c r="J65" s="82"/>
      <c r="K65" s="82"/>
      <c r="L65" s="82"/>
      <c r="M65" s="39"/>
      <c r="N65" s="124"/>
    </row>
    <row r="66" spans="1:14" ht="14.25" thickBot="1">
      <c r="A66" s="250"/>
      <c r="B66" s="177" t="s">
        <v>26</v>
      </c>
      <c r="C66" s="81">
        <v>0.52569100000000002</v>
      </c>
      <c r="D66" s="83">
        <v>16.995857000000001</v>
      </c>
      <c r="E66" s="81">
        <v>8.6011710000000008</v>
      </c>
      <c r="F66" s="39">
        <f>(D66-E66)/E66*100</f>
        <v>97.599338508675146</v>
      </c>
      <c r="G66" s="81">
        <v>168</v>
      </c>
      <c r="H66" s="81">
        <v>21818.67</v>
      </c>
      <c r="I66" s="81">
        <v>12</v>
      </c>
      <c r="J66" s="81">
        <v>1.1073329999999999</v>
      </c>
      <c r="K66" s="81">
        <v>1.7969219999999999</v>
      </c>
      <c r="L66" s="81">
        <v>4.288735</v>
      </c>
      <c r="M66" s="39">
        <f>(K66-L66)/L66*100</f>
        <v>-58.101351564039284</v>
      </c>
      <c r="N66" s="124">
        <f>D66/D209*100</f>
        <v>1.1416947620590632</v>
      </c>
    </row>
    <row r="67" spans="1:14" ht="14.25" thickBot="1">
      <c r="A67" s="250"/>
      <c r="B67" s="177" t="s">
        <v>27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24"/>
    </row>
    <row r="68" spans="1:14" ht="14.25" thickBot="1">
      <c r="A68" s="250"/>
      <c r="B68" s="18" t="s">
        <v>28</v>
      </c>
      <c r="C68" s="42"/>
      <c r="D68" s="42"/>
      <c r="E68" s="42"/>
      <c r="F68" s="39"/>
      <c r="G68" s="42"/>
      <c r="H68" s="42"/>
      <c r="I68" s="42"/>
      <c r="J68" s="42"/>
      <c r="K68" s="42"/>
      <c r="L68" s="42"/>
      <c r="M68" s="39"/>
      <c r="N68" s="124"/>
    </row>
    <row r="69" spans="1:14" ht="14.25" thickBot="1">
      <c r="A69" s="250"/>
      <c r="B69" s="18" t="s">
        <v>29</v>
      </c>
      <c r="C69" s="42"/>
      <c r="D69" s="42"/>
      <c r="E69" s="42"/>
      <c r="F69" s="39"/>
      <c r="G69" s="42"/>
      <c r="H69" s="42"/>
      <c r="I69" s="42"/>
      <c r="J69" s="42"/>
      <c r="K69" s="42"/>
      <c r="L69" s="42"/>
      <c r="M69" s="39"/>
      <c r="N69" s="124"/>
    </row>
    <row r="70" spans="1:14" ht="14.25" thickBot="1">
      <c r="A70" s="250"/>
      <c r="B70" s="18" t="s">
        <v>30</v>
      </c>
      <c r="C70" s="42"/>
      <c r="D70" s="42"/>
      <c r="E70" s="42"/>
      <c r="F70" s="39"/>
      <c r="G70" s="42"/>
      <c r="H70" s="42"/>
      <c r="I70" s="42"/>
      <c r="J70" s="42"/>
      <c r="K70" s="42"/>
      <c r="L70" s="42"/>
      <c r="M70" s="39"/>
      <c r="N70" s="124"/>
    </row>
    <row r="71" spans="1:14" ht="14.25" thickBot="1">
      <c r="A71" s="251"/>
      <c r="B71" s="19" t="s">
        <v>31</v>
      </c>
      <c r="C71" s="20">
        <f t="shared" ref="C71:L71" si="15">C59+C61+C62+C63+C64+C65+C66+C67</f>
        <v>9.4458970000000004</v>
      </c>
      <c r="D71" s="20">
        <f t="shared" si="15"/>
        <v>93.306584999999998</v>
      </c>
      <c r="E71" s="20">
        <f t="shared" si="15"/>
        <v>110.138983</v>
      </c>
      <c r="F71" s="20">
        <f t="shared" ref="F71:F77" si="16">(D71-E71)/E71*100</f>
        <v>-15.282870371156413</v>
      </c>
      <c r="G71" s="20">
        <f t="shared" si="15"/>
        <v>598</v>
      </c>
      <c r="H71" s="20">
        <f t="shared" si="15"/>
        <v>69303.217040000003</v>
      </c>
      <c r="I71" s="20">
        <f t="shared" si="15"/>
        <v>46</v>
      </c>
      <c r="J71" s="20">
        <f t="shared" si="15"/>
        <v>12.127588000000001</v>
      </c>
      <c r="K71" s="20">
        <f t="shared" si="15"/>
        <v>35.392764</v>
      </c>
      <c r="L71" s="20">
        <f t="shared" si="15"/>
        <v>99.194438000000005</v>
      </c>
      <c r="M71" s="20">
        <f t="shared" ref="M71:M74" si="17">(K71-L71)/L71*100</f>
        <v>-64.319809947408544</v>
      </c>
      <c r="N71" s="125">
        <f>D71/D214*100</f>
        <v>0.50145854865949047</v>
      </c>
    </row>
    <row r="72" spans="1:14" ht="15" thickTop="1" thickBot="1">
      <c r="A72" s="247" t="s">
        <v>36</v>
      </c>
      <c r="B72" s="22" t="s">
        <v>19</v>
      </c>
      <c r="C72" s="40">
        <v>29.945499999999999</v>
      </c>
      <c r="D72" s="40">
        <v>234.93209999999999</v>
      </c>
      <c r="E72" s="40">
        <v>392.4846</v>
      </c>
      <c r="F72" s="126">
        <f t="shared" si="16"/>
        <v>-40.142339342741096</v>
      </c>
      <c r="G72" s="39">
        <v>1876</v>
      </c>
      <c r="H72" s="39">
        <v>170872.7622</v>
      </c>
      <c r="I72" s="41">
        <v>250</v>
      </c>
      <c r="J72" s="39">
        <v>56.757399999999997</v>
      </c>
      <c r="K72" s="39">
        <v>228.19649999999999</v>
      </c>
      <c r="L72" s="39">
        <v>260.5591</v>
      </c>
      <c r="M72" s="126">
        <f t="shared" si="17"/>
        <v>-12.420445112068631</v>
      </c>
      <c r="N72" s="127">
        <f t="shared" ref="N72:N77" si="18">D72/D202*100</f>
        <v>2.124128763075678</v>
      </c>
    </row>
    <row r="73" spans="1:14" ht="14.25" thickBot="1">
      <c r="A73" s="250"/>
      <c r="B73" s="177" t="s">
        <v>20</v>
      </c>
      <c r="C73" s="39">
        <v>3.6042000000000001</v>
      </c>
      <c r="D73" s="39">
        <v>31.4877</v>
      </c>
      <c r="E73" s="39">
        <v>127.53319999999999</v>
      </c>
      <c r="F73" s="39">
        <f t="shared" si="16"/>
        <v>-75.310193737787486</v>
      </c>
      <c r="G73" s="39">
        <v>309</v>
      </c>
      <c r="H73" s="39">
        <v>6195.6</v>
      </c>
      <c r="I73" s="41">
        <v>107</v>
      </c>
      <c r="J73" s="39">
        <v>33.913200000000003</v>
      </c>
      <c r="K73" s="39">
        <v>87.847300000000004</v>
      </c>
      <c r="L73" s="39">
        <v>124.2188</v>
      </c>
      <c r="M73" s="39">
        <f t="shared" si="17"/>
        <v>-29.280189472124992</v>
      </c>
      <c r="N73" s="124">
        <f t="shared" si="18"/>
        <v>1.274638318325956</v>
      </c>
    </row>
    <row r="74" spans="1:14" ht="14.25" thickBot="1">
      <c r="A74" s="250"/>
      <c r="B74" s="177" t="s">
        <v>21</v>
      </c>
      <c r="C74" s="39">
        <v>0.3332</v>
      </c>
      <c r="D74" s="39">
        <v>2.4765000000000001</v>
      </c>
      <c r="E74" s="39">
        <v>1.6715</v>
      </c>
      <c r="F74" s="39">
        <f t="shared" si="16"/>
        <v>48.160335028417599</v>
      </c>
      <c r="G74" s="39">
        <v>6</v>
      </c>
      <c r="H74" s="39">
        <v>55261.854399999997</v>
      </c>
      <c r="I74" s="41">
        <v>0</v>
      </c>
      <c r="J74" s="39">
        <v>0</v>
      </c>
      <c r="K74" s="39">
        <v>0</v>
      </c>
      <c r="L74" s="39">
        <v>0</v>
      </c>
      <c r="M74" s="39" t="e">
        <f t="shared" si="17"/>
        <v>#DIV/0!</v>
      </c>
      <c r="N74" s="124">
        <f t="shared" si="18"/>
        <v>0.391373537448232</v>
      </c>
    </row>
    <row r="75" spans="1:14" ht="14.25" thickBot="1">
      <c r="A75" s="250"/>
      <c r="B75" s="177" t="s">
        <v>22</v>
      </c>
      <c r="C75" s="39">
        <v>4.1799999999999997E-2</v>
      </c>
      <c r="D75" s="39">
        <v>0.55179999999999996</v>
      </c>
      <c r="E75" s="39">
        <v>0.11360000000000001</v>
      </c>
      <c r="F75" s="39">
        <f t="shared" si="16"/>
        <v>385.73943661971822</v>
      </c>
      <c r="G75" s="39">
        <v>56</v>
      </c>
      <c r="H75" s="39">
        <v>3515.1</v>
      </c>
      <c r="I75" s="41">
        <v>0</v>
      </c>
      <c r="J75" s="39">
        <v>0</v>
      </c>
      <c r="K75" s="39">
        <v>0</v>
      </c>
      <c r="L75" s="39">
        <v>0</v>
      </c>
      <c r="M75" s="39"/>
      <c r="N75" s="124">
        <f t="shared" si="18"/>
        <v>0.30160817280969854</v>
      </c>
    </row>
    <row r="76" spans="1:14" ht="14.25" thickBot="1">
      <c r="A76" s="250"/>
      <c r="B76" s="177" t="s">
        <v>23</v>
      </c>
      <c r="C76" s="39">
        <v>4.4903000000000004</v>
      </c>
      <c r="D76" s="39">
        <v>17.163</v>
      </c>
      <c r="E76" s="39">
        <v>4.0721999999999996</v>
      </c>
      <c r="F76" s="39">
        <f t="shared" si="16"/>
        <v>321.46751141888916</v>
      </c>
      <c r="G76" s="39">
        <v>191</v>
      </c>
      <c r="H76" s="39">
        <v>160342.41440000001</v>
      </c>
      <c r="I76" s="41">
        <v>0</v>
      </c>
      <c r="J76" s="39">
        <v>0</v>
      </c>
      <c r="K76" s="39">
        <v>0</v>
      </c>
      <c r="L76" s="39">
        <v>0</v>
      </c>
      <c r="M76" s="39"/>
      <c r="N76" s="124">
        <f t="shared" si="18"/>
        <v>31.221573960257736</v>
      </c>
    </row>
    <row r="77" spans="1:14" ht="14.25" thickBot="1">
      <c r="A77" s="250"/>
      <c r="B77" s="177" t="s">
        <v>24</v>
      </c>
      <c r="C77" s="39">
        <v>1</v>
      </c>
      <c r="D77" s="39">
        <v>6.4116</v>
      </c>
      <c r="E77" s="39">
        <v>22.589600000000001</v>
      </c>
      <c r="F77" s="39">
        <f t="shared" si="16"/>
        <v>-71.617027304600342</v>
      </c>
      <c r="G77" s="39">
        <v>20</v>
      </c>
      <c r="H77" s="39">
        <v>8329.4169000000002</v>
      </c>
      <c r="I77" s="41">
        <v>4</v>
      </c>
      <c r="J77" s="39">
        <v>0</v>
      </c>
      <c r="K77" s="39">
        <v>130</v>
      </c>
      <c r="L77" s="39">
        <v>113.2557</v>
      </c>
      <c r="M77" s="39">
        <f>(K77-L77)/L77*100</f>
        <v>14.784509742114521</v>
      </c>
      <c r="N77" s="124">
        <f t="shared" si="18"/>
        <v>0.32554062714125365</v>
      </c>
    </row>
    <row r="78" spans="1:14" ht="14.25" thickBot="1">
      <c r="A78" s="250"/>
      <c r="B78" s="177" t="s">
        <v>25</v>
      </c>
      <c r="C78" s="41">
        <v>0</v>
      </c>
      <c r="D78" s="41">
        <v>0</v>
      </c>
      <c r="E78" s="39">
        <v>0</v>
      </c>
      <c r="F78" s="39"/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39">
        <v>0</v>
      </c>
      <c r="M78" s="39"/>
      <c r="N78" s="124"/>
    </row>
    <row r="79" spans="1:14" ht="14.25" thickBot="1">
      <c r="A79" s="250"/>
      <c r="B79" s="177" t="s">
        <v>26</v>
      </c>
      <c r="C79" s="39">
        <v>5.7135999999999996</v>
      </c>
      <c r="D79" s="39">
        <v>38.606400000000001</v>
      </c>
      <c r="E79" s="39">
        <v>31.933</v>
      </c>
      <c r="F79" s="39">
        <f>(D79-E79)/E79*100</f>
        <v>20.898130460651991</v>
      </c>
      <c r="G79" s="39">
        <v>1071</v>
      </c>
      <c r="H79" s="39">
        <v>198386.12</v>
      </c>
      <c r="I79" s="41">
        <v>199</v>
      </c>
      <c r="J79" s="39">
        <v>4.7165999999999997</v>
      </c>
      <c r="K79" s="39">
        <v>61.983800000000002</v>
      </c>
      <c r="L79" s="39">
        <v>65.428200000000004</v>
      </c>
      <c r="M79" s="39">
        <f>(K79-L79)/L79*100</f>
        <v>-5.264396697448503</v>
      </c>
      <c r="N79" s="124">
        <f>D79/D209*100</f>
        <v>2.5933805316176177</v>
      </c>
    </row>
    <row r="80" spans="1:14" ht="14.25" thickBot="1">
      <c r="A80" s="250"/>
      <c r="B80" s="177" t="s">
        <v>27</v>
      </c>
      <c r="C80" s="39">
        <v>0</v>
      </c>
      <c r="D80" s="39">
        <v>0</v>
      </c>
      <c r="E80" s="39">
        <v>0</v>
      </c>
      <c r="F80" s="39" t="e">
        <f>(D80-E80)/E80*100</f>
        <v>#DIV/0!</v>
      </c>
      <c r="G80" s="39">
        <v>0</v>
      </c>
      <c r="H80" s="39">
        <v>0</v>
      </c>
      <c r="I80" s="41">
        <v>0</v>
      </c>
      <c r="J80" s="39">
        <v>0</v>
      </c>
      <c r="K80" s="39">
        <v>0</v>
      </c>
      <c r="L80" s="39">
        <v>0</v>
      </c>
      <c r="M80" s="39"/>
      <c r="N80" s="124">
        <f>D80/D210*100</f>
        <v>0</v>
      </c>
    </row>
    <row r="81" spans="1:14" ht="14.25" thickBot="1">
      <c r="A81" s="250"/>
      <c r="B81" s="18" t="s">
        <v>28</v>
      </c>
      <c r="C81" s="42">
        <v>0</v>
      </c>
      <c r="D81" s="42">
        <v>0</v>
      </c>
      <c r="E81" s="42">
        <v>0</v>
      </c>
      <c r="F81" s="39" t="e">
        <f>(D81-E81)/E81*100</f>
        <v>#DIV/0!</v>
      </c>
      <c r="G81" s="42">
        <v>0</v>
      </c>
      <c r="H81" s="42">
        <v>0</v>
      </c>
      <c r="I81" s="41">
        <v>0</v>
      </c>
      <c r="J81" s="39">
        <v>0</v>
      </c>
      <c r="K81" s="39">
        <v>0</v>
      </c>
      <c r="L81" s="39">
        <v>0</v>
      </c>
      <c r="M81" s="39"/>
      <c r="N81" s="124">
        <f>D81/D211*100</f>
        <v>0</v>
      </c>
    </row>
    <row r="82" spans="1:14" ht="14.25" thickBot="1">
      <c r="A82" s="250"/>
      <c r="B82" s="18" t="s">
        <v>29</v>
      </c>
      <c r="C82" s="42">
        <v>0</v>
      </c>
      <c r="D82" s="42">
        <v>0</v>
      </c>
      <c r="E82" s="42">
        <v>0</v>
      </c>
      <c r="F82" s="39"/>
      <c r="G82" s="33">
        <v>0</v>
      </c>
      <c r="H82" s="33">
        <v>0</v>
      </c>
      <c r="I82" s="39">
        <v>0</v>
      </c>
      <c r="J82" s="39">
        <v>0</v>
      </c>
      <c r="K82" s="39">
        <v>0</v>
      </c>
      <c r="L82" s="39">
        <v>0</v>
      </c>
      <c r="M82" s="39"/>
      <c r="N82" s="124"/>
    </row>
    <row r="83" spans="1:14" ht="14.25" thickBot="1">
      <c r="A83" s="250"/>
      <c r="B83" s="18" t="s">
        <v>30</v>
      </c>
      <c r="C83" s="42">
        <v>0</v>
      </c>
      <c r="D83" s="42">
        <v>0</v>
      </c>
      <c r="E83" s="42">
        <v>0</v>
      </c>
      <c r="F83" s="39"/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39"/>
      <c r="N83" s="124"/>
    </row>
    <row r="84" spans="1:14" ht="14.25" thickBot="1">
      <c r="A84" s="251"/>
      <c r="B84" s="19" t="s">
        <v>31</v>
      </c>
      <c r="C84" s="20">
        <f t="shared" ref="C84:L84" si="19">C72+C74+C75+C76+C77+C78+C79+C80</f>
        <v>41.5244</v>
      </c>
      <c r="D84" s="20">
        <f t="shared" si="19"/>
        <v>300.14139999999998</v>
      </c>
      <c r="E84" s="20">
        <f t="shared" si="19"/>
        <v>452.86450000000002</v>
      </c>
      <c r="F84" s="20">
        <f>(D84-E84)/E84*100</f>
        <v>-33.723795969876207</v>
      </c>
      <c r="G84" s="20">
        <f t="shared" si="19"/>
        <v>3220</v>
      </c>
      <c r="H84" s="20">
        <f t="shared" si="19"/>
        <v>596707.6679</v>
      </c>
      <c r="I84" s="20">
        <f t="shared" si="19"/>
        <v>453</v>
      </c>
      <c r="J84" s="20">
        <f t="shared" si="19"/>
        <v>61.473999999999997</v>
      </c>
      <c r="K84" s="20">
        <f t="shared" si="19"/>
        <v>420.18029999999999</v>
      </c>
      <c r="L84" s="20">
        <f t="shared" si="19"/>
        <v>439.24299999999999</v>
      </c>
      <c r="M84" s="20">
        <f t="shared" ref="M84:M86" si="20">(K84-L84)/L84*100</f>
        <v>-4.3398984161386771</v>
      </c>
      <c r="N84" s="125">
        <f>D84/D214*100</f>
        <v>1.6130530426831886</v>
      </c>
    </row>
    <row r="85" spans="1:14" ht="14.25" thickTop="1">
      <c r="A85" s="248" t="s">
        <v>66</v>
      </c>
      <c r="B85" s="177" t="s">
        <v>19</v>
      </c>
      <c r="C85" s="84">
        <v>28.32</v>
      </c>
      <c r="D85" s="84">
        <v>208.43</v>
      </c>
      <c r="E85" s="84">
        <v>319</v>
      </c>
      <c r="F85" s="39">
        <f>(D85-E85)/E85*100</f>
        <v>-34.661442006269588</v>
      </c>
      <c r="G85" s="85">
        <v>1452</v>
      </c>
      <c r="H85" s="85">
        <v>112640</v>
      </c>
      <c r="I85" s="85">
        <v>255</v>
      </c>
      <c r="J85" s="85">
        <v>36.409999999999997</v>
      </c>
      <c r="K85" s="85">
        <v>209.85</v>
      </c>
      <c r="L85" s="85">
        <v>123.65</v>
      </c>
      <c r="M85" s="39">
        <f t="shared" si="20"/>
        <v>69.7128993125758</v>
      </c>
      <c r="N85" s="124">
        <f>D85/D202*100</f>
        <v>1.8845111335907845</v>
      </c>
    </row>
    <row r="86" spans="1:14">
      <c r="A86" s="248"/>
      <c r="B86" s="177" t="s">
        <v>20</v>
      </c>
      <c r="C86" s="85">
        <v>7.8</v>
      </c>
      <c r="D86" s="85">
        <v>63.16</v>
      </c>
      <c r="E86" s="85">
        <v>81.3</v>
      </c>
      <c r="F86" s="39">
        <f>(D86-E86)/E86*100</f>
        <v>-22.312423124231241</v>
      </c>
      <c r="G86" s="85">
        <v>544</v>
      </c>
      <c r="H86" s="85">
        <v>10880</v>
      </c>
      <c r="I86" s="85">
        <v>101</v>
      </c>
      <c r="J86" s="85">
        <v>4</v>
      </c>
      <c r="K86" s="85">
        <v>58.46</v>
      </c>
      <c r="L86" s="85">
        <v>59.89</v>
      </c>
      <c r="M86" s="39">
        <f t="shared" si="20"/>
        <v>-2.3877108031390879</v>
      </c>
      <c r="N86" s="124">
        <f>D86/D203*100</f>
        <v>2.5567493397570282</v>
      </c>
    </row>
    <row r="87" spans="1:14">
      <c r="A87" s="248"/>
      <c r="B87" s="177" t="s">
        <v>21</v>
      </c>
      <c r="C87" s="85"/>
      <c r="D87" s="85"/>
      <c r="E87" s="85"/>
      <c r="F87" s="39"/>
      <c r="G87" s="85"/>
      <c r="H87" s="85"/>
      <c r="I87" s="85"/>
      <c r="J87" s="85"/>
      <c r="K87" s="85"/>
      <c r="L87" s="85"/>
      <c r="M87" s="39"/>
      <c r="N87" s="124"/>
    </row>
    <row r="88" spans="1:14">
      <c r="A88" s="248"/>
      <c r="B88" s="177" t="s">
        <v>22</v>
      </c>
      <c r="C88" s="85"/>
      <c r="D88" s="85">
        <v>3.0000000000000001E-3</v>
      </c>
      <c r="E88" s="85"/>
      <c r="F88" s="39"/>
      <c r="G88" s="85">
        <v>1</v>
      </c>
      <c r="H88" s="85">
        <v>45</v>
      </c>
      <c r="I88" s="85"/>
      <c r="J88" s="85"/>
      <c r="K88" s="85"/>
      <c r="L88" s="85"/>
      <c r="M88" s="39"/>
      <c r="N88" s="124">
        <f>D88/D205*100</f>
        <v>1.639768971419166E-3</v>
      </c>
    </row>
    <row r="89" spans="1:14">
      <c r="A89" s="248"/>
      <c r="B89" s="177" t="s">
        <v>23</v>
      </c>
      <c r="C89" s="85"/>
      <c r="D89" s="85"/>
      <c r="E89" s="85"/>
      <c r="F89" s="39"/>
      <c r="G89" s="85"/>
      <c r="H89" s="85"/>
      <c r="I89" s="85"/>
      <c r="J89" s="85"/>
      <c r="K89" s="85"/>
      <c r="L89" s="85"/>
      <c r="M89" s="39"/>
      <c r="N89" s="124"/>
    </row>
    <row r="90" spans="1:14">
      <c r="A90" s="248"/>
      <c r="B90" s="177" t="s">
        <v>24</v>
      </c>
      <c r="C90" s="85">
        <v>0.63</v>
      </c>
      <c r="D90" s="85">
        <v>6.69</v>
      </c>
      <c r="E90" s="85">
        <v>9.09</v>
      </c>
      <c r="F90" s="39"/>
      <c r="G90" s="85">
        <v>11</v>
      </c>
      <c r="H90" s="85">
        <v>10078</v>
      </c>
      <c r="I90" s="85">
        <v>3</v>
      </c>
      <c r="J90" s="85"/>
      <c r="K90" s="85">
        <v>2.2599999999999998</v>
      </c>
      <c r="L90" s="85">
        <v>0.12</v>
      </c>
      <c r="M90" s="39"/>
      <c r="N90" s="124">
        <f>D90/D207*100</f>
        <v>0.33967602401506447</v>
      </c>
    </row>
    <row r="91" spans="1:14">
      <c r="A91" s="248"/>
      <c r="B91" s="177" t="s">
        <v>25</v>
      </c>
      <c r="C91" s="87"/>
      <c r="D91" s="87"/>
      <c r="E91" s="87"/>
      <c r="F91" s="39"/>
      <c r="G91" s="87"/>
      <c r="H91" s="87"/>
      <c r="I91" s="87"/>
      <c r="J91" s="87"/>
      <c r="K91" s="87"/>
      <c r="L91" s="87"/>
      <c r="M91" s="39"/>
      <c r="N91" s="124"/>
    </row>
    <row r="92" spans="1:14">
      <c r="A92" s="248"/>
      <c r="B92" s="177" t="s">
        <v>26</v>
      </c>
      <c r="C92" s="85">
        <v>2.0499999999999998</v>
      </c>
      <c r="D92" s="85">
        <v>6.36</v>
      </c>
      <c r="E92" s="85">
        <v>3</v>
      </c>
      <c r="F92" s="39">
        <f>(D92-E92)/E92*100</f>
        <v>112.00000000000001</v>
      </c>
      <c r="G92" s="85">
        <v>490</v>
      </c>
      <c r="H92" s="85">
        <v>14345.6</v>
      </c>
      <c r="I92" s="85">
        <v>1</v>
      </c>
      <c r="J92" s="85"/>
      <c r="K92" s="85">
        <v>0.03</v>
      </c>
      <c r="L92" s="85">
        <v>0.65</v>
      </c>
      <c r="M92" s="39">
        <f>(K92-L92)/L92*100</f>
        <v>-95.384615384615373</v>
      </c>
      <c r="N92" s="124">
        <f>D92/D209*100</f>
        <v>0.42723227705997058</v>
      </c>
    </row>
    <row r="93" spans="1:14">
      <c r="A93" s="248"/>
      <c r="B93" s="177" t="s">
        <v>27</v>
      </c>
      <c r="C93" s="39"/>
      <c r="D93" s="39"/>
      <c r="E93" s="39"/>
      <c r="F93" s="39"/>
      <c r="G93" s="85"/>
      <c r="H93" s="85"/>
      <c r="I93" s="85"/>
      <c r="J93" s="85"/>
      <c r="K93" s="85"/>
      <c r="L93" s="85"/>
      <c r="M93" s="39"/>
      <c r="N93" s="124"/>
    </row>
    <row r="94" spans="1:14">
      <c r="A94" s="248"/>
      <c r="B94" s="18" t="s">
        <v>28</v>
      </c>
      <c r="C94" s="42"/>
      <c r="D94" s="42"/>
      <c r="E94" s="42"/>
      <c r="F94" s="39"/>
      <c r="G94" s="42"/>
      <c r="H94" s="42"/>
      <c r="I94" s="42"/>
      <c r="J94" s="42"/>
      <c r="K94" s="42"/>
      <c r="L94" s="42"/>
      <c r="M94" s="39"/>
      <c r="N94" s="124"/>
    </row>
    <row r="95" spans="1:14">
      <c r="A95" s="248"/>
      <c r="B95" s="18" t="s">
        <v>29</v>
      </c>
      <c r="C95" s="42"/>
      <c r="D95" s="42"/>
      <c r="E95" s="42"/>
      <c r="F95" s="39"/>
      <c r="G95" s="42"/>
      <c r="H95" s="42"/>
      <c r="I95" s="42"/>
      <c r="J95" s="42"/>
      <c r="K95" s="42"/>
      <c r="L95" s="42"/>
      <c r="M95" s="39"/>
      <c r="N95" s="124"/>
    </row>
    <row r="96" spans="1:14">
      <c r="A96" s="248"/>
      <c r="B96" s="18" t="s">
        <v>30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124"/>
    </row>
    <row r="97" spans="1:14" ht="14.25" thickBot="1">
      <c r="A97" s="249"/>
      <c r="B97" s="19" t="s">
        <v>31</v>
      </c>
      <c r="C97" s="20">
        <f t="shared" ref="C97:L97" si="21">C85+C87+C88+C89+C90+C91+C92+C93</f>
        <v>31</v>
      </c>
      <c r="D97" s="20">
        <f t="shared" si="21"/>
        <v>221.483</v>
      </c>
      <c r="E97" s="20">
        <f t="shared" si="21"/>
        <v>331.09</v>
      </c>
      <c r="F97" s="20">
        <f>(D97-E97)/E97*100</f>
        <v>-33.10489594974176</v>
      </c>
      <c r="G97" s="20">
        <f t="shared" si="21"/>
        <v>1954</v>
      </c>
      <c r="H97" s="20">
        <f t="shared" si="21"/>
        <v>137108.6</v>
      </c>
      <c r="I97" s="20">
        <f t="shared" si="21"/>
        <v>259</v>
      </c>
      <c r="J97" s="20">
        <f t="shared" si="21"/>
        <v>36.409999999999997</v>
      </c>
      <c r="K97" s="20">
        <f t="shared" si="21"/>
        <v>212.14</v>
      </c>
      <c r="L97" s="20">
        <f t="shared" si="21"/>
        <v>124.42000000000002</v>
      </c>
      <c r="M97" s="20">
        <f t="shared" ref="M97:M99" si="22">(K97-L97)/L97*100</f>
        <v>70.503134544285444</v>
      </c>
      <c r="N97" s="125">
        <f>D97/D214*100</f>
        <v>1.1903183867757021</v>
      </c>
    </row>
    <row r="98" spans="1:14" ht="15" thickTop="1" thickBot="1">
      <c r="A98" s="250" t="s">
        <v>91</v>
      </c>
      <c r="B98" s="177" t="s">
        <v>19</v>
      </c>
      <c r="C98" s="39">
        <v>6.6574109999999997</v>
      </c>
      <c r="D98" s="39">
        <v>52.5642</v>
      </c>
      <c r="E98" s="39">
        <v>32.272886</v>
      </c>
      <c r="F98" s="39">
        <f>(D98-E98)/E98*100</f>
        <v>62.874184849783809</v>
      </c>
      <c r="G98" s="39">
        <v>420</v>
      </c>
      <c r="H98" s="39">
        <v>45542.916458</v>
      </c>
      <c r="I98" s="39">
        <v>120</v>
      </c>
      <c r="J98" s="39">
        <v>17.461409</v>
      </c>
      <c r="K98" s="39">
        <v>48.325378999999998</v>
      </c>
      <c r="L98" s="39">
        <v>2.7469999999999999</v>
      </c>
      <c r="M98" s="39">
        <f t="shared" si="22"/>
        <v>1659.2056425191117</v>
      </c>
      <c r="N98" s="124">
        <f>D98/D202*100</f>
        <v>0.47525701735975001</v>
      </c>
    </row>
    <row r="99" spans="1:14" ht="14.25" thickBot="1">
      <c r="A99" s="250"/>
      <c r="B99" s="177" t="s">
        <v>20</v>
      </c>
      <c r="C99" s="34">
        <v>0.48160500000000001</v>
      </c>
      <c r="D99" s="34">
        <v>2.7945310000000001</v>
      </c>
      <c r="E99" s="41">
        <v>10.218883</v>
      </c>
      <c r="F99" s="39">
        <f>(D99-E99)/E99*100</f>
        <v>-72.653263570979334</v>
      </c>
      <c r="G99" s="39">
        <v>32</v>
      </c>
      <c r="H99" s="39">
        <v>640</v>
      </c>
      <c r="I99" s="39">
        <v>35</v>
      </c>
      <c r="J99" s="39">
        <v>-1.7919999999999998</v>
      </c>
      <c r="K99" s="39">
        <v>1.8258990000000002</v>
      </c>
      <c r="L99" s="39">
        <v>0.96299999999999997</v>
      </c>
      <c r="M99" s="39">
        <f t="shared" si="22"/>
        <v>89.605295950155778</v>
      </c>
      <c r="N99" s="124">
        <f>D99/D203*100</f>
        <v>0.113124054610205</v>
      </c>
    </row>
    <row r="100" spans="1:14" ht="14.25" thickBot="1">
      <c r="A100" s="250"/>
      <c r="B100" s="177" t="s">
        <v>21</v>
      </c>
      <c r="C100" s="39">
        <v>0</v>
      </c>
      <c r="D100" s="39">
        <v>0.84905699999999995</v>
      </c>
      <c r="E100" s="39">
        <v>0</v>
      </c>
      <c r="F100" s="39"/>
      <c r="G100" s="39">
        <v>1</v>
      </c>
      <c r="H100" s="39">
        <v>200</v>
      </c>
      <c r="I100" s="39"/>
      <c r="J100" s="39"/>
      <c r="K100" s="39"/>
      <c r="L100" s="39"/>
      <c r="M100" s="39"/>
      <c r="N100" s="124"/>
    </row>
    <row r="101" spans="1:14" ht="14.25" thickBot="1">
      <c r="A101" s="250"/>
      <c r="B101" s="177" t="s">
        <v>22</v>
      </c>
      <c r="C101" s="39">
        <v>0</v>
      </c>
      <c r="D101" s="39">
        <v>0</v>
      </c>
      <c r="E101" s="39">
        <v>0</v>
      </c>
      <c r="F101" s="39"/>
      <c r="G101" s="39"/>
      <c r="H101" s="39"/>
      <c r="I101" s="39"/>
      <c r="J101" s="39"/>
      <c r="K101" s="39"/>
      <c r="L101" s="39"/>
      <c r="M101" s="39"/>
      <c r="N101" s="124"/>
    </row>
    <row r="102" spans="1:14" ht="14.25" thickBot="1">
      <c r="A102" s="250"/>
      <c r="B102" s="177" t="s">
        <v>23</v>
      </c>
      <c r="C102" s="39">
        <v>0</v>
      </c>
      <c r="D102" s="39">
        <v>0</v>
      </c>
      <c r="E102" s="39">
        <v>0</v>
      </c>
      <c r="F102" s="39"/>
      <c r="G102" s="39"/>
      <c r="H102" s="39"/>
      <c r="I102" s="39"/>
      <c r="J102" s="39"/>
      <c r="K102" s="39"/>
      <c r="L102" s="39"/>
      <c r="M102" s="39"/>
      <c r="N102" s="124"/>
    </row>
    <row r="103" spans="1:14" ht="14.25" thickBot="1">
      <c r="A103" s="250"/>
      <c r="B103" s="177" t="s">
        <v>24</v>
      </c>
      <c r="C103" s="39">
        <v>7.0292460000000005</v>
      </c>
      <c r="D103" s="39">
        <v>24.081188000000001</v>
      </c>
      <c r="E103" s="39">
        <v>13.381604000000001</v>
      </c>
      <c r="F103" s="39"/>
      <c r="G103" s="39">
        <v>25</v>
      </c>
      <c r="H103" s="39">
        <v>10750.68</v>
      </c>
      <c r="I103" s="39">
        <v>8</v>
      </c>
      <c r="J103" s="39">
        <v>0.78472999999999971</v>
      </c>
      <c r="K103" s="39">
        <v>3.6223999999999998</v>
      </c>
      <c r="L103" s="39"/>
      <c r="M103" s="39"/>
      <c r="N103" s="124">
        <f>D103/D207*100</f>
        <v>1.2226909108220152</v>
      </c>
    </row>
    <row r="104" spans="1:14" ht="14.25" thickBot="1">
      <c r="A104" s="250"/>
      <c r="B104" s="177" t="s">
        <v>25</v>
      </c>
      <c r="C104" s="34"/>
      <c r="D104" s="34"/>
      <c r="E104" s="41"/>
      <c r="F104" s="39"/>
      <c r="G104" s="39"/>
      <c r="H104" s="39"/>
      <c r="I104" s="39"/>
      <c r="J104" s="39"/>
      <c r="K104" s="39"/>
      <c r="L104" s="39"/>
      <c r="M104" s="39"/>
      <c r="N104" s="124"/>
    </row>
    <row r="105" spans="1:14" ht="14.25" thickBot="1">
      <c r="A105" s="250"/>
      <c r="B105" s="177" t="s">
        <v>26</v>
      </c>
      <c r="C105" s="39">
        <v>2.1802160000000002</v>
      </c>
      <c r="D105" s="39">
        <v>21.589848</v>
      </c>
      <c r="E105" s="39">
        <v>2.1885220000000003</v>
      </c>
      <c r="F105" s="39">
        <f>(D105-E105)/E105*100</f>
        <v>886.50358552484272</v>
      </c>
      <c r="G105" s="39">
        <v>544</v>
      </c>
      <c r="H105" s="39">
        <v>40176.123699999996</v>
      </c>
      <c r="I105" s="39"/>
      <c r="J105" s="39"/>
      <c r="K105" s="39"/>
      <c r="L105" s="39"/>
      <c r="M105" s="39"/>
      <c r="N105" s="124">
        <f>D105/D209*100</f>
        <v>1.4502955852859516</v>
      </c>
    </row>
    <row r="106" spans="1:14" ht="14.25" thickBot="1">
      <c r="A106" s="250"/>
      <c r="B106" s="177" t="s">
        <v>27</v>
      </c>
      <c r="C106" s="39">
        <v>0.10340000000000001</v>
      </c>
      <c r="D106" s="39">
        <v>0.34179999999999999</v>
      </c>
      <c r="E106" s="39">
        <v>0</v>
      </c>
      <c r="F106" s="39"/>
      <c r="G106" s="39">
        <v>5</v>
      </c>
      <c r="H106" s="39">
        <v>2509</v>
      </c>
      <c r="I106" s="39">
        <v>0</v>
      </c>
      <c r="J106" s="39">
        <v>0</v>
      </c>
      <c r="K106" s="39">
        <v>0</v>
      </c>
      <c r="L106" s="39">
        <v>0</v>
      </c>
      <c r="M106" s="39"/>
      <c r="N106" s="124"/>
    </row>
    <row r="107" spans="1:14" ht="14.25" thickBot="1">
      <c r="A107" s="250"/>
      <c r="B107" s="18" t="s">
        <v>28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124"/>
    </row>
    <row r="108" spans="1:14" ht="14.25" thickBot="1">
      <c r="A108" s="250"/>
      <c r="B108" s="18" t="s">
        <v>29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124"/>
    </row>
    <row r="109" spans="1:14" ht="14.25" thickBot="1">
      <c r="A109" s="250"/>
      <c r="B109" s="18" t="s">
        <v>30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124"/>
    </row>
    <row r="110" spans="1:14" ht="14.25" thickBot="1">
      <c r="A110" s="251"/>
      <c r="B110" s="19" t="s">
        <v>31</v>
      </c>
      <c r="C110" s="20">
        <f t="shared" ref="C110:L110" si="23">C98+C100+C101+C102+C103+C104+C105+C106</f>
        <v>15.970273000000001</v>
      </c>
      <c r="D110" s="20">
        <f t="shared" si="23"/>
        <v>99.426093000000009</v>
      </c>
      <c r="E110" s="20">
        <f t="shared" si="23"/>
        <v>47.843012000000002</v>
      </c>
      <c r="F110" s="20">
        <f t="shared" ref="F110:F116" si="24">(D110-E110)/E110*100</f>
        <v>107.81737780221698</v>
      </c>
      <c r="G110" s="20">
        <f t="shared" si="23"/>
        <v>995</v>
      </c>
      <c r="H110" s="20">
        <f t="shared" si="23"/>
        <v>99178.720157999996</v>
      </c>
      <c r="I110" s="20">
        <f t="shared" si="23"/>
        <v>128</v>
      </c>
      <c r="J110" s="20">
        <f t="shared" si="23"/>
        <v>18.246138999999999</v>
      </c>
      <c r="K110" s="20">
        <f t="shared" si="23"/>
        <v>51.947778999999997</v>
      </c>
      <c r="L110" s="20">
        <f t="shared" si="23"/>
        <v>2.7469999999999999</v>
      </c>
      <c r="M110" s="20">
        <f t="shared" ref="M110:M112" si="25">(K110-L110)/L110*100</f>
        <v>1791.0731343283583</v>
      </c>
      <c r="N110" s="125">
        <f>D110/D214*100</f>
        <v>0.5343466840487574</v>
      </c>
    </row>
    <row r="111" spans="1:14" ht="15" thickTop="1" thickBot="1">
      <c r="A111" s="247" t="s">
        <v>38</v>
      </c>
      <c r="B111" s="22" t="s">
        <v>19</v>
      </c>
      <c r="C111" s="101">
        <v>56.787246000000003</v>
      </c>
      <c r="D111" s="101">
        <v>257.56771300000003</v>
      </c>
      <c r="E111" s="101">
        <v>308.66432099999997</v>
      </c>
      <c r="F111" s="126">
        <f t="shared" si="24"/>
        <v>-16.554102474318679</v>
      </c>
      <c r="G111" s="102">
        <v>1374</v>
      </c>
      <c r="H111" s="102">
        <v>131436.18867999999</v>
      </c>
      <c r="I111" s="102">
        <v>303</v>
      </c>
      <c r="J111" s="102">
        <v>33.906374</v>
      </c>
      <c r="K111" s="102">
        <v>142.86421799999999</v>
      </c>
      <c r="L111" s="102">
        <v>216.668127</v>
      </c>
      <c r="M111" s="126">
        <f t="shared" si="25"/>
        <v>-34.063113030002796</v>
      </c>
      <c r="N111" s="127">
        <f t="shared" ref="N111:N116" si="26">D111/D202*100</f>
        <v>2.3287877119513309</v>
      </c>
    </row>
    <row r="112" spans="1:14" ht="14.25" thickBot="1">
      <c r="A112" s="250"/>
      <c r="B112" s="177" t="s">
        <v>20</v>
      </c>
      <c r="C112" s="102">
        <v>10.7744</v>
      </c>
      <c r="D112" s="102">
        <v>41.383099999999999</v>
      </c>
      <c r="E112" s="102">
        <v>62.717815999999999</v>
      </c>
      <c r="F112" s="39">
        <f t="shared" si="24"/>
        <v>-34.016994469322718</v>
      </c>
      <c r="G112" s="102">
        <v>299</v>
      </c>
      <c r="H112" s="102">
        <v>5980</v>
      </c>
      <c r="I112" s="102">
        <v>106</v>
      </c>
      <c r="J112" s="102">
        <v>13.438000000000001</v>
      </c>
      <c r="K112" s="102">
        <v>55.144306</v>
      </c>
      <c r="L112" s="102">
        <v>81.044017999999994</v>
      </c>
      <c r="M112" s="39">
        <f t="shared" si="25"/>
        <v>-31.957586308220794</v>
      </c>
      <c r="N112" s="124">
        <f t="shared" si="26"/>
        <v>1.6752092083929557</v>
      </c>
    </row>
    <row r="113" spans="1:14" ht="14.25" thickBot="1">
      <c r="A113" s="250"/>
      <c r="B113" s="177" t="s">
        <v>21</v>
      </c>
      <c r="C113" s="102">
        <v>2.1673420000000001</v>
      </c>
      <c r="D113" s="102">
        <v>2.6373419999999999</v>
      </c>
      <c r="E113" s="102">
        <v>2.537954</v>
      </c>
      <c r="F113" s="39">
        <f t="shared" si="24"/>
        <v>3.9160678247123397</v>
      </c>
      <c r="G113" s="102">
        <v>3</v>
      </c>
      <c r="H113" s="102">
        <v>2037.1860999999999</v>
      </c>
      <c r="I113" s="102"/>
      <c r="J113" s="102"/>
      <c r="K113" s="102"/>
      <c r="L113" s="102"/>
      <c r="M113" s="39"/>
      <c r="N113" s="124">
        <f t="shared" si="26"/>
        <v>0.41679219382224708</v>
      </c>
    </row>
    <row r="114" spans="1:14" ht="14.25" thickBot="1">
      <c r="A114" s="250"/>
      <c r="B114" s="177" t="s">
        <v>22</v>
      </c>
      <c r="C114" s="102">
        <v>3.9800000000000002E-2</v>
      </c>
      <c r="D114" s="102">
        <v>0.58240000000000003</v>
      </c>
      <c r="E114" s="102">
        <v>9.8112000000000005E-2</v>
      </c>
      <c r="F114" s="39">
        <f t="shared" si="24"/>
        <v>493.60730593607309</v>
      </c>
      <c r="G114" s="102">
        <v>56</v>
      </c>
      <c r="H114" s="102">
        <v>29264.5</v>
      </c>
      <c r="I114" s="102"/>
      <c r="J114" s="102"/>
      <c r="K114" s="102"/>
      <c r="L114" s="102"/>
      <c r="M114" s="39"/>
      <c r="N114" s="124">
        <f t="shared" si="26"/>
        <v>0.31833381631817409</v>
      </c>
    </row>
    <row r="115" spans="1:14" ht="14.25" thickBot="1">
      <c r="A115" s="250"/>
      <c r="B115" s="177" t="s">
        <v>23</v>
      </c>
      <c r="C115" s="102"/>
      <c r="D115" s="103"/>
      <c r="E115" s="103">
        <v>1.6035090000000001</v>
      </c>
      <c r="F115" s="39">
        <f t="shared" si="24"/>
        <v>-100</v>
      </c>
      <c r="G115" s="102"/>
      <c r="H115" s="102"/>
      <c r="I115" s="102"/>
      <c r="J115" s="102"/>
      <c r="K115" s="102"/>
      <c r="L115" s="102"/>
      <c r="M115" s="39"/>
      <c r="N115" s="124">
        <f t="shared" si="26"/>
        <v>0</v>
      </c>
    </row>
    <row r="116" spans="1:14" ht="14.25" thickBot="1">
      <c r="A116" s="250"/>
      <c r="B116" s="177" t="s">
        <v>24</v>
      </c>
      <c r="C116" s="102">
        <v>1.0831</v>
      </c>
      <c r="D116" s="102">
        <v>4.1536270000000002</v>
      </c>
      <c r="E116" s="102">
        <v>5.3535940000000002</v>
      </c>
      <c r="F116" s="39">
        <f t="shared" si="24"/>
        <v>-22.414232382956197</v>
      </c>
      <c r="G116" s="102">
        <v>6</v>
      </c>
      <c r="H116" s="102">
        <v>4912</v>
      </c>
      <c r="I116" s="102">
        <v>7</v>
      </c>
      <c r="J116" s="102"/>
      <c r="K116" s="102">
        <v>0.72303700000000004</v>
      </c>
      <c r="L116" s="102">
        <v>1.0812360000000001</v>
      </c>
      <c r="M116" s="39">
        <f>(K116-L116)/L116*100</f>
        <v>-33.128660162998649</v>
      </c>
      <c r="N116" s="124">
        <f t="shared" si="26"/>
        <v>0.21089499321399405</v>
      </c>
    </row>
    <row r="117" spans="1:14" ht="14.25" thickBot="1">
      <c r="A117" s="250"/>
      <c r="B117" s="177" t="s">
        <v>25</v>
      </c>
      <c r="C117" s="102"/>
      <c r="D117" s="102"/>
      <c r="E117" s="102"/>
      <c r="F117" s="39"/>
      <c r="G117" s="102"/>
      <c r="H117" s="102"/>
      <c r="I117" s="102"/>
      <c r="J117" s="102"/>
      <c r="K117" s="102"/>
      <c r="L117" s="102"/>
      <c r="M117" s="39"/>
      <c r="N117" s="124"/>
    </row>
    <row r="118" spans="1:14" ht="14.25" thickBot="1">
      <c r="A118" s="250"/>
      <c r="B118" s="177" t="s">
        <v>26</v>
      </c>
      <c r="C118" s="102">
        <v>2.9117999999999999</v>
      </c>
      <c r="D118" s="102">
        <v>31.086029</v>
      </c>
      <c r="E118" s="102">
        <v>19.299517000000002</v>
      </c>
      <c r="F118" s="39">
        <f>(D118-E118)/E118*100</f>
        <v>61.071538733326832</v>
      </c>
      <c r="G118" s="102">
        <v>2267</v>
      </c>
      <c r="H118" s="102">
        <v>613455.09</v>
      </c>
      <c r="I118" s="102">
        <v>20</v>
      </c>
      <c r="J118" s="102"/>
      <c r="K118" s="102">
        <v>4.6074549999999999</v>
      </c>
      <c r="L118" s="102">
        <v>5.7617310000000002</v>
      </c>
      <c r="M118" s="39">
        <f>(K118-L118)/L118*100</f>
        <v>-20.033493406755717</v>
      </c>
      <c r="N118" s="124">
        <f>D118/D209*100</f>
        <v>2.0882004645318051</v>
      </c>
    </row>
    <row r="119" spans="1:14" ht="14.25" thickBot="1">
      <c r="A119" s="250"/>
      <c r="B119" s="177" t="s">
        <v>27</v>
      </c>
      <c r="C119" s="102"/>
      <c r="D119" s="104">
        <v>6.3973659999999999</v>
      </c>
      <c r="E119" s="105"/>
      <c r="F119" s="39"/>
      <c r="G119" s="39">
        <v>2</v>
      </c>
      <c r="H119" s="39">
        <v>255.89460800000001</v>
      </c>
      <c r="I119" s="39"/>
      <c r="J119" s="39"/>
      <c r="K119" s="39"/>
      <c r="L119" s="39"/>
      <c r="M119" s="39"/>
      <c r="N119" s="124"/>
    </row>
    <row r="120" spans="1:14" ht="14.25" thickBot="1">
      <c r="A120" s="250"/>
      <c r="B120" s="18" t="s">
        <v>28</v>
      </c>
      <c r="C120" s="103"/>
      <c r="D120" s="106"/>
      <c r="E120" s="107"/>
      <c r="F120" s="39"/>
      <c r="G120" s="42"/>
      <c r="H120" s="42"/>
      <c r="I120" s="42"/>
      <c r="J120" s="42"/>
      <c r="K120" s="42"/>
      <c r="L120" s="42"/>
      <c r="M120" s="39"/>
      <c r="N120" s="124"/>
    </row>
    <row r="121" spans="1:14" ht="14.25" thickBot="1">
      <c r="A121" s="250"/>
      <c r="B121" s="18" t="s">
        <v>29</v>
      </c>
      <c r="C121" s="103"/>
      <c r="D121" s="107"/>
      <c r="E121" s="107"/>
      <c r="F121" s="39"/>
      <c r="G121" s="39"/>
      <c r="H121" s="39"/>
      <c r="I121" s="39"/>
      <c r="J121" s="39"/>
      <c r="K121" s="39"/>
      <c r="L121" s="39"/>
      <c r="M121" s="39"/>
      <c r="N121" s="124"/>
    </row>
    <row r="122" spans="1:14" ht="14.25" thickBot="1">
      <c r="A122" s="250"/>
      <c r="B122" s="18" t="s">
        <v>30</v>
      </c>
      <c r="C122" s="39"/>
      <c r="D122" s="39">
        <v>6.3973659999999999</v>
      </c>
      <c r="E122" s="39"/>
      <c r="F122" s="39"/>
      <c r="G122" s="39">
        <v>2</v>
      </c>
      <c r="H122" s="39">
        <v>255.89460800000001</v>
      </c>
      <c r="I122" s="39"/>
      <c r="J122" s="39"/>
      <c r="K122" s="39"/>
      <c r="L122" s="39"/>
      <c r="M122" s="39"/>
      <c r="N122" s="124"/>
    </row>
    <row r="123" spans="1:14" ht="14.25" thickBot="1">
      <c r="A123" s="251"/>
      <c r="B123" s="19" t="s">
        <v>31</v>
      </c>
      <c r="C123" s="20">
        <f t="shared" ref="C123:L123" si="27">C111+C113+C114+C115+C116+C117+C118+C119</f>
        <v>62.989288000000002</v>
      </c>
      <c r="D123" s="20">
        <f t="shared" si="27"/>
        <v>302.42447700000002</v>
      </c>
      <c r="E123" s="20">
        <f t="shared" si="27"/>
        <v>337.55700699999994</v>
      </c>
      <c r="F123" s="20">
        <f t="shared" ref="F123:F129" si="28">(D123-E123)/E123*100</f>
        <v>-10.407880527273404</v>
      </c>
      <c r="G123" s="20">
        <f t="shared" si="27"/>
        <v>3708</v>
      </c>
      <c r="H123" s="20">
        <f t="shared" si="27"/>
        <v>781360.85938799987</v>
      </c>
      <c r="I123" s="20">
        <f t="shared" si="27"/>
        <v>330</v>
      </c>
      <c r="J123" s="20">
        <f t="shared" si="27"/>
        <v>33.906374</v>
      </c>
      <c r="K123" s="20">
        <f t="shared" si="27"/>
        <v>148.19470999999999</v>
      </c>
      <c r="L123" s="20">
        <f t="shared" si="27"/>
        <v>223.51109399999999</v>
      </c>
      <c r="M123" s="20">
        <f t="shared" ref="M123:M125" si="29">(K123-L123)/L123*100</f>
        <v>-33.696933182207054</v>
      </c>
      <c r="N123" s="125">
        <f>D123/D214*100</f>
        <v>1.6253230071117217</v>
      </c>
    </row>
    <row r="124" spans="1:14" ht="14.25" thickTop="1">
      <c r="A124" s="248" t="s">
        <v>40</v>
      </c>
      <c r="B124" s="177" t="s">
        <v>19</v>
      </c>
      <c r="C124" s="35">
        <v>125.759725</v>
      </c>
      <c r="D124" s="35">
        <v>800.10458200000005</v>
      </c>
      <c r="E124" s="155">
        <v>863.01615800000002</v>
      </c>
      <c r="F124" s="39">
        <f t="shared" si="28"/>
        <v>-7.2897332705559803</v>
      </c>
      <c r="G124" s="36">
        <v>5638</v>
      </c>
      <c r="H124" s="35">
        <v>565783.38016499998</v>
      </c>
      <c r="I124" s="37">
        <v>558</v>
      </c>
      <c r="J124" s="35">
        <v>79.91</v>
      </c>
      <c r="K124" s="37">
        <v>331.86</v>
      </c>
      <c r="L124" s="35">
        <v>446.36</v>
      </c>
      <c r="M124" s="39">
        <f t="shared" si="29"/>
        <v>-25.651940138005198</v>
      </c>
      <c r="N124" s="124">
        <f t="shared" ref="N124:N129" si="30">D124/D202*100</f>
        <v>7.2341121374850106</v>
      </c>
    </row>
    <row r="125" spans="1:14">
      <c r="A125" s="248"/>
      <c r="B125" s="177" t="s">
        <v>20</v>
      </c>
      <c r="C125" s="35">
        <v>19.413599999999999</v>
      </c>
      <c r="D125" s="35">
        <v>115.0431</v>
      </c>
      <c r="E125" s="155">
        <v>152.33930000000001</v>
      </c>
      <c r="F125" s="39">
        <f t="shared" si="28"/>
        <v>-24.482323340070494</v>
      </c>
      <c r="G125" s="36">
        <v>1021</v>
      </c>
      <c r="H125" s="35">
        <v>20420</v>
      </c>
      <c r="I125" s="37">
        <v>144</v>
      </c>
      <c r="J125" s="35">
        <v>24.61</v>
      </c>
      <c r="K125" s="37">
        <v>74.86</v>
      </c>
      <c r="L125" s="35">
        <v>171.47</v>
      </c>
      <c r="M125" s="39">
        <f t="shared" si="29"/>
        <v>-56.342217297486442</v>
      </c>
      <c r="N125" s="124">
        <f t="shared" si="30"/>
        <v>4.657003957704271</v>
      </c>
    </row>
    <row r="126" spans="1:14">
      <c r="A126" s="248"/>
      <c r="B126" s="177" t="s">
        <v>21</v>
      </c>
      <c r="C126" s="35">
        <v>0.52163300000000001</v>
      </c>
      <c r="D126" s="35">
        <v>38.953878000000003</v>
      </c>
      <c r="E126" s="155">
        <v>30.024486</v>
      </c>
      <c r="F126" s="39">
        <f t="shared" si="28"/>
        <v>29.740365913341542</v>
      </c>
      <c r="G126" s="36">
        <v>28</v>
      </c>
      <c r="H126" s="35">
        <v>52079.742542</v>
      </c>
      <c r="I126" s="37">
        <v>3</v>
      </c>
      <c r="J126" s="35"/>
      <c r="K126" s="37">
        <v>1.71</v>
      </c>
      <c r="L126" s="35"/>
      <c r="M126" s="39"/>
      <c r="N126" s="124">
        <f t="shared" si="30"/>
        <v>6.1560739067986514</v>
      </c>
    </row>
    <row r="127" spans="1:14">
      <c r="A127" s="248"/>
      <c r="B127" s="177" t="s">
        <v>22</v>
      </c>
      <c r="C127" s="35">
        <v>0.67604500000000001</v>
      </c>
      <c r="D127" s="35">
        <v>11.393147000000001</v>
      </c>
      <c r="E127" s="155">
        <v>11.483955</v>
      </c>
      <c r="F127" s="39">
        <f t="shared" si="28"/>
        <v>-0.79073803406578236</v>
      </c>
      <c r="G127" s="36">
        <v>585</v>
      </c>
      <c r="H127" s="35">
        <v>38169.4</v>
      </c>
      <c r="I127" s="37">
        <v>19</v>
      </c>
      <c r="J127" s="35"/>
      <c r="K127" s="37">
        <v>2.2000000000000002</v>
      </c>
      <c r="L127" s="35">
        <v>0.88</v>
      </c>
      <c r="M127" s="39">
        <f>(K127-L127)/L127*100</f>
        <v>150.00000000000003</v>
      </c>
      <c r="N127" s="124">
        <f t="shared" si="30"/>
        <v>6.2273763124724519</v>
      </c>
    </row>
    <row r="128" spans="1:14">
      <c r="A128" s="248"/>
      <c r="B128" s="177" t="s">
        <v>23</v>
      </c>
      <c r="C128" s="35">
        <v>0.56603999999999999</v>
      </c>
      <c r="D128" s="35">
        <v>3.6225610000000001</v>
      </c>
      <c r="E128" s="155">
        <v>1.018872</v>
      </c>
      <c r="F128" s="39">
        <f t="shared" si="28"/>
        <v>255.54623151877763</v>
      </c>
      <c r="G128" s="36">
        <v>32</v>
      </c>
      <c r="H128" s="35">
        <v>32003.72</v>
      </c>
      <c r="I128" s="37"/>
      <c r="J128" s="35"/>
      <c r="K128" s="37"/>
      <c r="L128" s="35"/>
      <c r="M128" s="39"/>
      <c r="N128" s="124">
        <f t="shared" si="30"/>
        <v>6.5898768389585287</v>
      </c>
    </row>
    <row r="129" spans="1:14">
      <c r="A129" s="248"/>
      <c r="B129" s="177" t="s">
        <v>24</v>
      </c>
      <c r="C129" s="35">
        <v>7.5922679999999989</v>
      </c>
      <c r="D129" s="35">
        <v>51.088757999999999</v>
      </c>
      <c r="E129" s="155">
        <v>85.706267000000011</v>
      </c>
      <c r="F129" s="39">
        <f t="shared" si="28"/>
        <v>-40.39087246677073</v>
      </c>
      <c r="G129" s="36">
        <v>241</v>
      </c>
      <c r="H129" s="35">
        <v>69587.214999999997</v>
      </c>
      <c r="I129" s="37">
        <v>16</v>
      </c>
      <c r="J129" s="35">
        <v>1.7</v>
      </c>
      <c r="K129" s="37">
        <v>7.28</v>
      </c>
      <c r="L129" s="35">
        <v>5.78</v>
      </c>
      <c r="M129" s="39">
        <f>(K129-L129)/L129*100</f>
        <v>25.951557093425603</v>
      </c>
      <c r="N129" s="124">
        <f t="shared" si="30"/>
        <v>2.5939650507186567</v>
      </c>
    </row>
    <row r="130" spans="1:14">
      <c r="A130" s="248"/>
      <c r="B130" s="177" t="s">
        <v>25</v>
      </c>
      <c r="C130" s="35">
        <v>0</v>
      </c>
      <c r="D130" s="35">
        <v>0.84</v>
      </c>
      <c r="E130" s="155">
        <v>0</v>
      </c>
      <c r="F130" s="39"/>
      <c r="G130" s="36">
        <v>1</v>
      </c>
      <c r="H130" s="35">
        <v>42</v>
      </c>
      <c r="I130" s="37"/>
      <c r="J130" s="35"/>
      <c r="K130" s="37"/>
      <c r="L130" s="35"/>
      <c r="M130" s="39"/>
      <c r="N130" s="124"/>
    </row>
    <row r="131" spans="1:14">
      <c r="A131" s="248"/>
      <c r="B131" s="177" t="s">
        <v>26</v>
      </c>
      <c r="C131" s="35">
        <v>4.6878200000000003</v>
      </c>
      <c r="D131" s="35">
        <v>43.028537999999998</v>
      </c>
      <c r="E131" s="155">
        <v>59.556750999999998</v>
      </c>
      <c r="F131" s="39">
        <f>(D131-E131)/E131*100</f>
        <v>-27.752039395164456</v>
      </c>
      <c r="G131" s="36">
        <v>1437</v>
      </c>
      <c r="H131" s="35">
        <v>113209</v>
      </c>
      <c r="I131" s="37">
        <v>20</v>
      </c>
      <c r="J131" s="35"/>
      <c r="K131" s="37">
        <v>16.04</v>
      </c>
      <c r="L131" s="35">
        <v>15.01</v>
      </c>
      <c r="M131" s="39">
        <f>(K131-L131)/L131*100</f>
        <v>6.8620919387075237</v>
      </c>
      <c r="N131" s="124">
        <f>D131/D209*100</f>
        <v>2.8904371491040051</v>
      </c>
    </row>
    <row r="132" spans="1:14">
      <c r="A132" s="248"/>
      <c r="B132" s="177" t="s">
        <v>27</v>
      </c>
      <c r="C132" s="35">
        <v>5.9548420000000002</v>
      </c>
      <c r="D132" s="35">
        <v>11.645992</v>
      </c>
      <c r="E132" s="155">
        <v>5.8595609999999994</v>
      </c>
      <c r="F132" s="39">
        <f>(D132-E132)/E132*100</f>
        <v>98.751954284629875</v>
      </c>
      <c r="G132" s="36">
        <v>7</v>
      </c>
      <c r="H132" s="35">
        <v>4341.4066270000003</v>
      </c>
      <c r="I132" s="37"/>
      <c r="J132" s="35"/>
      <c r="K132" s="35"/>
      <c r="L132" s="35">
        <v>7.0000000000000007E-2</v>
      </c>
      <c r="M132" s="39"/>
      <c r="N132" s="124">
        <f>D132/D210*100</f>
        <v>3.9726516550407007</v>
      </c>
    </row>
    <row r="133" spans="1:14">
      <c r="A133" s="248"/>
      <c r="B133" s="18" t="s">
        <v>28</v>
      </c>
      <c r="C133" s="35">
        <v>0</v>
      </c>
      <c r="D133" s="35">
        <v>0</v>
      </c>
      <c r="E133" s="155">
        <v>0</v>
      </c>
      <c r="F133" s="39"/>
      <c r="G133" s="36">
        <v>0</v>
      </c>
      <c r="H133" s="35">
        <v>0</v>
      </c>
      <c r="I133" s="35"/>
      <c r="J133" s="35"/>
      <c r="K133" s="35"/>
      <c r="L133" s="35"/>
      <c r="M133" s="39"/>
      <c r="N133" s="124"/>
    </row>
    <row r="134" spans="1:14">
      <c r="A134" s="248"/>
      <c r="B134" s="18" t="s">
        <v>29</v>
      </c>
      <c r="C134" s="35">
        <v>0</v>
      </c>
      <c r="D134" s="35">
        <v>0.86971100000000001</v>
      </c>
      <c r="E134" s="155">
        <v>1.4968569999999999</v>
      </c>
      <c r="F134" s="39"/>
      <c r="G134" s="36">
        <v>1</v>
      </c>
      <c r="H134" s="35">
        <v>921.89412699999991</v>
      </c>
      <c r="I134" s="35"/>
      <c r="J134" s="35"/>
      <c r="K134" s="35"/>
      <c r="L134" s="35"/>
      <c r="M134" s="39"/>
      <c r="N134" s="124">
        <f>D134/D212*100</f>
        <v>4.5726195300066941</v>
      </c>
    </row>
    <row r="135" spans="1:14">
      <c r="A135" s="248"/>
      <c r="B135" s="18" t="s">
        <v>30</v>
      </c>
      <c r="C135" s="42">
        <v>5.9548420000000002</v>
      </c>
      <c r="D135" s="42">
        <v>5.9548420000000002</v>
      </c>
      <c r="E135" s="42">
        <v>0</v>
      </c>
      <c r="F135" s="39"/>
      <c r="G135" s="36">
        <v>1</v>
      </c>
      <c r="H135" s="35">
        <v>350.67399999999998</v>
      </c>
      <c r="I135" s="35"/>
      <c r="J135" s="35"/>
      <c r="K135" s="35"/>
      <c r="L135" s="35"/>
      <c r="M135" s="39"/>
      <c r="N135" s="124"/>
    </row>
    <row r="136" spans="1:14" ht="14.25" thickBot="1">
      <c r="A136" s="249"/>
      <c r="B136" s="19" t="s">
        <v>31</v>
      </c>
      <c r="C136" s="20">
        <f t="shared" ref="C136:L136" si="31">C124+C126+C127+C128+C129+C130+C131+C132</f>
        <v>145.75837300000001</v>
      </c>
      <c r="D136" s="20">
        <f t="shared" si="31"/>
        <v>960.67745600000012</v>
      </c>
      <c r="E136" s="20">
        <f t="shared" si="31"/>
        <v>1056.66605</v>
      </c>
      <c r="F136" s="20">
        <f>(D136-E136)/E136*100</f>
        <v>-9.0840993708466282</v>
      </c>
      <c r="G136" s="20">
        <f t="shared" si="31"/>
        <v>7969</v>
      </c>
      <c r="H136" s="20">
        <f t="shared" si="31"/>
        <v>875215.86433399993</v>
      </c>
      <c r="I136" s="20">
        <f t="shared" si="31"/>
        <v>616</v>
      </c>
      <c r="J136" s="20">
        <f t="shared" si="31"/>
        <v>81.61</v>
      </c>
      <c r="K136" s="20">
        <f t="shared" si="31"/>
        <v>359.09</v>
      </c>
      <c r="L136" s="20">
        <f t="shared" si="31"/>
        <v>468.09999999999997</v>
      </c>
      <c r="M136" s="20">
        <f t="shared" ref="M136:M138" si="32">(K136-L136)/L136*100</f>
        <v>-23.287759025849176</v>
      </c>
      <c r="N136" s="125">
        <f>D136/D214*100</f>
        <v>5.1629788274391508</v>
      </c>
    </row>
    <row r="137" spans="1:14" ht="15" thickTop="1" thickBot="1">
      <c r="A137" s="250" t="s">
        <v>41</v>
      </c>
      <c r="B137" s="177" t="s">
        <v>19</v>
      </c>
      <c r="C137" s="84">
        <v>44.72</v>
      </c>
      <c r="D137" s="84">
        <v>161.72</v>
      </c>
      <c r="E137" s="120">
        <v>115.27</v>
      </c>
      <c r="F137" s="42">
        <f>(D137-E137)/E137*100</f>
        <v>40.296694716751979</v>
      </c>
      <c r="G137" s="85">
        <v>1047</v>
      </c>
      <c r="H137" s="85">
        <v>94222</v>
      </c>
      <c r="I137" s="85">
        <v>284</v>
      </c>
      <c r="J137" s="85">
        <v>4.29</v>
      </c>
      <c r="K137" s="121">
        <v>68.430000000000007</v>
      </c>
      <c r="L137" s="121">
        <v>20.27</v>
      </c>
      <c r="M137" s="42">
        <f t="shared" si="32"/>
        <v>237.59250123334982</v>
      </c>
      <c r="N137" s="124">
        <f>D137/D202*100</f>
        <v>1.4621846208525724</v>
      </c>
    </row>
    <row r="138" spans="1:14" ht="14.25" thickBot="1">
      <c r="A138" s="250"/>
      <c r="B138" s="177" t="s">
        <v>20</v>
      </c>
      <c r="C138" s="85">
        <v>17.3</v>
      </c>
      <c r="D138" s="85">
        <v>42.3</v>
      </c>
      <c r="E138" s="121">
        <v>31.01</v>
      </c>
      <c r="F138" s="39">
        <f>(D138-E138)/E138*100</f>
        <v>36.407610448242487</v>
      </c>
      <c r="G138" s="85">
        <v>326</v>
      </c>
      <c r="H138" s="85">
        <v>8660</v>
      </c>
      <c r="I138" s="85">
        <v>58</v>
      </c>
      <c r="J138" s="85">
        <v>0.64</v>
      </c>
      <c r="K138" s="85">
        <v>10.79</v>
      </c>
      <c r="L138" s="121">
        <v>5.39</v>
      </c>
      <c r="M138" s="39">
        <f t="shared" si="32"/>
        <v>100.18552875695732</v>
      </c>
      <c r="N138" s="124">
        <f>D138/D203*100</f>
        <v>1.712325792775844</v>
      </c>
    </row>
    <row r="139" spans="1:14" ht="14.25" thickBot="1">
      <c r="A139" s="250"/>
      <c r="B139" s="177" t="s">
        <v>21</v>
      </c>
      <c r="C139" s="85"/>
      <c r="D139" s="85"/>
      <c r="E139" s="121">
        <v>0</v>
      </c>
      <c r="F139" s="39"/>
      <c r="G139" s="85"/>
      <c r="H139" s="121"/>
      <c r="I139" s="121"/>
      <c r="J139" s="121"/>
      <c r="K139" s="121"/>
      <c r="L139" s="121"/>
      <c r="M139" s="39"/>
      <c r="N139" s="124">
        <f>D139/D204*100</f>
        <v>0</v>
      </c>
    </row>
    <row r="140" spans="1:14" ht="14.25" thickBot="1">
      <c r="A140" s="250"/>
      <c r="B140" s="177" t="s">
        <v>22</v>
      </c>
      <c r="C140" s="85"/>
      <c r="D140" s="85">
        <v>0.65</v>
      </c>
      <c r="E140" s="121">
        <v>0.21</v>
      </c>
      <c r="F140" s="39"/>
      <c r="G140" s="85">
        <v>3</v>
      </c>
      <c r="H140" s="121">
        <v>4400</v>
      </c>
      <c r="I140" s="121"/>
      <c r="J140" s="121"/>
      <c r="K140" s="121"/>
      <c r="L140" s="121">
        <v>0.45</v>
      </c>
      <c r="M140" s="39"/>
      <c r="N140" s="124"/>
    </row>
    <row r="141" spans="1:14" ht="14.25" thickBot="1">
      <c r="A141" s="250"/>
      <c r="B141" s="177" t="s">
        <v>23</v>
      </c>
      <c r="C141" s="85"/>
      <c r="D141" s="85"/>
      <c r="E141" s="121">
        <v>0.08</v>
      </c>
      <c r="F141" s="39"/>
      <c r="G141" s="85"/>
      <c r="H141" s="121"/>
      <c r="I141" s="121"/>
      <c r="J141" s="121"/>
      <c r="K141" s="121"/>
      <c r="L141" s="121"/>
      <c r="M141" s="39"/>
      <c r="N141" s="124">
        <f>D141/D206*100</f>
        <v>0</v>
      </c>
    </row>
    <row r="142" spans="1:14" ht="14.25" thickBot="1">
      <c r="A142" s="250"/>
      <c r="B142" s="177" t="s">
        <v>24</v>
      </c>
      <c r="C142" s="85">
        <v>0.38</v>
      </c>
      <c r="D142" s="85">
        <v>8.16</v>
      </c>
      <c r="E142" s="121">
        <v>7.85</v>
      </c>
      <c r="F142" s="39"/>
      <c r="G142" s="85">
        <v>45</v>
      </c>
      <c r="H142" s="121">
        <v>43786</v>
      </c>
      <c r="I142" s="121">
        <v>1</v>
      </c>
      <c r="J142" s="121"/>
      <c r="K142" s="121">
        <v>1.18</v>
      </c>
      <c r="L142" s="121"/>
      <c r="M142" s="39"/>
      <c r="N142" s="124">
        <f>D142/D207*100</f>
        <v>0.41431335664617724</v>
      </c>
    </row>
    <row r="143" spans="1:14" ht="14.25" thickBot="1">
      <c r="A143" s="250"/>
      <c r="B143" s="177" t="s">
        <v>25</v>
      </c>
      <c r="C143" s="87"/>
      <c r="D143" s="87"/>
      <c r="E143" s="156">
        <v>0</v>
      </c>
      <c r="F143" s="39"/>
      <c r="G143" s="87"/>
      <c r="H143" s="156"/>
      <c r="I143" s="156"/>
      <c r="J143" s="156"/>
      <c r="K143" s="156"/>
      <c r="L143" s="156"/>
      <c r="M143" s="39"/>
      <c r="N143" s="124"/>
    </row>
    <row r="144" spans="1:14" ht="14.25" thickBot="1">
      <c r="A144" s="250"/>
      <c r="B144" s="177" t="s">
        <v>26</v>
      </c>
      <c r="C144" s="85">
        <v>0.05</v>
      </c>
      <c r="D144" s="85">
        <v>7.8</v>
      </c>
      <c r="E144" s="121">
        <v>1.91</v>
      </c>
      <c r="F144" s="39"/>
      <c r="G144" s="85">
        <v>54</v>
      </c>
      <c r="H144" s="121">
        <v>10066</v>
      </c>
      <c r="I144" s="121">
        <v>4</v>
      </c>
      <c r="J144" s="121"/>
      <c r="K144" s="121">
        <v>1.03</v>
      </c>
      <c r="L144" s="121"/>
      <c r="M144" s="39"/>
      <c r="N144" s="124">
        <f>D144/D209*100</f>
        <v>0.52396411337543558</v>
      </c>
    </row>
    <row r="145" spans="1:14" ht="14.25" thickBot="1">
      <c r="A145" s="250"/>
      <c r="B145" s="177" t="s">
        <v>27</v>
      </c>
      <c r="C145" s="85"/>
      <c r="D145" s="85"/>
      <c r="E145" s="121">
        <v>0</v>
      </c>
      <c r="F145" s="39"/>
      <c r="G145" s="85"/>
      <c r="H145" s="121"/>
      <c r="I145" s="121"/>
      <c r="J145" s="121"/>
      <c r="K145" s="121"/>
      <c r="L145" s="121"/>
      <c r="M145" s="39"/>
      <c r="N145" s="124"/>
    </row>
    <row r="146" spans="1:14" ht="14.25" thickBot="1">
      <c r="A146" s="250"/>
      <c r="B146" s="18" t="s">
        <v>28</v>
      </c>
      <c r="C146" s="88"/>
      <c r="D146" s="88"/>
      <c r="E146" s="147">
        <v>0</v>
      </c>
      <c r="F146" s="39"/>
      <c r="G146" s="88"/>
      <c r="H146" s="147"/>
      <c r="I146" s="147"/>
      <c r="J146" s="147"/>
      <c r="K146" s="147"/>
      <c r="L146" s="147"/>
      <c r="M146" s="39"/>
      <c r="N146" s="124"/>
    </row>
    <row r="147" spans="1:14" ht="14.25" thickBot="1">
      <c r="A147" s="250"/>
      <c r="B147" s="18" t="s">
        <v>29</v>
      </c>
      <c r="C147" s="88"/>
      <c r="D147" s="88"/>
      <c r="E147" s="147">
        <v>0</v>
      </c>
      <c r="F147" s="39"/>
      <c r="G147" s="88"/>
      <c r="H147" s="147"/>
      <c r="I147" s="147"/>
      <c r="J147" s="147"/>
      <c r="K147" s="147"/>
      <c r="L147" s="147"/>
      <c r="M147" s="39"/>
      <c r="N147" s="124"/>
    </row>
    <row r="148" spans="1:14" ht="14.25" thickBot="1">
      <c r="A148" s="250"/>
      <c r="B148" s="18" t="s">
        <v>30</v>
      </c>
      <c r="C148" s="88">
        <v>0.13</v>
      </c>
      <c r="D148" s="88">
        <v>0.13</v>
      </c>
      <c r="E148" s="147">
        <v>0</v>
      </c>
      <c r="F148" s="39"/>
      <c r="G148" s="88">
        <v>1</v>
      </c>
      <c r="H148" s="147">
        <v>40</v>
      </c>
      <c r="I148" s="147">
        <v>0</v>
      </c>
      <c r="J148" s="147">
        <v>0</v>
      </c>
      <c r="K148" s="147">
        <v>0</v>
      </c>
      <c r="L148" s="147">
        <v>0</v>
      </c>
      <c r="M148" s="39"/>
      <c r="N148" s="124"/>
    </row>
    <row r="149" spans="1:14" ht="14.25" thickBot="1">
      <c r="A149" s="251"/>
      <c r="B149" s="19" t="s">
        <v>31</v>
      </c>
      <c r="C149" s="20">
        <f t="shared" ref="C149:L149" si="33">C137+C139+C140+C141+C142+C143+C144+C145</f>
        <v>45.15</v>
      </c>
      <c r="D149" s="20">
        <f t="shared" si="33"/>
        <v>178.33</v>
      </c>
      <c r="E149" s="20">
        <f t="shared" si="33"/>
        <v>125.31999999999998</v>
      </c>
      <c r="F149" s="20">
        <f t="shared" ref="F149:F155" si="34">(D149-E149)/E149*100</f>
        <v>42.299712735397414</v>
      </c>
      <c r="G149" s="20">
        <f t="shared" si="33"/>
        <v>1149</v>
      </c>
      <c r="H149" s="20">
        <f t="shared" si="33"/>
        <v>152474</v>
      </c>
      <c r="I149" s="20">
        <f t="shared" si="33"/>
        <v>289</v>
      </c>
      <c r="J149" s="20">
        <f t="shared" si="33"/>
        <v>4.29</v>
      </c>
      <c r="K149" s="20">
        <f t="shared" si="33"/>
        <v>70.640000000000015</v>
      </c>
      <c r="L149" s="20">
        <f t="shared" si="33"/>
        <v>20.72</v>
      </c>
      <c r="M149" s="20">
        <f>(K149-L149)/L149*100</f>
        <v>240.92664092664103</v>
      </c>
      <c r="N149" s="125">
        <f>D149/D214*100</f>
        <v>0.95840077077568464</v>
      </c>
    </row>
    <row r="150" spans="1:14" ht="15" thickTop="1" thickBot="1">
      <c r="A150" s="250" t="s">
        <v>67</v>
      </c>
      <c r="B150" s="177" t="s">
        <v>19</v>
      </c>
      <c r="C150" s="39">
        <v>49.883698000000003</v>
      </c>
      <c r="D150" s="40">
        <v>227.77694700000001</v>
      </c>
      <c r="E150" s="40">
        <v>322.77525200000002</v>
      </c>
      <c r="F150" s="40">
        <f t="shared" si="34"/>
        <v>-29.431718947275424</v>
      </c>
      <c r="G150" s="39">
        <v>227.77694700000001</v>
      </c>
      <c r="H150" s="39">
        <v>146761.329268</v>
      </c>
      <c r="I150" s="39">
        <v>270</v>
      </c>
      <c r="J150" s="39">
        <v>588.10464400000001</v>
      </c>
      <c r="K150" s="39">
        <v>843.87747400000001</v>
      </c>
      <c r="L150" s="39">
        <v>245.346858</v>
      </c>
      <c r="M150" s="40">
        <f>(K150-L150)/L150*100</f>
        <v>243.95283513270019</v>
      </c>
      <c r="N150" s="128">
        <f t="shared" ref="N150:N155" si="35">D150/D202*100</f>
        <v>2.0594357462784534</v>
      </c>
    </row>
    <row r="151" spans="1:14" ht="14.25" thickBot="1">
      <c r="A151" s="250"/>
      <c r="B151" s="177" t="s">
        <v>20</v>
      </c>
      <c r="C151" s="39">
        <v>10.604820999999999</v>
      </c>
      <c r="D151" s="40">
        <v>60.293970000000002</v>
      </c>
      <c r="E151" s="39">
        <v>78.401334000000006</v>
      </c>
      <c r="F151" s="40">
        <f t="shared" si="34"/>
        <v>-23.095734570026579</v>
      </c>
      <c r="G151" s="39">
        <v>60.293970000000002</v>
      </c>
      <c r="H151" s="39">
        <v>13640</v>
      </c>
      <c r="I151" s="39">
        <v>119</v>
      </c>
      <c r="J151" s="39">
        <v>214.62696500000001</v>
      </c>
      <c r="K151" s="39">
        <v>289.37799999999999</v>
      </c>
      <c r="L151" s="39">
        <v>87.572146000000004</v>
      </c>
      <c r="M151" s="39">
        <f>(K151-L151)/L151*100</f>
        <v>230.445253676894</v>
      </c>
      <c r="N151" s="124">
        <f t="shared" si="35"/>
        <v>2.4407309687908501</v>
      </c>
    </row>
    <row r="152" spans="1:14" ht="14.25" thickBot="1">
      <c r="A152" s="250"/>
      <c r="B152" s="177" t="s">
        <v>21</v>
      </c>
      <c r="C152" s="39">
        <v>0</v>
      </c>
      <c r="D152" s="40">
        <v>6.1547890000000001</v>
      </c>
      <c r="E152" s="39">
        <v>11.071967000000001</v>
      </c>
      <c r="F152" s="40">
        <f t="shared" si="34"/>
        <v>-44.411060834989847</v>
      </c>
      <c r="G152" s="39">
        <v>6.1547890000000001</v>
      </c>
      <c r="H152" s="39">
        <v>11379.731400000001</v>
      </c>
      <c r="I152" s="39">
        <v>2</v>
      </c>
      <c r="J152" s="39">
        <v>22.373699999999999</v>
      </c>
      <c r="K152" s="39">
        <v>23.850487000000001</v>
      </c>
      <c r="L152" s="39">
        <v>303.89369199999999</v>
      </c>
      <c r="M152" s="39"/>
      <c r="N152" s="124">
        <f t="shared" si="35"/>
        <v>0.97267173154753328</v>
      </c>
    </row>
    <row r="153" spans="1:14" ht="14.25" thickBot="1">
      <c r="A153" s="250"/>
      <c r="B153" s="177" t="s">
        <v>22</v>
      </c>
      <c r="C153" s="39">
        <v>0.315943999999998</v>
      </c>
      <c r="D153" s="40">
        <v>14.952736</v>
      </c>
      <c r="E153" s="39">
        <v>1.3402860000000001</v>
      </c>
      <c r="F153" s="40">
        <f t="shared" si="34"/>
        <v>1015.637707175931</v>
      </c>
      <c r="G153" s="39">
        <v>14.952736</v>
      </c>
      <c r="H153" s="39">
        <v>198946.7</v>
      </c>
      <c r="I153" s="39">
        <v>3</v>
      </c>
      <c r="J153" s="39">
        <v>3.0468000000000002</v>
      </c>
      <c r="K153" s="39">
        <v>3.2898000000000001</v>
      </c>
      <c r="L153" s="39">
        <v>0</v>
      </c>
      <c r="M153" s="39" t="e">
        <f>(K153-L153)/L153*100</f>
        <v>#DIV/0!</v>
      </c>
      <c r="N153" s="124">
        <f t="shared" si="35"/>
        <v>8.1730108435407782</v>
      </c>
    </row>
    <row r="154" spans="1:14" ht="14.25" thickBot="1">
      <c r="A154" s="250"/>
      <c r="B154" s="177" t="s">
        <v>23</v>
      </c>
      <c r="C154" s="39">
        <v>2.2075429999999998</v>
      </c>
      <c r="D154" s="40">
        <v>2.2075429999999998</v>
      </c>
      <c r="E154" s="39">
        <v>0</v>
      </c>
      <c r="F154" s="40" t="e">
        <f t="shared" si="34"/>
        <v>#DIV/0!</v>
      </c>
      <c r="G154" s="39">
        <v>2.2075429999999998</v>
      </c>
      <c r="H154" s="39">
        <v>520</v>
      </c>
      <c r="I154" s="39">
        <v>0</v>
      </c>
      <c r="J154" s="39">
        <v>0</v>
      </c>
      <c r="K154" s="39">
        <v>0</v>
      </c>
      <c r="L154" s="39">
        <v>0</v>
      </c>
      <c r="M154" s="39"/>
      <c r="N154" s="124">
        <f t="shared" si="35"/>
        <v>4.0157878602196142</v>
      </c>
    </row>
    <row r="155" spans="1:14" ht="14.25" thickBot="1">
      <c r="A155" s="250"/>
      <c r="B155" s="177" t="s">
        <v>24</v>
      </c>
      <c r="C155" s="39">
        <v>5.0420000000000798E-2</v>
      </c>
      <c r="D155" s="40">
        <v>15.588279</v>
      </c>
      <c r="E155" s="39">
        <v>14.630475000000001</v>
      </c>
      <c r="F155" s="40">
        <f t="shared" si="34"/>
        <v>6.5466363874036855</v>
      </c>
      <c r="G155" s="39">
        <v>15.588279</v>
      </c>
      <c r="H155" s="39">
        <v>88814.02</v>
      </c>
      <c r="I155" s="39">
        <v>12</v>
      </c>
      <c r="J155" s="39">
        <v>21.121635999999999</v>
      </c>
      <c r="K155" s="39">
        <v>22.705245999999999</v>
      </c>
      <c r="L155" s="39">
        <v>0</v>
      </c>
      <c r="M155" s="39"/>
      <c r="N155" s="124">
        <f t="shared" si="35"/>
        <v>0.79147453392489164</v>
      </c>
    </row>
    <row r="156" spans="1:14" ht="14.25" thickBot="1">
      <c r="A156" s="250"/>
      <c r="B156" s="177" t="s">
        <v>25</v>
      </c>
      <c r="C156" s="39">
        <v>0</v>
      </c>
      <c r="D156" s="40">
        <v>0</v>
      </c>
      <c r="E156" s="41">
        <v>0</v>
      </c>
      <c r="F156" s="40"/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/>
      <c r="N156" s="124"/>
    </row>
    <row r="157" spans="1:14" ht="14.25" thickBot="1">
      <c r="A157" s="250"/>
      <c r="B157" s="177" t="s">
        <v>26</v>
      </c>
      <c r="C157" s="39">
        <v>3.2198639999999998</v>
      </c>
      <c r="D157" s="40">
        <v>22.824079000000001</v>
      </c>
      <c r="E157" s="39">
        <v>47.423146000000003</v>
      </c>
      <c r="F157" s="40">
        <f>(D157-E157)/E157*100</f>
        <v>-51.871436365693668</v>
      </c>
      <c r="G157" s="39">
        <v>22.824079000000001</v>
      </c>
      <c r="H157" s="39">
        <v>188493.92</v>
      </c>
      <c r="I157" s="39">
        <v>21</v>
      </c>
      <c r="J157" s="39">
        <v>103.883134</v>
      </c>
      <c r="K157" s="39">
        <v>114.20953299999999</v>
      </c>
      <c r="L157" s="39">
        <v>9.0555839999999996</v>
      </c>
      <c r="M157" s="39">
        <f>(K157-L157)/L157*100</f>
        <v>1161.2056052928226</v>
      </c>
      <c r="N157" s="124">
        <f>D157/D209*100</f>
        <v>1.5332049124161411</v>
      </c>
    </row>
    <row r="158" spans="1:14" ht="14.25" thickBot="1">
      <c r="A158" s="250"/>
      <c r="B158" s="177" t="s">
        <v>27</v>
      </c>
      <c r="C158" s="39">
        <v>0</v>
      </c>
      <c r="D158" s="40">
        <v>0</v>
      </c>
      <c r="E158" s="39">
        <v>0</v>
      </c>
      <c r="F158" s="40" t="e">
        <f>(D158-E158)/E158*100</f>
        <v>#DIV/0!</v>
      </c>
      <c r="G158" s="39">
        <v>0</v>
      </c>
      <c r="H158" s="39">
        <v>0</v>
      </c>
      <c r="I158" s="39">
        <v>0</v>
      </c>
      <c r="J158" s="39">
        <v>361.31183099999998</v>
      </c>
      <c r="K158" s="39">
        <v>361.31183099999998</v>
      </c>
      <c r="L158" s="39">
        <v>0</v>
      </c>
      <c r="M158" s="39"/>
      <c r="N158" s="124">
        <f>D158/D210*100</f>
        <v>0</v>
      </c>
    </row>
    <row r="159" spans="1:14" ht="14.25" thickBot="1">
      <c r="A159" s="250"/>
      <c r="B159" s="18" t="s">
        <v>28</v>
      </c>
      <c r="C159" s="39">
        <v>0</v>
      </c>
      <c r="D159" s="40">
        <v>0</v>
      </c>
      <c r="E159" s="42">
        <v>0</v>
      </c>
      <c r="F159" s="40"/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/>
      <c r="N159" s="124"/>
    </row>
    <row r="160" spans="1:14" ht="14.25" thickBot="1">
      <c r="A160" s="250"/>
      <c r="B160" s="18" t="s">
        <v>29</v>
      </c>
      <c r="C160" s="39">
        <v>0</v>
      </c>
      <c r="D160" s="40">
        <v>0</v>
      </c>
      <c r="E160" s="42">
        <v>0</v>
      </c>
      <c r="F160" s="40"/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42">
        <v>0</v>
      </c>
      <c r="M160" s="39"/>
      <c r="N160" s="124"/>
    </row>
    <row r="161" spans="1:14" ht="14.25" thickBot="1">
      <c r="A161" s="250"/>
      <c r="B161" s="18" t="s">
        <v>30</v>
      </c>
      <c r="C161" s="39">
        <v>0</v>
      </c>
      <c r="D161" s="40">
        <v>0</v>
      </c>
      <c r="E161" s="42">
        <v>0</v>
      </c>
      <c r="F161" s="40"/>
      <c r="G161" s="39">
        <v>0</v>
      </c>
      <c r="H161" s="39">
        <v>0</v>
      </c>
      <c r="I161" s="39">
        <v>0</v>
      </c>
      <c r="J161" s="39">
        <v>361.31183099999998</v>
      </c>
      <c r="K161" s="39">
        <v>361.31183099999998</v>
      </c>
      <c r="L161" s="42">
        <v>0</v>
      </c>
      <c r="M161" s="39"/>
      <c r="N161" s="124"/>
    </row>
    <row r="162" spans="1:14" ht="14.25" thickBot="1">
      <c r="A162" s="251"/>
      <c r="B162" s="19" t="s">
        <v>31</v>
      </c>
      <c r="C162" s="20">
        <f t="shared" ref="C162:L162" si="36">C150+C152+C153+C154+C155+C156+C157+C158</f>
        <v>55.677469000000002</v>
      </c>
      <c r="D162" s="20">
        <f t="shared" si="36"/>
        <v>289.50437299999999</v>
      </c>
      <c r="E162" s="20">
        <f t="shared" si="36"/>
        <v>397.24112600000001</v>
      </c>
      <c r="F162" s="20">
        <f t="shared" ref="F162:F168" si="37">(D162-E162)/E162*100</f>
        <v>-27.121248518462821</v>
      </c>
      <c r="G162" s="20">
        <f t="shared" si="36"/>
        <v>289.50437299999999</v>
      </c>
      <c r="H162" s="20">
        <f t="shared" si="36"/>
        <v>634915.70066800003</v>
      </c>
      <c r="I162" s="20">
        <f t="shared" si="36"/>
        <v>308</v>
      </c>
      <c r="J162" s="20">
        <f t="shared" si="36"/>
        <v>1099.8417449999999</v>
      </c>
      <c r="K162" s="20">
        <f t="shared" si="36"/>
        <v>1369.244371</v>
      </c>
      <c r="L162" s="20">
        <f t="shared" si="36"/>
        <v>558.29613399999994</v>
      </c>
      <c r="M162" s="20">
        <f t="shared" ref="M162:M164" si="38">(K162-L162)/L162*100</f>
        <v>145.25413801271284</v>
      </c>
      <c r="N162" s="125">
        <f>D162/D214*100</f>
        <v>1.5558863580223812</v>
      </c>
    </row>
    <row r="163" spans="1:14" ht="15" thickTop="1" thickBot="1">
      <c r="A163" s="247" t="s">
        <v>43</v>
      </c>
      <c r="B163" s="22" t="s">
        <v>19</v>
      </c>
      <c r="C163" s="108">
        <v>0.53</v>
      </c>
      <c r="D163" s="108">
        <v>16.82</v>
      </c>
      <c r="E163" s="108">
        <v>130.66999999999999</v>
      </c>
      <c r="F163" s="126">
        <f t="shared" si="37"/>
        <v>-87.127879390831879</v>
      </c>
      <c r="G163" s="109">
        <v>82</v>
      </c>
      <c r="H163" s="109">
        <v>5870.9</v>
      </c>
      <c r="I163" s="109">
        <v>45</v>
      </c>
      <c r="J163" s="109">
        <v>0.72</v>
      </c>
      <c r="K163" s="109">
        <v>316.07</v>
      </c>
      <c r="L163" s="109">
        <v>236.92</v>
      </c>
      <c r="M163" s="42">
        <f t="shared" si="38"/>
        <v>33.407901401316906</v>
      </c>
      <c r="N163" s="127">
        <f t="shared" ref="N163:N168" si="39">D163/D202*100</f>
        <v>0.15207732700185669</v>
      </c>
    </row>
    <row r="164" spans="1:14" ht="14.25" thickBot="1">
      <c r="A164" s="250"/>
      <c r="B164" s="177" t="s">
        <v>20</v>
      </c>
      <c r="C164" s="109">
        <v>0.22</v>
      </c>
      <c r="D164" s="109">
        <v>4.07</v>
      </c>
      <c r="E164" s="109">
        <v>30.98</v>
      </c>
      <c r="F164" s="40">
        <f t="shared" si="37"/>
        <v>-86.862491930277599</v>
      </c>
      <c r="G164" s="109">
        <v>33</v>
      </c>
      <c r="H164" s="109">
        <v>660</v>
      </c>
      <c r="I164" s="109">
        <v>22</v>
      </c>
      <c r="J164" s="109">
        <v>0.72</v>
      </c>
      <c r="K164" s="109">
        <v>43.55</v>
      </c>
      <c r="L164" s="109">
        <v>36.85</v>
      </c>
      <c r="M164" s="42">
        <f t="shared" si="38"/>
        <v>18.181818181818169</v>
      </c>
      <c r="N164" s="124">
        <f t="shared" si="39"/>
        <v>0.16475569684628097</v>
      </c>
    </row>
    <row r="165" spans="1:14" ht="14.25" thickBot="1">
      <c r="A165" s="250"/>
      <c r="B165" s="177" t="s">
        <v>21</v>
      </c>
      <c r="C165" s="109">
        <v>0</v>
      </c>
      <c r="D165" s="109">
        <v>0</v>
      </c>
      <c r="E165" s="109">
        <v>0</v>
      </c>
      <c r="F165" s="40" t="e">
        <f t="shared" si="37"/>
        <v>#DIV/0!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42"/>
      <c r="N165" s="124">
        <f t="shared" si="39"/>
        <v>0</v>
      </c>
    </row>
    <row r="166" spans="1:14" ht="14.25" thickBot="1">
      <c r="A166" s="250"/>
      <c r="B166" s="177" t="s">
        <v>22</v>
      </c>
      <c r="C166" s="109">
        <v>0.03</v>
      </c>
      <c r="D166" s="109">
        <v>0.12</v>
      </c>
      <c r="E166" s="109">
        <v>0.04</v>
      </c>
      <c r="F166" s="40">
        <f t="shared" si="37"/>
        <v>199.99999999999994</v>
      </c>
      <c r="G166" s="109">
        <v>11</v>
      </c>
      <c r="H166" s="109">
        <v>139.1</v>
      </c>
      <c r="I166" s="109">
        <v>0</v>
      </c>
      <c r="J166" s="109">
        <v>0</v>
      </c>
      <c r="K166" s="109">
        <v>0</v>
      </c>
      <c r="L166" s="109">
        <v>0</v>
      </c>
      <c r="M166" s="42"/>
      <c r="N166" s="124">
        <f t="shared" si="39"/>
        <v>6.5590758856766629E-2</v>
      </c>
    </row>
    <row r="167" spans="1:14" ht="14.25" thickBot="1">
      <c r="A167" s="250"/>
      <c r="B167" s="177" t="s">
        <v>23</v>
      </c>
      <c r="C167" s="109">
        <v>0</v>
      </c>
      <c r="D167" s="109">
        <v>0</v>
      </c>
      <c r="E167" s="109">
        <v>0</v>
      </c>
      <c r="F167" s="40" t="e">
        <f t="shared" si="37"/>
        <v>#DIV/0!</v>
      </c>
      <c r="G167" s="109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42" t="e">
        <f>(K167-L167)/L167*100</f>
        <v>#DIV/0!</v>
      </c>
      <c r="N167" s="124">
        <f t="shared" si="39"/>
        <v>0</v>
      </c>
    </row>
    <row r="168" spans="1:14" ht="14.25" thickBot="1">
      <c r="A168" s="250"/>
      <c r="B168" s="177" t="s">
        <v>24</v>
      </c>
      <c r="C168" s="109">
        <v>5.73</v>
      </c>
      <c r="D168" s="109">
        <v>12.09</v>
      </c>
      <c r="E168" s="109">
        <v>6.56</v>
      </c>
      <c r="F168" s="40">
        <f t="shared" si="37"/>
        <v>84.298780487804891</v>
      </c>
      <c r="G168" s="109">
        <v>8</v>
      </c>
      <c r="H168" s="109">
        <v>12666</v>
      </c>
      <c r="I168" s="109">
        <v>1</v>
      </c>
      <c r="J168" s="109">
        <v>0</v>
      </c>
      <c r="K168" s="109">
        <v>0.16</v>
      </c>
      <c r="L168" s="109">
        <v>5.61</v>
      </c>
      <c r="M168" s="42"/>
      <c r="N168" s="124">
        <f t="shared" si="39"/>
        <v>0.61385398061915231</v>
      </c>
    </row>
    <row r="169" spans="1:14" ht="14.25" thickBot="1">
      <c r="A169" s="250"/>
      <c r="B169" s="177" t="s">
        <v>25</v>
      </c>
      <c r="C169" s="109">
        <v>0</v>
      </c>
      <c r="D169" s="109">
        <v>33.619999999999997</v>
      </c>
      <c r="E169" s="109">
        <v>0</v>
      </c>
      <c r="F169" s="40"/>
      <c r="G169" s="109">
        <v>5</v>
      </c>
      <c r="H169" s="109">
        <v>336.2</v>
      </c>
      <c r="I169" s="109">
        <v>0</v>
      </c>
      <c r="J169" s="109">
        <v>0</v>
      </c>
      <c r="K169" s="109">
        <v>0</v>
      </c>
      <c r="L169" s="109">
        <v>0</v>
      </c>
      <c r="M169" s="42"/>
      <c r="N169" s="124"/>
    </row>
    <row r="170" spans="1:14" ht="14.25" thickBot="1">
      <c r="A170" s="250"/>
      <c r="B170" s="177" t="s">
        <v>26</v>
      </c>
      <c r="C170" s="109">
        <v>0</v>
      </c>
      <c r="D170" s="109">
        <v>0.1</v>
      </c>
      <c r="E170" s="109">
        <v>0.63</v>
      </c>
      <c r="F170" s="40">
        <f>(D170-E170)/E170*100</f>
        <v>-84.126984126984127</v>
      </c>
      <c r="G170" s="109">
        <v>12</v>
      </c>
      <c r="H170" s="109">
        <v>510.84</v>
      </c>
      <c r="I170" s="109">
        <v>1</v>
      </c>
      <c r="J170" s="109">
        <v>0.13</v>
      </c>
      <c r="K170" s="109">
        <v>0.13</v>
      </c>
      <c r="L170" s="109">
        <v>0.18</v>
      </c>
      <c r="M170" s="42">
        <f>(K170-L170)/L170*100</f>
        <v>-27.777777777777775</v>
      </c>
      <c r="N170" s="124">
        <f>D170/D209*100</f>
        <v>6.7174886330184057E-3</v>
      </c>
    </row>
    <row r="171" spans="1:14" ht="14.25" thickBot="1">
      <c r="A171" s="250"/>
      <c r="B171" s="177" t="s">
        <v>27</v>
      </c>
      <c r="C171" s="112">
        <v>0</v>
      </c>
      <c r="D171" s="112">
        <v>0</v>
      </c>
      <c r="E171" s="112">
        <v>0</v>
      </c>
      <c r="F171" s="40" t="e">
        <f>(D171-E171)/E171*100</f>
        <v>#DIV/0!</v>
      </c>
      <c r="G171" s="112">
        <v>0</v>
      </c>
      <c r="H171" s="112">
        <v>0</v>
      </c>
      <c r="I171" s="112">
        <v>0</v>
      </c>
      <c r="J171" s="112">
        <v>0</v>
      </c>
      <c r="K171" s="112">
        <v>0</v>
      </c>
      <c r="L171" s="112">
        <v>0</v>
      </c>
      <c r="M171" s="39"/>
      <c r="N171" s="124">
        <f>D171/D210*100</f>
        <v>0</v>
      </c>
    </row>
    <row r="172" spans="1:14" ht="14.25" thickBot="1">
      <c r="A172" s="250"/>
      <c r="B172" s="18" t="s">
        <v>28</v>
      </c>
      <c r="C172" s="112"/>
      <c r="D172" s="112"/>
      <c r="E172" s="112"/>
      <c r="F172" s="40"/>
      <c r="G172" s="28"/>
      <c r="H172" s="28"/>
      <c r="I172" s="28"/>
      <c r="J172" s="28"/>
      <c r="K172" s="28"/>
      <c r="L172" s="28"/>
      <c r="M172" s="39"/>
      <c r="N172" s="124"/>
    </row>
    <row r="173" spans="1:14" ht="14.25" thickBot="1">
      <c r="A173" s="250"/>
      <c r="B173" s="18" t="s">
        <v>29</v>
      </c>
      <c r="C173" s="39"/>
      <c r="D173" s="39"/>
      <c r="E173" s="39"/>
      <c r="F173" s="40"/>
      <c r="G173" s="39"/>
      <c r="H173" s="39"/>
      <c r="I173" s="39"/>
      <c r="J173" s="39"/>
      <c r="K173" s="39"/>
      <c r="L173" s="39"/>
      <c r="M173" s="39"/>
      <c r="N173" s="124"/>
    </row>
    <row r="174" spans="1:14" ht="14.25" thickBot="1">
      <c r="A174" s="250"/>
      <c r="B174" s="18" t="s">
        <v>30</v>
      </c>
      <c r="C174" s="39"/>
      <c r="D174" s="39"/>
      <c r="E174" s="39"/>
      <c r="F174" s="40"/>
      <c r="G174" s="39"/>
      <c r="H174" s="39"/>
      <c r="I174" s="39"/>
      <c r="J174" s="39"/>
      <c r="K174" s="39"/>
      <c r="L174" s="39"/>
      <c r="M174" s="39"/>
      <c r="N174" s="124"/>
    </row>
    <row r="175" spans="1:14" ht="14.25" thickBot="1">
      <c r="A175" s="251"/>
      <c r="B175" s="19" t="s">
        <v>31</v>
      </c>
      <c r="C175" s="20">
        <f t="shared" ref="C175:L175" si="40">C163+C165+C166+C167+C168+C169+C170+C171</f>
        <v>6.2900000000000009</v>
      </c>
      <c r="D175" s="20">
        <f t="shared" si="40"/>
        <v>62.75</v>
      </c>
      <c r="E175" s="20">
        <f t="shared" si="40"/>
        <v>137.89999999999998</v>
      </c>
      <c r="F175" s="20">
        <f>(D175-E175)/E175*100</f>
        <v>-54.496011602610587</v>
      </c>
      <c r="G175" s="20">
        <f t="shared" si="40"/>
        <v>118</v>
      </c>
      <c r="H175" s="20">
        <f t="shared" si="40"/>
        <v>19523.04</v>
      </c>
      <c r="I175" s="20">
        <f t="shared" si="40"/>
        <v>47</v>
      </c>
      <c r="J175" s="20">
        <f t="shared" si="40"/>
        <v>0.85</v>
      </c>
      <c r="K175" s="20">
        <f t="shared" si="40"/>
        <v>316.36</v>
      </c>
      <c r="L175" s="20">
        <f t="shared" si="40"/>
        <v>242.71</v>
      </c>
      <c r="M175" s="20">
        <f t="shared" ref="M175:M178" si="41">(K175-L175)/L175*100</f>
        <v>30.344856000988834</v>
      </c>
      <c r="N175" s="125">
        <f>D175/D214*100</f>
        <v>0.33723797659493188</v>
      </c>
    </row>
    <row r="176" spans="1:14" ht="15" thickTop="1" thickBot="1">
      <c r="A176" s="250" t="s">
        <v>44</v>
      </c>
      <c r="B176" s="177" t="s">
        <v>19</v>
      </c>
      <c r="C176" s="42">
        <v>2.04</v>
      </c>
      <c r="D176" s="42">
        <v>10.32</v>
      </c>
      <c r="E176" s="42">
        <v>22.31</v>
      </c>
      <c r="F176" s="40">
        <f>(D176-E176)/E176*100</f>
        <v>-53.742716270730604</v>
      </c>
      <c r="G176" s="42">
        <v>70</v>
      </c>
      <c r="H176" s="42">
        <v>4515</v>
      </c>
      <c r="I176" s="42">
        <v>4</v>
      </c>
      <c r="J176" s="42"/>
      <c r="K176" s="42">
        <v>0.35</v>
      </c>
      <c r="L176" s="42">
        <v>9.43</v>
      </c>
      <c r="M176" s="39">
        <f t="shared" si="41"/>
        <v>-96.288441145281027</v>
      </c>
      <c r="N176" s="124">
        <f>D176/D202*100</f>
        <v>9.3307848671769403E-2</v>
      </c>
    </row>
    <row r="177" spans="1:14" ht="14.25" thickBot="1">
      <c r="A177" s="250"/>
      <c r="B177" s="177" t="s">
        <v>20</v>
      </c>
      <c r="C177" s="42">
        <v>0.7</v>
      </c>
      <c r="D177" s="42">
        <v>3.02</v>
      </c>
      <c r="E177" s="42">
        <v>6.24</v>
      </c>
      <c r="F177" s="40">
        <f>(D177-E177)/E177*100</f>
        <v>-51.602564102564109</v>
      </c>
      <c r="G177" s="42">
        <v>36</v>
      </c>
      <c r="H177" s="42">
        <v>720</v>
      </c>
      <c r="I177" s="42">
        <v>2</v>
      </c>
      <c r="J177" s="42"/>
      <c r="K177" s="42">
        <v>0.15</v>
      </c>
      <c r="L177" s="42">
        <v>4.8600000000000003</v>
      </c>
      <c r="M177" s="39">
        <f t="shared" si="41"/>
        <v>-96.913580246913583</v>
      </c>
      <c r="N177" s="124">
        <f>D177/D203*100</f>
        <v>0.1222511558908522</v>
      </c>
    </row>
    <row r="178" spans="1:14" ht="14.25" thickBot="1">
      <c r="A178" s="250"/>
      <c r="B178" s="177" t="s">
        <v>21</v>
      </c>
      <c r="C178" s="42"/>
      <c r="D178" s="42"/>
      <c r="E178" s="42"/>
      <c r="F178" s="40" t="e">
        <f>(D178-E178)/E178*100</f>
        <v>#DIV/0!</v>
      </c>
      <c r="G178" s="42"/>
      <c r="H178" s="42"/>
      <c r="I178" s="42"/>
      <c r="J178" s="42"/>
      <c r="K178" s="42"/>
      <c r="L178" s="42"/>
      <c r="M178" s="39" t="e">
        <f t="shared" si="41"/>
        <v>#DIV/0!</v>
      </c>
      <c r="N178" s="124">
        <f>D178/D204*100</f>
        <v>0</v>
      </c>
    </row>
    <row r="179" spans="1:14" ht="14.25" thickBot="1">
      <c r="A179" s="250"/>
      <c r="B179" s="177" t="s">
        <v>22</v>
      </c>
      <c r="C179" s="42"/>
      <c r="D179" s="42"/>
      <c r="E179" s="42">
        <v>3.7999999999999999E-2</v>
      </c>
      <c r="F179" s="40">
        <f>(D179-E179)/E179*100</f>
        <v>-100</v>
      </c>
      <c r="G179" s="42"/>
      <c r="H179" s="42"/>
      <c r="I179" s="42"/>
      <c r="J179" s="42"/>
      <c r="K179" s="42"/>
      <c r="L179" s="42"/>
      <c r="M179" s="39"/>
      <c r="N179" s="124">
        <f>D179/D205*100</f>
        <v>0</v>
      </c>
    </row>
    <row r="180" spans="1:14" ht="14.25" thickBot="1">
      <c r="A180" s="250"/>
      <c r="B180" s="177" t="s">
        <v>23</v>
      </c>
      <c r="C180" s="42"/>
      <c r="D180" s="42"/>
      <c r="E180" s="42"/>
      <c r="F180" s="40"/>
      <c r="G180" s="42"/>
      <c r="H180" s="42"/>
      <c r="I180" s="42"/>
      <c r="J180" s="42"/>
      <c r="K180" s="42"/>
      <c r="L180" s="42"/>
      <c r="M180" s="39"/>
      <c r="N180" s="124"/>
    </row>
    <row r="181" spans="1:14" ht="14.25" thickBot="1">
      <c r="A181" s="250"/>
      <c r="B181" s="177" t="s">
        <v>24</v>
      </c>
      <c r="C181" s="42">
        <v>12.17</v>
      </c>
      <c r="D181" s="42">
        <v>208.17</v>
      </c>
      <c r="E181" s="42">
        <v>164</v>
      </c>
      <c r="F181" s="40">
        <f>(D181-E181)/E181*100</f>
        <v>26.932926829268283</v>
      </c>
      <c r="G181" s="42">
        <v>962</v>
      </c>
      <c r="H181" s="42">
        <v>42134</v>
      </c>
      <c r="I181" s="42">
        <v>53</v>
      </c>
      <c r="J181" s="42">
        <v>27.88</v>
      </c>
      <c r="K181" s="42">
        <v>0.38</v>
      </c>
      <c r="L181" s="42">
        <v>0.38</v>
      </c>
      <c r="M181" s="39">
        <f>(K181-L181)/L181*100</f>
        <v>0</v>
      </c>
      <c r="N181" s="124">
        <f>D181/D207*100</f>
        <v>10.569560227087587</v>
      </c>
    </row>
    <row r="182" spans="1:14" ht="14.25" thickBot="1">
      <c r="A182" s="250"/>
      <c r="B182" s="177" t="s">
        <v>25</v>
      </c>
      <c r="C182" s="42"/>
      <c r="D182" s="42">
        <v>88.4</v>
      </c>
      <c r="E182" s="42">
        <v>1889.5</v>
      </c>
      <c r="F182" s="40">
        <f>(D182-E182)/E182*100</f>
        <v>-95.321513627943901</v>
      </c>
      <c r="G182" s="42">
        <v>15</v>
      </c>
      <c r="H182" s="42">
        <v>1473.44</v>
      </c>
      <c r="I182" s="42">
        <v>765</v>
      </c>
      <c r="J182" s="42">
        <v>36</v>
      </c>
      <c r="K182" s="42">
        <v>82.97</v>
      </c>
      <c r="L182" s="42">
        <v>51.43</v>
      </c>
      <c r="M182" s="39">
        <f>(K182-L182)/L182*100</f>
        <v>61.326074275714561</v>
      </c>
      <c r="N182" s="124">
        <f>D182/D208*100</f>
        <v>3.0223766785866375</v>
      </c>
    </row>
    <row r="183" spans="1:14" ht="14.25" thickBot="1">
      <c r="A183" s="250"/>
      <c r="B183" s="177" t="s">
        <v>26</v>
      </c>
      <c r="C183" s="42"/>
      <c r="D183" s="42">
        <v>7.7</v>
      </c>
      <c r="E183" s="42">
        <v>4.8499999999999996</v>
      </c>
      <c r="F183" s="40">
        <f>(D183-E183)/E183*100</f>
        <v>58.762886597938156</v>
      </c>
      <c r="G183" s="42">
        <v>8</v>
      </c>
      <c r="H183" s="42">
        <v>12166.38</v>
      </c>
      <c r="I183" s="42"/>
      <c r="J183" s="42"/>
      <c r="K183" s="42"/>
      <c r="L183" s="42"/>
      <c r="M183" s="39"/>
      <c r="N183" s="124">
        <f>D183/D209*100</f>
        <v>0.51724662474241723</v>
      </c>
    </row>
    <row r="184" spans="1:14" ht="14.25" thickBot="1">
      <c r="A184" s="250"/>
      <c r="B184" s="177" t="s">
        <v>27</v>
      </c>
      <c r="C184" s="42"/>
      <c r="D184" s="42">
        <v>0.46</v>
      </c>
      <c r="E184" s="42"/>
      <c r="F184" s="39"/>
      <c r="G184" s="42">
        <v>2</v>
      </c>
      <c r="H184" s="42">
        <v>13.97</v>
      </c>
      <c r="I184" s="42"/>
      <c r="J184" s="42"/>
      <c r="K184" s="42"/>
      <c r="L184" s="42"/>
      <c r="M184" s="39"/>
      <c r="N184" s="124"/>
    </row>
    <row r="185" spans="1:14" ht="14.25" thickBot="1">
      <c r="A185" s="250"/>
      <c r="B185" s="18" t="s">
        <v>28</v>
      </c>
      <c r="C185" s="42"/>
      <c r="D185" s="42"/>
      <c r="E185" s="42"/>
      <c r="F185" s="39"/>
      <c r="G185" s="42"/>
      <c r="H185" s="42"/>
      <c r="I185" s="42"/>
      <c r="J185" s="42"/>
      <c r="K185" s="42"/>
      <c r="L185" s="42"/>
      <c r="M185" s="39"/>
      <c r="N185" s="124"/>
    </row>
    <row r="186" spans="1:14" ht="14.25" thickBot="1">
      <c r="A186" s="250"/>
      <c r="B186" s="18" t="s">
        <v>29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124"/>
    </row>
    <row r="187" spans="1:14" ht="14.25" thickBot="1">
      <c r="A187" s="250"/>
      <c r="B187" s="18" t="s">
        <v>30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124"/>
    </row>
    <row r="188" spans="1:14" ht="14.25" thickBot="1">
      <c r="A188" s="251"/>
      <c r="B188" s="19" t="s">
        <v>31</v>
      </c>
      <c r="C188" s="20">
        <f t="shared" ref="C188:L188" si="42">C176+C178+C179+C180+C181+C182+C183+C184</f>
        <v>14.21</v>
      </c>
      <c r="D188" s="20">
        <f t="shared" si="42"/>
        <v>315.04999999999995</v>
      </c>
      <c r="E188" s="20">
        <f t="shared" si="42"/>
        <v>2080.6979999999999</v>
      </c>
      <c r="F188" s="20">
        <f>(D188-E188)/E188*100</f>
        <v>-84.858446540535908</v>
      </c>
      <c r="G188" s="20">
        <f t="shared" si="42"/>
        <v>1057</v>
      </c>
      <c r="H188" s="20">
        <f t="shared" si="42"/>
        <v>60302.79</v>
      </c>
      <c r="I188" s="20">
        <f t="shared" si="42"/>
        <v>822</v>
      </c>
      <c r="J188" s="20">
        <f t="shared" si="42"/>
        <v>63.879999999999995</v>
      </c>
      <c r="K188" s="20">
        <f t="shared" si="42"/>
        <v>83.7</v>
      </c>
      <c r="L188" s="20">
        <f t="shared" si="42"/>
        <v>61.24</v>
      </c>
      <c r="M188" s="20">
        <f>(K188-L188)/L188*100</f>
        <v>36.675375571521876</v>
      </c>
      <c r="N188" s="125">
        <f>D188/D214*100</f>
        <v>1.693176486473837</v>
      </c>
    </row>
    <row r="189" spans="1:14" ht="14.25" thickTop="1">
      <c r="A189" s="252" t="s">
        <v>47</v>
      </c>
      <c r="B189" s="177" t="s">
        <v>19</v>
      </c>
      <c r="C189" s="84">
        <v>13.13</v>
      </c>
      <c r="D189" s="84">
        <v>82.38</v>
      </c>
      <c r="E189" s="84">
        <v>154.47999999999999</v>
      </c>
      <c r="F189" s="42">
        <f>(D189-E189)/E189*100</f>
        <v>-46.672708441222163</v>
      </c>
      <c r="G189" s="85">
        <v>624</v>
      </c>
      <c r="H189" s="85">
        <v>73490.47</v>
      </c>
      <c r="I189" s="85">
        <v>123</v>
      </c>
      <c r="J189" s="85">
        <v>6.42</v>
      </c>
      <c r="K189" s="85">
        <v>34.380000000000003</v>
      </c>
      <c r="L189" s="85">
        <v>52.54</v>
      </c>
      <c r="M189" s="42">
        <f>(K189-L189)/L189*100</f>
        <v>-34.564141606395118</v>
      </c>
      <c r="N189" s="129">
        <f>D189/D202*100</f>
        <v>0.7448353268973219</v>
      </c>
    </row>
    <row r="190" spans="1:14">
      <c r="A190" s="253"/>
      <c r="B190" s="177" t="s">
        <v>20</v>
      </c>
      <c r="C190" s="85">
        <v>0.06</v>
      </c>
      <c r="D190" s="85">
        <v>3.79</v>
      </c>
      <c r="E190" s="85">
        <v>13.24</v>
      </c>
      <c r="F190" s="39">
        <f>(D190-E190)/E190*100</f>
        <v>-71.374622356495465</v>
      </c>
      <c r="G190" s="85">
        <v>35</v>
      </c>
      <c r="H190" s="85">
        <v>700</v>
      </c>
      <c r="I190" s="85">
        <v>6</v>
      </c>
      <c r="J190" s="85">
        <v>1.18</v>
      </c>
      <c r="K190" s="85">
        <v>1.91</v>
      </c>
      <c r="L190" s="85">
        <v>12.01</v>
      </c>
      <c r="M190" s="39">
        <f>(K190-L190)/L190*100</f>
        <v>-84.096586178184836</v>
      </c>
      <c r="N190" s="129">
        <f>D190/D203*100</f>
        <v>0.15342115259149997</v>
      </c>
    </row>
    <row r="191" spans="1:14">
      <c r="A191" s="253"/>
      <c r="B191" s="177" t="s">
        <v>21</v>
      </c>
      <c r="C191" s="85"/>
      <c r="D191" s="85"/>
      <c r="E191" s="85"/>
      <c r="F191" s="39"/>
      <c r="G191" s="85"/>
      <c r="H191" s="85"/>
      <c r="I191" s="85"/>
      <c r="J191" s="85"/>
      <c r="K191" s="85"/>
      <c r="L191" s="85"/>
      <c r="M191" s="39"/>
      <c r="N191" s="129"/>
    </row>
    <row r="192" spans="1:14">
      <c r="A192" s="253"/>
      <c r="B192" s="177" t="s">
        <v>22</v>
      </c>
      <c r="C192" s="85"/>
      <c r="D192" s="85"/>
      <c r="E192" s="85"/>
      <c r="F192" s="39"/>
      <c r="G192" s="85"/>
      <c r="H192" s="85"/>
      <c r="I192" s="85"/>
      <c r="J192" s="85"/>
      <c r="K192" s="85"/>
      <c r="L192" s="85"/>
      <c r="M192" s="39"/>
      <c r="N192" s="129"/>
    </row>
    <row r="193" spans="1:14">
      <c r="A193" s="253"/>
      <c r="B193" s="177" t="s">
        <v>23</v>
      </c>
      <c r="C193" s="85"/>
      <c r="D193" s="85"/>
      <c r="E193" s="85"/>
      <c r="F193" s="39"/>
      <c r="G193" s="85"/>
      <c r="H193" s="85"/>
      <c r="I193" s="85"/>
      <c r="J193" s="85"/>
      <c r="K193" s="85"/>
      <c r="L193" s="85"/>
      <c r="M193" s="39"/>
      <c r="N193" s="129"/>
    </row>
    <row r="194" spans="1:14">
      <c r="A194" s="253"/>
      <c r="B194" s="177" t="s">
        <v>24</v>
      </c>
      <c r="C194" s="85"/>
      <c r="D194" s="85"/>
      <c r="E194" s="85">
        <v>3.04</v>
      </c>
      <c r="F194" s="39">
        <f>(D194-E194)/E194*100</f>
        <v>-100</v>
      </c>
      <c r="G194" s="85"/>
      <c r="H194" s="85"/>
      <c r="I194" s="85"/>
      <c r="J194" s="85"/>
      <c r="K194" s="85"/>
      <c r="L194" s="85"/>
      <c r="M194" s="39"/>
      <c r="N194" s="129">
        <f>D194/D207*100</f>
        <v>0</v>
      </c>
    </row>
    <row r="195" spans="1:14">
      <c r="A195" s="253"/>
      <c r="B195" s="177" t="s">
        <v>25</v>
      </c>
      <c r="C195" s="87"/>
      <c r="D195" s="87"/>
      <c r="E195" s="87"/>
      <c r="F195" s="39"/>
      <c r="G195" s="87"/>
      <c r="H195" s="87"/>
      <c r="I195" s="87"/>
      <c r="J195" s="87"/>
      <c r="K195" s="87"/>
      <c r="L195" s="87"/>
      <c r="M195" s="39"/>
      <c r="N195" s="129"/>
    </row>
    <row r="196" spans="1:14">
      <c r="A196" s="253"/>
      <c r="B196" s="177" t="s">
        <v>26</v>
      </c>
      <c r="C196" s="85">
        <v>0.64</v>
      </c>
      <c r="D196" s="85">
        <v>1.71</v>
      </c>
      <c r="E196" s="85">
        <v>1.25</v>
      </c>
      <c r="F196" s="39">
        <f>(D196-E196)/E196*100</f>
        <v>36.799999999999997</v>
      </c>
      <c r="G196" s="85">
        <v>145</v>
      </c>
      <c r="H196" s="85">
        <v>9464</v>
      </c>
      <c r="I196" s="85"/>
      <c r="J196" s="85"/>
      <c r="K196" s="85"/>
      <c r="L196" s="85"/>
      <c r="M196" s="39"/>
      <c r="N196" s="129">
        <f>D196/D209*100</f>
        <v>0.11486905562461475</v>
      </c>
    </row>
    <row r="197" spans="1:14">
      <c r="A197" s="253"/>
      <c r="B197" s="177" t="s">
        <v>27</v>
      </c>
      <c r="C197" s="85"/>
      <c r="D197" s="85"/>
      <c r="E197" s="85"/>
      <c r="F197" s="39"/>
      <c r="G197" s="85"/>
      <c r="H197" s="85"/>
      <c r="I197" s="85"/>
      <c r="J197" s="85"/>
      <c r="K197" s="85"/>
      <c r="L197" s="85"/>
      <c r="M197" s="39"/>
      <c r="N197" s="129"/>
    </row>
    <row r="198" spans="1:14">
      <c r="A198" s="253"/>
      <c r="B198" s="18" t="s">
        <v>28</v>
      </c>
      <c r="C198" s="88"/>
      <c r="D198" s="88"/>
      <c r="E198" s="88"/>
      <c r="F198" s="39"/>
      <c r="G198" s="88"/>
      <c r="H198" s="88"/>
      <c r="I198" s="88"/>
      <c r="J198" s="88"/>
      <c r="K198" s="88"/>
      <c r="L198" s="88"/>
      <c r="M198" s="39"/>
      <c r="N198" s="129"/>
    </row>
    <row r="199" spans="1:14">
      <c r="A199" s="253"/>
      <c r="B199" s="18" t="s">
        <v>29</v>
      </c>
      <c r="C199" s="88"/>
      <c r="D199" s="88"/>
      <c r="E199" s="88"/>
      <c r="F199" s="39"/>
      <c r="G199" s="88"/>
      <c r="H199" s="88"/>
      <c r="I199" s="88"/>
      <c r="J199" s="88"/>
      <c r="K199" s="88"/>
      <c r="L199" s="88"/>
      <c r="M199" s="39"/>
      <c r="N199" s="129"/>
    </row>
    <row r="200" spans="1:14">
      <c r="A200" s="253"/>
      <c r="B200" s="18" t="s">
        <v>30</v>
      </c>
      <c r="C200" s="88"/>
      <c r="D200" s="88"/>
      <c r="E200" s="88"/>
      <c r="F200" s="39"/>
      <c r="G200" s="88"/>
      <c r="H200" s="88"/>
      <c r="I200" s="88"/>
      <c r="J200" s="88"/>
      <c r="K200" s="88"/>
      <c r="L200" s="88"/>
      <c r="M200" s="39"/>
      <c r="N200" s="129"/>
    </row>
    <row r="201" spans="1:14" ht="14.25" thickBot="1">
      <c r="A201" s="249"/>
      <c r="B201" s="19" t="s">
        <v>31</v>
      </c>
      <c r="C201" s="20">
        <f t="shared" ref="C201:L201" si="43">C189+C191+C192+C193+C194+C195+C196+C197</f>
        <v>13.770000000000001</v>
      </c>
      <c r="D201" s="20">
        <f t="shared" si="43"/>
        <v>84.089999999999989</v>
      </c>
      <c r="E201" s="20">
        <f t="shared" si="43"/>
        <v>158.76999999999998</v>
      </c>
      <c r="F201" s="20">
        <f t="shared" ref="F201:F214" si="44">(D201-E201)/E201*100</f>
        <v>-47.036593814952447</v>
      </c>
      <c r="G201" s="20">
        <f t="shared" si="43"/>
        <v>769</v>
      </c>
      <c r="H201" s="20">
        <f t="shared" si="43"/>
        <v>82954.47</v>
      </c>
      <c r="I201" s="20">
        <f t="shared" si="43"/>
        <v>123</v>
      </c>
      <c r="J201" s="20">
        <f t="shared" si="43"/>
        <v>6.42</v>
      </c>
      <c r="K201" s="20">
        <f t="shared" si="43"/>
        <v>34.380000000000003</v>
      </c>
      <c r="L201" s="20">
        <f t="shared" si="43"/>
        <v>52.54</v>
      </c>
      <c r="M201" s="20">
        <f>(K201-L201)/L201*100</f>
        <v>-34.564141606395118</v>
      </c>
      <c r="N201" s="125">
        <f>D201/D214*100</f>
        <v>0.45192576018912856</v>
      </c>
    </row>
    <row r="202" spans="1:14" ht="15" thickTop="1" thickBot="1">
      <c r="A202" s="248" t="s">
        <v>49</v>
      </c>
      <c r="B202" s="177" t="s">
        <v>19</v>
      </c>
      <c r="C202" s="40">
        <f>C7+C20+C33+C46+C59+C72+C85+C98+C111+C124+C137+C150+C163+C176+C189</f>
        <v>2133.2232129999998</v>
      </c>
      <c r="D202" s="40">
        <f>D7+D20+D33+D46+D59+D72+D85+D98+D111+D124+D137+D150+D163+D176+D189</f>
        <v>11060.162833999999</v>
      </c>
      <c r="E202" s="40">
        <f>E7+E20+E33+E46+E59+E72+E85+E98+E111+E124+E137+E150+E163+E176+E189</f>
        <v>13176.446100000001</v>
      </c>
      <c r="F202" s="40">
        <f t="shared" si="44"/>
        <v>-16.061108207318529</v>
      </c>
      <c r="G202" s="40">
        <f t="shared" ref="G202:L202" si="45">G7+G20+G33+G46+G59+G72+G85+G98+G111+G124+G137+G150+G163+G176+G189</f>
        <v>75340.776947000006</v>
      </c>
      <c r="H202" s="40">
        <f t="shared" si="45"/>
        <v>6640265.0487609971</v>
      </c>
      <c r="I202" s="40">
        <f t="shared" si="45"/>
        <v>10452</v>
      </c>
      <c r="J202" s="40">
        <f t="shared" si="45"/>
        <v>1828.1377970000003</v>
      </c>
      <c r="K202" s="40">
        <f t="shared" si="45"/>
        <v>8287.9555389999987</v>
      </c>
      <c r="L202" s="40">
        <f t="shared" si="45"/>
        <v>6615.0487600000006</v>
      </c>
      <c r="M202" s="40">
        <f t="shared" ref="M202:M214" si="46">(K202-L202)/L202*100</f>
        <v>25.289409642991025</v>
      </c>
      <c r="N202" s="128">
        <f>D202/D214*100</f>
        <v>59.440747967308802</v>
      </c>
    </row>
    <row r="203" spans="1:14" ht="14.25" thickBot="1">
      <c r="A203" s="250"/>
      <c r="B203" s="177" t="s">
        <v>20</v>
      </c>
      <c r="C203" s="40">
        <f t="shared" ref="C203:C213" si="47">C8+C21+C34+C47+C60+C73+C86+C99+C112+C125+C138+C151+C164+C177+C190</f>
        <v>469.41179600000004</v>
      </c>
      <c r="D203" s="40">
        <f t="shared" ref="D203:D213" si="48">D8+D21+D34+D47+D60+D73+D86+D99+D112+D125+D138+D151+D164+D177+D190</f>
        <v>2470.3242910000004</v>
      </c>
      <c r="E203" s="40">
        <f t="shared" ref="E203:E213" si="49">E8+E21+E34+E47+E60+E73+E86+E99+E112+E125+E138+E151+E164+E177+E190</f>
        <v>3007.807585</v>
      </c>
      <c r="F203" s="39">
        <f t="shared" si="44"/>
        <v>-17.869603650194922</v>
      </c>
      <c r="G203" s="40">
        <f>G8+G21+G34+G47+G60+G73+G86+G99+G112+G125+G138+G151+G164+G177+G190</f>
        <v>33250.293969999999</v>
      </c>
      <c r="H203" s="40">
        <f>H8+H21+H34+H47+H60+H73+H86+H99+H112+H125+H138+H151+H164+H177+H190</f>
        <v>679133.6</v>
      </c>
      <c r="I203" s="40">
        <f t="shared" ref="I203:I213" si="50">I8+I21+I34+I47+I60+I73+I86+I99+I112+I125+I138+I151+I164+I177+I190</f>
        <v>4601</v>
      </c>
      <c r="J203" s="40">
        <f t="shared" ref="J203:J213" si="51">J8+J21+J34+J47+J60+J73+J86+J99+J112+J125+J138+J151+J164+J177+J190</f>
        <v>585.04494</v>
      </c>
      <c r="K203" s="40">
        <f t="shared" ref="K203:K213" si="52">K8+K21+K34+K47+K60+K73+K86+K99+K112+K125+K138+K151+K164+K177+K190</f>
        <v>2744.7449850000003</v>
      </c>
      <c r="L203" s="40">
        <f t="shared" ref="L203:L213" si="53">L8+L21+L34+L47+L60+L73+L86+L99+L112+L125+L138+L151+L164+L177+L190</f>
        <v>2217.7202900000002</v>
      </c>
      <c r="M203" s="39">
        <f t="shared" si="46"/>
        <v>23.764254553490151</v>
      </c>
      <c r="N203" s="124">
        <f>D203/D214*100</f>
        <v>13.27628948892669</v>
      </c>
    </row>
    <row r="204" spans="1:14" ht="14.25" thickBot="1">
      <c r="A204" s="250"/>
      <c r="B204" s="177" t="s">
        <v>21</v>
      </c>
      <c r="C204" s="40">
        <f t="shared" si="47"/>
        <v>99.671098000000001</v>
      </c>
      <c r="D204" s="40">
        <f t="shared" si="48"/>
        <v>632.77144800000008</v>
      </c>
      <c r="E204" s="40">
        <f t="shared" si="49"/>
        <v>683.881531</v>
      </c>
      <c r="F204" s="39">
        <f t="shared" si="44"/>
        <v>-7.4735287740940501</v>
      </c>
      <c r="G204" s="40">
        <f t="shared" ref="G204:G213" si="54">G9+G22+G35+G48+G61+G74+G87+G100+G113+G126+G139+G152+G165+G178+G191</f>
        <v>1008.1547890000001</v>
      </c>
      <c r="H204" s="40">
        <f>H9+H22+H35+H48+H61+H74+H87+H100+H113+H126+H139+H152+H165+H178+H191</f>
        <v>797374.33264000015</v>
      </c>
      <c r="I204" s="40">
        <f t="shared" si="50"/>
        <v>87</v>
      </c>
      <c r="J204" s="40">
        <f t="shared" si="51"/>
        <v>25.5837</v>
      </c>
      <c r="K204" s="40">
        <f t="shared" si="52"/>
        <v>1380.6814870000001</v>
      </c>
      <c r="L204" s="40">
        <f t="shared" si="53"/>
        <v>916.47959200000003</v>
      </c>
      <c r="M204" s="39">
        <f t="shared" si="46"/>
        <v>50.650543563876759</v>
      </c>
      <c r="N204" s="124">
        <f>D204/D214*100</f>
        <v>3.4007101636743453</v>
      </c>
    </row>
    <row r="205" spans="1:14" ht="14.25" thickBot="1">
      <c r="A205" s="250"/>
      <c r="B205" s="177" t="s">
        <v>22</v>
      </c>
      <c r="C205" s="40">
        <f t="shared" si="47"/>
        <v>16.620419999999996</v>
      </c>
      <c r="D205" s="40">
        <f t="shared" si="48"/>
        <v>182.95260199999998</v>
      </c>
      <c r="E205" s="40">
        <f t="shared" si="49"/>
        <v>144.91676200000001</v>
      </c>
      <c r="F205" s="39">
        <f t="shared" si="44"/>
        <v>26.246680835996028</v>
      </c>
      <c r="G205" s="40">
        <f t="shared" si="54"/>
        <v>5329.9527360000002</v>
      </c>
      <c r="H205" s="40">
        <f t="shared" ref="H205:H213" si="55">H10+H23+H36+H49+H62+H75+H88+H101+H114+H127+H140+H153+H166+H179+H192</f>
        <v>489613.38500000001</v>
      </c>
      <c r="I205" s="40">
        <f t="shared" si="50"/>
        <v>394</v>
      </c>
      <c r="J205" s="40">
        <f t="shared" si="51"/>
        <v>9.7837999999999994</v>
      </c>
      <c r="K205" s="40">
        <f t="shared" si="52"/>
        <v>33.434100000000001</v>
      </c>
      <c r="L205" s="40">
        <f t="shared" si="53"/>
        <v>50.505000000000003</v>
      </c>
      <c r="M205" s="39">
        <f t="shared" si="46"/>
        <v>-33.800415800415799</v>
      </c>
      <c r="N205" s="124">
        <f>D205/D214*100</f>
        <v>0.9832440687053049</v>
      </c>
    </row>
    <row r="206" spans="1:14" ht="14.25" thickBot="1">
      <c r="A206" s="250"/>
      <c r="B206" s="177" t="s">
        <v>23</v>
      </c>
      <c r="C206" s="40">
        <f t="shared" si="47"/>
        <v>9.0938829999999999</v>
      </c>
      <c r="D206" s="40">
        <f t="shared" si="48"/>
        <v>54.971603999999999</v>
      </c>
      <c r="E206" s="40">
        <f t="shared" si="49"/>
        <v>35.924581000000003</v>
      </c>
      <c r="F206" s="39">
        <f t="shared" si="44"/>
        <v>53.019471542340312</v>
      </c>
      <c r="G206" s="40">
        <f t="shared" si="54"/>
        <v>1067.207543</v>
      </c>
      <c r="H206" s="40">
        <f t="shared" si="55"/>
        <v>213693.25765000001</v>
      </c>
      <c r="I206" s="40">
        <f t="shared" si="50"/>
        <v>5</v>
      </c>
      <c r="J206" s="40">
        <f t="shared" si="51"/>
        <v>0</v>
      </c>
      <c r="K206" s="40">
        <f t="shared" si="52"/>
        <v>2.99</v>
      </c>
      <c r="L206" s="40">
        <f t="shared" si="53"/>
        <v>1.3599999999999999</v>
      </c>
      <c r="M206" s="39">
        <f t="shared" si="46"/>
        <v>119.85294117647062</v>
      </c>
      <c r="N206" s="124">
        <f>D206/D214*100</f>
        <v>0.29543446220140024</v>
      </c>
    </row>
    <row r="207" spans="1:14" ht="14.25" thickBot="1">
      <c r="A207" s="250"/>
      <c r="B207" s="177" t="s">
        <v>24</v>
      </c>
      <c r="C207" s="40">
        <f t="shared" si="47"/>
        <v>122.65692000000003</v>
      </c>
      <c r="D207" s="40">
        <f t="shared" si="48"/>
        <v>1969.52376</v>
      </c>
      <c r="E207" s="40">
        <f t="shared" si="49"/>
        <v>1732.8699649999996</v>
      </c>
      <c r="F207" s="39">
        <f t="shared" si="44"/>
        <v>13.656754388953846</v>
      </c>
      <c r="G207" s="40">
        <f t="shared" si="54"/>
        <v>3365.5882790000001</v>
      </c>
      <c r="H207" s="40">
        <f t="shared" si="55"/>
        <v>1316233.4666019999</v>
      </c>
      <c r="I207" s="40">
        <f t="shared" si="50"/>
        <v>322</v>
      </c>
      <c r="J207" s="40">
        <f t="shared" si="51"/>
        <v>193.07936599999999</v>
      </c>
      <c r="K207" s="40">
        <f t="shared" si="52"/>
        <v>791.32648299999983</v>
      </c>
      <c r="L207" s="40">
        <f t="shared" si="53"/>
        <v>372.61615599999993</v>
      </c>
      <c r="M207" s="39">
        <f t="shared" si="46"/>
        <v>112.37041664935215</v>
      </c>
      <c r="N207" s="124">
        <f>D207/D214*100</f>
        <v>10.5848319948692</v>
      </c>
    </row>
    <row r="208" spans="1:14" ht="14.25" thickBot="1">
      <c r="A208" s="250"/>
      <c r="B208" s="177" t="s">
        <v>25</v>
      </c>
      <c r="C208" s="40">
        <f t="shared" si="47"/>
        <v>1916.8133999999998</v>
      </c>
      <c r="D208" s="40">
        <f t="shared" si="48"/>
        <v>2924.8505200000004</v>
      </c>
      <c r="E208" s="40">
        <f t="shared" si="49"/>
        <v>7325.2000000000007</v>
      </c>
      <c r="F208" s="39">
        <f t="shared" si="44"/>
        <v>-60.071390269207669</v>
      </c>
      <c r="G208" s="40">
        <f t="shared" si="54"/>
        <v>1876</v>
      </c>
      <c r="H208" s="40">
        <f t="shared" si="55"/>
        <v>58091.750999999997</v>
      </c>
      <c r="I208" s="40">
        <f t="shared" si="50"/>
        <v>1985</v>
      </c>
      <c r="J208" s="40">
        <f t="shared" si="51"/>
        <v>208.07</v>
      </c>
      <c r="K208" s="40">
        <f t="shared" si="52"/>
        <v>997.59447499999999</v>
      </c>
      <c r="L208" s="40">
        <f t="shared" si="53"/>
        <v>297.45009999999996</v>
      </c>
      <c r="M208" s="39">
        <f t="shared" si="46"/>
        <v>235.38212796028654</v>
      </c>
      <c r="N208" s="124">
        <f>D208/D214*100</f>
        <v>15.719054521234016</v>
      </c>
    </row>
    <row r="209" spans="1:14" ht="14.25" thickBot="1">
      <c r="A209" s="250"/>
      <c r="B209" s="177" t="s">
        <v>26</v>
      </c>
      <c r="C209" s="40">
        <f t="shared" si="47"/>
        <v>195.8819130000002</v>
      </c>
      <c r="D209" s="40">
        <f t="shared" si="48"/>
        <v>1488.6515699999995</v>
      </c>
      <c r="E209" s="40">
        <f t="shared" si="49"/>
        <v>1108.5399240000004</v>
      </c>
      <c r="F209" s="39">
        <f t="shared" si="44"/>
        <v>34.289396148081266</v>
      </c>
      <c r="G209" s="40">
        <f t="shared" si="54"/>
        <v>61044.824078999998</v>
      </c>
      <c r="H209" s="40">
        <f t="shared" si="55"/>
        <v>14507702.499699999</v>
      </c>
      <c r="I209" s="40">
        <f t="shared" si="50"/>
        <v>1008</v>
      </c>
      <c r="J209" s="40">
        <f t="shared" si="51"/>
        <v>207.59980400000001</v>
      </c>
      <c r="K209" s="40">
        <f t="shared" si="52"/>
        <v>541.4853609999999</v>
      </c>
      <c r="L209" s="40">
        <f t="shared" si="53"/>
        <v>262.62824999999998</v>
      </c>
      <c r="M209" s="39">
        <f t="shared" si="46"/>
        <v>106.17940415777814</v>
      </c>
      <c r="N209" s="124">
        <f>D209/D214*100</f>
        <v>8.0004755907835605</v>
      </c>
    </row>
    <row r="210" spans="1:14" ht="14.25" thickBot="1">
      <c r="A210" s="250"/>
      <c r="B210" s="177" t="s">
        <v>27</v>
      </c>
      <c r="C210" s="40">
        <f t="shared" si="47"/>
        <v>96.505303999999995</v>
      </c>
      <c r="D210" s="40">
        <f t="shared" si="48"/>
        <v>293.15411999999992</v>
      </c>
      <c r="E210" s="40">
        <f t="shared" si="49"/>
        <v>138.019161</v>
      </c>
      <c r="F210" s="39">
        <f t="shared" si="44"/>
        <v>112.40103031781213</v>
      </c>
      <c r="G210" s="40">
        <f t="shared" si="54"/>
        <v>146</v>
      </c>
      <c r="H210" s="40">
        <f t="shared" si="55"/>
        <v>93480.927035000001</v>
      </c>
      <c r="I210" s="40">
        <f t="shared" si="50"/>
        <v>2</v>
      </c>
      <c r="J210" s="40">
        <f t="shared" si="51"/>
        <v>361.31183099999998</v>
      </c>
      <c r="K210" s="40">
        <f t="shared" si="52"/>
        <v>367.69183099999998</v>
      </c>
      <c r="L210" s="40">
        <f t="shared" si="53"/>
        <v>7.0000000000000007E-2</v>
      </c>
      <c r="M210" s="39">
        <f t="shared" si="46"/>
        <v>525174.04428571416</v>
      </c>
      <c r="N210" s="124">
        <f>D210/D214*100</f>
        <v>1.5755012312233918</v>
      </c>
    </row>
    <row r="211" spans="1:14" ht="14.25" thickBot="1">
      <c r="A211" s="250"/>
      <c r="B211" s="18" t="s">
        <v>28</v>
      </c>
      <c r="C211" s="40">
        <f t="shared" si="47"/>
        <v>28.3</v>
      </c>
      <c r="D211" s="40">
        <f t="shared" si="48"/>
        <v>109.41</v>
      </c>
      <c r="E211" s="40">
        <f t="shared" si="49"/>
        <v>49.72</v>
      </c>
      <c r="F211" s="39">
        <f t="shared" si="44"/>
        <v>120.05229283990346</v>
      </c>
      <c r="G211" s="40">
        <f t="shared" si="54"/>
        <v>28</v>
      </c>
      <c r="H211" s="40">
        <f t="shared" si="55"/>
        <v>26571.41</v>
      </c>
      <c r="I211" s="40">
        <f t="shared" si="50"/>
        <v>1</v>
      </c>
      <c r="J211" s="40">
        <f t="shared" si="51"/>
        <v>0</v>
      </c>
      <c r="K211" s="40">
        <f t="shared" si="52"/>
        <v>3.68</v>
      </c>
      <c r="L211" s="40">
        <f t="shared" si="53"/>
        <v>0</v>
      </c>
      <c r="M211" s="39" t="e">
        <f t="shared" si="46"/>
        <v>#DIV/0!</v>
      </c>
      <c r="N211" s="124">
        <f>D211/D214*100</f>
        <v>0.58800329911157767</v>
      </c>
    </row>
    <row r="212" spans="1:14" ht="14.25" thickBot="1">
      <c r="A212" s="250"/>
      <c r="B212" s="18" t="s">
        <v>29</v>
      </c>
      <c r="C212" s="40">
        <f t="shared" si="47"/>
        <v>17.002862</v>
      </c>
      <c r="D212" s="40">
        <f t="shared" si="48"/>
        <v>19.019972999999997</v>
      </c>
      <c r="E212" s="40">
        <f t="shared" si="49"/>
        <v>22.096457000000001</v>
      </c>
      <c r="F212" s="39">
        <f t="shared" si="44"/>
        <v>-13.922974167306567</v>
      </c>
      <c r="G212" s="40">
        <f t="shared" si="54"/>
        <v>23</v>
      </c>
      <c r="H212" s="40">
        <f t="shared" si="55"/>
        <v>5407.379927</v>
      </c>
      <c r="I212" s="40">
        <f t="shared" si="50"/>
        <v>1</v>
      </c>
      <c r="J212" s="40">
        <f t="shared" si="51"/>
        <v>0</v>
      </c>
      <c r="K212" s="40">
        <f t="shared" si="52"/>
        <v>2.7</v>
      </c>
      <c r="L212" s="40">
        <f t="shared" si="53"/>
        <v>0</v>
      </c>
      <c r="M212" s="39" t="e">
        <f t="shared" si="46"/>
        <v>#DIV/0!</v>
      </c>
      <c r="N212" s="124">
        <f>D212/D214*100</f>
        <v>0.10221923839697586</v>
      </c>
    </row>
    <row r="213" spans="1:14" ht="14.25" thickBot="1">
      <c r="A213" s="250"/>
      <c r="B213" s="18" t="s">
        <v>30</v>
      </c>
      <c r="C213" s="40">
        <f t="shared" si="47"/>
        <v>51.229042</v>
      </c>
      <c r="D213" s="40">
        <f t="shared" si="48"/>
        <v>159.23080800000002</v>
      </c>
      <c r="E213" s="40">
        <f t="shared" si="49"/>
        <v>61.84</v>
      </c>
      <c r="F213" s="39">
        <f t="shared" si="44"/>
        <v>157.48836998706341</v>
      </c>
      <c r="G213" s="40">
        <f t="shared" si="54"/>
        <v>84</v>
      </c>
      <c r="H213" s="40">
        <f t="shared" si="55"/>
        <v>55949.908607999998</v>
      </c>
      <c r="I213" s="40">
        <f t="shared" si="50"/>
        <v>0</v>
      </c>
      <c r="J213" s="40">
        <f t="shared" si="51"/>
        <v>361.31183099999998</v>
      </c>
      <c r="K213" s="40">
        <f t="shared" si="52"/>
        <v>361.31183099999998</v>
      </c>
      <c r="L213" s="40">
        <f t="shared" si="53"/>
        <v>0</v>
      </c>
      <c r="M213" s="39" t="e">
        <f t="shared" si="46"/>
        <v>#DIV/0!</v>
      </c>
      <c r="N213" s="124">
        <f>D213/D214*100</f>
        <v>0.85575578488440007</v>
      </c>
    </row>
    <row r="214" spans="1:14" ht="14.25" thickBot="1">
      <c r="A214" s="256"/>
      <c r="B214" s="43" t="s">
        <v>31</v>
      </c>
      <c r="C214" s="44">
        <f>C202+C204+C205+C206+C207+C208+C209+C210</f>
        <v>4590.4661509999996</v>
      </c>
      <c r="D214" s="44">
        <f t="shared" ref="C214:L214" si="56">D202+D204+D205+D206+D207+D208+D209+D210</f>
        <v>18607.038457999995</v>
      </c>
      <c r="E214" s="44">
        <f>E202+E204+E205+E206+E207+E208+E209+E210</f>
        <v>24345.798024000003</v>
      </c>
      <c r="F214" s="44">
        <f t="shared" si="44"/>
        <v>-23.571868789606974</v>
      </c>
      <c r="G214" s="44">
        <f t="shared" si="56"/>
        <v>149178.504373</v>
      </c>
      <c r="H214" s="44">
        <f t="shared" si="56"/>
        <v>24116454.668387998</v>
      </c>
      <c r="I214" s="44">
        <f t="shared" si="56"/>
        <v>14255</v>
      </c>
      <c r="J214" s="44">
        <f t="shared" si="56"/>
        <v>2833.5662980000002</v>
      </c>
      <c r="K214" s="44">
        <f t="shared" si="56"/>
        <v>12403.159275999997</v>
      </c>
      <c r="L214" s="44">
        <f t="shared" si="56"/>
        <v>8516.1578579999987</v>
      </c>
      <c r="M214" s="44">
        <f t="shared" si="46"/>
        <v>45.642665187900263</v>
      </c>
      <c r="N214" s="130">
        <f>D214/D214*100</f>
        <v>100</v>
      </c>
    </row>
    <row r="219" spans="1:14">
      <c r="A219" s="213" t="s">
        <v>109</v>
      </c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</row>
    <row r="220" spans="1:14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</row>
    <row r="221" spans="1:14" ht="14.25" thickBot="1">
      <c r="A221" s="259" t="str">
        <f>A3</f>
        <v>财字3号表                                             （2021年1-6月）                                           单位：万元</v>
      </c>
      <c r="B221" s="259"/>
      <c r="C221" s="259"/>
      <c r="D221" s="259"/>
      <c r="E221" s="259"/>
      <c r="F221" s="259"/>
      <c r="G221" s="259"/>
      <c r="H221" s="259"/>
      <c r="I221" s="259"/>
      <c r="J221" s="259"/>
      <c r="K221" s="259"/>
      <c r="L221" s="259"/>
      <c r="M221" s="259"/>
      <c r="N221" s="259"/>
    </row>
    <row r="222" spans="1:14" ht="14.25" thickBot="1">
      <c r="A222" s="210" t="s">
        <v>2</v>
      </c>
      <c r="B222" s="45" t="s">
        <v>3</v>
      </c>
      <c r="C222" s="222" t="s">
        <v>4</v>
      </c>
      <c r="D222" s="222"/>
      <c r="E222" s="222"/>
      <c r="F222" s="260"/>
      <c r="G222" s="215" t="s">
        <v>5</v>
      </c>
      <c r="H222" s="260"/>
      <c r="I222" s="215" t="s">
        <v>6</v>
      </c>
      <c r="J222" s="223"/>
      <c r="K222" s="223"/>
      <c r="L222" s="223"/>
      <c r="M222" s="223"/>
      <c r="N222" s="245" t="s">
        <v>7</v>
      </c>
    </row>
    <row r="223" spans="1:14" ht="14.25" thickBot="1">
      <c r="A223" s="210"/>
      <c r="B223" s="30" t="s">
        <v>8</v>
      </c>
      <c r="C223" s="224" t="s">
        <v>9</v>
      </c>
      <c r="D223" s="224" t="s">
        <v>10</v>
      </c>
      <c r="E223" s="224" t="s">
        <v>11</v>
      </c>
      <c r="F223" s="177" t="s">
        <v>12</v>
      </c>
      <c r="G223" s="224" t="s">
        <v>13</v>
      </c>
      <c r="H223" s="216" t="s">
        <v>14</v>
      </c>
      <c r="I223" s="177" t="s">
        <v>13</v>
      </c>
      <c r="J223" s="261" t="s">
        <v>15</v>
      </c>
      <c r="K223" s="262"/>
      <c r="L223" s="263"/>
      <c r="M223" s="111" t="s">
        <v>12</v>
      </c>
      <c r="N223" s="246"/>
    </row>
    <row r="224" spans="1:14" ht="14.25" thickBot="1">
      <c r="A224" s="210"/>
      <c r="B224" s="46" t="s">
        <v>16</v>
      </c>
      <c r="C224" s="225"/>
      <c r="D224" s="225"/>
      <c r="E224" s="225"/>
      <c r="F224" s="180" t="s">
        <v>17</v>
      </c>
      <c r="G224" s="264"/>
      <c r="H224" s="216"/>
      <c r="I224" s="30" t="s">
        <v>18</v>
      </c>
      <c r="J224" s="178" t="s">
        <v>9</v>
      </c>
      <c r="K224" s="31" t="s">
        <v>10</v>
      </c>
      <c r="L224" s="178" t="s">
        <v>11</v>
      </c>
      <c r="M224" s="177" t="s">
        <v>17</v>
      </c>
      <c r="N224" s="131" t="s">
        <v>17</v>
      </c>
    </row>
    <row r="225" spans="1:14" ht="14.25" thickBot="1">
      <c r="A225" s="250"/>
      <c r="B225" s="177" t="s">
        <v>19</v>
      </c>
      <c r="C225" s="84">
        <v>318.69</v>
      </c>
      <c r="D225" s="84">
        <v>1666.17</v>
      </c>
      <c r="E225" s="84">
        <v>2233.02</v>
      </c>
      <c r="F225" s="39">
        <f t="shared" ref="F225:F232" si="57">(D225-E225)/E225*100</f>
        <v>-25.384904747830291</v>
      </c>
      <c r="G225" s="88">
        <v>11773</v>
      </c>
      <c r="H225" s="88">
        <v>1086665.9099999999</v>
      </c>
      <c r="I225" s="88">
        <v>1435</v>
      </c>
      <c r="J225" s="85">
        <v>139.49</v>
      </c>
      <c r="K225" s="85">
        <v>1130.99</v>
      </c>
      <c r="L225" s="85">
        <v>1327.66</v>
      </c>
      <c r="M225" s="39">
        <f t="shared" ref="M225:M232" si="58">(K225-L225)/L225*100</f>
        <v>-14.813280508563945</v>
      </c>
      <c r="N225" s="124">
        <f t="shared" ref="N225:N233" si="59">D225/D381*100</f>
        <v>33.686128996427925</v>
      </c>
    </row>
    <row r="226" spans="1:14" ht="14.25" thickBot="1">
      <c r="A226" s="250"/>
      <c r="B226" s="177" t="s">
        <v>20</v>
      </c>
      <c r="C226" s="84">
        <v>72.48</v>
      </c>
      <c r="D226" s="84">
        <v>445.99</v>
      </c>
      <c r="E226" s="84">
        <v>577.63</v>
      </c>
      <c r="F226" s="39">
        <f t="shared" si="57"/>
        <v>-22.789675051503554</v>
      </c>
      <c r="G226" s="88">
        <v>5942</v>
      </c>
      <c r="H226" s="88">
        <v>118925.8</v>
      </c>
      <c r="I226" s="88">
        <v>741</v>
      </c>
      <c r="J226" s="85">
        <v>59.09</v>
      </c>
      <c r="K226" s="85">
        <v>373.51</v>
      </c>
      <c r="L226" s="85">
        <v>428.22</v>
      </c>
      <c r="M226" s="39">
        <f t="shared" si="58"/>
        <v>-12.776143104011965</v>
      </c>
      <c r="N226" s="124">
        <f t="shared" si="59"/>
        <v>40.624011930829354</v>
      </c>
    </row>
    <row r="227" spans="1:14" ht="14.25" thickBot="1">
      <c r="A227" s="250"/>
      <c r="B227" s="177" t="s">
        <v>21</v>
      </c>
      <c r="C227" s="84">
        <v>15.91</v>
      </c>
      <c r="D227" s="84">
        <v>626.85</v>
      </c>
      <c r="E227" s="84">
        <v>134.19999999999999</v>
      </c>
      <c r="F227" s="39">
        <f t="shared" si="57"/>
        <v>367.10134128166925</v>
      </c>
      <c r="G227" s="88">
        <v>64</v>
      </c>
      <c r="H227" s="88">
        <v>227766.52</v>
      </c>
      <c r="I227" s="88">
        <v>9</v>
      </c>
      <c r="J227" s="85">
        <v>0.15</v>
      </c>
      <c r="K227" s="85">
        <v>467.77</v>
      </c>
      <c r="L227" s="85">
        <v>17.809999999999999</v>
      </c>
      <c r="M227" s="39">
        <f t="shared" si="58"/>
        <v>2526.4458169567661</v>
      </c>
      <c r="N227" s="124">
        <f t="shared" si="59"/>
        <v>94.377312007956277</v>
      </c>
    </row>
    <row r="228" spans="1:14" ht="14.25" thickBot="1">
      <c r="A228" s="250"/>
      <c r="B228" s="177" t="s">
        <v>22</v>
      </c>
      <c r="C228" s="84">
        <v>27.21</v>
      </c>
      <c r="D228" s="84">
        <v>42.53</v>
      </c>
      <c r="E228" s="84">
        <v>47.58</v>
      </c>
      <c r="F228" s="39">
        <f t="shared" si="57"/>
        <v>-10.613703236654052</v>
      </c>
      <c r="G228" s="88">
        <v>1526</v>
      </c>
      <c r="H228" s="88">
        <v>61991.4</v>
      </c>
      <c r="I228" s="88">
        <v>47</v>
      </c>
      <c r="J228" s="85">
        <v>1.4</v>
      </c>
      <c r="K228" s="85">
        <v>6.42</v>
      </c>
      <c r="L228" s="85">
        <v>10.56</v>
      </c>
      <c r="M228" s="39">
        <f t="shared" si="58"/>
        <v>-39.20454545454546</v>
      </c>
      <c r="N228" s="124">
        <f t="shared" si="59"/>
        <v>42.479575469530403</v>
      </c>
    </row>
    <row r="229" spans="1:14" ht="14.25" thickBot="1">
      <c r="A229" s="250"/>
      <c r="B229" s="177" t="s">
        <v>23</v>
      </c>
      <c r="C229" s="84">
        <v>5</v>
      </c>
      <c r="D229" s="84">
        <v>11.31</v>
      </c>
      <c r="E229" s="84">
        <v>12.86</v>
      </c>
      <c r="F229" s="39">
        <f t="shared" si="57"/>
        <v>-12.052877138413679</v>
      </c>
      <c r="G229" s="88">
        <v>292</v>
      </c>
      <c r="H229" s="88">
        <v>10351.549999999999</v>
      </c>
      <c r="I229" s="88">
        <v>0</v>
      </c>
      <c r="J229" s="85">
        <v>0</v>
      </c>
      <c r="K229" s="85">
        <v>0</v>
      </c>
      <c r="L229" s="85">
        <v>0</v>
      </c>
      <c r="M229" s="39" t="e">
        <f t="shared" si="58"/>
        <v>#DIV/0!</v>
      </c>
      <c r="N229" s="124">
        <f t="shared" si="59"/>
        <v>42.823053175403231</v>
      </c>
    </row>
    <row r="230" spans="1:14" ht="14.25" thickBot="1">
      <c r="A230" s="250"/>
      <c r="B230" s="177" t="s">
        <v>24</v>
      </c>
      <c r="C230" s="84">
        <v>72.430000000000007</v>
      </c>
      <c r="D230" s="84">
        <v>157.29</v>
      </c>
      <c r="E230" s="84">
        <v>154.6</v>
      </c>
      <c r="F230" s="39">
        <f t="shared" si="57"/>
        <v>1.7399741267787827</v>
      </c>
      <c r="G230" s="88">
        <v>458</v>
      </c>
      <c r="H230" s="88">
        <v>197060.93</v>
      </c>
      <c r="I230" s="88">
        <v>163</v>
      </c>
      <c r="J230" s="85">
        <v>3.09</v>
      </c>
      <c r="K230" s="85">
        <v>36.29</v>
      </c>
      <c r="L230" s="85">
        <v>112.54</v>
      </c>
      <c r="M230" s="39">
        <f t="shared" si="58"/>
        <v>-67.753687577750128</v>
      </c>
      <c r="N230" s="124">
        <f t="shared" si="59"/>
        <v>32.332410845874634</v>
      </c>
    </row>
    <row r="231" spans="1:14" ht="14.25" thickBot="1">
      <c r="A231" s="250"/>
      <c r="B231" s="177" t="s">
        <v>25</v>
      </c>
      <c r="C231" s="84">
        <v>824.9</v>
      </c>
      <c r="D231" s="84">
        <v>1566.71</v>
      </c>
      <c r="E231" s="84">
        <v>1092.1099999999999</v>
      </c>
      <c r="F231" s="39">
        <f t="shared" si="57"/>
        <v>43.457160908699692</v>
      </c>
      <c r="G231" s="88">
        <v>558</v>
      </c>
      <c r="H231" s="88">
        <v>48089.59</v>
      </c>
      <c r="I231" s="88">
        <v>1337</v>
      </c>
      <c r="J231" s="85">
        <v>22.47</v>
      </c>
      <c r="K231" s="85">
        <v>248.22</v>
      </c>
      <c r="L231" s="85">
        <v>88.82</v>
      </c>
      <c r="M231" s="39">
        <f t="shared" si="58"/>
        <v>179.46408466561587</v>
      </c>
      <c r="N231" s="124">
        <f t="shared" si="59"/>
        <v>51.958727383779191</v>
      </c>
    </row>
    <row r="232" spans="1:14" ht="14.25" thickBot="1">
      <c r="A232" s="250"/>
      <c r="B232" s="177" t="s">
        <v>26</v>
      </c>
      <c r="C232" s="84">
        <v>26.07</v>
      </c>
      <c r="D232" s="84">
        <v>217.62</v>
      </c>
      <c r="E232" s="84">
        <v>132.41999999999999</v>
      </c>
      <c r="F232" s="39">
        <f t="shared" si="57"/>
        <v>64.340734028092456</v>
      </c>
      <c r="G232" s="88">
        <v>8978</v>
      </c>
      <c r="H232" s="88">
        <v>3024693.55</v>
      </c>
      <c r="I232" s="88">
        <v>129</v>
      </c>
      <c r="J232" s="85">
        <v>2.41</v>
      </c>
      <c r="K232" s="85">
        <v>30.59</v>
      </c>
      <c r="L232" s="85">
        <v>82.49</v>
      </c>
      <c r="M232" s="39">
        <f t="shared" si="58"/>
        <v>-62.916717177839729</v>
      </c>
      <c r="N232" s="124">
        <f t="shared" si="59"/>
        <v>24.056245558204445</v>
      </c>
    </row>
    <row r="233" spans="1:14" ht="14.25" thickBot="1">
      <c r="A233" s="250"/>
      <c r="B233" s="177" t="s">
        <v>27</v>
      </c>
      <c r="C233" s="15">
        <v>3.71</v>
      </c>
      <c r="D233" s="15">
        <v>16.55</v>
      </c>
      <c r="E233" s="15"/>
      <c r="F233" s="39"/>
      <c r="G233" s="17">
        <v>11</v>
      </c>
      <c r="H233" s="17">
        <v>17047.18</v>
      </c>
      <c r="I233" s="17">
        <v>0</v>
      </c>
      <c r="J233" s="28"/>
      <c r="K233" s="28"/>
      <c r="L233" s="28"/>
      <c r="M233" s="39"/>
      <c r="N233" s="124">
        <f t="shared" si="59"/>
        <v>98.138813705135746</v>
      </c>
    </row>
    <row r="234" spans="1:14" ht="14.25" thickBot="1">
      <c r="A234" s="250"/>
      <c r="B234" s="18" t="s">
        <v>28</v>
      </c>
      <c r="C234" s="15"/>
      <c r="D234" s="15"/>
      <c r="E234" s="15"/>
      <c r="F234" s="39"/>
      <c r="G234" s="17"/>
      <c r="H234" s="17"/>
      <c r="I234" s="17"/>
      <c r="J234" s="28"/>
      <c r="K234" s="28"/>
      <c r="L234" s="28"/>
      <c r="M234" s="39"/>
      <c r="N234" s="124"/>
    </row>
    <row r="235" spans="1:14" ht="14.25" thickBot="1">
      <c r="A235" s="250"/>
      <c r="B235" s="18" t="s">
        <v>29</v>
      </c>
      <c r="C235" s="15">
        <v>0.41</v>
      </c>
      <c r="D235" s="15">
        <v>0.41</v>
      </c>
      <c r="E235" s="15"/>
      <c r="F235" s="39"/>
      <c r="G235" s="17">
        <v>1</v>
      </c>
      <c r="H235" s="17">
        <v>1080</v>
      </c>
      <c r="I235" s="17">
        <v>0</v>
      </c>
      <c r="J235" s="28"/>
      <c r="K235" s="28"/>
      <c r="L235" s="28"/>
      <c r="M235" s="39"/>
      <c r="N235" s="124"/>
    </row>
    <row r="236" spans="1:14" ht="14.25" thickBot="1">
      <c r="A236" s="250"/>
      <c r="B236" s="18" t="s">
        <v>30</v>
      </c>
      <c r="C236" s="15">
        <v>3.3</v>
      </c>
      <c r="D236" s="15">
        <v>16.14</v>
      </c>
      <c r="E236" s="15"/>
      <c r="F236" s="39"/>
      <c r="G236" s="17"/>
      <c r="H236" s="17"/>
      <c r="I236" s="17"/>
      <c r="J236" s="28"/>
      <c r="K236" s="28"/>
      <c r="L236" s="28"/>
      <c r="M236" s="39"/>
      <c r="N236" s="124">
        <f>D236/D392*100</f>
        <v>100</v>
      </c>
    </row>
    <row r="237" spans="1:14" ht="14.25" thickBot="1">
      <c r="A237" s="251"/>
      <c r="B237" s="19" t="s">
        <v>31</v>
      </c>
      <c r="C237" s="20">
        <f t="shared" ref="C237:L237" si="60">C225+C227+C228+C229+C230+C231+C232+C233</f>
        <v>1293.9199999999998</v>
      </c>
      <c r="D237" s="20">
        <f t="shared" si="60"/>
        <v>4305.0300000000007</v>
      </c>
      <c r="E237" s="20">
        <f t="shared" si="60"/>
        <v>3806.79</v>
      </c>
      <c r="F237" s="20">
        <f>(D237-E237)/E237*100</f>
        <v>13.088192414081174</v>
      </c>
      <c r="G237" s="20">
        <f t="shared" si="60"/>
        <v>23660</v>
      </c>
      <c r="H237" s="20">
        <f t="shared" si="60"/>
        <v>4673666.629999999</v>
      </c>
      <c r="I237" s="20">
        <f t="shared" si="60"/>
        <v>3120</v>
      </c>
      <c r="J237" s="20">
        <f t="shared" si="60"/>
        <v>169.01000000000002</v>
      </c>
      <c r="K237" s="20">
        <f t="shared" si="60"/>
        <v>1920.28</v>
      </c>
      <c r="L237" s="20">
        <f t="shared" si="60"/>
        <v>1639.8799999999999</v>
      </c>
      <c r="M237" s="20">
        <f t="shared" ref="M237:M239" si="61">(K237-L237)/L237*100</f>
        <v>17.098812108203045</v>
      </c>
      <c r="N237" s="125">
        <f>D237/D393*100</f>
        <v>42.371697990274683</v>
      </c>
    </row>
    <row r="238" spans="1:14" ht="15" thickTop="1" thickBot="1">
      <c r="A238" s="250" t="s">
        <v>32</v>
      </c>
      <c r="B238" s="177" t="s">
        <v>19</v>
      </c>
      <c r="C238" s="23">
        <v>159.11395899999999</v>
      </c>
      <c r="D238" s="23">
        <v>826.49107800000002</v>
      </c>
      <c r="E238" s="23">
        <v>1074.8399999999999</v>
      </c>
      <c r="F238" s="39">
        <f>(D238-E238)/E238*100</f>
        <v>-23.10566428491682</v>
      </c>
      <c r="G238" s="24">
        <v>4972</v>
      </c>
      <c r="H238" s="24">
        <v>583773.46340000001</v>
      </c>
      <c r="I238" s="24">
        <v>478</v>
      </c>
      <c r="J238" s="23">
        <v>66.232631999999995</v>
      </c>
      <c r="K238" s="24">
        <v>471.395239</v>
      </c>
      <c r="L238" s="24">
        <v>362.78</v>
      </c>
      <c r="M238" s="39">
        <f t="shared" si="61"/>
        <v>29.939698715474954</v>
      </c>
      <c r="N238" s="124">
        <f>D238/D381*100</f>
        <v>16.70975054640569</v>
      </c>
    </row>
    <row r="239" spans="1:14" ht="14.25" thickBot="1">
      <c r="A239" s="250"/>
      <c r="B239" s="177" t="s">
        <v>20</v>
      </c>
      <c r="C239" s="24">
        <v>26.406040999999998</v>
      </c>
      <c r="D239" s="24">
        <v>152.280327</v>
      </c>
      <c r="E239" s="24">
        <v>253.47</v>
      </c>
      <c r="F239" s="39">
        <f>(D239-E239)/E239*100</f>
        <v>-39.921755237306186</v>
      </c>
      <c r="G239" s="24">
        <v>1287</v>
      </c>
      <c r="H239" s="24">
        <v>25727.8</v>
      </c>
      <c r="I239" s="24">
        <v>179</v>
      </c>
      <c r="J239" s="24">
        <v>19.081969999999998</v>
      </c>
      <c r="K239" s="24">
        <v>124.830192</v>
      </c>
      <c r="L239" s="24">
        <v>136.18</v>
      </c>
      <c r="M239" s="39">
        <f t="shared" si="61"/>
        <v>-8.334416213834638</v>
      </c>
      <c r="N239" s="124">
        <f>D239/D382*100</f>
        <v>13.870799392090843</v>
      </c>
    </row>
    <row r="240" spans="1:14" ht="14.25" thickBot="1">
      <c r="A240" s="250"/>
      <c r="B240" s="177" t="s">
        <v>21</v>
      </c>
      <c r="C240" s="24">
        <v>2.8302000000000001E-2</v>
      </c>
      <c r="D240" s="24">
        <v>8.2949929999999998</v>
      </c>
      <c r="E240" s="24">
        <v>3.02</v>
      </c>
      <c r="F240" s="39">
        <f>(D240-E240)/E240*100</f>
        <v>174.66864238410596</v>
      </c>
      <c r="G240" s="24">
        <v>34</v>
      </c>
      <c r="H240" s="24">
        <v>15491.718199999999</v>
      </c>
      <c r="I240" s="24">
        <v>3</v>
      </c>
      <c r="J240" s="24">
        <v>0.5</v>
      </c>
      <c r="K240" s="24">
        <v>1.1074999999999999</v>
      </c>
      <c r="L240" s="24"/>
      <c r="M240" s="39"/>
      <c r="N240" s="124">
        <f>D240/D383*100</f>
        <v>1.2488779492140276</v>
      </c>
    </row>
    <row r="241" spans="1:14" ht="14.25" thickBot="1">
      <c r="A241" s="250"/>
      <c r="B241" s="177" t="s">
        <v>22</v>
      </c>
      <c r="C241" s="25">
        <v>1.460494</v>
      </c>
      <c r="D241" s="25">
        <v>18.536501999999999</v>
      </c>
      <c r="E241" s="24">
        <v>16.239999999999998</v>
      </c>
      <c r="F241" s="39">
        <f>(D241-E241)/E241*100</f>
        <v>14.141022167487687</v>
      </c>
      <c r="G241" s="24">
        <v>1106</v>
      </c>
      <c r="H241" s="24">
        <v>107042.7435</v>
      </c>
      <c r="I241" s="24">
        <v>13</v>
      </c>
      <c r="J241" s="25">
        <v>0.17000000000000101</v>
      </c>
      <c r="K241" s="24">
        <v>7.7643000000000004</v>
      </c>
      <c r="L241" s="24">
        <v>0.13</v>
      </c>
      <c r="M241" s="39"/>
      <c r="N241" s="124">
        <f>D241/D384*100</f>
        <v>18.514524703740918</v>
      </c>
    </row>
    <row r="242" spans="1:14" ht="14.25" thickBot="1">
      <c r="A242" s="250"/>
      <c r="B242" s="177" t="s">
        <v>23</v>
      </c>
      <c r="C242" s="24"/>
      <c r="D242" s="24"/>
      <c r="E242" s="24"/>
      <c r="F242" s="39"/>
      <c r="G242" s="24"/>
      <c r="H242" s="24"/>
      <c r="I242" s="24"/>
      <c r="J242" s="24"/>
      <c r="K242" s="24"/>
      <c r="L242" s="24"/>
      <c r="M242" s="39"/>
      <c r="N242" s="124"/>
    </row>
    <row r="243" spans="1:14" ht="14.25" thickBot="1">
      <c r="A243" s="250"/>
      <c r="B243" s="177" t="s">
        <v>24</v>
      </c>
      <c r="C243" s="24">
        <v>0.71266399999999996</v>
      </c>
      <c r="D243" s="24">
        <v>6.8795029999999997</v>
      </c>
      <c r="E243" s="24">
        <v>7.48</v>
      </c>
      <c r="F243" s="39">
        <f>(D243-E243)/E243*100</f>
        <v>-8.028034759358297</v>
      </c>
      <c r="G243" s="24">
        <v>17</v>
      </c>
      <c r="H243" s="24">
        <v>10618.15</v>
      </c>
      <c r="I243" s="24">
        <v>4</v>
      </c>
      <c r="J243" s="24">
        <v>8.1699999999999995E-2</v>
      </c>
      <c r="K243" s="24">
        <v>0.2747</v>
      </c>
      <c r="L243" s="24">
        <v>0.02</v>
      </c>
      <c r="M243" s="39">
        <f>(K243-L243)/L243*100</f>
        <v>1273.5</v>
      </c>
      <c r="N243" s="124">
        <f>D243/D386*100</f>
        <v>1.414145320182002</v>
      </c>
    </row>
    <row r="244" spans="1:14" ht="14.25" thickBot="1">
      <c r="A244" s="250"/>
      <c r="B244" s="177" t="s">
        <v>25</v>
      </c>
      <c r="C244" s="47"/>
      <c r="D244" s="47">
        <v>1.8792</v>
      </c>
      <c r="E244" s="26">
        <v>4.82</v>
      </c>
      <c r="F244" s="39"/>
      <c r="G244" s="26">
        <v>2</v>
      </c>
      <c r="H244" s="26">
        <v>62.64</v>
      </c>
      <c r="I244" s="26">
        <v>2</v>
      </c>
      <c r="J244" s="47"/>
      <c r="K244" s="26">
        <v>11.251200000000001</v>
      </c>
      <c r="L244" s="26"/>
      <c r="M244" s="39"/>
      <c r="N244" s="124">
        <f>D244/D387*100</f>
        <v>6.2322216938423741E-2</v>
      </c>
    </row>
    <row r="245" spans="1:14" ht="14.25" thickBot="1">
      <c r="A245" s="250"/>
      <c r="B245" s="177" t="s">
        <v>26</v>
      </c>
      <c r="C245" s="24">
        <v>16.13</v>
      </c>
      <c r="D245" s="24">
        <v>260.76</v>
      </c>
      <c r="E245" s="24">
        <v>64.680000000000007</v>
      </c>
      <c r="F245" s="39">
        <f>(D245-E245)/E245*100</f>
        <v>303.1539888682745</v>
      </c>
      <c r="G245" s="24">
        <v>22366</v>
      </c>
      <c r="H245" s="24">
        <v>1101362.54</v>
      </c>
      <c r="I245" s="24">
        <v>264</v>
      </c>
      <c r="J245" s="24">
        <v>7.0564749999999998</v>
      </c>
      <c r="K245" s="24">
        <v>42.768884</v>
      </c>
      <c r="L245" s="24">
        <v>22.77</v>
      </c>
      <c r="M245" s="39">
        <f>(K245-L245)/L245*100</f>
        <v>87.829969257795355</v>
      </c>
      <c r="N245" s="124">
        <f>D245/D388*100</f>
        <v>28.825046373299283</v>
      </c>
    </row>
    <row r="246" spans="1:14" ht="14.25" thickBot="1">
      <c r="A246" s="250"/>
      <c r="B246" s="177" t="s">
        <v>27</v>
      </c>
      <c r="C246" s="24"/>
      <c r="D246" s="24"/>
      <c r="E246" s="24"/>
      <c r="F246" s="39"/>
      <c r="G246" s="24"/>
      <c r="H246" s="48"/>
      <c r="I246" s="24"/>
      <c r="J246" s="24"/>
      <c r="K246" s="24"/>
      <c r="L246" s="24"/>
      <c r="M246" s="39"/>
      <c r="N246" s="124"/>
    </row>
    <row r="247" spans="1:14" ht="14.25" thickBot="1">
      <c r="A247" s="250"/>
      <c r="B247" s="18" t="s">
        <v>28</v>
      </c>
      <c r="C247" s="48"/>
      <c r="D247" s="48"/>
      <c r="E247" s="48"/>
      <c r="F247" s="39"/>
      <c r="G247" s="48"/>
      <c r="H247" s="48"/>
      <c r="I247" s="48"/>
      <c r="J247" s="48"/>
      <c r="K247" s="48"/>
      <c r="L247" s="48"/>
      <c r="M247" s="39"/>
      <c r="N247" s="124"/>
    </row>
    <row r="248" spans="1:14" ht="14.25" thickBot="1">
      <c r="A248" s="250"/>
      <c r="B248" s="18" t="s">
        <v>29</v>
      </c>
      <c r="C248" s="48"/>
      <c r="D248" s="48"/>
      <c r="E248" s="48"/>
      <c r="F248" s="39"/>
      <c r="G248" s="48"/>
      <c r="H248" s="48"/>
      <c r="I248" s="48"/>
      <c r="J248" s="48"/>
      <c r="K248" s="48"/>
      <c r="L248" s="48"/>
      <c r="M248" s="39"/>
      <c r="N248" s="124"/>
    </row>
    <row r="249" spans="1:14" ht="14.25" thickBot="1">
      <c r="A249" s="250"/>
      <c r="B249" s="18" t="s">
        <v>30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124"/>
    </row>
    <row r="250" spans="1:14" ht="14.25" thickBot="1">
      <c r="A250" s="251"/>
      <c r="B250" s="19" t="s">
        <v>31</v>
      </c>
      <c r="C250" s="20">
        <f t="shared" ref="C250:L250" si="62">C238+C240+C241+C242+C243+C244+C245+C246</f>
        <v>177.44541899999999</v>
      </c>
      <c r="D250" s="20">
        <f t="shared" si="62"/>
        <v>1122.8412760000001</v>
      </c>
      <c r="E250" s="20">
        <f t="shared" si="62"/>
        <v>1171.08</v>
      </c>
      <c r="F250" s="20">
        <f>(D250-E250)/E250*100</f>
        <v>-4.1191655565802359</v>
      </c>
      <c r="G250" s="20">
        <f t="shared" si="62"/>
        <v>28497</v>
      </c>
      <c r="H250" s="20">
        <f t="shared" si="62"/>
        <v>1818351.2551000002</v>
      </c>
      <c r="I250" s="20">
        <f t="shared" si="62"/>
        <v>764</v>
      </c>
      <c r="J250" s="20">
        <f t="shared" si="62"/>
        <v>74.040807000000001</v>
      </c>
      <c r="K250" s="20">
        <f t="shared" si="62"/>
        <v>534.561823</v>
      </c>
      <c r="L250" s="20">
        <f t="shared" si="62"/>
        <v>385.69999999999993</v>
      </c>
      <c r="M250" s="20">
        <f t="shared" ref="M250:M252" si="63">(K250-L250)/L250*100</f>
        <v>38.595235416126549</v>
      </c>
      <c r="N250" s="125">
        <f>D250/D393*100</f>
        <v>11.051419255542157</v>
      </c>
    </row>
    <row r="251" spans="1:14" ht="15" thickTop="1" thickBot="1">
      <c r="A251" s="250" t="s">
        <v>102</v>
      </c>
      <c r="B251" s="177" t="s">
        <v>19</v>
      </c>
      <c r="C251" s="119">
        <v>245.64343700000009</v>
      </c>
      <c r="D251" s="119">
        <v>1117.279456</v>
      </c>
      <c r="E251" s="85">
        <v>1482.4765460000001</v>
      </c>
      <c r="F251" s="39">
        <f>(D251-E251)/E251*100</f>
        <v>-24.634257518971911</v>
      </c>
      <c r="G251" s="85">
        <v>8314</v>
      </c>
      <c r="H251" s="85">
        <v>1095289.1806300005</v>
      </c>
      <c r="I251" s="85">
        <v>831</v>
      </c>
      <c r="J251" s="85">
        <v>135.9</v>
      </c>
      <c r="K251" s="85">
        <v>535.81999999999994</v>
      </c>
      <c r="L251" s="85">
        <v>639.83742299999994</v>
      </c>
      <c r="M251" s="39">
        <f t="shared" si="63"/>
        <v>-16.256852015984695</v>
      </c>
      <c r="N251" s="124">
        <f>D251/D381*100</f>
        <v>22.588823397297283</v>
      </c>
    </row>
    <row r="252" spans="1:14" ht="14.25" thickBot="1">
      <c r="A252" s="250"/>
      <c r="B252" s="177" t="s">
        <v>20</v>
      </c>
      <c r="C252" s="119">
        <v>48.753388999999991</v>
      </c>
      <c r="D252" s="119">
        <v>226.51533999999998</v>
      </c>
      <c r="E252" s="85">
        <v>290.44286899999997</v>
      </c>
      <c r="F252" s="39">
        <f>(D252-E252)/E252*100</f>
        <v>-22.010362733333281</v>
      </c>
      <c r="G252" s="85">
        <v>2586</v>
      </c>
      <c r="H252" s="85">
        <v>51720</v>
      </c>
      <c r="I252" s="85">
        <v>314</v>
      </c>
      <c r="J252" s="85">
        <v>46.2</v>
      </c>
      <c r="K252" s="85">
        <v>147.88999999999999</v>
      </c>
      <c r="L252" s="85">
        <v>217.407903</v>
      </c>
      <c r="M252" s="39">
        <f t="shared" si="63"/>
        <v>-31.975793906627221</v>
      </c>
      <c r="N252" s="124">
        <f>D252/D382*100</f>
        <v>20.632664128513795</v>
      </c>
    </row>
    <row r="253" spans="1:14" ht="14.25" thickBot="1">
      <c r="A253" s="250"/>
      <c r="B253" s="177" t="s">
        <v>21</v>
      </c>
      <c r="C253" s="119">
        <v>3.9236519999999961</v>
      </c>
      <c r="D253" s="119">
        <v>16.776807999999996</v>
      </c>
      <c r="E253" s="85">
        <v>15.620949000000001</v>
      </c>
      <c r="F253" s="39">
        <f>(D253-E253)/E253*100</f>
        <v>7.3994160021903541</v>
      </c>
      <c r="G253" s="85">
        <v>198</v>
      </c>
      <c r="H253" s="85">
        <v>10257.050999999999</v>
      </c>
      <c r="I253" s="85">
        <v>9</v>
      </c>
      <c r="J253" s="85">
        <v>5</v>
      </c>
      <c r="K253" s="85">
        <v>13</v>
      </c>
      <c r="L253" s="85">
        <v>3</v>
      </c>
      <c r="M253" s="39"/>
      <c r="N253" s="124">
        <f>D253/D383*100</f>
        <v>2.5258834539580066</v>
      </c>
    </row>
    <row r="254" spans="1:14" ht="14.25" thickBot="1">
      <c r="A254" s="250"/>
      <c r="B254" s="177" t="s">
        <v>22</v>
      </c>
      <c r="C254" s="119">
        <v>7.4055999999999761E-2</v>
      </c>
      <c r="D254" s="119">
        <v>4.6782309999999994</v>
      </c>
      <c r="E254" s="85">
        <v>3.2648160000000002</v>
      </c>
      <c r="F254" s="39">
        <f>(D254-E254)/E254*100</f>
        <v>43.292332554116349</v>
      </c>
      <c r="G254" s="85">
        <v>514</v>
      </c>
      <c r="H254" s="85">
        <v>27209.5</v>
      </c>
      <c r="I254" s="85">
        <v>79</v>
      </c>
      <c r="J254" s="85">
        <v>1</v>
      </c>
      <c r="K254" s="85">
        <v>11</v>
      </c>
      <c r="L254" s="85">
        <v>11</v>
      </c>
      <c r="M254" s="39">
        <f>(K254-L254)/L254*100</f>
        <v>0</v>
      </c>
      <c r="N254" s="124">
        <f>D254/D384*100</f>
        <v>4.6726843834563052</v>
      </c>
    </row>
    <row r="255" spans="1:14" ht="14.25" thickBot="1">
      <c r="A255" s="250"/>
      <c r="B255" s="177" t="s">
        <v>23</v>
      </c>
      <c r="C255" s="119">
        <v>0</v>
      </c>
      <c r="D255" s="119">
        <v>0</v>
      </c>
      <c r="E255" s="85">
        <v>0</v>
      </c>
      <c r="F255" s="39"/>
      <c r="G255" s="85">
        <v>1</v>
      </c>
      <c r="H255" s="85">
        <v>3130.4349000000002</v>
      </c>
      <c r="I255" s="85">
        <v>0</v>
      </c>
      <c r="J255" s="85">
        <v>0</v>
      </c>
      <c r="K255" s="85">
        <v>0</v>
      </c>
      <c r="L255" s="85">
        <v>1</v>
      </c>
      <c r="M255" s="39"/>
      <c r="N255" s="124"/>
    </row>
    <row r="256" spans="1:14" ht="14.25" thickBot="1">
      <c r="A256" s="250"/>
      <c r="B256" s="177" t="s">
        <v>24</v>
      </c>
      <c r="C256" s="119">
        <v>9.8244500000000006</v>
      </c>
      <c r="D256" s="119">
        <v>37.084705999999997</v>
      </c>
      <c r="E256" s="85">
        <v>20.464233</v>
      </c>
      <c r="F256" s="39">
        <f>(D256-E256)/E256*100</f>
        <v>81.217180238321149</v>
      </c>
      <c r="G256" s="85">
        <v>32</v>
      </c>
      <c r="H256" s="85">
        <v>36520</v>
      </c>
      <c r="I256" s="85">
        <v>6</v>
      </c>
      <c r="J256" s="85">
        <v>0</v>
      </c>
      <c r="K256" s="85">
        <v>14</v>
      </c>
      <c r="L256" s="85">
        <v>2</v>
      </c>
      <c r="M256" s="39">
        <f>(K256-L256)/L256*100</f>
        <v>600</v>
      </c>
      <c r="N256" s="124">
        <f>D256/D386*100</f>
        <v>7.6231035062017423</v>
      </c>
    </row>
    <row r="257" spans="1:14" ht="14.25" thickBot="1">
      <c r="A257" s="250"/>
      <c r="B257" s="177" t="s">
        <v>25</v>
      </c>
      <c r="C257" s="119">
        <v>0</v>
      </c>
      <c r="D257" s="119">
        <v>0</v>
      </c>
      <c r="E257" s="87">
        <v>0</v>
      </c>
      <c r="F257" s="39"/>
      <c r="G257" s="87"/>
      <c r="H257" s="87">
        <v>0</v>
      </c>
      <c r="I257" s="85">
        <v>0</v>
      </c>
      <c r="J257" s="85">
        <v>0</v>
      </c>
      <c r="K257" s="85">
        <v>0</v>
      </c>
      <c r="L257" s="85">
        <v>0</v>
      </c>
      <c r="M257" s="39"/>
      <c r="N257" s="124"/>
    </row>
    <row r="258" spans="1:14" ht="14.25" thickBot="1">
      <c r="A258" s="250"/>
      <c r="B258" s="177" t="s">
        <v>26</v>
      </c>
      <c r="C258" s="119">
        <v>27.341959999999961</v>
      </c>
      <c r="D258" s="119">
        <v>206.19221399999998</v>
      </c>
      <c r="E258" s="85">
        <v>218.29518999999985</v>
      </c>
      <c r="F258" s="39">
        <f>(D258-E258)/E258*100</f>
        <v>-5.5443163910299065</v>
      </c>
      <c r="G258" s="85">
        <v>3736</v>
      </c>
      <c r="H258" s="85">
        <v>2524173.9</v>
      </c>
      <c r="I258" s="85">
        <v>32</v>
      </c>
      <c r="J258" s="85">
        <v>7</v>
      </c>
      <c r="K258" s="85">
        <v>22</v>
      </c>
      <c r="L258" s="85">
        <v>23.259999999999998</v>
      </c>
      <c r="M258" s="39">
        <f>(K258-L258)/L258*100</f>
        <v>-5.4170249355115994</v>
      </c>
      <c r="N258" s="124">
        <f>D258/D388*100</f>
        <v>22.79299022228582</v>
      </c>
    </row>
    <row r="259" spans="1:14" ht="14.25" thickBot="1">
      <c r="A259" s="250"/>
      <c r="B259" s="177" t="s">
        <v>27</v>
      </c>
      <c r="C259" s="119">
        <v>0</v>
      </c>
      <c r="D259" s="119">
        <v>0</v>
      </c>
      <c r="E259" s="85">
        <v>0</v>
      </c>
      <c r="F259" s="39"/>
      <c r="G259" s="85"/>
      <c r="H259" s="85"/>
      <c r="I259" s="85">
        <v>0</v>
      </c>
      <c r="J259" s="85">
        <v>0</v>
      </c>
      <c r="K259" s="85">
        <v>0</v>
      </c>
      <c r="L259" s="85">
        <v>0</v>
      </c>
      <c r="M259" s="39"/>
      <c r="N259" s="124"/>
    </row>
    <row r="260" spans="1:14" ht="14.25" thickBot="1">
      <c r="A260" s="250"/>
      <c r="B260" s="18" t="s">
        <v>28</v>
      </c>
      <c r="C260" s="119">
        <v>0</v>
      </c>
      <c r="D260" s="119">
        <v>0</v>
      </c>
      <c r="E260" s="85">
        <v>0</v>
      </c>
      <c r="F260" s="39"/>
      <c r="G260" s="85"/>
      <c r="H260" s="85"/>
      <c r="I260" s="85">
        <v>0</v>
      </c>
      <c r="J260" s="85">
        <v>0</v>
      </c>
      <c r="K260" s="85">
        <v>0</v>
      </c>
      <c r="L260" s="85">
        <v>0</v>
      </c>
      <c r="M260" s="39"/>
      <c r="N260" s="124"/>
    </row>
    <row r="261" spans="1:14" ht="14.25" thickBot="1">
      <c r="A261" s="250"/>
      <c r="B261" s="18" t="s">
        <v>29</v>
      </c>
      <c r="C261" s="119">
        <v>0</v>
      </c>
      <c r="D261" s="119">
        <v>0</v>
      </c>
      <c r="E261" s="85">
        <v>0</v>
      </c>
      <c r="F261" s="39"/>
      <c r="G261" s="85"/>
      <c r="H261" s="85"/>
      <c r="I261" s="85">
        <v>0</v>
      </c>
      <c r="J261" s="85">
        <v>0</v>
      </c>
      <c r="K261" s="85">
        <v>0</v>
      </c>
      <c r="L261" s="85">
        <v>0</v>
      </c>
      <c r="M261" s="39"/>
      <c r="N261" s="124"/>
    </row>
    <row r="262" spans="1:14" ht="14.25" thickBot="1">
      <c r="A262" s="250"/>
      <c r="B262" s="18" t="s">
        <v>30</v>
      </c>
      <c r="C262" s="119">
        <v>0</v>
      </c>
      <c r="D262" s="119">
        <v>0</v>
      </c>
      <c r="E262" s="85">
        <v>0</v>
      </c>
      <c r="F262" s="39"/>
      <c r="G262" s="85"/>
      <c r="H262" s="85"/>
      <c r="I262" s="85">
        <v>0</v>
      </c>
      <c r="J262" s="85">
        <v>0</v>
      </c>
      <c r="K262" s="85">
        <v>0</v>
      </c>
      <c r="L262" s="85">
        <v>0</v>
      </c>
      <c r="M262" s="39"/>
      <c r="N262" s="124"/>
    </row>
    <row r="263" spans="1:14" ht="14.25" thickBot="1">
      <c r="A263" s="251"/>
      <c r="B263" s="19" t="s">
        <v>31</v>
      </c>
      <c r="C263" s="20">
        <f t="shared" ref="C263:L263" si="64">C251+C253+C254+C255+C256+C257+C258+C259</f>
        <v>286.80755500000009</v>
      </c>
      <c r="D263" s="20">
        <f t="shared" si="64"/>
        <v>1382.0114150000002</v>
      </c>
      <c r="E263" s="20">
        <f t="shared" si="64"/>
        <v>1740.1217340000001</v>
      </c>
      <c r="F263" s="20">
        <f>(D263-E263)/E263*100</f>
        <v>-20.579613023786294</v>
      </c>
      <c r="G263" s="20">
        <f t="shared" si="64"/>
        <v>12795</v>
      </c>
      <c r="H263" s="20">
        <f t="shared" si="64"/>
        <v>3696580.0665300004</v>
      </c>
      <c r="I263" s="20">
        <f t="shared" si="64"/>
        <v>957</v>
      </c>
      <c r="J263" s="20">
        <f t="shared" si="64"/>
        <v>148.9</v>
      </c>
      <c r="K263" s="20">
        <f t="shared" si="64"/>
        <v>595.81999999999994</v>
      </c>
      <c r="L263" s="20">
        <f t="shared" si="64"/>
        <v>680.09742299999994</v>
      </c>
      <c r="M263" s="20">
        <f t="shared" ref="M263:M265" si="65">(K263-L263)/L263*100</f>
        <v>-12.391963290823998</v>
      </c>
      <c r="N263" s="125">
        <f>D263/D393*100</f>
        <v>13.60226764865568</v>
      </c>
    </row>
    <row r="264" spans="1:14" ht="14.25" thickTop="1">
      <c r="A264" s="247" t="s">
        <v>101</v>
      </c>
      <c r="B264" s="22" t="s">
        <v>19</v>
      </c>
      <c r="C264" s="136">
        <v>45.2667</v>
      </c>
      <c r="D264" s="136">
        <v>395.76459999999997</v>
      </c>
      <c r="E264" s="136">
        <v>547.19929999999999</v>
      </c>
      <c r="F264" s="126">
        <f>(D264-E264)/E264*100</f>
        <v>-27.674505431567624</v>
      </c>
      <c r="G264" s="137">
        <v>1404</v>
      </c>
      <c r="H264" s="137">
        <v>130236.16</v>
      </c>
      <c r="I264" s="137">
        <v>260</v>
      </c>
      <c r="J264" s="137">
        <v>13.2883</v>
      </c>
      <c r="K264" s="137">
        <v>211.43629999999999</v>
      </c>
      <c r="L264" s="137">
        <v>372.57190000000003</v>
      </c>
      <c r="M264" s="126">
        <f t="shared" si="65"/>
        <v>-43.249531164320238</v>
      </c>
      <c r="N264" s="127">
        <f t="shared" ref="N264:N272" si="66">D264/D381*100</f>
        <v>8.0014508530460251</v>
      </c>
    </row>
    <row r="265" spans="1:14">
      <c r="A265" s="248"/>
      <c r="B265" s="177" t="s">
        <v>20</v>
      </c>
      <c r="C265" s="137">
        <v>8.7306000000000008</v>
      </c>
      <c r="D265" s="137">
        <v>19.140999999999998</v>
      </c>
      <c r="E265" s="137">
        <v>111.0565</v>
      </c>
      <c r="F265" s="39">
        <f>(D265-E265)/E265*100</f>
        <v>-82.764628815062608</v>
      </c>
      <c r="G265" s="137">
        <v>344</v>
      </c>
      <c r="H265" s="137">
        <v>6840</v>
      </c>
      <c r="I265" s="137">
        <v>86</v>
      </c>
      <c r="J265" s="137">
        <v>4.8756000000000004</v>
      </c>
      <c r="K265" s="137">
        <v>58.325499999999998</v>
      </c>
      <c r="L265" s="137">
        <v>108.2696</v>
      </c>
      <c r="M265" s="39">
        <f t="shared" si="65"/>
        <v>-46.129384425545119</v>
      </c>
      <c r="N265" s="124">
        <f t="shared" si="66"/>
        <v>1.7435014515303136</v>
      </c>
    </row>
    <row r="266" spans="1:14">
      <c r="A266" s="248"/>
      <c r="B266" s="177" t="s">
        <v>21</v>
      </c>
      <c r="C266" s="137">
        <v>0</v>
      </c>
      <c r="D266" s="137">
        <v>3.8769999999999998</v>
      </c>
      <c r="E266" s="137">
        <v>1.0126999999999999</v>
      </c>
      <c r="F266" s="39">
        <f>(D266-E266)/E266*100</f>
        <v>282.83795793423525</v>
      </c>
      <c r="G266" s="137">
        <v>2</v>
      </c>
      <c r="H266" s="137">
        <v>3269.46</v>
      </c>
      <c r="I266" s="137">
        <v>0</v>
      </c>
      <c r="J266" s="137">
        <v>0</v>
      </c>
      <c r="K266" s="137">
        <v>0</v>
      </c>
      <c r="L266" s="137">
        <v>2.7199999999999998E-2</v>
      </c>
      <c r="M266" s="39"/>
      <c r="N266" s="124">
        <f t="shared" si="66"/>
        <v>0.58371354974052236</v>
      </c>
    </row>
    <row r="267" spans="1:14">
      <c r="A267" s="248"/>
      <c r="B267" s="177" t="s">
        <v>22</v>
      </c>
      <c r="C267" s="137">
        <v>0</v>
      </c>
      <c r="D267" s="137">
        <v>0</v>
      </c>
      <c r="E267" s="137">
        <v>1.8800000000000001E-2</v>
      </c>
      <c r="F267" s="39">
        <f>(D267-E267)/E267*100</f>
        <v>-100</v>
      </c>
      <c r="G267" s="137">
        <v>0</v>
      </c>
      <c r="H267" s="137">
        <v>0</v>
      </c>
      <c r="I267" s="137">
        <v>0</v>
      </c>
      <c r="J267" s="137">
        <v>0</v>
      </c>
      <c r="K267" s="137">
        <v>0</v>
      </c>
      <c r="L267" s="137">
        <v>0.48249999999999998</v>
      </c>
      <c r="M267" s="39"/>
      <c r="N267" s="124">
        <f t="shared" si="66"/>
        <v>0</v>
      </c>
    </row>
    <row r="268" spans="1:14">
      <c r="A268" s="248"/>
      <c r="B268" s="177" t="s">
        <v>23</v>
      </c>
      <c r="C268" s="137">
        <v>0</v>
      </c>
      <c r="D268" s="137">
        <v>0</v>
      </c>
      <c r="E268" s="137">
        <v>0</v>
      </c>
      <c r="F268" s="39"/>
      <c r="G268" s="137">
        <v>0</v>
      </c>
      <c r="H268" s="137">
        <v>0</v>
      </c>
      <c r="I268" s="137">
        <v>0</v>
      </c>
      <c r="J268" s="137">
        <v>0</v>
      </c>
      <c r="K268" s="137">
        <v>0</v>
      </c>
      <c r="L268" s="137">
        <v>0</v>
      </c>
      <c r="M268" s="39"/>
      <c r="N268" s="124">
        <f t="shared" si="66"/>
        <v>0</v>
      </c>
    </row>
    <row r="269" spans="1:14">
      <c r="A269" s="248"/>
      <c r="B269" s="177" t="s">
        <v>24</v>
      </c>
      <c r="C269" s="137">
        <v>1.0083</v>
      </c>
      <c r="D269" s="137">
        <v>133.10890000000001</v>
      </c>
      <c r="E269" s="137">
        <v>89.058099999999996</v>
      </c>
      <c r="F269" s="39">
        <f>(D269-E269)/E269*100</f>
        <v>49.462991013731497</v>
      </c>
      <c r="G269" s="137">
        <v>26</v>
      </c>
      <c r="H269" s="137">
        <v>189941</v>
      </c>
      <c r="I269" s="137">
        <v>76</v>
      </c>
      <c r="J269" s="137">
        <v>2.2698</v>
      </c>
      <c r="K269" s="137">
        <v>125.9815</v>
      </c>
      <c r="L269" s="137">
        <v>120.1401</v>
      </c>
      <c r="M269" s="39">
        <f>(K269-L269)/L269*100</f>
        <v>4.8621567653098285</v>
      </c>
      <c r="N269" s="124">
        <f t="shared" si="66"/>
        <v>27.361762617092268</v>
      </c>
    </row>
    <row r="270" spans="1:14">
      <c r="A270" s="248"/>
      <c r="B270" s="177" t="s">
        <v>25</v>
      </c>
      <c r="C270" s="139">
        <v>212.09549999999999</v>
      </c>
      <c r="D270" s="139">
        <v>593.38890000000004</v>
      </c>
      <c r="E270" s="139">
        <v>1494.3487</v>
      </c>
      <c r="F270" s="39">
        <f>(D270-E270)/E270*100</f>
        <v>-60.291135529478488</v>
      </c>
      <c r="G270" s="139">
        <v>63</v>
      </c>
      <c r="H270" s="139">
        <v>63981</v>
      </c>
      <c r="I270" s="139">
        <v>439</v>
      </c>
      <c r="J270" s="139">
        <v>95.777199999999993</v>
      </c>
      <c r="K270" s="137">
        <v>181.60919999999999</v>
      </c>
      <c r="L270" s="137">
        <v>139.1114</v>
      </c>
      <c r="M270" s="39">
        <f>(K270-L270)/L270*100</f>
        <v>30.549473299815823</v>
      </c>
      <c r="N270" s="124">
        <f t="shared" si="66"/>
        <v>19.679284671483948</v>
      </c>
    </row>
    <row r="271" spans="1:14">
      <c r="A271" s="248"/>
      <c r="B271" s="177" t="s">
        <v>26</v>
      </c>
      <c r="C271" s="137">
        <v>0.62370000000000003</v>
      </c>
      <c r="D271" s="137">
        <v>30.302</v>
      </c>
      <c r="E271" s="137">
        <v>37.970799999999997</v>
      </c>
      <c r="F271" s="39">
        <f>(D271-E271)/E271*100</f>
        <v>-20.196572102773704</v>
      </c>
      <c r="G271" s="137">
        <v>133</v>
      </c>
      <c r="H271" s="137">
        <v>27448</v>
      </c>
      <c r="I271" s="137">
        <v>29</v>
      </c>
      <c r="J271" s="137">
        <v>2.9557000000000002</v>
      </c>
      <c r="K271" s="137">
        <v>50.5991</v>
      </c>
      <c r="L271" s="137">
        <v>53.008400000000002</v>
      </c>
      <c r="M271" s="39">
        <f>(K271-L271)/L271*100</f>
        <v>-4.5451286965839408</v>
      </c>
      <c r="N271" s="124">
        <f t="shared" si="66"/>
        <v>3.3496569842142776</v>
      </c>
    </row>
    <row r="272" spans="1:14">
      <c r="A272" s="248"/>
      <c r="B272" s="177" t="s">
        <v>27</v>
      </c>
      <c r="C272" s="137">
        <v>0</v>
      </c>
      <c r="D272" s="137">
        <v>0</v>
      </c>
      <c r="E272" s="137">
        <v>0</v>
      </c>
      <c r="F272" s="39"/>
      <c r="G272" s="137">
        <v>0</v>
      </c>
      <c r="H272" s="137">
        <v>0</v>
      </c>
      <c r="I272" s="137">
        <v>0</v>
      </c>
      <c r="J272" s="137">
        <v>0</v>
      </c>
      <c r="K272" s="137">
        <v>0</v>
      </c>
      <c r="L272" s="137">
        <v>0</v>
      </c>
      <c r="M272" s="39"/>
      <c r="N272" s="124">
        <f t="shared" si="66"/>
        <v>0</v>
      </c>
    </row>
    <row r="273" spans="1:14">
      <c r="A273" s="248"/>
      <c r="B273" s="18" t="s">
        <v>28</v>
      </c>
      <c r="C273" s="138">
        <v>0</v>
      </c>
      <c r="D273" s="138">
        <v>0</v>
      </c>
      <c r="E273" s="138">
        <v>0</v>
      </c>
      <c r="F273" s="39"/>
      <c r="G273" s="138">
        <v>0</v>
      </c>
      <c r="H273" s="138">
        <v>0</v>
      </c>
      <c r="I273" s="138">
        <v>0</v>
      </c>
      <c r="J273" s="138">
        <v>0</v>
      </c>
      <c r="K273" s="138">
        <v>0</v>
      </c>
      <c r="L273" s="138">
        <v>0</v>
      </c>
      <c r="M273" s="39"/>
      <c r="N273" s="124"/>
    </row>
    <row r="274" spans="1:14">
      <c r="A274" s="248"/>
      <c r="B274" s="18" t="s">
        <v>29</v>
      </c>
      <c r="C274" s="138">
        <v>0</v>
      </c>
      <c r="D274" s="138">
        <v>0</v>
      </c>
      <c r="E274" s="138">
        <v>0</v>
      </c>
      <c r="F274" s="39"/>
      <c r="G274" s="138">
        <v>0</v>
      </c>
      <c r="H274" s="138">
        <v>0</v>
      </c>
      <c r="I274" s="138">
        <v>0</v>
      </c>
      <c r="J274" s="138">
        <v>0</v>
      </c>
      <c r="K274" s="138">
        <v>0</v>
      </c>
      <c r="L274" s="138">
        <v>0</v>
      </c>
      <c r="M274" s="39"/>
      <c r="N274" s="124"/>
    </row>
    <row r="275" spans="1:14">
      <c r="A275" s="248"/>
      <c r="B275" s="18" t="s">
        <v>30</v>
      </c>
      <c r="C275" s="138">
        <v>0</v>
      </c>
      <c r="D275" s="138">
        <v>0</v>
      </c>
      <c r="E275" s="138">
        <v>0</v>
      </c>
      <c r="F275" s="39"/>
      <c r="G275" s="138">
        <v>0</v>
      </c>
      <c r="H275" s="138">
        <v>0</v>
      </c>
      <c r="I275" s="138">
        <v>0</v>
      </c>
      <c r="J275" s="138">
        <v>0</v>
      </c>
      <c r="K275" s="138">
        <v>0</v>
      </c>
      <c r="L275" s="138">
        <v>0</v>
      </c>
      <c r="M275" s="39"/>
      <c r="N275" s="124">
        <f>D275/D392*100</f>
        <v>0</v>
      </c>
    </row>
    <row r="276" spans="1:14" ht="14.25" thickBot="1">
      <c r="A276" s="249"/>
      <c r="B276" s="19" t="s">
        <v>31</v>
      </c>
      <c r="C276" s="20">
        <f t="shared" ref="C276:L276" si="67">C264+C266+C267+C268+C269+C270+C271+C272</f>
        <v>258.99419999999998</v>
      </c>
      <c r="D276" s="20">
        <f t="shared" si="67"/>
        <v>1156.4413999999999</v>
      </c>
      <c r="E276" s="20">
        <f t="shared" si="67"/>
        <v>2169.6084000000001</v>
      </c>
      <c r="F276" s="20">
        <f>(D276-E276)/E276*100</f>
        <v>-46.698150689313337</v>
      </c>
      <c r="G276" s="20">
        <f t="shared" si="67"/>
        <v>1628</v>
      </c>
      <c r="H276" s="20">
        <f t="shared" si="67"/>
        <v>414875.62</v>
      </c>
      <c r="I276" s="20">
        <f t="shared" si="67"/>
        <v>804</v>
      </c>
      <c r="J276" s="20">
        <f t="shared" si="67"/>
        <v>114.291</v>
      </c>
      <c r="K276" s="20">
        <f t="shared" si="67"/>
        <v>569.62610000000006</v>
      </c>
      <c r="L276" s="20">
        <f t="shared" si="67"/>
        <v>685.34150000000011</v>
      </c>
      <c r="M276" s="20">
        <f t="shared" ref="M276:M278" si="68">(K276-L276)/L276*100</f>
        <v>-16.884341601960486</v>
      </c>
      <c r="N276" s="125">
        <f>D276/D393*100</f>
        <v>11.382124106974963</v>
      </c>
    </row>
    <row r="277" spans="1:14" ht="15" thickTop="1" thickBot="1">
      <c r="A277" s="250" t="s">
        <v>35</v>
      </c>
      <c r="B277" s="177" t="s">
        <v>19</v>
      </c>
      <c r="C277" s="80">
        <v>8.5594520000000003</v>
      </c>
      <c r="D277" s="80">
        <v>50.636262000000002</v>
      </c>
      <c r="E277" s="80">
        <v>70.398258999999996</v>
      </c>
      <c r="F277" s="39">
        <f>(D277-E277)/E277*100</f>
        <v>-28.071712682553692</v>
      </c>
      <c r="G277" s="81">
        <v>406</v>
      </c>
      <c r="H277" s="81">
        <v>43530.675790000001</v>
      </c>
      <c r="I277" s="81">
        <v>49</v>
      </c>
      <c r="J277" s="81">
        <v>2.5349650000000001</v>
      </c>
      <c r="K277" s="81">
        <v>25.255718000000002</v>
      </c>
      <c r="L277" s="81">
        <v>16.247916</v>
      </c>
      <c r="M277" s="39">
        <f t="shared" si="68"/>
        <v>55.4397376254284</v>
      </c>
      <c r="N277" s="124">
        <f>D277/D381*100</f>
        <v>1.0237488693404162</v>
      </c>
    </row>
    <row r="278" spans="1:14" ht="14.25" thickBot="1">
      <c r="A278" s="250"/>
      <c r="B278" s="177" t="s">
        <v>20</v>
      </c>
      <c r="C278" s="81">
        <v>1.107075</v>
      </c>
      <c r="D278" s="81">
        <v>5.5733779999999999</v>
      </c>
      <c r="E278" s="81">
        <v>13.672694</v>
      </c>
      <c r="F278" s="39">
        <f>(D278-E278)/E278*100</f>
        <v>-59.237162771287068</v>
      </c>
      <c r="G278" s="81">
        <v>61</v>
      </c>
      <c r="H278" s="81">
        <v>1220</v>
      </c>
      <c r="I278" s="81">
        <v>10</v>
      </c>
      <c r="J278" s="81">
        <v>0.20025499999999999</v>
      </c>
      <c r="K278" s="81">
        <v>2.7591000000000001</v>
      </c>
      <c r="L278" s="81">
        <v>3.7796620000000001</v>
      </c>
      <c r="M278" s="39">
        <f t="shared" si="68"/>
        <v>-27.001409120709734</v>
      </c>
      <c r="N278" s="124">
        <f>D278/D382*100</f>
        <v>0.50766379149088958</v>
      </c>
    </row>
    <row r="279" spans="1:14" ht="14.25" thickBot="1">
      <c r="A279" s="250"/>
      <c r="B279" s="177" t="s">
        <v>21</v>
      </c>
      <c r="C279" s="81"/>
      <c r="D279" s="81"/>
      <c r="E279" s="81"/>
      <c r="F279" s="39"/>
      <c r="G279" s="81"/>
      <c r="H279" s="81"/>
      <c r="I279" s="81"/>
      <c r="J279" s="81"/>
      <c r="K279" s="81"/>
      <c r="L279" s="81"/>
      <c r="M279" s="39"/>
      <c r="N279" s="124"/>
    </row>
    <row r="280" spans="1:14" ht="14.25" thickBot="1">
      <c r="A280" s="250"/>
      <c r="B280" s="177" t="s">
        <v>22</v>
      </c>
      <c r="C280" s="81"/>
      <c r="D280" s="81"/>
      <c r="E280" s="81"/>
      <c r="F280" s="39"/>
      <c r="G280" s="81"/>
      <c r="H280" s="81"/>
      <c r="I280" s="81"/>
      <c r="J280" s="81"/>
      <c r="K280" s="81"/>
      <c r="L280" s="81"/>
      <c r="M280" s="39"/>
      <c r="N280" s="124">
        <f>D280/D384*100</f>
        <v>0</v>
      </c>
    </row>
    <row r="281" spans="1:14" ht="14.25" thickBot="1">
      <c r="A281" s="250"/>
      <c r="B281" s="177" t="s">
        <v>23</v>
      </c>
      <c r="C281" s="81"/>
      <c r="D281" s="81"/>
      <c r="E281" s="81">
        <v>1.887E-3</v>
      </c>
      <c r="F281" s="39"/>
      <c r="G281" s="81"/>
      <c r="H281" s="81"/>
      <c r="I281" s="81"/>
      <c r="J281" s="81"/>
      <c r="K281" s="81"/>
      <c r="L281" s="81"/>
      <c r="M281" s="39"/>
      <c r="N281" s="124"/>
    </row>
    <row r="282" spans="1:14" ht="14.25" thickBot="1">
      <c r="A282" s="250"/>
      <c r="B282" s="177" t="s">
        <v>24</v>
      </c>
      <c r="C282" s="81"/>
      <c r="D282" s="81">
        <v>15.81</v>
      </c>
      <c r="E282" s="81">
        <v>0.235849</v>
      </c>
      <c r="F282" s="39">
        <f>(D282-E282)/E282*100</f>
        <v>6603.4416088259859</v>
      </c>
      <c r="G282" s="81">
        <v>3</v>
      </c>
      <c r="H282" s="81">
        <v>8419.4500000000007</v>
      </c>
      <c r="I282" s="81"/>
      <c r="J282" s="81"/>
      <c r="K282" s="81"/>
      <c r="L282" s="81"/>
      <c r="M282" s="39"/>
      <c r="N282" s="124">
        <f>D282/D386*100</f>
        <v>3.2498913819904511</v>
      </c>
    </row>
    <row r="283" spans="1:14" ht="14.25" thickBot="1">
      <c r="A283" s="250"/>
      <c r="B283" s="177" t="s">
        <v>25</v>
      </c>
      <c r="C283" s="82"/>
      <c r="D283" s="82"/>
      <c r="E283" s="82"/>
      <c r="F283" s="39"/>
      <c r="G283" s="82"/>
      <c r="H283" s="82"/>
      <c r="I283" s="82"/>
      <c r="J283" s="82"/>
      <c r="K283" s="82"/>
      <c r="L283" s="82"/>
      <c r="M283" s="39"/>
      <c r="N283" s="124"/>
    </row>
    <row r="284" spans="1:14" ht="14.25" thickBot="1">
      <c r="A284" s="250"/>
      <c r="B284" s="177" t="s">
        <v>26</v>
      </c>
      <c r="C284" s="81">
        <v>0.80604399999999998</v>
      </c>
      <c r="D284" s="81">
        <v>4.2134460000000002</v>
      </c>
      <c r="E284" s="81">
        <v>2.112797</v>
      </c>
      <c r="F284" s="39">
        <f>(D284-E284)/E284*100</f>
        <v>99.425027581921029</v>
      </c>
      <c r="G284" s="81">
        <v>299</v>
      </c>
      <c r="H284" s="81">
        <v>9902.19</v>
      </c>
      <c r="I284" s="81">
        <v>15</v>
      </c>
      <c r="J284" s="81">
        <v>1.579372</v>
      </c>
      <c r="K284" s="81">
        <v>4.1881079999999997</v>
      </c>
      <c r="L284" s="81">
        <v>4.2385970000000004</v>
      </c>
      <c r="M284" s="39">
        <f>(K284-L284)/L284*100</f>
        <v>-1.1911724563576265</v>
      </c>
      <c r="N284" s="124">
        <f>D284/D388*100</f>
        <v>0.46576459710612211</v>
      </c>
    </row>
    <row r="285" spans="1:14" ht="14.25" thickBot="1">
      <c r="A285" s="250"/>
      <c r="B285" s="177" t="s">
        <v>27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124"/>
    </row>
    <row r="286" spans="1:14" ht="14.25" thickBot="1">
      <c r="A286" s="250"/>
      <c r="B286" s="18" t="s">
        <v>28</v>
      </c>
      <c r="C286" s="42"/>
      <c r="D286" s="42"/>
      <c r="E286" s="42"/>
      <c r="F286" s="39"/>
      <c r="G286" s="42"/>
      <c r="H286" s="42"/>
      <c r="I286" s="42"/>
      <c r="J286" s="42"/>
      <c r="K286" s="42"/>
      <c r="L286" s="42"/>
      <c r="M286" s="39"/>
      <c r="N286" s="124"/>
    </row>
    <row r="287" spans="1:14" ht="14.25" thickBot="1">
      <c r="A287" s="250"/>
      <c r="B287" s="18" t="s">
        <v>29</v>
      </c>
      <c r="C287" s="42"/>
      <c r="D287" s="42"/>
      <c r="E287" s="42"/>
      <c r="F287" s="39"/>
      <c r="G287" s="42"/>
      <c r="H287" s="42"/>
      <c r="I287" s="42"/>
      <c r="J287" s="42"/>
      <c r="K287" s="42"/>
      <c r="L287" s="42"/>
      <c r="M287" s="39"/>
      <c r="N287" s="124"/>
    </row>
    <row r="288" spans="1:14" ht="14.25" thickBot="1">
      <c r="A288" s="250"/>
      <c r="B288" s="18" t="s">
        <v>30</v>
      </c>
      <c r="C288" s="42"/>
      <c r="D288" s="42"/>
      <c r="E288" s="42"/>
      <c r="F288" s="39"/>
      <c r="G288" s="42"/>
      <c r="H288" s="42"/>
      <c r="I288" s="42"/>
      <c r="J288" s="42"/>
      <c r="K288" s="42"/>
      <c r="L288" s="42"/>
      <c r="M288" s="39"/>
      <c r="N288" s="124"/>
    </row>
    <row r="289" spans="1:14" ht="14.25" thickBot="1">
      <c r="A289" s="251"/>
      <c r="B289" s="19" t="s">
        <v>31</v>
      </c>
      <c r="C289" s="20">
        <f t="shared" ref="C289:L289" si="69">C277+C279+C280+C281+C282+C283+C284+C285</f>
        <v>9.3654960000000003</v>
      </c>
      <c r="D289" s="20">
        <f t="shared" si="69"/>
        <v>70.659708000000009</v>
      </c>
      <c r="E289" s="20">
        <f t="shared" si="69"/>
        <v>72.748791999999995</v>
      </c>
      <c r="F289" s="20">
        <f t="shared" ref="F289:F295" si="70">(D289-E289)/E289*100</f>
        <v>-2.8716408102006499</v>
      </c>
      <c r="G289" s="20">
        <f t="shared" si="69"/>
        <v>708</v>
      </c>
      <c r="H289" s="20">
        <f t="shared" si="69"/>
        <v>61852.315790000008</v>
      </c>
      <c r="I289" s="20">
        <f t="shared" si="69"/>
        <v>64</v>
      </c>
      <c r="J289" s="20">
        <f t="shared" si="69"/>
        <v>4.1143369999999999</v>
      </c>
      <c r="K289" s="20">
        <f t="shared" si="69"/>
        <v>29.443826000000001</v>
      </c>
      <c r="L289" s="20">
        <f t="shared" si="69"/>
        <v>20.486513000000002</v>
      </c>
      <c r="M289" s="20">
        <f t="shared" ref="M289:M292" si="71">(K289-L289)/L289*100</f>
        <v>43.722975208128382</v>
      </c>
      <c r="N289" s="125">
        <f>D289/D393*100</f>
        <v>0.69545898808068607</v>
      </c>
    </row>
    <row r="290" spans="1:14" ht="15" thickTop="1" thickBot="1">
      <c r="A290" s="247" t="s">
        <v>36</v>
      </c>
      <c r="B290" s="22" t="s">
        <v>19</v>
      </c>
      <c r="C290" s="40">
        <v>10.1157</v>
      </c>
      <c r="D290" s="40">
        <v>69.806399999999996</v>
      </c>
      <c r="E290" s="40">
        <v>108.581</v>
      </c>
      <c r="F290" s="126">
        <f t="shared" si="70"/>
        <v>-35.710299223621078</v>
      </c>
      <c r="G290" s="39">
        <v>620</v>
      </c>
      <c r="H290" s="39">
        <v>52502.902199999997</v>
      </c>
      <c r="I290" s="41">
        <v>72</v>
      </c>
      <c r="J290" s="39">
        <v>31.199000000000002</v>
      </c>
      <c r="K290" s="39">
        <v>56.066400000000002</v>
      </c>
      <c r="L290" s="39">
        <v>108.8781</v>
      </c>
      <c r="M290" s="126">
        <f t="shared" si="71"/>
        <v>-48.505346805280404</v>
      </c>
      <c r="N290" s="127">
        <f t="shared" ref="N290:N295" si="72">D290/D381*100</f>
        <v>1.4113250119593115</v>
      </c>
    </row>
    <row r="291" spans="1:14" ht="14.25" thickBot="1">
      <c r="A291" s="250"/>
      <c r="B291" s="177" t="s">
        <v>20</v>
      </c>
      <c r="C291" s="39">
        <v>2.6924999999999999</v>
      </c>
      <c r="D291" s="39">
        <v>15.5831</v>
      </c>
      <c r="E291" s="39">
        <v>36.656599999999997</v>
      </c>
      <c r="F291" s="39">
        <f t="shared" si="70"/>
        <v>-57.488965152250884</v>
      </c>
      <c r="G291" s="39">
        <v>176</v>
      </c>
      <c r="H291" s="39">
        <v>3520</v>
      </c>
      <c r="I291" s="41">
        <v>27</v>
      </c>
      <c r="J291" s="39">
        <v>13.287699999999999</v>
      </c>
      <c r="K291" s="39">
        <v>19.6051</v>
      </c>
      <c r="L291" s="39">
        <v>37.827399999999997</v>
      </c>
      <c r="M291" s="39">
        <f t="shared" si="71"/>
        <v>-48.172224366464519</v>
      </c>
      <c r="N291" s="124">
        <f t="shared" si="72"/>
        <v>1.4194220505376958</v>
      </c>
    </row>
    <row r="292" spans="1:14" ht="14.25" thickBot="1">
      <c r="A292" s="250"/>
      <c r="B292" s="177" t="s">
        <v>21</v>
      </c>
      <c r="C292" s="39">
        <v>0</v>
      </c>
      <c r="D292" s="39">
        <v>1.8109999999999999</v>
      </c>
      <c r="E292" s="39">
        <v>0</v>
      </c>
      <c r="F292" s="39" t="e">
        <f t="shared" si="70"/>
        <v>#DIV/0!</v>
      </c>
      <c r="G292" s="39">
        <v>1</v>
      </c>
      <c r="H292" s="39">
        <v>3199.5120000000002</v>
      </c>
      <c r="I292" s="41">
        <v>0</v>
      </c>
      <c r="J292" s="39">
        <v>0</v>
      </c>
      <c r="K292" s="39">
        <v>0</v>
      </c>
      <c r="L292" s="39">
        <v>0</v>
      </c>
      <c r="M292" s="39" t="e">
        <f t="shared" si="71"/>
        <v>#DIV/0!</v>
      </c>
      <c r="N292" s="124">
        <f t="shared" si="72"/>
        <v>0.27266062382772405</v>
      </c>
    </row>
    <row r="293" spans="1:14" ht="14.25" thickBot="1">
      <c r="A293" s="250"/>
      <c r="B293" s="177" t="s">
        <v>22</v>
      </c>
      <c r="C293" s="39">
        <v>3.7699999999999997E-2</v>
      </c>
      <c r="D293" s="39">
        <v>0.90810000000000002</v>
      </c>
      <c r="E293" s="39">
        <v>2.3494999999999999</v>
      </c>
      <c r="F293" s="39">
        <f t="shared" si="70"/>
        <v>-61.349223238987015</v>
      </c>
      <c r="G293" s="39">
        <v>94</v>
      </c>
      <c r="H293" s="39">
        <v>7710.7</v>
      </c>
      <c r="I293" s="41">
        <v>0</v>
      </c>
      <c r="J293" s="39">
        <v>0</v>
      </c>
      <c r="K293" s="39">
        <v>0</v>
      </c>
      <c r="L293" s="39">
        <v>0</v>
      </c>
      <c r="M293" s="39"/>
      <c r="N293" s="124">
        <f t="shared" si="72"/>
        <v>0.90702333608936192</v>
      </c>
    </row>
    <row r="294" spans="1:14" ht="14.25" thickBot="1">
      <c r="A294" s="250"/>
      <c r="B294" s="177" t="s">
        <v>23</v>
      </c>
      <c r="C294" s="39">
        <v>0.4284</v>
      </c>
      <c r="D294" s="39">
        <v>9.3274000000000008</v>
      </c>
      <c r="E294" s="39">
        <v>5.8868</v>
      </c>
      <c r="F294" s="39">
        <f t="shared" si="70"/>
        <v>58.446014812801536</v>
      </c>
      <c r="G294" s="39">
        <v>118</v>
      </c>
      <c r="H294" s="39">
        <v>87173</v>
      </c>
      <c r="I294" s="41">
        <v>0</v>
      </c>
      <c r="J294" s="39">
        <v>0</v>
      </c>
      <c r="K294" s="39">
        <v>0</v>
      </c>
      <c r="L294" s="39">
        <v>0</v>
      </c>
      <c r="M294" s="39"/>
      <c r="N294" s="124">
        <f t="shared" si="72"/>
        <v>35.316334764655707</v>
      </c>
    </row>
    <row r="295" spans="1:14" ht="14.25" thickBot="1">
      <c r="A295" s="250"/>
      <c r="B295" s="177" t="s">
        <v>24</v>
      </c>
      <c r="C295" s="39">
        <v>0.69810000000000005</v>
      </c>
      <c r="D295" s="39">
        <v>6.5942999999999996</v>
      </c>
      <c r="E295" s="39">
        <v>2.5360999999999998</v>
      </c>
      <c r="F295" s="39">
        <f t="shared" si="70"/>
        <v>160.01734947360117</v>
      </c>
      <c r="G295" s="39">
        <v>32</v>
      </c>
      <c r="H295" s="39">
        <v>3784.8523</v>
      </c>
      <c r="I295" s="41">
        <v>0</v>
      </c>
      <c r="J295" s="39">
        <v>0</v>
      </c>
      <c r="K295" s="39">
        <v>0</v>
      </c>
      <c r="L295" s="39">
        <v>0</v>
      </c>
      <c r="M295" s="39"/>
      <c r="N295" s="124">
        <f t="shared" si="72"/>
        <v>1.3555192119076298</v>
      </c>
    </row>
    <row r="296" spans="1:14" ht="14.25" thickBot="1">
      <c r="A296" s="250"/>
      <c r="B296" s="177" t="s">
        <v>25</v>
      </c>
      <c r="C296" s="41">
        <v>0</v>
      </c>
      <c r="D296" s="41">
        <v>0</v>
      </c>
      <c r="E296" s="39">
        <v>0</v>
      </c>
      <c r="F296" s="39"/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39">
        <v>0</v>
      </c>
      <c r="M296" s="39"/>
      <c r="N296" s="124"/>
    </row>
    <row r="297" spans="1:14" ht="14.25" thickBot="1">
      <c r="A297" s="250"/>
      <c r="B297" s="177" t="s">
        <v>26</v>
      </c>
      <c r="C297" s="39">
        <v>5.1031000000000004</v>
      </c>
      <c r="D297" s="39">
        <v>75.481300000000005</v>
      </c>
      <c r="E297" s="39">
        <v>66.688100000000006</v>
      </c>
      <c r="F297" s="39">
        <f>(D297-E297)/E297*100</f>
        <v>13.185560842189235</v>
      </c>
      <c r="G297" s="39">
        <v>459</v>
      </c>
      <c r="H297" s="39">
        <v>178953.17</v>
      </c>
      <c r="I297" s="41">
        <v>89</v>
      </c>
      <c r="J297" s="39">
        <v>5.6940999999999997</v>
      </c>
      <c r="K297" s="39">
        <v>29.025500000000001</v>
      </c>
      <c r="L297" s="39">
        <v>77.614099999999993</v>
      </c>
      <c r="M297" s="39">
        <f>(K297-L297)/L297*100</f>
        <v>-62.602800264384953</v>
      </c>
      <c r="N297" s="124">
        <f>D297/D388*100</f>
        <v>8.3438869950027446</v>
      </c>
    </row>
    <row r="298" spans="1:14" ht="14.25" thickBot="1">
      <c r="A298" s="250"/>
      <c r="B298" s="177" t="s">
        <v>27</v>
      </c>
      <c r="C298" s="39">
        <v>0</v>
      </c>
      <c r="D298" s="39">
        <v>0</v>
      </c>
      <c r="E298" s="39">
        <v>0</v>
      </c>
      <c r="F298" s="39"/>
      <c r="G298" s="39">
        <v>0</v>
      </c>
      <c r="H298" s="39">
        <v>0</v>
      </c>
      <c r="I298" s="41">
        <v>0</v>
      </c>
      <c r="J298" s="39">
        <v>0</v>
      </c>
      <c r="K298" s="39">
        <v>0</v>
      </c>
      <c r="L298" s="39">
        <v>0</v>
      </c>
      <c r="M298" s="39"/>
      <c r="N298" s="124">
        <f>D298/D389*100</f>
        <v>0</v>
      </c>
    </row>
    <row r="299" spans="1:14" ht="14.25" thickBot="1">
      <c r="A299" s="250"/>
      <c r="B299" s="18" t="s">
        <v>28</v>
      </c>
      <c r="C299" s="42">
        <v>0</v>
      </c>
      <c r="D299" s="42">
        <v>0</v>
      </c>
      <c r="E299" s="42">
        <v>0</v>
      </c>
      <c r="F299" s="39"/>
      <c r="G299" s="42">
        <v>0</v>
      </c>
      <c r="H299" s="42">
        <v>0</v>
      </c>
      <c r="I299" s="41">
        <v>0</v>
      </c>
      <c r="J299" s="39">
        <v>0</v>
      </c>
      <c r="K299" s="39">
        <v>0</v>
      </c>
      <c r="L299" s="42">
        <v>0</v>
      </c>
      <c r="M299" s="39"/>
      <c r="N299" s="124"/>
    </row>
    <row r="300" spans="1:14" ht="14.25" thickBot="1">
      <c r="A300" s="250"/>
      <c r="B300" s="18" t="s">
        <v>29</v>
      </c>
      <c r="C300" s="49">
        <v>0</v>
      </c>
      <c r="D300" s="49">
        <v>0</v>
      </c>
      <c r="E300" s="49">
        <v>0</v>
      </c>
      <c r="F300" s="39"/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39"/>
      <c r="N300" s="124"/>
    </row>
    <row r="301" spans="1:14" ht="14.25" thickBot="1">
      <c r="A301" s="250"/>
      <c r="B301" s="18" t="s">
        <v>30</v>
      </c>
      <c r="C301" s="42">
        <v>0</v>
      </c>
      <c r="D301" s="42">
        <v>0</v>
      </c>
      <c r="E301" s="42">
        <v>0</v>
      </c>
      <c r="F301" s="39"/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39"/>
      <c r="N301" s="124"/>
    </row>
    <row r="302" spans="1:14" ht="14.25" thickBot="1">
      <c r="A302" s="251"/>
      <c r="B302" s="19" t="s">
        <v>31</v>
      </c>
      <c r="C302" s="20">
        <f t="shared" ref="C302:L302" si="73">C290+C292+C293+C294+C295+C296+C297+C298</f>
        <v>16.382999999999999</v>
      </c>
      <c r="D302" s="20">
        <f t="shared" si="73"/>
        <v>163.92850000000001</v>
      </c>
      <c r="E302" s="20">
        <f t="shared" si="73"/>
        <v>186.04150000000001</v>
      </c>
      <c r="F302" s="20">
        <f>(D302-E302)/E302*100</f>
        <v>-11.886057680678771</v>
      </c>
      <c r="G302" s="20">
        <f t="shared" si="73"/>
        <v>1324</v>
      </c>
      <c r="H302" s="20">
        <f t="shared" si="73"/>
        <v>333324.13650000002</v>
      </c>
      <c r="I302" s="20">
        <f t="shared" si="73"/>
        <v>161</v>
      </c>
      <c r="J302" s="20">
        <f t="shared" si="73"/>
        <v>36.893100000000004</v>
      </c>
      <c r="K302" s="20">
        <f t="shared" si="73"/>
        <v>85.09190000000001</v>
      </c>
      <c r="L302" s="20">
        <f t="shared" si="73"/>
        <v>186.4922</v>
      </c>
      <c r="M302" s="20">
        <f t="shared" ref="M302:M304" si="74">(K302-L302)/L302*100</f>
        <v>-54.372408068541198</v>
      </c>
      <c r="N302" s="125">
        <f>D302/D393*100</f>
        <v>1.6134449455633859</v>
      </c>
    </row>
    <row r="303" spans="1:14" ht="14.25" thickTop="1">
      <c r="A303" s="248" t="s">
        <v>92</v>
      </c>
      <c r="B303" s="177" t="s">
        <v>19</v>
      </c>
      <c r="C303" s="34">
        <v>5.7449279999999998</v>
      </c>
      <c r="D303" s="34">
        <v>32.734456000000002</v>
      </c>
      <c r="E303" s="34">
        <v>39.403715999999996</v>
      </c>
      <c r="F303" s="39">
        <f>(D303-E303)/E303*100</f>
        <v>-16.925459517574421</v>
      </c>
      <c r="G303" s="34">
        <v>225</v>
      </c>
      <c r="H303" s="34">
        <v>19601.800519999997</v>
      </c>
      <c r="I303" s="34">
        <v>78</v>
      </c>
      <c r="J303" s="34">
        <v>16.676679</v>
      </c>
      <c r="K303" s="34">
        <v>44.702978999999999</v>
      </c>
      <c r="L303" s="34">
        <v>1.220839</v>
      </c>
      <c r="M303" s="39">
        <f t="shared" si="74"/>
        <v>3561.6604646476721</v>
      </c>
      <c r="N303" s="124">
        <f>D303/D381*100</f>
        <v>0.66181548548100966</v>
      </c>
    </row>
    <row r="304" spans="1:14">
      <c r="A304" s="248"/>
      <c r="B304" s="177" t="s">
        <v>20</v>
      </c>
      <c r="C304" s="34">
        <v>0.521227</v>
      </c>
      <c r="D304" s="34">
        <v>5.9853990000000001</v>
      </c>
      <c r="E304" s="34">
        <v>12.859456</v>
      </c>
      <c r="F304" s="39">
        <f>(D304-E304)/E304*100</f>
        <v>-53.455270580652872</v>
      </c>
      <c r="G304" s="34">
        <v>65</v>
      </c>
      <c r="H304" s="34">
        <v>1300</v>
      </c>
      <c r="I304" s="34">
        <v>41</v>
      </c>
      <c r="J304" s="34">
        <v>-1.7919999999999998</v>
      </c>
      <c r="K304" s="34">
        <v>1.8258990000000002</v>
      </c>
      <c r="L304" s="34">
        <v>0.956839</v>
      </c>
      <c r="M304" s="39">
        <f t="shared" si="74"/>
        <v>90.826147345582712</v>
      </c>
      <c r="N304" s="124">
        <f>D304/D382*100</f>
        <v>0.54519365991787727</v>
      </c>
    </row>
    <row r="305" spans="1:14">
      <c r="A305" s="248"/>
      <c r="B305" s="177" t="s">
        <v>21</v>
      </c>
      <c r="C305" s="34">
        <v>0</v>
      </c>
      <c r="D305" s="34">
        <v>1.1320749999999999</v>
      </c>
      <c r="E305" s="34">
        <v>0</v>
      </c>
      <c r="F305" s="39"/>
      <c r="G305" s="34">
        <v>1</v>
      </c>
      <c r="H305" s="34">
        <v>1500</v>
      </c>
      <c r="I305" s="34"/>
      <c r="J305" s="34"/>
      <c r="K305" s="34"/>
      <c r="L305" s="39"/>
      <c r="M305" s="39"/>
      <c r="N305" s="124"/>
    </row>
    <row r="306" spans="1:14">
      <c r="A306" s="248"/>
      <c r="B306" s="177" t="s">
        <v>22</v>
      </c>
      <c r="C306" s="34"/>
      <c r="D306" s="34">
        <v>0</v>
      </c>
      <c r="E306" s="34"/>
      <c r="F306" s="39"/>
      <c r="G306" s="34"/>
      <c r="H306" s="34">
        <v>0</v>
      </c>
      <c r="I306" s="34"/>
      <c r="J306" s="34"/>
      <c r="K306" s="34"/>
      <c r="L306" s="39"/>
      <c r="M306" s="39"/>
      <c r="N306" s="124"/>
    </row>
    <row r="307" spans="1:14">
      <c r="A307" s="248"/>
      <c r="B307" s="177" t="s">
        <v>23</v>
      </c>
      <c r="C307" s="34"/>
      <c r="D307" s="34"/>
      <c r="E307" s="34"/>
      <c r="F307" s="39"/>
      <c r="G307" s="34">
        <v>0</v>
      </c>
      <c r="H307" s="34">
        <v>0</v>
      </c>
      <c r="I307" s="34"/>
      <c r="J307" s="34"/>
      <c r="K307" s="34"/>
      <c r="L307" s="39"/>
      <c r="M307" s="39"/>
      <c r="N307" s="124"/>
    </row>
    <row r="308" spans="1:14">
      <c r="A308" s="248"/>
      <c r="B308" s="177" t="s">
        <v>24</v>
      </c>
      <c r="C308" s="34">
        <v>0</v>
      </c>
      <c r="D308" s="34">
        <v>6.7835369999999999</v>
      </c>
      <c r="E308" s="34">
        <v>9.3517860000000006</v>
      </c>
      <c r="F308" s="39"/>
      <c r="G308" s="34">
        <v>11</v>
      </c>
      <c r="H308" s="34">
        <v>23120</v>
      </c>
      <c r="I308" s="34"/>
      <c r="J308" s="34">
        <v>-0.78472999999999971</v>
      </c>
      <c r="K308" s="34">
        <v>3.6223999999999998</v>
      </c>
      <c r="L308" s="39">
        <v>0</v>
      </c>
      <c r="M308" s="39"/>
      <c r="N308" s="124">
        <f>D308/D386*100</f>
        <v>1.3944186233847791</v>
      </c>
    </row>
    <row r="309" spans="1:14">
      <c r="A309" s="248"/>
      <c r="B309" s="177" t="s">
        <v>25</v>
      </c>
      <c r="C309" s="34"/>
      <c r="D309" s="34"/>
      <c r="E309" s="34"/>
      <c r="F309" s="39"/>
      <c r="G309" s="34"/>
      <c r="H309" s="34"/>
      <c r="I309" s="34"/>
      <c r="J309" s="34"/>
      <c r="K309" s="34"/>
      <c r="L309" s="34"/>
      <c r="M309" s="39"/>
      <c r="N309" s="124"/>
    </row>
    <row r="310" spans="1:14">
      <c r="A310" s="248"/>
      <c r="B310" s="177" t="s">
        <v>26</v>
      </c>
      <c r="C310" s="34">
        <v>0.137043</v>
      </c>
      <c r="D310" s="34">
        <v>9.597823</v>
      </c>
      <c r="E310" s="34">
        <v>0.51631199999999999</v>
      </c>
      <c r="F310" s="39">
        <f>(D310-E310)/E310*100</f>
        <v>1758.9192193867277</v>
      </c>
      <c r="G310" s="34">
        <v>50</v>
      </c>
      <c r="H310" s="34">
        <v>12124.36</v>
      </c>
      <c r="I310" s="34"/>
      <c r="J310" s="34"/>
      <c r="K310" s="34"/>
      <c r="L310" s="39"/>
      <c r="M310" s="39"/>
      <c r="N310" s="124">
        <f>D310/D388*100</f>
        <v>1.0609667627616142</v>
      </c>
    </row>
    <row r="311" spans="1:14">
      <c r="A311" s="248"/>
      <c r="B311" s="177" t="s">
        <v>27</v>
      </c>
      <c r="C311" s="34"/>
      <c r="D311" s="34"/>
      <c r="E311" s="34"/>
      <c r="F311" s="39"/>
      <c r="G311" s="34"/>
      <c r="H311" s="34"/>
      <c r="I311" s="34"/>
      <c r="J311" s="34"/>
      <c r="K311" s="34"/>
      <c r="L311" s="39"/>
      <c r="M311" s="39"/>
      <c r="N311" s="124"/>
    </row>
    <row r="312" spans="1:14">
      <c r="A312" s="248"/>
      <c r="B312" s="18" t="s">
        <v>28</v>
      </c>
      <c r="C312" s="39"/>
      <c r="D312" s="39"/>
      <c r="E312" s="39"/>
      <c r="F312" s="39"/>
      <c r="G312" s="34"/>
      <c r="H312" s="34"/>
      <c r="I312" s="34"/>
      <c r="J312" s="34"/>
      <c r="K312" s="34"/>
      <c r="L312" s="42"/>
      <c r="M312" s="39"/>
      <c r="N312" s="124"/>
    </row>
    <row r="313" spans="1:14">
      <c r="A313" s="248"/>
      <c r="B313" s="18" t="s">
        <v>29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124"/>
    </row>
    <row r="314" spans="1:14">
      <c r="A314" s="248"/>
      <c r="B314" s="18" t="s">
        <v>30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124"/>
    </row>
    <row r="315" spans="1:14" ht="14.25" thickBot="1">
      <c r="A315" s="249"/>
      <c r="B315" s="19" t="s">
        <v>31</v>
      </c>
      <c r="C315" s="20">
        <f t="shared" ref="C315:L315" si="75">C303+C305+C306+C307+C308+C309+C310+C311</f>
        <v>5.8819710000000001</v>
      </c>
      <c r="D315" s="20">
        <f t="shared" si="75"/>
        <v>50.247891000000003</v>
      </c>
      <c r="E315" s="20">
        <f t="shared" si="75"/>
        <v>49.271813999999992</v>
      </c>
      <c r="F315" s="20">
        <f>(D315-E315)/E315*100</f>
        <v>1.9810047992144371</v>
      </c>
      <c r="G315" s="20">
        <f t="shared" si="75"/>
        <v>287</v>
      </c>
      <c r="H315" s="20">
        <f t="shared" si="75"/>
        <v>56346.160519999998</v>
      </c>
      <c r="I315" s="20">
        <f t="shared" si="75"/>
        <v>78</v>
      </c>
      <c r="J315" s="20">
        <f t="shared" si="75"/>
        <v>15.891949</v>
      </c>
      <c r="K315" s="20">
        <f t="shared" si="75"/>
        <v>48.325378999999998</v>
      </c>
      <c r="L315" s="20">
        <f t="shared" si="75"/>
        <v>1.220839</v>
      </c>
      <c r="M315" s="20">
        <f t="shared" ref="M315:M317" si="76">(K315-L315)/L315*100</f>
        <v>3858.3744457704902</v>
      </c>
      <c r="N315" s="125">
        <f>D315/D393*100</f>
        <v>0.49455833341468958</v>
      </c>
    </row>
    <row r="316" spans="1:14" ht="14.25" thickTop="1">
      <c r="A316" s="248" t="s">
        <v>40</v>
      </c>
      <c r="B316" s="177" t="s">
        <v>19</v>
      </c>
      <c r="C316" s="35">
        <v>69.265767000000011</v>
      </c>
      <c r="D316" s="35">
        <v>427.34330700000004</v>
      </c>
      <c r="E316" s="35">
        <v>573.48635000000002</v>
      </c>
      <c r="F316" s="42">
        <f>(D316-E316)/E316*100</f>
        <v>-25.483264422945723</v>
      </c>
      <c r="G316" s="35">
        <v>2894</v>
      </c>
      <c r="H316" s="35">
        <v>220312.161548</v>
      </c>
      <c r="I316" s="37">
        <v>356</v>
      </c>
      <c r="J316" s="35">
        <v>23.47</v>
      </c>
      <c r="K316" s="35">
        <v>143.97999999999999</v>
      </c>
      <c r="L316" s="35">
        <v>178.71</v>
      </c>
      <c r="M316" s="39">
        <f t="shared" si="76"/>
        <v>-19.433719433719443</v>
      </c>
      <c r="N316" s="124">
        <f>D316/D381*100</f>
        <v>8.6398997493425647</v>
      </c>
    </row>
    <row r="317" spans="1:14">
      <c r="A317" s="248"/>
      <c r="B317" s="177" t="s">
        <v>20</v>
      </c>
      <c r="C317" s="35">
        <v>19.593299999999999</v>
      </c>
      <c r="D317" s="35">
        <v>113.3434</v>
      </c>
      <c r="E317" s="35">
        <v>131.6635</v>
      </c>
      <c r="F317" s="39">
        <f>(D317-E317)/E317*100</f>
        <v>-13.914334648554835</v>
      </c>
      <c r="G317" s="35">
        <v>1259</v>
      </c>
      <c r="H317" s="35">
        <v>25195.599999999999</v>
      </c>
      <c r="I317" s="37">
        <v>162</v>
      </c>
      <c r="J317" s="35">
        <v>17.77</v>
      </c>
      <c r="K317" s="35">
        <v>52.81</v>
      </c>
      <c r="L317" s="35">
        <v>48.59</v>
      </c>
      <c r="M317" s="39">
        <f t="shared" si="76"/>
        <v>8.6849145914797248</v>
      </c>
      <c r="N317" s="124">
        <f>D317/D382*100</f>
        <v>10.324140975987721</v>
      </c>
    </row>
    <row r="318" spans="1:14">
      <c r="A318" s="248"/>
      <c r="B318" s="177" t="s">
        <v>21</v>
      </c>
      <c r="C318" s="35">
        <v>0</v>
      </c>
      <c r="D318" s="35">
        <v>5.453773</v>
      </c>
      <c r="E318" s="35">
        <v>17.011696000000001</v>
      </c>
      <c r="F318" s="39">
        <f>(D318-E318)/E318*100</f>
        <v>-67.941038918165475</v>
      </c>
      <c r="G318" s="35">
        <v>17</v>
      </c>
      <c r="H318" s="35">
        <v>22850</v>
      </c>
      <c r="I318" s="37"/>
      <c r="J318" s="35"/>
      <c r="K318" s="35"/>
      <c r="L318" s="35"/>
      <c r="M318" s="39"/>
      <c r="N318" s="124">
        <f>D318/D383*100</f>
        <v>0.82110941380165547</v>
      </c>
    </row>
    <row r="319" spans="1:14">
      <c r="A319" s="248"/>
      <c r="B319" s="177" t="s">
        <v>22</v>
      </c>
      <c r="C319" s="35">
        <v>1.4432049999999998</v>
      </c>
      <c r="D319" s="35">
        <v>21.555011</v>
      </c>
      <c r="E319" s="35">
        <v>13.869202</v>
      </c>
      <c r="F319" s="39">
        <f>(D319-E319)/E319*100</f>
        <v>55.416375073345968</v>
      </c>
      <c r="G319" s="35">
        <v>562</v>
      </c>
      <c r="H319" s="35">
        <v>30054.54</v>
      </c>
      <c r="I319" s="37">
        <v>25</v>
      </c>
      <c r="J319" s="35">
        <v>0.53</v>
      </c>
      <c r="K319" s="35">
        <v>3.37</v>
      </c>
      <c r="L319" s="35">
        <v>1.1200000000000001</v>
      </c>
      <c r="M319" s="39">
        <f>(K319-L319)/L319*100</f>
        <v>200.89285714285711</v>
      </c>
      <c r="N319" s="124">
        <f>D319/D384*100</f>
        <v>21.529454891160547</v>
      </c>
    </row>
    <row r="320" spans="1:14">
      <c r="A320" s="248"/>
      <c r="B320" s="177" t="s">
        <v>23</v>
      </c>
      <c r="C320" s="35">
        <v>2.037744</v>
      </c>
      <c r="D320" s="35">
        <v>5.7736080000000003</v>
      </c>
      <c r="E320" s="35">
        <v>0.57162299999999999</v>
      </c>
      <c r="F320" s="39"/>
      <c r="G320" s="35">
        <v>51</v>
      </c>
      <c r="H320" s="35">
        <v>51006.12</v>
      </c>
      <c r="I320" s="37"/>
      <c r="J320" s="35"/>
      <c r="K320" s="35"/>
      <c r="L320" s="35"/>
      <c r="M320" s="39"/>
      <c r="N320" s="124"/>
    </row>
    <row r="321" spans="1:14">
      <c r="A321" s="248"/>
      <c r="B321" s="177" t="s">
        <v>24</v>
      </c>
      <c r="C321" s="35">
        <v>9.2570009999999989</v>
      </c>
      <c r="D321" s="35">
        <v>31.824389</v>
      </c>
      <c r="E321" s="35">
        <v>46.522171</v>
      </c>
      <c r="F321" s="39">
        <f>(D321-E321)/E321*100</f>
        <v>-31.593069893492288</v>
      </c>
      <c r="G321" s="35">
        <v>36</v>
      </c>
      <c r="H321" s="35">
        <v>54628</v>
      </c>
      <c r="I321" s="37">
        <v>2</v>
      </c>
      <c r="J321" s="35"/>
      <c r="K321" s="35">
        <v>0.97</v>
      </c>
      <c r="L321" s="35">
        <v>0.21</v>
      </c>
      <c r="M321" s="39"/>
      <c r="N321" s="124">
        <f>D321/D386*100</f>
        <v>6.5417968088685452</v>
      </c>
    </row>
    <row r="322" spans="1:14">
      <c r="A322" s="248"/>
      <c r="B322" s="177" t="s">
        <v>25</v>
      </c>
      <c r="C322" s="35">
        <v>14.425000000000001</v>
      </c>
      <c r="D322" s="35">
        <v>30.949000000000002</v>
      </c>
      <c r="E322" s="35">
        <v>51.414999999999999</v>
      </c>
      <c r="F322" s="39"/>
      <c r="G322" s="35">
        <v>5</v>
      </c>
      <c r="H322" s="35">
        <v>1085.8499999999999</v>
      </c>
      <c r="I322" s="37"/>
      <c r="J322" s="35"/>
      <c r="K322" s="35"/>
      <c r="L322" s="35"/>
      <c r="M322" s="39"/>
      <c r="N322" s="124">
        <f>D322/D387*100</f>
        <v>1.0263996871154089</v>
      </c>
    </row>
    <row r="323" spans="1:14">
      <c r="A323" s="248"/>
      <c r="B323" s="177" t="s">
        <v>26</v>
      </c>
      <c r="C323" s="35">
        <v>7.5963100000000008</v>
      </c>
      <c r="D323" s="35">
        <v>41.843233000000005</v>
      </c>
      <c r="E323" s="35">
        <v>32.265566999999997</v>
      </c>
      <c r="F323" s="39">
        <f>(D323-E323)/E323*100</f>
        <v>29.683860816702861</v>
      </c>
      <c r="G323" s="35">
        <v>942</v>
      </c>
      <c r="H323" s="35">
        <v>88702.5</v>
      </c>
      <c r="I323" s="37">
        <v>7</v>
      </c>
      <c r="J323" s="35"/>
      <c r="K323" s="35">
        <v>29.11</v>
      </c>
      <c r="L323" s="35">
        <v>53.01</v>
      </c>
      <c r="M323" s="39">
        <f>(K323-L323)/L323*100</f>
        <v>-45.085832861724199</v>
      </c>
      <c r="N323" s="124">
        <f>D323/D388*100</f>
        <v>4.625453028201286</v>
      </c>
    </row>
    <row r="324" spans="1:14">
      <c r="A324" s="248"/>
      <c r="B324" s="177" t="s">
        <v>27</v>
      </c>
      <c r="C324" s="35">
        <v>0.22745300000000002</v>
      </c>
      <c r="D324" s="35">
        <v>0.31386799999999998</v>
      </c>
      <c r="E324" s="37">
        <v>0.19287299999999999</v>
      </c>
      <c r="F324" s="39">
        <f>(D324-E324)/E324*100</f>
        <v>62.732990102295297</v>
      </c>
      <c r="G324" s="35">
        <v>4</v>
      </c>
      <c r="H324" s="35">
        <v>459.5</v>
      </c>
      <c r="I324" s="37">
        <v>2</v>
      </c>
      <c r="J324" s="37"/>
      <c r="K324" s="37">
        <v>0.06</v>
      </c>
      <c r="L324" s="37">
        <v>0.94</v>
      </c>
      <c r="M324" s="39"/>
      <c r="N324" s="124">
        <f>D324/D389*100</f>
        <v>1.8611862948642623</v>
      </c>
    </row>
    <row r="325" spans="1:14">
      <c r="A325" s="248"/>
      <c r="B325" s="18" t="s">
        <v>28</v>
      </c>
      <c r="C325" s="35">
        <v>0</v>
      </c>
      <c r="D325" s="35">
        <v>0</v>
      </c>
      <c r="E325" s="35">
        <v>0</v>
      </c>
      <c r="F325" s="39"/>
      <c r="G325" s="35">
        <v>0</v>
      </c>
      <c r="H325" s="35">
        <v>0</v>
      </c>
      <c r="I325" s="35"/>
      <c r="J325" s="35"/>
      <c r="K325" s="35"/>
      <c r="L325" s="35"/>
      <c r="M325" s="39"/>
      <c r="N325" s="124"/>
    </row>
    <row r="326" spans="1:14">
      <c r="A326" s="248"/>
      <c r="B326" s="18" t="s">
        <v>29</v>
      </c>
      <c r="C326" s="39">
        <v>0</v>
      </c>
      <c r="D326" s="39">
        <v>0</v>
      </c>
      <c r="E326" s="39">
        <v>0</v>
      </c>
      <c r="F326" s="39"/>
      <c r="G326" s="35">
        <v>0</v>
      </c>
      <c r="H326" s="35">
        <v>0</v>
      </c>
      <c r="I326" s="35"/>
      <c r="J326" s="35"/>
      <c r="K326" s="35"/>
      <c r="L326" s="35"/>
      <c r="M326" s="39"/>
      <c r="N326" s="124"/>
    </row>
    <row r="327" spans="1:14">
      <c r="A327" s="248"/>
      <c r="B327" s="18" t="s">
        <v>30</v>
      </c>
      <c r="C327" s="39">
        <v>0</v>
      </c>
      <c r="D327" s="39">
        <v>0</v>
      </c>
      <c r="E327" s="39">
        <v>0</v>
      </c>
      <c r="F327" s="39"/>
      <c r="G327" s="39">
        <v>0</v>
      </c>
      <c r="H327" s="39">
        <v>0</v>
      </c>
      <c r="I327" s="39"/>
      <c r="J327" s="39"/>
      <c r="K327" s="39"/>
      <c r="L327" s="39"/>
      <c r="M327" s="39"/>
      <c r="N327" s="124"/>
    </row>
    <row r="328" spans="1:14" ht="14.25" thickBot="1">
      <c r="A328" s="249"/>
      <c r="B328" s="19" t="s">
        <v>31</v>
      </c>
      <c r="C328" s="20">
        <f t="shared" ref="C328:L328" si="77">C316+C318+C319+C320+C321+C322+C323+C324</f>
        <v>104.25248000000002</v>
      </c>
      <c r="D328" s="20">
        <f t="shared" si="77"/>
        <v>565.05618900000002</v>
      </c>
      <c r="E328" s="20">
        <f t="shared" si="77"/>
        <v>735.33448199999998</v>
      </c>
      <c r="F328" s="20">
        <f>(D328-E328)/E328*100</f>
        <v>-23.156576655683061</v>
      </c>
      <c r="G328" s="20">
        <f t="shared" si="77"/>
        <v>4511</v>
      </c>
      <c r="H328" s="20">
        <f t="shared" si="77"/>
        <v>469098.67154799995</v>
      </c>
      <c r="I328" s="20">
        <f t="shared" si="77"/>
        <v>392</v>
      </c>
      <c r="J328" s="20">
        <f t="shared" si="77"/>
        <v>24</v>
      </c>
      <c r="K328" s="20">
        <f t="shared" si="77"/>
        <v>177.49</v>
      </c>
      <c r="L328" s="20">
        <f t="shared" si="77"/>
        <v>233.99</v>
      </c>
      <c r="M328" s="20">
        <f t="shared" ref="M328:M330" si="78">(K328-L328)/L328*100</f>
        <v>-24.146331039788024</v>
      </c>
      <c r="N328" s="125">
        <f>D328/D393*100</f>
        <v>5.5614920657564682</v>
      </c>
    </row>
    <row r="329" spans="1:14" ht="14.25" thickTop="1">
      <c r="A329" s="248" t="s">
        <v>41</v>
      </c>
      <c r="B329" s="177" t="s">
        <v>19</v>
      </c>
      <c r="C329" s="84">
        <v>20.88</v>
      </c>
      <c r="D329" s="120">
        <v>113.86</v>
      </c>
      <c r="E329" s="120">
        <v>186.9</v>
      </c>
      <c r="F329" s="126">
        <f>(D329-E329)/E329*100</f>
        <v>-39.079721776350986</v>
      </c>
      <c r="G329" s="85">
        <v>1104</v>
      </c>
      <c r="H329" s="85">
        <v>61923</v>
      </c>
      <c r="I329" s="85">
        <v>152</v>
      </c>
      <c r="J329" s="85">
        <v>34.9</v>
      </c>
      <c r="K329" s="121">
        <v>70.66</v>
      </c>
      <c r="L329" s="121">
        <v>43.27</v>
      </c>
      <c r="M329" s="42">
        <f t="shared" si="78"/>
        <v>63.300207996302269</v>
      </c>
      <c r="N329" s="124">
        <f>D329/D381*100</f>
        <v>2.3019875808190537</v>
      </c>
    </row>
    <row r="330" spans="1:14">
      <c r="A330" s="248"/>
      <c r="B330" s="177" t="s">
        <v>20</v>
      </c>
      <c r="C330" s="85">
        <v>9.64</v>
      </c>
      <c r="D330" s="121">
        <v>43.22</v>
      </c>
      <c r="E330" s="121">
        <v>77.959999999999994</v>
      </c>
      <c r="F330" s="132">
        <f>(D330-E330)/E330*100</f>
        <v>-44.561313494099537</v>
      </c>
      <c r="G330" s="85">
        <v>620</v>
      </c>
      <c r="H330" s="85">
        <v>12400</v>
      </c>
      <c r="I330" s="85">
        <v>64</v>
      </c>
      <c r="J330" s="85">
        <v>9.86</v>
      </c>
      <c r="K330" s="121">
        <v>13.73</v>
      </c>
      <c r="L330" s="121">
        <v>13.37</v>
      </c>
      <c r="M330" s="39">
        <f t="shared" si="78"/>
        <v>2.6925953627524399</v>
      </c>
      <c r="N330" s="124">
        <f>D330/D382*100</f>
        <v>3.9367918465670635</v>
      </c>
    </row>
    <row r="331" spans="1:14">
      <c r="A331" s="248"/>
      <c r="B331" s="177" t="s">
        <v>21</v>
      </c>
      <c r="C331" s="85"/>
      <c r="D331" s="121"/>
      <c r="E331" s="121">
        <v>0</v>
      </c>
      <c r="F331" s="39"/>
      <c r="G331" s="85"/>
      <c r="H331" s="85"/>
      <c r="I331" s="85"/>
      <c r="J331" s="85"/>
      <c r="K331" s="85"/>
      <c r="L331" s="121"/>
      <c r="M331" s="39"/>
      <c r="N331" s="124"/>
    </row>
    <row r="332" spans="1:14">
      <c r="A332" s="248"/>
      <c r="B332" s="177" t="s">
        <v>22</v>
      </c>
      <c r="C332" s="85"/>
      <c r="D332" s="121"/>
      <c r="E332" s="121">
        <v>0</v>
      </c>
      <c r="F332" s="39"/>
      <c r="G332" s="85"/>
      <c r="H332" s="85"/>
      <c r="I332" s="85"/>
      <c r="J332" s="85"/>
      <c r="K332" s="85"/>
      <c r="L332" s="121"/>
      <c r="M332" s="39"/>
      <c r="N332" s="124"/>
    </row>
    <row r="333" spans="1:14">
      <c r="A333" s="248"/>
      <c r="B333" s="177" t="s">
        <v>23</v>
      </c>
      <c r="C333" s="85"/>
      <c r="D333" s="121"/>
      <c r="E333" s="121">
        <v>0</v>
      </c>
      <c r="F333" s="39"/>
      <c r="G333" s="85"/>
      <c r="H333" s="85"/>
      <c r="I333" s="85"/>
      <c r="J333" s="85"/>
      <c r="K333" s="85"/>
      <c r="L333" s="121"/>
      <c r="M333" s="39"/>
      <c r="N333" s="124"/>
    </row>
    <row r="334" spans="1:14">
      <c r="A334" s="248"/>
      <c r="B334" s="177" t="s">
        <v>24</v>
      </c>
      <c r="C334" s="85">
        <v>3.28</v>
      </c>
      <c r="D334" s="121">
        <v>3.35</v>
      </c>
      <c r="E334" s="121">
        <v>37.69</v>
      </c>
      <c r="F334" s="132">
        <f>(D334-E334)/E334*100</f>
        <v>-91.111700716370379</v>
      </c>
      <c r="G334" s="85">
        <v>4</v>
      </c>
      <c r="H334" s="85">
        <v>22684.1</v>
      </c>
      <c r="I334" s="85"/>
      <c r="J334" s="85"/>
      <c r="K334" s="85"/>
      <c r="L334" s="121">
        <v>3</v>
      </c>
      <c r="M334" s="39">
        <f>(K334-L334)/L334*100</f>
        <v>-100</v>
      </c>
      <c r="N334" s="124">
        <f>D334/D386*100</f>
        <v>0.68862341111119618</v>
      </c>
    </row>
    <row r="335" spans="1:14">
      <c r="A335" s="248"/>
      <c r="B335" s="177" t="s">
        <v>25</v>
      </c>
      <c r="C335" s="85"/>
      <c r="D335" s="121"/>
      <c r="E335" s="121">
        <v>0</v>
      </c>
      <c r="F335" s="39"/>
      <c r="G335" s="85"/>
      <c r="H335" s="85"/>
      <c r="I335" s="87"/>
      <c r="J335" s="87"/>
      <c r="K335" s="87"/>
      <c r="L335" s="156"/>
      <c r="M335" s="39"/>
      <c r="N335" s="124"/>
    </row>
    <row r="336" spans="1:14">
      <c r="A336" s="248"/>
      <c r="B336" s="177" t="s">
        <v>26</v>
      </c>
      <c r="C336" s="85">
        <v>3.61</v>
      </c>
      <c r="D336" s="121">
        <v>10.37</v>
      </c>
      <c r="E336" s="121">
        <v>6.23</v>
      </c>
      <c r="F336" s="132">
        <f>(D336-E336)/E336*100</f>
        <v>66.452648475120355</v>
      </c>
      <c r="G336" s="85">
        <v>266</v>
      </c>
      <c r="H336" s="85">
        <v>18987</v>
      </c>
      <c r="I336" s="85">
        <v>30</v>
      </c>
      <c r="J336" s="85">
        <v>0.23</v>
      </c>
      <c r="K336" s="121">
        <v>3.57</v>
      </c>
      <c r="L336" s="121">
        <v>4.21</v>
      </c>
      <c r="M336" s="39">
        <f>(K336-L336)/L336*100</f>
        <v>-15.201900237529694</v>
      </c>
      <c r="N336" s="124">
        <f>D336/D388*100</f>
        <v>1.146325091621083</v>
      </c>
    </row>
    <row r="337" spans="1:14">
      <c r="A337" s="248"/>
      <c r="B337" s="177" t="s">
        <v>27</v>
      </c>
      <c r="C337" s="85"/>
      <c r="D337" s="121"/>
      <c r="E337" s="121">
        <v>0</v>
      </c>
      <c r="F337" s="39"/>
      <c r="G337" s="85"/>
      <c r="H337" s="85"/>
      <c r="I337" s="85"/>
      <c r="J337" s="85"/>
      <c r="K337" s="85"/>
      <c r="L337" s="121"/>
      <c r="M337" s="39"/>
      <c r="N337" s="124"/>
    </row>
    <row r="338" spans="1:14">
      <c r="A338" s="248"/>
      <c r="B338" s="18" t="s">
        <v>28</v>
      </c>
      <c r="C338" s="85"/>
      <c r="D338" s="121"/>
      <c r="E338" s="121">
        <v>0</v>
      </c>
      <c r="F338" s="39"/>
      <c r="G338" s="85"/>
      <c r="H338" s="85"/>
      <c r="I338" s="88"/>
      <c r="J338" s="88"/>
      <c r="K338" s="88"/>
      <c r="L338" s="147"/>
      <c r="M338" s="39"/>
      <c r="N338" s="124"/>
    </row>
    <row r="339" spans="1:14">
      <c r="A339" s="248"/>
      <c r="B339" s="18" t="s">
        <v>29</v>
      </c>
      <c r="C339" s="85"/>
      <c r="D339" s="121"/>
      <c r="E339" s="121">
        <v>0</v>
      </c>
      <c r="F339" s="39"/>
      <c r="G339" s="85"/>
      <c r="H339" s="85"/>
      <c r="I339" s="88"/>
      <c r="J339" s="88"/>
      <c r="K339" s="88"/>
      <c r="L339" s="147"/>
      <c r="M339" s="39"/>
      <c r="N339" s="124"/>
    </row>
    <row r="340" spans="1:14">
      <c r="A340" s="248"/>
      <c r="B340" s="18" t="s">
        <v>30</v>
      </c>
      <c r="C340" s="85"/>
      <c r="D340" s="121"/>
      <c r="E340" s="121">
        <v>0</v>
      </c>
      <c r="F340" s="39"/>
      <c r="G340" s="85"/>
      <c r="H340" s="85"/>
      <c r="I340" s="88"/>
      <c r="J340" s="88"/>
      <c r="K340" s="88"/>
      <c r="L340" s="147"/>
      <c r="M340" s="39"/>
      <c r="N340" s="124"/>
    </row>
    <row r="341" spans="1:14" ht="14.25" thickBot="1">
      <c r="A341" s="249"/>
      <c r="B341" s="19" t="s">
        <v>31</v>
      </c>
      <c r="C341" s="20">
        <f t="shared" ref="C341:L341" si="79">C329+C331+C332+C333+C334+C335+C336+C337</f>
        <v>27.77</v>
      </c>
      <c r="D341" s="20">
        <f t="shared" si="79"/>
        <v>127.58</v>
      </c>
      <c r="E341" s="20">
        <f t="shared" si="79"/>
        <v>230.82</v>
      </c>
      <c r="F341" s="20">
        <f>(D341-E341)/E341*100</f>
        <v>-44.727493284810677</v>
      </c>
      <c r="G341" s="20">
        <f t="shared" si="79"/>
        <v>1374</v>
      </c>
      <c r="H341" s="20">
        <f t="shared" si="79"/>
        <v>103594.1</v>
      </c>
      <c r="I341" s="20">
        <f t="shared" si="79"/>
        <v>182</v>
      </c>
      <c r="J341" s="20">
        <f t="shared" si="79"/>
        <v>35.129999999999995</v>
      </c>
      <c r="K341" s="20">
        <f t="shared" si="79"/>
        <v>74.22999999999999</v>
      </c>
      <c r="L341" s="20">
        <f t="shared" si="79"/>
        <v>50.480000000000004</v>
      </c>
      <c r="M341" s="20">
        <f t="shared" ref="M341:M343" si="80">(K341-L341)/L341*100</f>
        <v>47.048335974643393</v>
      </c>
      <c r="N341" s="125">
        <f>D341/D393*100</f>
        <v>1.2556895607229783</v>
      </c>
    </row>
    <row r="342" spans="1:14" ht="14.25" thickTop="1">
      <c r="A342" s="247" t="s">
        <v>67</v>
      </c>
      <c r="B342" s="22" t="s">
        <v>19</v>
      </c>
      <c r="C342" s="40">
        <v>50.226208999999997</v>
      </c>
      <c r="D342" s="40">
        <v>208.434922</v>
      </c>
      <c r="E342" s="40">
        <v>270.53876200000002</v>
      </c>
      <c r="F342" s="126">
        <f>(D342-E342)/E342*100</f>
        <v>-22.955616245482787</v>
      </c>
      <c r="G342" s="39">
        <v>1715</v>
      </c>
      <c r="H342" s="39">
        <v>128603.617696</v>
      </c>
      <c r="I342" s="39">
        <v>174</v>
      </c>
      <c r="J342" s="42">
        <v>13.4732</v>
      </c>
      <c r="K342" s="39">
        <v>148.31975800000001</v>
      </c>
      <c r="L342" s="39">
        <v>204.09792300000001</v>
      </c>
      <c r="M342" s="126">
        <f t="shared" si="80"/>
        <v>-27.329119365903594</v>
      </c>
      <c r="N342" s="127">
        <f>D342/D381*100</f>
        <v>4.2140751963199383</v>
      </c>
    </row>
    <row r="343" spans="1:14">
      <c r="A343" s="248"/>
      <c r="B343" s="177" t="s">
        <v>20</v>
      </c>
      <c r="C343" s="40">
        <v>15.956424</v>
      </c>
      <c r="D343" s="40">
        <v>67.176295999999994</v>
      </c>
      <c r="E343" s="39">
        <v>78.802452000000002</v>
      </c>
      <c r="F343" s="39">
        <f>(D343-E343)/E343*100</f>
        <v>-14.75354599372112</v>
      </c>
      <c r="G343" s="39">
        <v>811</v>
      </c>
      <c r="H343" s="39">
        <v>16220</v>
      </c>
      <c r="I343" s="39">
        <v>78</v>
      </c>
      <c r="J343" s="42">
        <v>7.59738000000001</v>
      </c>
      <c r="K343" s="39">
        <v>66.190940999999995</v>
      </c>
      <c r="L343" s="39">
        <v>67.680548999999999</v>
      </c>
      <c r="M343" s="39">
        <f t="shared" si="80"/>
        <v>-2.2009395934421336</v>
      </c>
      <c r="N343" s="124">
        <f>D343/D382*100</f>
        <v>6.1189054691202127</v>
      </c>
    </row>
    <row r="344" spans="1:14">
      <c r="A344" s="248"/>
      <c r="B344" s="177" t="s">
        <v>21</v>
      </c>
      <c r="C344" s="40">
        <v>0</v>
      </c>
      <c r="D344" s="40">
        <v>0</v>
      </c>
      <c r="E344" s="39">
        <v>4.909408</v>
      </c>
      <c r="F344" s="39">
        <f>(D344-E344)/E344*100</f>
        <v>-100</v>
      </c>
      <c r="G344" s="39">
        <v>0</v>
      </c>
      <c r="H344" s="39">
        <v>0</v>
      </c>
      <c r="I344" s="39">
        <v>0</v>
      </c>
      <c r="J344" s="42">
        <v>0</v>
      </c>
      <c r="K344" s="39">
        <v>0</v>
      </c>
      <c r="L344" s="39">
        <v>0</v>
      </c>
      <c r="M344" s="39"/>
      <c r="N344" s="124">
        <f>D344/D383*100</f>
        <v>0</v>
      </c>
    </row>
    <row r="345" spans="1:14">
      <c r="A345" s="248"/>
      <c r="B345" s="177" t="s">
        <v>22</v>
      </c>
      <c r="C345" s="40">
        <v>4.6376400000000002</v>
      </c>
      <c r="D345" s="40">
        <v>11.750859</v>
      </c>
      <c r="E345" s="39">
        <v>0.10896400000000001</v>
      </c>
      <c r="F345" s="39">
        <f>(D345-E345)/E345*100</f>
        <v>10684.166330164091</v>
      </c>
      <c r="G345" s="39">
        <v>71</v>
      </c>
      <c r="H345" s="39">
        <v>161715.9</v>
      </c>
      <c r="I345" s="39">
        <v>2</v>
      </c>
      <c r="J345" s="42">
        <v>0</v>
      </c>
      <c r="K345" s="39">
        <v>0</v>
      </c>
      <c r="L345" s="39">
        <v>0</v>
      </c>
      <c r="M345" s="39"/>
      <c r="N345" s="124">
        <f>D345/D384*100</f>
        <v>11.736926915643323</v>
      </c>
    </row>
    <row r="346" spans="1:14">
      <c r="A346" s="248"/>
      <c r="B346" s="177" t="s">
        <v>23</v>
      </c>
      <c r="C346" s="40">
        <v>0</v>
      </c>
      <c r="D346" s="40">
        <v>0</v>
      </c>
      <c r="E346" s="39">
        <v>0</v>
      </c>
      <c r="F346" s="39"/>
      <c r="G346" s="39">
        <v>0</v>
      </c>
      <c r="H346" s="39">
        <v>0</v>
      </c>
      <c r="I346" s="39">
        <v>0</v>
      </c>
      <c r="J346" s="42">
        <v>0</v>
      </c>
      <c r="K346" s="39">
        <v>0</v>
      </c>
      <c r="L346" s="39">
        <v>0</v>
      </c>
      <c r="M346" s="39"/>
      <c r="N346" s="124"/>
    </row>
    <row r="347" spans="1:14">
      <c r="A347" s="248"/>
      <c r="B347" s="177" t="s">
        <v>24</v>
      </c>
      <c r="C347" s="40">
        <v>25.404723000000001</v>
      </c>
      <c r="D347" s="40">
        <v>86.552462000000006</v>
      </c>
      <c r="E347" s="39">
        <v>104.68164299999999</v>
      </c>
      <c r="F347" s="39">
        <f>(D347-E347)/E347*100</f>
        <v>-17.318395547154328</v>
      </c>
      <c r="G347" s="39">
        <v>63</v>
      </c>
      <c r="H347" s="39">
        <v>48470.7</v>
      </c>
      <c r="I347" s="39">
        <v>5</v>
      </c>
      <c r="J347" s="42">
        <v>0.26809999999999901</v>
      </c>
      <c r="K347" s="39">
        <v>11.7723</v>
      </c>
      <c r="L347" s="39">
        <v>15.58</v>
      </c>
      <c r="M347" s="39"/>
      <c r="N347" s="124">
        <f>D347/D386*100</f>
        <v>17.791657200749906</v>
      </c>
    </row>
    <row r="348" spans="1:14">
      <c r="A348" s="248"/>
      <c r="B348" s="177" t="s">
        <v>25</v>
      </c>
      <c r="C348" s="40">
        <v>0</v>
      </c>
      <c r="D348" s="40">
        <v>0</v>
      </c>
      <c r="E348" s="41">
        <v>0</v>
      </c>
      <c r="F348" s="39"/>
      <c r="G348" s="39">
        <v>0</v>
      </c>
      <c r="H348" s="39">
        <v>0</v>
      </c>
      <c r="I348" s="39">
        <v>0</v>
      </c>
      <c r="J348" s="42">
        <v>0</v>
      </c>
      <c r="K348" s="39">
        <v>0</v>
      </c>
      <c r="L348" s="41">
        <v>0</v>
      </c>
      <c r="M348" s="39"/>
      <c r="N348" s="124"/>
    </row>
    <row r="349" spans="1:14">
      <c r="A349" s="248"/>
      <c r="B349" s="177" t="s">
        <v>26</v>
      </c>
      <c r="C349" s="40">
        <v>15.445257</v>
      </c>
      <c r="D349" s="40">
        <v>38.729925000000001</v>
      </c>
      <c r="E349" s="39">
        <v>49.468881000000003</v>
      </c>
      <c r="F349" s="39">
        <f>(D349-E349)/E349*100</f>
        <v>-21.708508021436749</v>
      </c>
      <c r="G349" s="39">
        <v>353</v>
      </c>
      <c r="H349" s="39">
        <v>349186.88</v>
      </c>
      <c r="I349" s="39">
        <v>27</v>
      </c>
      <c r="J349" s="42">
        <v>0.262743</v>
      </c>
      <c r="K349" s="39">
        <v>12.895197</v>
      </c>
      <c r="L349" s="39">
        <v>4.5494680000000001</v>
      </c>
      <c r="M349" s="39">
        <f>(K349-L349)/L349*100</f>
        <v>183.44406422904828</v>
      </c>
      <c r="N349" s="124">
        <f>D349/D388*100</f>
        <v>4.2813003687659288</v>
      </c>
    </row>
    <row r="350" spans="1:14">
      <c r="A350" s="248"/>
      <c r="B350" s="177" t="s">
        <v>27</v>
      </c>
      <c r="C350" s="40">
        <v>0</v>
      </c>
      <c r="D350" s="40">
        <v>0</v>
      </c>
      <c r="E350" s="39">
        <v>0.56603800000000004</v>
      </c>
      <c r="F350" s="39">
        <f>(D350-E350)/E350*100</f>
        <v>-100</v>
      </c>
      <c r="G350" s="39">
        <v>0</v>
      </c>
      <c r="H350" s="39">
        <v>0</v>
      </c>
      <c r="I350" s="39">
        <v>0</v>
      </c>
      <c r="J350" s="42">
        <v>0</v>
      </c>
      <c r="K350" s="39">
        <v>0</v>
      </c>
      <c r="L350" s="39">
        <v>0</v>
      </c>
      <c r="M350" s="39"/>
      <c r="N350" s="124">
        <f>D350/D389*100</f>
        <v>0</v>
      </c>
    </row>
    <row r="351" spans="1:14">
      <c r="A351" s="248"/>
      <c r="B351" s="18" t="s">
        <v>28</v>
      </c>
      <c r="C351" s="40">
        <v>0</v>
      </c>
      <c r="D351" s="40">
        <v>0</v>
      </c>
      <c r="E351" s="42">
        <v>0</v>
      </c>
      <c r="F351" s="39"/>
      <c r="G351" s="39">
        <v>0</v>
      </c>
      <c r="H351" s="39">
        <v>0</v>
      </c>
      <c r="I351" s="39">
        <v>0</v>
      </c>
      <c r="J351" s="42">
        <v>0</v>
      </c>
      <c r="K351" s="39">
        <v>0</v>
      </c>
      <c r="L351" s="42">
        <v>0</v>
      </c>
      <c r="M351" s="39"/>
      <c r="N351" s="124"/>
    </row>
    <row r="352" spans="1:14">
      <c r="A352" s="248"/>
      <c r="B352" s="18" t="s">
        <v>29</v>
      </c>
      <c r="C352" s="40">
        <v>0</v>
      </c>
      <c r="D352" s="40">
        <v>0</v>
      </c>
      <c r="E352" s="42">
        <v>0</v>
      </c>
      <c r="F352" s="39"/>
      <c r="G352" s="39">
        <v>0</v>
      </c>
      <c r="H352" s="39">
        <v>0</v>
      </c>
      <c r="I352" s="39">
        <v>0</v>
      </c>
      <c r="J352" s="42">
        <v>0</v>
      </c>
      <c r="K352" s="39">
        <v>0</v>
      </c>
      <c r="L352" s="42">
        <v>0</v>
      </c>
      <c r="M352" s="39"/>
      <c r="N352" s="124"/>
    </row>
    <row r="353" spans="1:14">
      <c r="A353" s="248"/>
      <c r="B353" s="18" t="s">
        <v>30</v>
      </c>
      <c r="C353" s="40">
        <v>0</v>
      </c>
      <c r="D353" s="40">
        <v>0</v>
      </c>
      <c r="E353" s="42">
        <v>0</v>
      </c>
      <c r="F353" s="39"/>
      <c r="G353" s="39">
        <v>0</v>
      </c>
      <c r="H353" s="39">
        <v>0</v>
      </c>
      <c r="I353" s="39">
        <v>0</v>
      </c>
      <c r="J353" s="42">
        <v>0</v>
      </c>
      <c r="K353" s="39">
        <v>0</v>
      </c>
      <c r="L353" s="42">
        <v>0</v>
      </c>
      <c r="M353" s="39"/>
      <c r="N353" s="124"/>
    </row>
    <row r="354" spans="1:14" ht="14.25" thickBot="1">
      <c r="A354" s="249"/>
      <c r="B354" s="19" t="s">
        <v>31</v>
      </c>
      <c r="C354" s="20">
        <f t="shared" ref="C354:L354" si="81">C342+C344+C345+C346+C347+C348+C349+C350</f>
        <v>95.71382899999999</v>
      </c>
      <c r="D354" s="20">
        <f t="shared" si="81"/>
        <v>345.46816799999999</v>
      </c>
      <c r="E354" s="20">
        <f t="shared" si="81"/>
        <v>430.27369600000003</v>
      </c>
      <c r="F354" s="20">
        <f>(D354-E354)/E354*100</f>
        <v>-19.709670562803826</v>
      </c>
      <c r="G354" s="20">
        <f t="shared" si="81"/>
        <v>2202</v>
      </c>
      <c r="H354" s="20">
        <f t="shared" si="81"/>
        <v>687977.09769600001</v>
      </c>
      <c r="I354" s="20">
        <f t="shared" si="81"/>
        <v>208</v>
      </c>
      <c r="J354" s="20">
        <f t="shared" si="81"/>
        <v>14.004042999999999</v>
      </c>
      <c r="K354" s="20">
        <f t="shared" si="81"/>
        <v>172.987255</v>
      </c>
      <c r="L354" s="20">
        <f t="shared" si="81"/>
        <v>224.22739100000001</v>
      </c>
      <c r="M354" s="20">
        <f t="shared" ref="M354:M356" si="82">(K354-L354)/L354*100</f>
        <v>-22.851862910896557</v>
      </c>
      <c r="N354" s="125">
        <f>D354/D393*100</f>
        <v>3.4002255221797464</v>
      </c>
    </row>
    <row r="355" spans="1:14" ht="15" thickTop="1" thickBot="1">
      <c r="A355" s="247" t="s">
        <v>43</v>
      </c>
      <c r="B355" s="22" t="s">
        <v>19</v>
      </c>
      <c r="C355" s="108">
        <v>6.21</v>
      </c>
      <c r="D355" s="108">
        <v>37.64</v>
      </c>
      <c r="E355" s="108">
        <v>44.34</v>
      </c>
      <c r="F355" s="126">
        <f>(D355-E355)/E355*100</f>
        <v>-15.110509697789812</v>
      </c>
      <c r="G355" s="109">
        <v>298</v>
      </c>
      <c r="H355" s="109">
        <v>31433.279999999999</v>
      </c>
      <c r="I355" s="109">
        <v>33</v>
      </c>
      <c r="J355" s="109">
        <v>15.16</v>
      </c>
      <c r="K355" s="109">
        <v>24.81</v>
      </c>
      <c r="L355" s="109">
        <v>49.09</v>
      </c>
      <c r="M355" s="126">
        <f t="shared" si="82"/>
        <v>-49.460175188429425</v>
      </c>
      <c r="N355" s="127">
        <f>D355/D381*100</f>
        <v>0.7609943135607693</v>
      </c>
    </row>
    <row r="356" spans="1:14" ht="14.25" thickBot="1">
      <c r="A356" s="250"/>
      <c r="B356" s="177" t="s">
        <v>20</v>
      </c>
      <c r="C356" s="109">
        <v>0.47</v>
      </c>
      <c r="D356" s="109">
        <v>3.04</v>
      </c>
      <c r="E356" s="109">
        <v>4.8600000000000003</v>
      </c>
      <c r="F356" s="39">
        <f>(D356-E356)/E356*100</f>
        <v>-37.448559670781897</v>
      </c>
      <c r="G356" s="109">
        <v>36</v>
      </c>
      <c r="H356" s="109">
        <v>720</v>
      </c>
      <c r="I356" s="109">
        <v>5</v>
      </c>
      <c r="J356" s="109">
        <v>0</v>
      </c>
      <c r="K356" s="109">
        <v>0.8</v>
      </c>
      <c r="L356" s="109">
        <v>30.91</v>
      </c>
      <c r="M356" s="39">
        <f t="shared" si="82"/>
        <v>-97.411840828210927</v>
      </c>
      <c r="N356" s="124">
        <f>D356/D382*100</f>
        <v>0.27690530341424974</v>
      </c>
    </row>
    <row r="357" spans="1:14" ht="14.25" thickBot="1">
      <c r="A357" s="250"/>
      <c r="B357" s="177" t="s">
        <v>21</v>
      </c>
      <c r="C357" s="109"/>
      <c r="D357" s="109"/>
      <c r="E357" s="109">
        <v>2.2000000000000002</v>
      </c>
      <c r="F357" s="39">
        <f>(D357-E357)/E357*100</f>
        <v>-100</v>
      </c>
      <c r="G357" s="109"/>
      <c r="H357" s="109"/>
      <c r="I357" s="109"/>
      <c r="J357" s="109"/>
      <c r="K357" s="109"/>
      <c r="L357" s="109">
        <v>0.35</v>
      </c>
      <c r="M357" s="39"/>
      <c r="N357" s="124">
        <f>D357/D383*100</f>
        <v>0</v>
      </c>
    </row>
    <row r="358" spans="1:14" ht="14.25" thickBot="1">
      <c r="A358" s="250"/>
      <c r="B358" s="177" t="s">
        <v>22</v>
      </c>
      <c r="C358" s="109">
        <v>0</v>
      </c>
      <c r="D358" s="109">
        <v>0.16</v>
      </c>
      <c r="E358" s="109">
        <v>4.7E-2</v>
      </c>
      <c r="F358" s="39">
        <f>(D358-E358)/E358*100</f>
        <v>240.42553191489361</v>
      </c>
      <c r="G358" s="109">
        <v>18</v>
      </c>
      <c r="H358" s="109">
        <v>208.9</v>
      </c>
      <c r="I358" s="109">
        <v>0</v>
      </c>
      <c r="J358" s="109">
        <v>0</v>
      </c>
      <c r="K358" s="109">
        <v>0</v>
      </c>
      <c r="L358" s="109"/>
      <c r="M358" s="39"/>
      <c r="N358" s="124">
        <f>D358/D384*100</f>
        <v>0.15981030037914096</v>
      </c>
    </row>
    <row r="359" spans="1:14" ht="14.25" thickBot="1">
      <c r="A359" s="250"/>
      <c r="B359" s="177" t="s">
        <v>23</v>
      </c>
      <c r="C359" s="109"/>
      <c r="D359" s="109"/>
      <c r="E359" s="109"/>
      <c r="F359" s="39"/>
      <c r="G359" s="109"/>
      <c r="H359" s="109"/>
      <c r="I359" s="109"/>
      <c r="J359" s="109"/>
      <c r="K359" s="109"/>
      <c r="L359" s="109"/>
      <c r="M359" s="39"/>
      <c r="N359" s="124"/>
    </row>
    <row r="360" spans="1:14" ht="14.25" thickBot="1">
      <c r="A360" s="250"/>
      <c r="B360" s="177" t="s">
        <v>24</v>
      </c>
      <c r="C360" s="109">
        <v>0</v>
      </c>
      <c r="D360" s="109">
        <v>1.2</v>
      </c>
      <c r="E360" s="109">
        <v>1.69</v>
      </c>
      <c r="F360" s="39">
        <f>(D360-E360)/E360*100</f>
        <v>-28.994082840236686</v>
      </c>
      <c r="G360" s="109">
        <v>4</v>
      </c>
      <c r="H360" s="109">
        <v>2255.98</v>
      </c>
      <c r="I360" s="109">
        <v>1</v>
      </c>
      <c r="J360" s="109">
        <v>0</v>
      </c>
      <c r="K360" s="109">
        <v>1.4999999999999999E-2</v>
      </c>
      <c r="L360" s="109">
        <v>0.77</v>
      </c>
      <c r="M360" s="39">
        <f>(K360-L360)/L360*100</f>
        <v>-98.051948051948045</v>
      </c>
      <c r="N360" s="124">
        <f>D360/D386*100</f>
        <v>0.24667107263684637</v>
      </c>
    </row>
    <row r="361" spans="1:14" ht="14.25" thickBot="1">
      <c r="A361" s="250"/>
      <c r="B361" s="177" t="s">
        <v>25</v>
      </c>
      <c r="C361" s="109">
        <v>65.3</v>
      </c>
      <c r="D361" s="109">
        <v>822.37</v>
      </c>
      <c r="E361" s="109">
        <v>1272.54</v>
      </c>
      <c r="F361" s="39">
        <f>(D361-E361)/E361*100</f>
        <v>-35.375705282348683</v>
      </c>
      <c r="G361" s="109">
        <v>29</v>
      </c>
      <c r="H361" s="109">
        <v>8223.66</v>
      </c>
      <c r="I361" s="109">
        <v>2</v>
      </c>
      <c r="J361" s="109">
        <v>0</v>
      </c>
      <c r="K361" s="109">
        <v>74.38</v>
      </c>
      <c r="L361" s="109">
        <v>51.54</v>
      </c>
      <c r="M361" s="39">
        <f>(K361-L361)/L361*100</f>
        <v>44.315095071788896</v>
      </c>
      <c r="N361" s="124">
        <f>D361/D387*100</f>
        <v>27.273266040683019</v>
      </c>
    </row>
    <row r="362" spans="1:14" ht="14.25" thickBot="1">
      <c r="A362" s="250"/>
      <c r="B362" s="177" t="s">
        <v>26</v>
      </c>
      <c r="C362" s="109">
        <v>7.0000000000000007E-2</v>
      </c>
      <c r="D362" s="109">
        <v>9.52</v>
      </c>
      <c r="E362" s="109">
        <v>1.84</v>
      </c>
      <c r="F362" s="39">
        <f>(D362-E362)/E362*100</f>
        <v>417.39130434782606</v>
      </c>
      <c r="G362" s="109">
        <v>9</v>
      </c>
      <c r="H362" s="109">
        <v>1369.8</v>
      </c>
      <c r="I362" s="109">
        <v>1</v>
      </c>
      <c r="J362" s="109">
        <v>5.17</v>
      </c>
      <c r="K362" s="109">
        <v>5.17</v>
      </c>
      <c r="L362" s="109">
        <v>1.29</v>
      </c>
      <c r="M362" s="39">
        <f>(K362-L362)/L362*100</f>
        <v>300.77519379844961</v>
      </c>
      <c r="N362" s="124">
        <f>D362/D388*100</f>
        <v>1.0523640185373877</v>
      </c>
    </row>
    <row r="363" spans="1:14" ht="14.25" thickBot="1">
      <c r="A363" s="250"/>
      <c r="B363" s="177" t="s">
        <v>27</v>
      </c>
      <c r="C363" s="109"/>
      <c r="D363" s="109"/>
      <c r="E363" s="109"/>
      <c r="F363" s="39" t="e">
        <f>(D363-E363)/E363*100</f>
        <v>#DIV/0!</v>
      </c>
      <c r="G363" s="109"/>
      <c r="H363" s="109"/>
      <c r="I363" s="109"/>
      <c r="J363" s="109"/>
      <c r="K363" s="109"/>
      <c r="L363" s="109"/>
      <c r="M363" s="39" t="e">
        <f>(K363-L363)/L363*100</f>
        <v>#DIV/0!</v>
      </c>
      <c r="N363" s="124">
        <f>D363/D389*100</f>
        <v>0</v>
      </c>
    </row>
    <row r="364" spans="1:14" ht="14.25" thickBot="1">
      <c r="A364" s="250"/>
      <c r="B364" s="18" t="s">
        <v>28</v>
      </c>
      <c r="C364" s="17"/>
      <c r="D364" s="17"/>
      <c r="E364" s="17"/>
      <c r="F364" s="39"/>
      <c r="G364" s="17"/>
      <c r="H364" s="17"/>
      <c r="I364" s="17"/>
      <c r="J364" s="17"/>
      <c r="K364" s="17"/>
      <c r="L364" s="17"/>
      <c r="M364" s="39"/>
      <c r="N364" s="124"/>
    </row>
    <row r="365" spans="1:14" ht="14.25" thickBot="1">
      <c r="A365" s="250"/>
      <c r="B365" s="18" t="s">
        <v>29</v>
      </c>
      <c r="C365" s="42"/>
      <c r="D365" s="42"/>
      <c r="E365" s="42"/>
      <c r="F365" s="39"/>
      <c r="G365" s="42"/>
      <c r="H365" s="42"/>
      <c r="I365" s="42"/>
      <c r="J365" s="42"/>
      <c r="K365" s="42"/>
      <c r="L365" s="42"/>
      <c r="M365" s="39"/>
      <c r="N365" s="124"/>
    </row>
    <row r="366" spans="1:14" ht="14.25" thickBot="1">
      <c r="A366" s="250"/>
      <c r="B366" s="18" t="s">
        <v>30</v>
      </c>
      <c r="C366" s="42"/>
      <c r="D366" s="42"/>
      <c r="E366" s="42"/>
      <c r="F366" s="39"/>
      <c r="G366" s="42"/>
      <c r="H366" s="42"/>
      <c r="I366" s="42"/>
      <c r="J366" s="42"/>
      <c r="K366" s="42"/>
      <c r="L366" s="42"/>
      <c r="M366" s="39"/>
      <c r="N366" s="124"/>
    </row>
    <row r="367" spans="1:14" ht="14.25" thickBot="1">
      <c r="A367" s="251"/>
      <c r="B367" s="19" t="s">
        <v>31</v>
      </c>
      <c r="C367" s="20">
        <f t="shared" ref="C367:L367" si="83">C355+C357+C358+C359+C360+C361+C362+C363</f>
        <v>71.579999999999984</v>
      </c>
      <c r="D367" s="20">
        <f t="shared" si="83"/>
        <v>870.89</v>
      </c>
      <c r="E367" s="20">
        <f t="shared" si="83"/>
        <v>1322.6569999999999</v>
      </c>
      <c r="F367" s="20">
        <f>(D367-E367)/E367*100</f>
        <v>-34.156020797531028</v>
      </c>
      <c r="G367" s="20">
        <f t="shared" si="83"/>
        <v>358</v>
      </c>
      <c r="H367" s="20">
        <f t="shared" si="83"/>
        <v>43491.62000000001</v>
      </c>
      <c r="I367" s="20">
        <f t="shared" si="83"/>
        <v>37</v>
      </c>
      <c r="J367" s="20">
        <f t="shared" si="83"/>
        <v>20.329999999999998</v>
      </c>
      <c r="K367" s="20">
        <f t="shared" si="83"/>
        <v>104.375</v>
      </c>
      <c r="L367" s="20">
        <f t="shared" si="83"/>
        <v>103.04</v>
      </c>
      <c r="M367" s="20">
        <f>(K367-L367)/L367*100</f>
        <v>1.295613354037261</v>
      </c>
      <c r="N367" s="125">
        <f>D367/D393*100</f>
        <v>8.5716215828345703</v>
      </c>
    </row>
    <row r="368" spans="1:14" ht="14.25" thickTop="1">
      <c r="A368" s="252" t="s">
        <v>44</v>
      </c>
      <c r="B368" s="22" t="s">
        <v>19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129"/>
    </row>
    <row r="369" spans="1:14">
      <c r="A369" s="253"/>
      <c r="B369" s="177" t="s">
        <v>20</v>
      </c>
      <c r="C369" s="42"/>
      <c r="D369" s="42"/>
      <c r="E369" s="42"/>
      <c r="F369" s="39"/>
      <c r="G369" s="42"/>
      <c r="H369" s="42"/>
      <c r="I369" s="42"/>
      <c r="J369" s="42"/>
      <c r="K369" s="42"/>
      <c r="L369" s="42"/>
      <c r="M369" s="39"/>
      <c r="N369" s="129"/>
    </row>
    <row r="370" spans="1:14">
      <c r="A370" s="253"/>
      <c r="B370" s="177" t="s">
        <v>21</v>
      </c>
      <c r="C370" s="42"/>
      <c r="D370" s="42"/>
      <c r="E370" s="42"/>
      <c r="F370" s="39"/>
      <c r="G370" s="42"/>
      <c r="H370" s="42"/>
      <c r="I370" s="42"/>
      <c r="J370" s="42"/>
      <c r="K370" s="42"/>
      <c r="L370" s="42"/>
      <c r="M370" s="39"/>
      <c r="N370" s="129"/>
    </row>
    <row r="371" spans="1:14">
      <c r="A371" s="253"/>
      <c r="B371" s="177" t="s">
        <v>22</v>
      </c>
      <c r="C371" s="42"/>
      <c r="D371" s="42"/>
      <c r="E371" s="42"/>
      <c r="F371" s="39"/>
      <c r="G371" s="42"/>
      <c r="H371" s="42"/>
      <c r="I371" s="42"/>
      <c r="J371" s="42"/>
      <c r="K371" s="42"/>
      <c r="L371" s="42"/>
      <c r="M371" s="39"/>
      <c r="N371" s="129"/>
    </row>
    <row r="372" spans="1:14">
      <c r="A372" s="253"/>
      <c r="B372" s="177" t="s">
        <v>23</v>
      </c>
      <c r="C372" s="42"/>
      <c r="D372" s="42"/>
      <c r="E372" s="42"/>
      <c r="F372" s="39"/>
      <c r="G372" s="42"/>
      <c r="H372" s="42"/>
      <c r="I372" s="42"/>
      <c r="J372" s="42"/>
      <c r="K372" s="42"/>
      <c r="L372" s="42"/>
      <c r="M372" s="39"/>
      <c r="N372" s="129"/>
    </row>
    <row r="373" spans="1:14">
      <c r="A373" s="253"/>
      <c r="B373" s="177" t="s">
        <v>24</v>
      </c>
      <c r="C373" s="42"/>
      <c r="D373" s="42"/>
      <c r="E373" s="42"/>
      <c r="F373" s="39"/>
      <c r="G373" s="42"/>
      <c r="H373" s="42"/>
      <c r="I373" s="42"/>
      <c r="J373" s="42"/>
      <c r="K373" s="42"/>
      <c r="L373" s="42"/>
      <c r="M373" s="39"/>
      <c r="N373" s="129"/>
    </row>
    <row r="374" spans="1:14">
      <c r="A374" s="253"/>
      <c r="B374" s="177" t="s">
        <v>25</v>
      </c>
      <c r="C374" s="41"/>
      <c r="D374" s="41"/>
      <c r="E374" s="41">
        <v>663.7</v>
      </c>
      <c r="F374" s="39">
        <f>(D374-E374)/E374*100</f>
        <v>-100</v>
      </c>
      <c r="G374" s="41"/>
      <c r="H374" s="41"/>
      <c r="I374" s="41"/>
      <c r="J374" s="41"/>
      <c r="K374" s="41"/>
      <c r="L374" s="41"/>
      <c r="M374" s="39" t="e">
        <f>(K374-L374)/L374*100</f>
        <v>#DIV/0!</v>
      </c>
      <c r="N374" s="129">
        <f>D374/D387*100</f>
        <v>0</v>
      </c>
    </row>
    <row r="375" spans="1:14">
      <c r="A375" s="253"/>
      <c r="B375" s="177" t="s">
        <v>26</v>
      </c>
      <c r="C375" s="42"/>
      <c r="D375" s="42"/>
      <c r="E375" s="42"/>
      <c r="F375" s="39"/>
      <c r="G375" s="42"/>
      <c r="H375" s="42"/>
      <c r="I375" s="42"/>
      <c r="J375" s="42"/>
      <c r="K375" s="42"/>
      <c r="L375" s="42"/>
      <c r="M375" s="39"/>
      <c r="N375" s="129"/>
    </row>
    <row r="376" spans="1:14">
      <c r="A376" s="253"/>
      <c r="B376" s="177" t="s">
        <v>27</v>
      </c>
      <c r="C376" s="42"/>
      <c r="D376" s="42"/>
      <c r="E376" s="42"/>
      <c r="F376" s="39"/>
      <c r="G376" s="42"/>
      <c r="H376" s="42"/>
      <c r="I376" s="42"/>
      <c r="J376" s="42"/>
      <c r="K376" s="42"/>
      <c r="L376" s="42"/>
      <c r="M376" s="39"/>
      <c r="N376" s="129"/>
    </row>
    <row r="377" spans="1:14">
      <c r="A377" s="253"/>
      <c r="B377" s="18" t="s">
        <v>28</v>
      </c>
      <c r="C377" s="42"/>
      <c r="D377" s="42"/>
      <c r="E377" s="42"/>
      <c r="F377" s="39"/>
      <c r="G377" s="42"/>
      <c r="H377" s="42"/>
      <c r="I377" s="42"/>
      <c r="J377" s="42"/>
      <c r="K377" s="42"/>
      <c r="L377" s="42"/>
      <c r="M377" s="39"/>
      <c r="N377" s="129"/>
    </row>
    <row r="378" spans="1:14">
      <c r="A378" s="253"/>
      <c r="B378" s="18" t="s">
        <v>29</v>
      </c>
      <c r="C378" s="42"/>
      <c r="D378" s="42"/>
      <c r="E378" s="42"/>
      <c r="F378" s="39"/>
      <c r="G378" s="42"/>
      <c r="H378" s="42"/>
      <c r="I378" s="42"/>
      <c r="J378" s="42"/>
      <c r="K378" s="42"/>
      <c r="L378" s="42"/>
      <c r="M378" s="39"/>
      <c r="N378" s="129"/>
    </row>
    <row r="379" spans="1:14">
      <c r="A379" s="253"/>
      <c r="B379" s="18" t="s">
        <v>30</v>
      </c>
      <c r="C379" s="42"/>
      <c r="D379" s="42"/>
      <c r="E379" s="42"/>
      <c r="F379" s="39"/>
      <c r="G379" s="42"/>
      <c r="H379" s="42"/>
      <c r="I379" s="42"/>
      <c r="J379" s="42"/>
      <c r="K379" s="42"/>
      <c r="L379" s="42"/>
      <c r="M379" s="39"/>
      <c r="N379" s="129"/>
    </row>
    <row r="380" spans="1:14" ht="14.25" thickBot="1">
      <c r="A380" s="249"/>
      <c r="B380" s="19" t="s">
        <v>31</v>
      </c>
      <c r="C380" s="20">
        <f t="shared" ref="C380:L380" si="84">C368+C370+C371+C372+C373+C374+C375+C376</f>
        <v>0</v>
      </c>
      <c r="D380" s="20">
        <f t="shared" si="84"/>
        <v>0</v>
      </c>
      <c r="E380" s="20">
        <f t="shared" si="84"/>
        <v>663.7</v>
      </c>
      <c r="F380" s="20">
        <f t="shared" ref="F380:F393" si="85">(D380-E380)/E380*100</f>
        <v>-100</v>
      </c>
      <c r="G380" s="20">
        <f t="shared" si="84"/>
        <v>0</v>
      </c>
      <c r="H380" s="20">
        <f t="shared" si="84"/>
        <v>0</v>
      </c>
      <c r="I380" s="20">
        <f t="shared" si="84"/>
        <v>0</v>
      </c>
      <c r="J380" s="20">
        <f t="shared" si="84"/>
        <v>0</v>
      </c>
      <c r="K380" s="20">
        <f t="shared" si="84"/>
        <v>0</v>
      </c>
      <c r="L380" s="20">
        <f t="shared" si="84"/>
        <v>0</v>
      </c>
      <c r="M380" s="20" t="e">
        <f>(K380-L380)/L380*100</f>
        <v>#DIV/0!</v>
      </c>
      <c r="N380" s="125">
        <f>D380/D393*100</f>
        <v>0</v>
      </c>
    </row>
    <row r="381" spans="1:14" ht="15" thickTop="1" thickBot="1">
      <c r="A381" s="248" t="s">
        <v>49</v>
      </c>
      <c r="B381" s="179" t="s">
        <v>19</v>
      </c>
      <c r="C381" s="40">
        <f t="shared" ref="C381:L381" si="86">C225+C238+C251+C264+C277+C290+C303+C316+C329+C342+C355+C368</f>
        <v>939.71615199999997</v>
      </c>
      <c r="D381" s="40">
        <f t="shared" si="86"/>
        <v>4946.1604810000008</v>
      </c>
      <c r="E381" s="40">
        <f t="shared" si="86"/>
        <v>6631.1839329999993</v>
      </c>
      <c r="F381" s="40">
        <f t="shared" si="85"/>
        <v>-25.410597398972779</v>
      </c>
      <c r="G381" s="40">
        <f t="shared" si="86"/>
        <v>33725</v>
      </c>
      <c r="H381" s="40">
        <f t="shared" si="86"/>
        <v>3453872.1517839995</v>
      </c>
      <c r="I381" s="40">
        <f t="shared" si="86"/>
        <v>3918</v>
      </c>
      <c r="J381" s="40">
        <f t="shared" si="86"/>
        <v>492.32477599999999</v>
      </c>
      <c r="K381" s="40">
        <f t="shared" si="86"/>
        <v>2863.4363939999998</v>
      </c>
      <c r="L381" s="40">
        <f t="shared" si="86"/>
        <v>3304.3641009999997</v>
      </c>
      <c r="M381" s="40">
        <f t="shared" ref="M381:M393" si="87">(K381-L381)/L381*100</f>
        <v>-13.343799094856463</v>
      </c>
      <c r="N381" s="128">
        <f>D381/D393*100</f>
        <v>48.681941383071369</v>
      </c>
    </row>
    <row r="382" spans="1:14" ht="14.25" thickBot="1">
      <c r="A382" s="250"/>
      <c r="B382" s="177" t="s">
        <v>20</v>
      </c>
      <c r="C382" s="40">
        <f t="shared" ref="C382:L382" si="88">C226+C239+C252+C265+C278+C291+C304+C317+C330+C343+C356+C369</f>
        <v>206.35055600000004</v>
      </c>
      <c r="D382" s="40">
        <f t="shared" si="88"/>
        <v>1097.8482399999998</v>
      </c>
      <c r="E382" s="40">
        <f t="shared" si="88"/>
        <v>1589.0740709999998</v>
      </c>
      <c r="F382" s="39">
        <f t="shared" si="85"/>
        <v>-30.912708222019692</v>
      </c>
      <c r="G382" s="40">
        <f t="shared" si="88"/>
        <v>13187</v>
      </c>
      <c r="H382" s="40">
        <f t="shared" si="88"/>
        <v>263789.2</v>
      </c>
      <c r="I382" s="40">
        <f t="shared" si="88"/>
        <v>1707</v>
      </c>
      <c r="J382" s="40">
        <f t="shared" si="88"/>
        <v>176.17090500000003</v>
      </c>
      <c r="K382" s="40">
        <f t="shared" si="88"/>
        <v>862.27673199999992</v>
      </c>
      <c r="L382" s="40">
        <f t="shared" si="88"/>
        <v>1093.1919530000002</v>
      </c>
      <c r="M382" s="39">
        <f t="shared" si="87"/>
        <v>-21.123026049204761</v>
      </c>
      <c r="N382" s="124">
        <f>D382/D393*100</f>
        <v>10.805428548566347</v>
      </c>
    </row>
    <row r="383" spans="1:14" ht="14.25" thickBot="1">
      <c r="A383" s="250"/>
      <c r="B383" s="177" t="s">
        <v>21</v>
      </c>
      <c r="C383" s="40">
        <f t="shared" ref="C383:L383" si="89">C227+C240+C253+C266+C279+C292+C305+C318+C331+C344+C357+C370</f>
        <v>19.861953999999997</v>
      </c>
      <c r="D383" s="40">
        <f t="shared" si="89"/>
        <v>664.19564899999989</v>
      </c>
      <c r="E383" s="40">
        <f t="shared" si="89"/>
        <v>177.97475299999999</v>
      </c>
      <c r="F383" s="39">
        <f t="shared" si="85"/>
        <v>273.19655614299398</v>
      </c>
      <c r="G383" s="40">
        <f t="shared" si="89"/>
        <v>317</v>
      </c>
      <c r="H383" s="40">
        <f t="shared" si="89"/>
        <v>284334.26119999995</v>
      </c>
      <c r="I383" s="40">
        <f t="shared" si="89"/>
        <v>21</v>
      </c>
      <c r="J383" s="40">
        <f t="shared" si="89"/>
        <v>5.65</v>
      </c>
      <c r="K383" s="40">
        <f t="shared" si="89"/>
        <v>481.8775</v>
      </c>
      <c r="L383" s="40">
        <f t="shared" si="89"/>
        <v>21.187200000000001</v>
      </c>
      <c r="M383" s="39">
        <f t="shared" si="87"/>
        <v>2174.3802862105417</v>
      </c>
      <c r="N383" s="124">
        <f>D383/D393*100</f>
        <v>6.5372593096639235</v>
      </c>
    </row>
    <row r="384" spans="1:14" ht="14.25" thickBot="1">
      <c r="A384" s="250"/>
      <c r="B384" s="177" t="s">
        <v>22</v>
      </c>
      <c r="C384" s="40">
        <f t="shared" ref="C384:L384" si="90">C228+C241+C254+C267+C280+C293+C306+C319+C332+C345+C358+C371</f>
        <v>34.863095000000001</v>
      </c>
      <c r="D384" s="40">
        <f t="shared" si="90"/>
        <v>100.118703</v>
      </c>
      <c r="E384" s="40">
        <f t="shared" si="90"/>
        <v>83.478281999999993</v>
      </c>
      <c r="F384" s="39">
        <f t="shared" si="85"/>
        <v>19.933832610498627</v>
      </c>
      <c r="G384" s="40">
        <f t="shared" si="90"/>
        <v>3891</v>
      </c>
      <c r="H384" s="40">
        <f t="shared" si="90"/>
        <v>395933.68350000004</v>
      </c>
      <c r="I384" s="40">
        <f t="shared" si="90"/>
        <v>166</v>
      </c>
      <c r="J384" s="40">
        <f t="shared" si="90"/>
        <v>3.1000000000000014</v>
      </c>
      <c r="K384" s="40">
        <f t="shared" si="90"/>
        <v>28.554300000000001</v>
      </c>
      <c r="L384" s="40">
        <f t="shared" si="90"/>
        <v>23.292500000000004</v>
      </c>
      <c r="M384" s="39">
        <f t="shared" si="87"/>
        <v>22.590104110765253</v>
      </c>
      <c r="N384" s="124">
        <f>D384/D393*100</f>
        <v>0.98540531580360802</v>
      </c>
    </row>
    <row r="385" spans="1:14" ht="14.25" thickBot="1">
      <c r="A385" s="250"/>
      <c r="B385" s="177" t="s">
        <v>23</v>
      </c>
      <c r="C385" s="40">
        <f t="shared" ref="C385:L385" si="91">C229+C242+C255+C268+C281+C294+C307+C320+C333+C346+C359+C372</f>
        <v>7.4661439999999999</v>
      </c>
      <c r="D385" s="40">
        <f t="shared" si="91"/>
        <v>26.411007999999999</v>
      </c>
      <c r="E385" s="40">
        <f t="shared" si="91"/>
        <v>19.320309999999999</v>
      </c>
      <c r="F385" s="39">
        <f t="shared" si="85"/>
        <v>36.700746520112773</v>
      </c>
      <c r="G385" s="40">
        <f t="shared" si="91"/>
        <v>462</v>
      </c>
      <c r="H385" s="40">
        <f t="shared" si="91"/>
        <v>151661.10490000001</v>
      </c>
      <c r="I385" s="40">
        <f t="shared" si="91"/>
        <v>0</v>
      </c>
      <c r="J385" s="40">
        <f t="shared" si="91"/>
        <v>0</v>
      </c>
      <c r="K385" s="40">
        <f t="shared" si="91"/>
        <v>0</v>
      </c>
      <c r="L385" s="40">
        <f t="shared" si="91"/>
        <v>1</v>
      </c>
      <c r="M385" s="39">
        <f t="shared" si="87"/>
        <v>-100</v>
      </c>
      <c r="N385" s="124">
        <f>D385/D393*100</f>
        <v>0.25994691200635728</v>
      </c>
    </row>
    <row r="386" spans="1:14" ht="14.25" thickBot="1">
      <c r="A386" s="250"/>
      <c r="B386" s="177" t="s">
        <v>24</v>
      </c>
      <c r="C386" s="40">
        <f t="shared" ref="C386:L386" si="92">C230+C243+C256+C269+C282+C295+C308+C321+C334+C347+C360+C373</f>
        <v>122.61523800000002</v>
      </c>
      <c r="D386" s="40">
        <f t="shared" si="92"/>
        <v>486.47779700000001</v>
      </c>
      <c r="E386" s="40">
        <f t="shared" si="92"/>
        <v>474.30988199999996</v>
      </c>
      <c r="F386" s="39">
        <f t="shared" si="85"/>
        <v>2.5653935247336999</v>
      </c>
      <c r="G386" s="40">
        <f t="shared" si="92"/>
        <v>686</v>
      </c>
      <c r="H386" s="40">
        <f t="shared" si="92"/>
        <v>597503.16229999997</v>
      </c>
      <c r="I386" s="40">
        <f t="shared" si="92"/>
        <v>257</v>
      </c>
      <c r="J386" s="40">
        <f t="shared" si="92"/>
        <v>4.9248699999999985</v>
      </c>
      <c r="K386" s="40">
        <f t="shared" si="92"/>
        <v>192.92589999999998</v>
      </c>
      <c r="L386" s="40">
        <f t="shared" si="92"/>
        <v>254.26010000000005</v>
      </c>
      <c r="M386" s="39">
        <f t="shared" si="87"/>
        <v>-24.122620890969547</v>
      </c>
      <c r="N386" s="124">
        <f>D386/D393*100</f>
        <v>4.7880944600753423</v>
      </c>
    </row>
    <row r="387" spans="1:14" ht="14.25" thickBot="1">
      <c r="A387" s="250"/>
      <c r="B387" s="177" t="s">
        <v>25</v>
      </c>
      <c r="C387" s="40">
        <f t="shared" ref="C387:L387" si="93">C231+C244+C257+C270+C283+C296+C309+C322+C335+C348+C361+C374</f>
        <v>1116.7204999999999</v>
      </c>
      <c r="D387" s="40">
        <f t="shared" si="93"/>
        <v>3015.2971000000002</v>
      </c>
      <c r="E387" s="40">
        <f t="shared" si="93"/>
        <v>4578.9336999999996</v>
      </c>
      <c r="F387" s="39">
        <f t="shared" si="85"/>
        <v>-34.148487452438971</v>
      </c>
      <c r="G387" s="40">
        <f t="shared" si="93"/>
        <v>657</v>
      </c>
      <c r="H387" s="40">
        <f t="shared" si="93"/>
        <v>121442.74</v>
      </c>
      <c r="I387" s="40">
        <f t="shared" si="93"/>
        <v>1780</v>
      </c>
      <c r="J387" s="40">
        <f t="shared" si="93"/>
        <v>118.24719999999999</v>
      </c>
      <c r="K387" s="40">
        <f t="shared" si="93"/>
        <v>515.46039999999994</v>
      </c>
      <c r="L387" s="40">
        <f t="shared" si="93"/>
        <v>279.47140000000002</v>
      </c>
      <c r="M387" s="39">
        <f t="shared" si="87"/>
        <v>84.44119863427882</v>
      </c>
      <c r="N387" s="124">
        <f>D387/D393*100</f>
        <v>29.677669626495302</v>
      </c>
    </row>
    <row r="388" spans="1:14" ht="14.25" thickBot="1">
      <c r="A388" s="250"/>
      <c r="B388" s="177" t="s">
        <v>26</v>
      </c>
      <c r="C388" s="40">
        <f t="shared" ref="C388:L388" si="94">C232+C245+C258+C271+C284+C297+C310+C323+C336+C349+C362+C375</f>
        <v>102.93341399999996</v>
      </c>
      <c r="D388" s="40">
        <f t="shared" si="94"/>
        <v>904.62994100000003</v>
      </c>
      <c r="E388" s="40">
        <f t="shared" si="94"/>
        <v>612.48764699999992</v>
      </c>
      <c r="F388" s="39">
        <f t="shared" si="85"/>
        <v>47.697663035479984</v>
      </c>
      <c r="G388" s="40">
        <f t="shared" si="94"/>
        <v>37591</v>
      </c>
      <c r="H388" s="40">
        <f t="shared" si="94"/>
        <v>7336903.8900000006</v>
      </c>
      <c r="I388" s="40">
        <f t="shared" si="94"/>
        <v>623</v>
      </c>
      <c r="J388" s="40">
        <f t="shared" si="94"/>
        <v>32.35839</v>
      </c>
      <c r="K388" s="40">
        <f t="shared" si="94"/>
        <v>229.91678899999997</v>
      </c>
      <c r="L388" s="40">
        <f t="shared" si="94"/>
        <v>326.44056499999994</v>
      </c>
      <c r="M388" s="39">
        <f t="shared" si="87"/>
        <v>-29.568560512692404</v>
      </c>
      <c r="N388" s="124">
        <f>D388/D393*100</f>
        <v>8.9037025649094197</v>
      </c>
    </row>
    <row r="389" spans="1:14" ht="14.25" thickBot="1">
      <c r="A389" s="250"/>
      <c r="B389" s="177" t="s">
        <v>27</v>
      </c>
      <c r="C389" s="40">
        <f t="shared" ref="C389:L389" si="95">C233+C246+C259+C272+C285+C298+C311+C324+C337+C350+C363+C376</f>
        <v>3.9374530000000001</v>
      </c>
      <c r="D389" s="40">
        <f t="shared" si="95"/>
        <v>16.863868</v>
      </c>
      <c r="E389" s="40">
        <f t="shared" si="95"/>
        <v>0.758911</v>
      </c>
      <c r="F389" s="39">
        <f t="shared" si="85"/>
        <v>2122.1140555348384</v>
      </c>
      <c r="G389" s="40">
        <f t="shared" si="95"/>
        <v>15</v>
      </c>
      <c r="H389" s="40">
        <f t="shared" si="95"/>
        <v>17506.68</v>
      </c>
      <c r="I389" s="40">
        <f t="shared" si="95"/>
        <v>2</v>
      </c>
      <c r="J389" s="40">
        <f t="shared" si="95"/>
        <v>0</v>
      </c>
      <c r="K389" s="40">
        <f t="shared" si="95"/>
        <v>0.06</v>
      </c>
      <c r="L389" s="40">
        <f t="shared" si="95"/>
        <v>0.94</v>
      </c>
      <c r="M389" s="39">
        <f t="shared" si="87"/>
        <v>-93.617021276595736</v>
      </c>
      <c r="N389" s="124">
        <f>D389/D393*100</f>
        <v>0.16598042797468482</v>
      </c>
    </row>
    <row r="390" spans="1:14" ht="14.25" thickBot="1">
      <c r="A390" s="250"/>
      <c r="B390" s="18" t="s">
        <v>28</v>
      </c>
      <c r="C390" s="40">
        <f t="shared" ref="C390:L390" si="96">C234+C247+C260+C273+C286+C299+C312+C325+C338+C351+C364+C377</f>
        <v>0</v>
      </c>
      <c r="D390" s="40">
        <f t="shared" si="96"/>
        <v>0</v>
      </c>
      <c r="E390" s="40">
        <f t="shared" si="96"/>
        <v>0</v>
      </c>
      <c r="F390" s="39" t="e">
        <f t="shared" si="85"/>
        <v>#DIV/0!</v>
      </c>
      <c r="G390" s="40">
        <f t="shared" si="96"/>
        <v>0</v>
      </c>
      <c r="H390" s="40">
        <f t="shared" si="96"/>
        <v>0</v>
      </c>
      <c r="I390" s="40">
        <f t="shared" si="96"/>
        <v>0</v>
      </c>
      <c r="J390" s="40">
        <f t="shared" si="96"/>
        <v>0</v>
      </c>
      <c r="K390" s="40">
        <f t="shared" si="96"/>
        <v>0</v>
      </c>
      <c r="L390" s="40">
        <f t="shared" si="96"/>
        <v>0</v>
      </c>
      <c r="M390" s="39" t="e">
        <f t="shared" si="87"/>
        <v>#DIV/0!</v>
      </c>
      <c r="N390" s="124">
        <f>D390/D393*100</f>
        <v>0</v>
      </c>
    </row>
    <row r="391" spans="1:14" ht="14.25" thickBot="1">
      <c r="A391" s="250"/>
      <c r="B391" s="18" t="s">
        <v>29</v>
      </c>
      <c r="C391" s="40">
        <f t="shared" ref="C391:I391" si="97">C235+C248+C261+C274+C287+C300+C313+C326+C339+C352+C365+C378</f>
        <v>0.41</v>
      </c>
      <c r="D391" s="40">
        <f t="shared" si="97"/>
        <v>0.41</v>
      </c>
      <c r="E391" s="40">
        <f t="shared" si="97"/>
        <v>0</v>
      </c>
      <c r="F391" s="39" t="e">
        <f t="shared" si="85"/>
        <v>#DIV/0!</v>
      </c>
      <c r="G391" s="40">
        <f t="shared" si="97"/>
        <v>1</v>
      </c>
      <c r="H391" s="40">
        <f t="shared" si="97"/>
        <v>1080</v>
      </c>
      <c r="I391" s="40">
        <f t="shared" si="97"/>
        <v>0</v>
      </c>
      <c r="J391" s="40">
        <v>0</v>
      </c>
      <c r="K391" s="40">
        <f>K235+K248+K261+K274+K287+K300+K313+K326+K339+K352+K365+K378</f>
        <v>0</v>
      </c>
      <c r="L391" s="40">
        <f>L235+L248+L261+L274+L287+L300+L313+L326+L339+L352+L365+L378</f>
        <v>0</v>
      </c>
      <c r="M391" s="39" t="e">
        <f t="shared" si="87"/>
        <v>#DIV/0!</v>
      </c>
      <c r="N391" s="124">
        <f>D391/D393*100</f>
        <v>4.0353716875405317E-3</v>
      </c>
    </row>
    <row r="392" spans="1:14" ht="14.25" thickBot="1">
      <c r="A392" s="250"/>
      <c r="B392" s="18" t="s">
        <v>30</v>
      </c>
      <c r="C392" s="40">
        <f t="shared" ref="C392:L392" si="98">C236+C249+C262+C275+C288+C301+C314+C327+C340+C353+C366+C379</f>
        <v>3.3</v>
      </c>
      <c r="D392" s="40">
        <f t="shared" si="98"/>
        <v>16.14</v>
      </c>
      <c r="E392" s="40">
        <f t="shared" si="98"/>
        <v>0</v>
      </c>
      <c r="F392" s="39" t="e">
        <f t="shared" si="85"/>
        <v>#DIV/0!</v>
      </c>
      <c r="G392" s="40">
        <f t="shared" si="98"/>
        <v>0</v>
      </c>
      <c r="H392" s="40">
        <f t="shared" si="98"/>
        <v>0</v>
      </c>
      <c r="I392" s="40">
        <f t="shared" si="98"/>
        <v>0</v>
      </c>
      <c r="J392" s="40">
        <f t="shared" si="98"/>
        <v>0</v>
      </c>
      <c r="K392" s="40">
        <f t="shared" si="98"/>
        <v>0</v>
      </c>
      <c r="L392" s="40">
        <f t="shared" si="98"/>
        <v>0</v>
      </c>
      <c r="M392" s="39" t="e">
        <f t="shared" si="87"/>
        <v>#DIV/0!</v>
      </c>
      <c r="N392" s="124">
        <f>D392/D393*100</f>
        <v>0.15885585130952243</v>
      </c>
    </row>
    <row r="393" spans="1:14" ht="14.25" thickBot="1">
      <c r="A393" s="251"/>
      <c r="B393" s="19" t="s">
        <v>31</v>
      </c>
      <c r="C393" s="20">
        <f t="shared" ref="C393:L393" si="99">C381+C383+C384+C385+C386+C387+C388+C389</f>
        <v>2348.1139499999999</v>
      </c>
      <c r="D393" s="20">
        <f t="shared" si="99"/>
        <v>10160.154547</v>
      </c>
      <c r="E393" s="20">
        <f t="shared" si="99"/>
        <v>12578.447418</v>
      </c>
      <c r="F393" s="20">
        <f t="shared" si="85"/>
        <v>-19.225686530591812</v>
      </c>
      <c r="G393" s="20">
        <f t="shared" si="99"/>
        <v>77344</v>
      </c>
      <c r="H393" s="20">
        <f t="shared" si="99"/>
        <v>12359157.673684001</v>
      </c>
      <c r="I393" s="20">
        <f t="shared" si="99"/>
        <v>6767</v>
      </c>
      <c r="J393" s="20">
        <f t="shared" si="99"/>
        <v>656.60523599999999</v>
      </c>
      <c r="K393" s="20">
        <f t="shared" si="99"/>
        <v>4312.2312830000001</v>
      </c>
      <c r="L393" s="20">
        <f t="shared" si="99"/>
        <v>4210.9558659999993</v>
      </c>
      <c r="M393" s="20">
        <f t="shared" si="87"/>
        <v>2.4050457953671831</v>
      </c>
      <c r="N393" s="125">
        <f>D393/D393*100</f>
        <v>100</v>
      </c>
    </row>
    <row r="396" spans="1:14">
      <c r="A396" s="213" t="s">
        <v>110</v>
      </c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</row>
    <row r="397" spans="1:14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</row>
    <row r="398" spans="1:14" ht="14.25" thickBot="1">
      <c r="A398" s="259" t="str">
        <f>A3</f>
        <v>财字3号表                                             （2021年1-6月）                                           单位：万元</v>
      </c>
      <c r="B398" s="259"/>
      <c r="C398" s="259"/>
      <c r="D398" s="259"/>
      <c r="E398" s="259"/>
      <c r="F398" s="259"/>
      <c r="G398" s="259"/>
      <c r="H398" s="259"/>
      <c r="I398" s="259"/>
      <c r="J398" s="259"/>
      <c r="K398" s="259"/>
      <c r="L398" s="259"/>
      <c r="M398" s="259"/>
      <c r="N398" s="259"/>
    </row>
    <row r="399" spans="1:14" ht="14.25" thickBot="1">
      <c r="A399" s="210" t="s">
        <v>2</v>
      </c>
      <c r="B399" s="45" t="s">
        <v>3</v>
      </c>
      <c r="C399" s="222" t="s">
        <v>4</v>
      </c>
      <c r="D399" s="222"/>
      <c r="E399" s="222"/>
      <c r="F399" s="260"/>
      <c r="G399" s="215" t="s">
        <v>5</v>
      </c>
      <c r="H399" s="260"/>
      <c r="I399" s="215" t="s">
        <v>6</v>
      </c>
      <c r="J399" s="223"/>
      <c r="K399" s="223"/>
      <c r="L399" s="223"/>
      <c r="M399" s="223"/>
      <c r="N399" s="245" t="s">
        <v>7</v>
      </c>
    </row>
    <row r="400" spans="1:14" ht="14.25" thickBot="1">
      <c r="A400" s="210"/>
      <c r="B400" s="30" t="s">
        <v>8</v>
      </c>
      <c r="C400" s="224" t="s">
        <v>9</v>
      </c>
      <c r="D400" s="224" t="s">
        <v>10</v>
      </c>
      <c r="E400" s="224" t="s">
        <v>11</v>
      </c>
      <c r="F400" s="177" t="s">
        <v>12</v>
      </c>
      <c r="G400" s="224" t="s">
        <v>13</v>
      </c>
      <c r="H400" s="224" t="s">
        <v>14</v>
      </c>
      <c r="I400" s="177" t="s">
        <v>13</v>
      </c>
      <c r="J400" s="261" t="s">
        <v>15</v>
      </c>
      <c r="K400" s="262"/>
      <c r="L400" s="263"/>
      <c r="M400" s="111" t="s">
        <v>12</v>
      </c>
      <c r="N400" s="246"/>
    </row>
    <row r="401" spans="1:14" ht="14.25" thickBot="1">
      <c r="A401" s="210"/>
      <c r="B401" s="46" t="s">
        <v>16</v>
      </c>
      <c r="C401" s="225"/>
      <c r="D401" s="225"/>
      <c r="E401" s="225"/>
      <c r="F401" s="180" t="s">
        <v>17</v>
      </c>
      <c r="G401" s="264"/>
      <c r="H401" s="264"/>
      <c r="I401" s="30" t="s">
        <v>18</v>
      </c>
      <c r="J401" s="178" t="s">
        <v>9</v>
      </c>
      <c r="K401" s="31" t="s">
        <v>10</v>
      </c>
      <c r="L401" s="178" t="s">
        <v>11</v>
      </c>
      <c r="M401" s="177" t="s">
        <v>17</v>
      </c>
      <c r="N401" s="131" t="s">
        <v>17</v>
      </c>
    </row>
    <row r="402" spans="1:14" ht="14.25" thickBot="1">
      <c r="A402" s="210"/>
      <c r="B402" s="177" t="s">
        <v>19</v>
      </c>
      <c r="C402" s="84">
        <v>372.02</v>
      </c>
      <c r="D402" s="84">
        <v>1774.26</v>
      </c>
      <c r="E402" s="84">
        <v>2119.9899999999998</v>
      </c>
      <c r="F402" s="39">
        <f t="shared" ref="F402:F410" si="100">(D402-E402)/E402*100</f>
        <v>-16.308095792904677</v>
      </c>
      <c r="G402" s="88">
        <v>13659</v>
      </c>
      <c r="H402" s="88">
        <v>1103680.52</v>
      </c>
      <c r="I402" s="88">
        <v>1551</v>
      </c>
      <c r="J402" s="85">
        <v>74.12</v>
      </c>
      <c r="K402" s="85">
        <v>1065.75</v>
      </c>
      <c r="L402" s="85">
        <v>675.55</v>
      </c>
      <c r="M402" s="39">
        <f t="shared" ref="M402:M409" si="101">(K402-L402)/L402*100</f>
        <v>57.760343423876847</v>
      </c>
      <c r="N402" s="124">
        <f t="shared" ref="N402:N410" si="102">D402/D506*100</f>
        <v>43.988393412018482</v>
      </c>
    </row>
    <row r="403" spans="1:14" ht="14.25" thickBot="1">
      <c r="A403" s="210"/>
      <c r="B403" s="177" t="s">
        <v>20</v>
      </c>
      <c r="C403" s="84">
        <v>109.21</v>
      </c>
      <c r="D403" s="84">
        <v>557.58000000000004</v>
      </c>
      <c r="E403" s="84">
        <v>588.92999999999995</v>
      </c>
      <c r="F403" s="39">
        <f t="shared" si="100"/>
        <v>-5.3232132851102696</v>
      </c>
      <c r="G403" s="88">
        <v>7198</v>
      </c>
      <c r="H403" s="88">
        <v>143967.79999999999</v>
      </c>
      <c r="I403" s="88">
        <v>788</v>
      </c>
      <c r="J403" s="85">
        <v>36.81</v>
      </c>
      <c r="K403" s="85">
        <v>434.44</v>
      </c>
      <c r="L403" s="85">
        <v>243.56</v>
      </c>
      <c r="M403" s="39">
        <f t="shared" si="101"/>
        <v>78.370832649039244</v>
      </c>
      <c r="N403" s="124">
        <f t="shared" si="102"/>
        <v>51.869651003288844</v>
      </c>
    </row>
    <row r="404" spans="1:14" ht="14.25" thickBot="1">
      <c r="A404" s="210"/>
      <c r="B404" s="177" t="s">
        <v>21</v>
      </c>
      <c r="C404" s="84">
        <v>18.93</v>
      </c>
      <c r="D404" s="84">
        <v>452.88</v>
      </c>
      <c r="E404" s="84">
        <v>96.46</v>
      </c>
      <c r="F404" s="39">
        <f t="shared" si="100"/>
        <v>369.50031100974502</v>
      </c>
      <c r="G404" s="88">
        <v>203</v>
      </c>
      <c r="H404" s="88">
        <v>109077.15</v>
      </c>
      <c r="I404" s="88">
        <v>12</v>
      </c>
      <c r="J404" s="85">
        <v>4.5999999999999996</v>
      </c>
      <c r="K404" s="85">
        <v>378.9</v>
      </c>
      <c r="L404" s="85">
        <v>29.71</v>
      </c>
      <c r="M404" s="39">
        <f t="shared" si="101"/>
        <v>1175.3281723325479</v>
      </c>
      <c r="N404" s="124">
        <f t="shared" si="102"/>
        <v>89.471494973002137</v>
      </c>
    </row>
    <row r="405" spans="1:14" ht="14.25" thickBot="1">
      <c r="A405" s="210"/>
      <c r="B405" s="177" t="s">
        <v>22</v>
      </c>
      <c r="C405" s="84">
        <v>19.38</v>
      </c>
      <c r="D405" s="84">
        <v>116.26</v>
      </c>
      <c r="E405" s="84">
        <v>159.30000000000001</v>
      </c>
      <c r="F405" s="39">
        <f t="shared" si="100"/>
        <v>-27.018204645323291</v>
      </c>
      <c r="G405" s="88">
        <v>9021</v>
      </c>
      <c r="H405" s="88">
        <v>184991.44</v>
      </c>
      <c r="I405" s="88">
        <v>470</v>
      </c>
      <c r="J405" s="85">
        <v>12.88</v>
      </c>
      <c r="K405" s="85">
        <v>103.52</v>
      </c>
      <c r="L405" s="85">
        <v>77.44</v>
      </c>
      <c r="M405" s="39">
        <f t="shared" si="101"/>
        <v>33.67768595041322</v>
      </c>
      <c r="N405" s="124">
        <f t="shared" si="102"/>
        <v>47.295146975649267</v>
      </c>
    </row>
    <row r="406" spans="1:14" ht="14.25" thickBot="1">
      <c r="A406" s="210"/>
      <c r="B406" s="177" t="s">
        <v>23</v>
      </c>
      <c r="C406" s="84">
        <v>2.77</v>
      </c>
      <c r="D406" s="84">
        <v>8.09</v>
      </c>
      <c r="E406" s="84">
        <v>6.92</v>
      </c>
      <c r="F406" s="39">
        <f t="shared" si="100"/>
        <v>16.907514450867051</v>
      </c>
      <c r="G406" s="88">
        <v>201</v>
      </c>
      <c r="H406" s="88">
        <v>601.82000000000005</v>
      </c>
      <c r="I406" s="88">
        <v>1</v>
      </c>
      <c r="J406" s="85">
        <v>0</v>
      </c>
      <c r="K406" s="85">
        <v>0</v>
      </c>
      <c r="L406" s="85">
        <v>0</v>
      </c>
      <c r="M406" s="39" t="e">
        <f t="shared" si="101"/>
        <v>#DIV/0!</v>
      </c>
      <c r="N406" s="124">
        <f t="shared" si="102"/>
        <v>90.107991476162709</v>
      </c>
    </row>
    <row r="407" spans="1:14" ht="14.25" thickBot="1">
      <c r="A407" s="210"/>
      <c r="B407" s="177" t="s">
        <v>24</v>
      </c>
      <c r="C407" s="84">
        <v>43.13</v>
      </c>
      <c r="D407" s="84">
        <v>123.73</v>
      </c>
      <c r="E407" s="84">
        <v>106.42</v>
      </c>
      <c r="F407" s="39">
        <f t="shared" si="100"/>
        <v>16.265739522646122</v>
      </c>
      <c r="G407" s="88">
        <v>236</v>
      </c>
      <c r="H407" s="88">
        <v>136478.79999999999</v>
      </c>
      <c r="I407" s="88">
        <v>18</v>
      </c>
      <c r="J407" s="85">
        <v>34.479999999999997</v>
      </c>
      <c r="K407" s="85">
        <v>59.45</v>
      </c>
      <c r="L407" s="85">
        <v>58.47</v>
      </c>
      <c r="M407" s="39">
        <f t="shared" si="101"/>
        <v>1.6760731999315956</v>
      </c>
      <c r="N407" s="124">
        <f t="shared" si="102"/>
        <v>47.546571911379033</v>
      </c>
    </row>
    <row r="408" spans="1:14" ht="14.25" thickBot="1">
      <c r="A408" s="210"/>
      <c r="B408" s="177" t="s">
        <v>25</v>
      </c>
      <c r="C408" s="84">
        <v>1478.3</v>
      </c>
      <c r="D408" s="84">
        <v>1883.95</v>
      </c>
      <c r="E408" s="84">
        <v>1631.51</v>
      </c>
      <c r="F408" s="39">
        <f t="shared" si="100"/>
        <v>15.472782882115343</v>
      </c>
      <c r="G408" s="88">
        <v>293</v>
      </c>
      <c r="H408" s="88">
        <v>152954.32</v>
      </c>
      <c r="I408" s="88">
        <v>362</v>
      </c>
      <c r="J408" s="85">
        <v>175</v>
      </c>
      <c r="K408" s="85">
        <v>305.72000000000003</v>
      </c>
      <c r="L408" s="85">
        <v>100.26</v>
      </c>
      <c r="M408" s="39">
        <f t="shared" si="101"/>
        <v>204.92718930779975</v>
      </c>
      <c r="N408" s="124">
        <f t="shared" si="102"/>
        <v>53.330038060954202</v>
      </c>
    </row>
    <row r="409" spans="1:14" ht="14.25" thickBot="1">
      <c r="A409" s="210"/>
      <c r="B409" s="177" t="s">
        <v>26</v>
      </c>
      <c r="C409" s="84">
        <v>32.54</v>
      </c>
      <c r="D409" s="84">
        <v>245.33</v>
      </c>
      <c r="E409" s="84">
        <v>128.78</v>
      </c>
      <c r="F409" s="39">
        <f t="shared" si="100"/>
        <v>90.503183724180786</v>
      </c>
      <c r="G409" s="88">
        <v>13484</v>
      </c>
      <c r="H409" s="88">
        <v>3971123.48</v>
      </c>
      <c r="I409" s="88">
        <v>43</v>
      </c>
      <c r="J409" s="85">
        <v>2.0499999999999998</v>
      </c>
      <c r="K409" s="85">
        <v>40.46</v>
      </c>
      <c r="L409" s="85">
        <v>26.4</v>
      </c>
      <c r="M409" s="39">
        <f t="shared" si="101"/>
        <v>53.257575757575772</v>
      </c>
      <c r="N409" s="124">
        <f t="shared" si="102"/>
        <v>36.926707411145777</v>
      </c>
    </row>
    <row r="410" spans="1:14" ht="14.25" thickBot="1">
      <c r="A410" s="210"/>
      <c r="B410" s="177" t="s">
        <v>27</v>
      </c>
      <c r="C410" s="84">
        <v>6.28</v>
      </c>
      <c r="D410" s="84">
        <v>34.4</v>
      </c>
      <c r="E410" s="84">
        <v>7.91</v>
      </c>
      <c r="F410" s="39">
        <f t="shared" si="100"/>
        <v>334.89254108723134</v>
      </c>
      <c r="G410" s="88">
        <v>17</v>
      </c>
      <c r="H410" s="88">
        <v>11427.97</v>
      </c>
      <c r="I410" s="88">
        <v>0</v>
      </c>
      <c r="J410" s="85"/>
      <c r="K410" s="85"/>
      <c r="L410" s="85"/>
      <c r="M410" s="39"/>
      <c r="N410" s="124">
        <f t="shared" si="102"/>
        <v>96.730984804377755</v>
      </c>
    </row>
    <row r="411" spans="1:14" ht="14.25" thickBot="1">
      <c r="A411" s="210"/>
      <c r="B411" s="18" t="s">
        <v>28</v>
      </c>
      <c r="C411" s="84"/>
      <c r="D411" s="84"/>
      <c r="E411" s="84"/>
      <c r="F411" s="39"/>
      <c r="G411" s="88"/>
      <c r="H411" s="88"/>
      <c r="I411" s="88"/>
      <c r="J411" s="85"/>
      <c r="K411" s="85"/>
      <c r="L411" s="85"/>
      <c r="M411" s="39"/>
      <c r="N411" s="124"/>
    </row>
    <row r="412" spans="1:14" ht="14.25" thickBot="1">
      <c r="A412" s="210"/>
      <c r="B412" s="18" t="s">
        <v>29</v>
      </c>
      <c r="C412" s="84">
        <v>3.37</v>
      </c>
      <c r="D412" s="84">
        <v>23.38</v>
      </c>
      <c r="E412" s="84">
        <v>6.13</v>
      </c>
      <c r="F412" s="39">
        <f>(D412-E412)/E412*100</f>
        <v>281.40293637846656</v>
      </c>
      <c r="G412" s="88">
        <v>6</v>
      </c>
      <c r="H412" s="88">
        <v>8838.7800000000007</v>
      </c>
      <c r="I412" s="88">
        <v>0</v>
      </c>
      <c r="J412" s="85"/>
      <c r="K412" s="85"/>
      <c r="L412" s="85"/>
      <c r="M412" s="39"/>
      <c r="N412" s="124">
        <f>D412/D516*100</f>
        <v>100</v>
      </c>
    </row>
    <row r="413" spans="1:14" ht="14.25" thickBot="1">
      <c r="A413" s="210"/>
      <c r="B413" s="18" t="s">
        <v>30</v>
      </c>
      <c r="C413" s="84">
        <v>2.91</v>
      </c>
      <c r="D413" s="84">
        <v>11.02</v>
      </c>
      <c r="E413" s="84">
        <v>1.78</v>
      </c>
      <c r="F413" s="39"/>
      <c r="G413" s="88">
        <v>11</v>
      </c>
      <c r="H413" s="88">
        <v>2589.19</v>
      </c>
      <c r="I413" s="88">
        <v>0</v>
      </c>
      <c r="J413" s="85"/>
      <c r="K413" s="85"/>
      <c r="L413" s="85"/>
      <c r="M413" s="39"/>
      <c r="N413" s="124">
        <f>D413/D517*100</f>
        <v>100</v>
      </c>
    </row>
    <row r="414" spans="1:14" ht="14.25" thickBot="1">
      <c r="A414" s="254"/>
      <c r="B414" s="19" t="s">
        <v>31</v>
      </c>
      <c r="C414" s="20">
        <f>C402+C404+C405+C406+C407+C408+C409+C410</f>
        <v>1973.35</v>
      </c>
      <c r="D414" s="20">
        <f t="shared" ref="D414:L414" si="103">D402+D404+D405+D406+D407+D408+D409+D410</f>
        <v>4638.8999999999996</v>
      </c>
      <c r="E414" s="20">
        <f t="shared" si="103"/>
        <v>4257.29</v>
      </c>
      <c r="F414" s="20">
        <f>(D414-E414)/E414*100</f>
        <v>8.9636834700008627</v>
      </c>
      <c r="G414" s="20">
        <f t="shared" si="103"/>
        <v>37114</v>
      </c>
      <c r="H414" s="20">
        <f t="shared" si="103"/>
        <v>5670335.5</v>
      </c>
      <c r="I414" s="20">
        <f t="shared" si="103"/>
        <v>2457</v>
      </c>
      <c r="J414" s="20">
        <f t="shared" si="103"/>
        <v>303.13</v>
      </c>
      <c r="K414" s="20">
        <f t="shared" si="103"/>
        <v>1953.8000000000002</v>
      </c>
      <c r="L414" s="20">
        <f t="shared" si="103"/>
        <v>967.83</v>
      </c>
      <c r="M414" s="20">
        <f t="shared" ref="M414:M417" si="104">(K414-L414)/L414*100</f>
        <v>101.87429610572106</v>
      </c>
      <c r="N414" s="125">
        <f>D414/D518*100</f>
        <v>49.949243088558148</v>
      </c>
    </row>
    <row r="415" spans="1:14" ht="15" thickTop="1" thickBot="1">
      <c r="A415" s="210" t="s">
        <v>32</v>
      </c>
      <c r="B415" s="177" t="s">
        <v>19</v>
      </c>
      <c r="C415" s="23">
        <v>83.197687000000002</v>
      </c>
      <c r="D415" s="23">
        <v>415.33305200000001</v>
      </c>
      <c r="E415" s="23">
        <v>487.58</v>
      </c>
      <c r="F415" s="39">
        <f>(D415-E415)/E415*100</f>
        <v>-14.81745518684113</v>
      </c>
      <c r="G415" s="24">
        <v>2359</v>
      </c>
      <c r="H415" s="24">
        <v>243373.82579999999</v>
      </c>
      <c r="I415" s="24">
        <v>237</v>
      </c>
      <c r="J415" s="23">
        <v>35.096212999999999</v>
      </c>
      <c r="K415" s="24">
        <v>161.25913800000001</v>
      </c>
      <c r="L415" s="24">
        <v>163.93</v>
      </c>
      <c r="M415" s="39">
        <f t="shared" si="104"/>
        <v>-1.6292698102848773</v>
      </c>
      <c r="N415" s="124">
        <f>D415/D506*100</f>
        <v>10.297156949032459</v>
      </c>
    </row>
    <row r="416" spans="1:14" ht="14.25" thickBot="1">
      <c r="A416" s="210"/>
      <c r="B416" s="177" t="s">
        <v>20</v>
      </c>
      <c r="C416" s="24">
        <v>19.996699</v>
      </c>
      <c r="D416" s="24">
        <v>91.038161000000002</v>
      </c>
      <c r="E416" s="24">
        <v>123.73</v>
      </c>
      <c r="F416" s="39">
        <f>(D416-E416)/E416*100</f>
        <v>-26.421917885718905</v>
      </c>
      <c r="G416" s="24">
        <v>718</v>
      </c>
      <c r="H416" s="24">
        <v>14340</v>
      </c>
      <c r="I416" s="25">
        <v>105</v>
      </c>
      <c r="J416" s="24">
        <v>20.253357000000001</v>
      </c>
      <c r="K416" s="24">
        <v>63.589165999999999</v>
      </c>
      <c r="L416" s="24">
        <v>62.81</v>
      </c>
      <c r="M416" s="39">
        <f t="shared" si="104"/>
        <v>1.2405126572201821</v>
      </c>
      <c r="N416" s="124">
        <f>D416/D507*100</f>
        <v>8.4689508932372419</v>
      </c>
    </row>
    <row r="417" spans="1:14" ht="14.25" thickBot="1">
      <c r="A417" s="210"/>
      <c r="B417" s="177" t="s">
        <v>21</v>
      </c>
      <c r="C417" s="24">
        <v>0.37049700000000002</v>
      </c>
      <c r="D417" s="24">
        <v>3.7606259999999998</v>
      </c>
      <c r="E417" s="24">
        <v>0.37</v>
      </c>
      <c r="F417" s="39">
        <f>(D417-E417)/E417*100</f>
        <v>916.38540540540521</v>
      </c>
      <c r="G417" s="24">
        <v>6</v>
      </c>
      <c r="H417" s="24">
        <v>2092.3200000000002</v>
      </c>
      <c r="I417" s="24">
        <v>3</v>
      </c>
      <c r="J417" s="24">
        <v>2.87</v>
      </c>
      <c r="K417" s="24">
        <v>19.075991999999999</v>
      </c>
      <c r="L417" s="24">
        <v>1.85</v>
      </c>
      <c r="M417" s="39">
        <f t="shared" si="104"/>
        <v>931.1347027027025</v>
      </c>
      <c r="N417" s="124">
        <f>D417/D508*100</f>
        <v>0.7429536085813927</v>
      </c>
    </row>
    <row r="418" spans="1:14" ht="14.25" thickBot="1">
      <c r="A418" s="210"/>
      <c r="B418" s="177" t="s">
        <v>22</v>
      </c>
      <c r="C418" s="24">
        <v>2.8761220000000001</v>
      </c>
      <c r="D418" s="24">
        <v>14.330933999999999</v>
      </c>
      <c r="E418" s="24">
        <v>12.97</v>
      </c>
      <c r="F418" s="39">
        <f>(D418-E418)/E418*100</f>
        <v>10.492937548188115</v>
      </c>
      <c r="G418" s="24">
        <v>1169</v>
      </c>
      <c r="H418" s="24">
        <v>53251.15</v>
      </c>
      <c r="I418" s="24">
        <v>24</v>
      </c>
      <c r="J418" s="24">
        <v>0.78387799999999996</v>
      </c>
      <c r="K418" s="24">
        <v>1.9812460000000001</v>
      </c>
      <c r="L418" s="24">
        <v>0.36</v>
      </c>
      <c r="M418" s="39"/>
      <c r="N418" s="124">
        <f>D418/D509*100</f>
        <v>5.8298953193560052</v>
      </c>
    </row>
    <row r="419" spans="1:14" ht="14.25" thickBot="1">
      <c r="A419" s="210"/>
      <c r="B419" s="177" t="s">
        <v>23</v>
      </c>
      <c r="C419" s="24"/>
      <c r="D419" s="24"/>
      <c r="E419" s="24"/>
      <c r="F419" s="39"/>
      <c r="G419" s="24"/>
      <c r="H419" s="24"/>
      <c r="I419" s="24"/>
      <c r="J419" s="24"/>
      <c r="K419" s="24"/>
      <c r="L419" s="24"/>
      <c r="M419" s="39"/>
      <c r="N419" s="124"/>
    </row>
    <row r="420" spans="1:14" ht="14.25" thickBot="1">
      <c r="A420" s="210"/>
      <c r="B420" s="177" t="s">
        <v>24</v>
      </c>
      <c r="C420" s="24">
        <v>6.2949149999999996</v>
      </c>
      <c r="D420" s="24">
        <v>32.979320999999999</v>
      </c>
      <c r="E420" s="24">
        <v>36.47</v>
      </c>
      <c r="F420" s="39">
        <f>(D420-E420)/E420*100</f>
        <v>-9.5713709898546764</v>
      </c>
      <c r="G420" s="24">
        <v>160</v>
      </c>
      <c r="H420" s="24">
        <v>174521</v>
      </c>
      <c r="I420" s="24">
        <v>11</v>
      </c>
      <c r="J420" s="24">
        <v>23.789406</v>
      </c>
      <c r="K420" s="24">
        <v>30.586199000000001</v>
      </c>
      <c r="L420" s="24">
        <v>4.25</v>
      </c>
      <c r="M420" s="39">
        <f>(K420-L420)/L420*100</f>
        <v>619.67527058823532</v>
      </c>
      <c r="N420" s="124">
        <f>D420/D511*100</f>
        <v>12.673188858926313</v>
      </c>
    </row>
    <row r="421" spans="1:14" ht="14.25" thickBot="1">
      <c r="A421" s="210"/>
      <c r="B421" s="177" t="s">
        <v>25</v>
      </c>
      <c r="C421" s="26">
        <v>550.08426399999996</v>
      </c>
      <c r="D421" s="26">
        <v>563.99226399999998</v>
      </c>
      <c r="E421" s="26">
        <v>266.97000000000003</v>
      </c>
      <c r="F421" s="39">
        <f>(D421-E421)/E421*100</f>
        <v>111.2567943963741</v>
      </c>
      <c r="G421" s="26">
        <v>415</v>
      </c>
      <c r="H421" s="26">
        <v>46193.127970000001</v>
      </c>
      <c r="I421" s="26"/>
      <c r="J421" s="26"/>
      <c r="K421" s="26"/>
      <c r="L421" s="26"/>
      <c r="M421" s="39"/>
      <c r="N421" s="124">
        <f>D421/D512*100</f>
        <v>15.965247965818483</v>
      </c>
    </row>
    <row r="422" spans="1:14" ht="14.25" thickBot="1">
      <c r="A422" s="210"/>
      <c r="B422" s="177" t="s">
        <v>26</v>
      </c>
      <c r="C422" s="24">
        <v>8.58</v>
      </c>
      <c r="D422" s="24">
        <v>45.58</v>
      </c>
      <c r="E422" s="24">
        <v>15.52</v>
      </c>
      <c r="F422" s="39">
        <f>(D422-E422)/E422*100</f>
        <v>193.68556701030928</v>
      </c>
      <c r="G422" s="24">
        <v>6496</v>
      </c>
      <c r="H422" s="24">
        <v>179177.69</v>
      </c>
      <c r="I422" s="24">
        <v>31</v>
      </c>
      <c r="J422" s="24">
        <v>1.2010959999999999</v>
      </c>
      <c r="K422" s="24">
        <v>5.1748289999999999</v>
      </c>
      <c r="L422" s="24">
        <v>1.47</v>
      </c>
      <c r="M422" s="39">
        <f>(K422-L422)/L422*100</f>
        <v>252.02918367346939</v>
      </c>
      <c r="N422" s="124">
        <f>D422/D513*100</f>
        <v>6.8606339371459839</v>
      </c>
    </row>
    <row r="423" spans="1:14" ht="14.25" thickBot="1">
      <c r="A423" s="210"/>
      <c r="B423" s="177" t="s">
        <v>27</v>
      </c>
      <c r="C423" s="24"/>
      <c r="D423" s="24"/>
      <c r="E423" s="24"/>
      <c r="F423" s="39"/>
      <c r="G423" s="24"/>
      <c r="H423" s="24"/>
      <c r="I423" s="24"/>
      <c r="J423" s="24"/>
      <c r="K423" s="24"/>
      <c r="L423" s="24"/>
      <c r="M423" s="39"/>
      <c r="N423" s="124"/>
    </row>
    <row r="424" spans="1:14" ht="14.25" thickBot="1">
      <c r="A424" s="210"/>
      <c r="B424" s="18" t="s">
        <v>28</v>
      </c>
      <c r="C424" s="48"/>
      <c r="D424" s="48"/>
      <c r="E424" s="48"/>
      <c r="F424" s="39"/>
      <c r="G424" s="48"/>
      <c r="H424" s="48"/>
      <c r="I424" s="48"/>
      <c r="J424" s="48"/>
      <c r="K424" s="48"/>
      <c r="L424" s="48"/>
      <c r="M424" s="39"/>
      <c r="N424" s="124"/>
    </row>
    <row r="425" spans="1:14" ht="14.25" thickBot="1">
      <c r="A425" s="210"/>
      <c r="B425" s="18" t="s">
        <v>29</v>
      </c>
      <c r="C425" s="48"/>
      <c r="D425" s="48"/>
      <c r="E425" s="48"/>
      <c r="F425" s="39"/>
      <c r="G425" s="48"/>
      <c r="H425" s="48"/>
      <c r="I425" s="48"/>
      <c r="J425" s="48"/>
      <c r="K425" s="48"/>
      <c r="L425" s="48"/>
      <c r="M425" s="39"/>
      <c r="N425" s="124"/>
    </row>
    <row r="426" spans="1:14" ht="14.25" thickBot="1">
      <c r="A426" s="210"/>
      <c r="B426" s="18" t="s">
        <v>30</v>
      </c>
      <c r="C426" s="48"/>
      <c r="D426" s="48"/>
      <c r="E426" s="48"/>
      <c r="F426" s="39"/>
      <c r="G426" s="48"/>
      <c r="H426" s="48"/>
      <c r="I426" s="48"/>
      <c r="J426" s="48"/>
      <c r="K426" s="48"/>
      <c r="L426" s="48"/>
      <c r="M426" s="39"/>
      <c r="N426" s="124"/>
    </row>
    <row r="427" spans="1:14" ht="14.25" thickBot="1">
      <c r="A427" s="254"/>
      <c r="B427" s="19" t="s">
        <v>31</v>
      </c>
      <c r="C427" s="20">
        <f t="shared" ref="C427:L427" si="105">C415+C417+C418+C419+C420+C421+C422+C423</f>
        <v>651.40348500000005</v>
      </c>
      <c r="D427" s="20">
        <f t="shared" si="105"/>
        <v>1075.976197</v>
      </c>
      <c r="E427" s="20">
        <f t="shared" si="105"/>
        <v>819.88</v>
      </c>
      <c r="F427" s="20">
        <f>(D427-E427)/E427*100</f>
        <v>31.235814631409468</v>
      </c>
      <c r="G427" s="20">
        <f t="shared" si="105"/>
        <v>10605</v>
      </c>
      <c r="H427" s="20">
        <f t="shared" si="105"/>
        <v>698609.11376999994</v>
      </c>
      <c r="I427" s="20">
        <f t="shared" si="105"/>
        <v>306</v>
      </c>
      <c r="J427" s="20">
        <f t="shared" si="105"/>
        <v>63.740592999999997</v>
      </c>
      <c r="K427" s="20">
        <f t="shared" si="105"/>
        <v>218.07740399999997</v>
      </c>
      <c r="L427" s="20">
        <f t="shared" si="105"/>
        <v>171.86</v>
      </c>
      <c r="M427" s="20">
        <f t="shared" ref="M427:M431" si="106">(K427-L427)/L427*100</f>
        <v>26.892472943093189</v>
      </c>
      <c r="N427" s="125">
        <f>D427/D518*100</f>
        <v>11.585547569780623</v>
      </c>
    </row>
    <row r="428" spans="1:14" ht="14.25" thickTop="1">
      <c r="A428" s="219" t="s">
        <v>33</v>
      </c>
      <c r="B428" s="22" t="s">
        <v>19</v>
      </c>
      <c r="C428" s="119">
        <v>138.7368009999999</v>
      </c>
      <c r="D428" s="119">
        <v>729.39251999999999</v>
      </c>
      <c r="E428" s="104">
        <v>920.43719999999996</v>
      </c>
      <c r="F428" s="126">
        <f>(D428-E428)/E428*100</f>
        <v>-20.755862540105937</v>
      </c>
      <c r="G428" s="85">
        <v>5798</v>
      </c>
      <c r="H428" s="85">
        <v>702755.57470200025</v>
      </c>
      <c r="I428" s="85">
        <v>545</v>
      </c>
      <c r="J428" s="85">
        <v>91.99</v>
      </c>
      <c r="K428" s="85">
        <v>371.16</v>
      </c>
      <c r="L428" s="85">
        <v>261.06585799999999</v>
      </c>
      <c r="M428" s="126">
        <f t="shared" si="106"/>
        <v>42.171022608402524</v>
      </c>
      <c r="N428" s="127">
        <f t="shared" ref="N428:N433" si="107">D428/D506*100</f>
        <v>18.083485577955631</v>
      </c>
    </row>
    <row r="429" spans="1:14">
      <c r="A429" s="255"/>
      <c r="B429" s="177" t="s">
        <v>20</v>
      </c>
      <c r="C429" s="119">
        <v>33.12303399999999</v>
      </c>
      <c r="D429" s="119">
        <v>175.234937</v>
      </c>
      <c r="E429" s="104">
        <v>154.79122599999997</v>
      </c>
      <c r="F429" s="39">
        <f>(D429-E429)/E429*100</f>
        <v>13.207280236930252</v>
      </c>
      <c r="G429" s="85">
        <v>2142</v>
      </c>
      <c r="H429" s="85">
        <v>42840</v>
      </c>
      <c r="I429" s="85">
        <v>194</v>
      </c>
      <c r="J429" s="85">
        <v>36.99</v>
      </c>
      <c r="K429" s="85">
        <v>156.65</v>
      </c>
      <c r="L429" s="85">
        <v>109.05725999999999</v>
      </c>
      <c r="M429" s="39">
        <f t="shared" si="106"/>
        <v>43.640139134249317</v>
      </c>
      <c r="N429" s="124">
        <f t="shared" si="107"/>
        <v>16.301472480672384</v>
      </c>
    </row>
    <row r="430" spans="1:14">
      <c r="A430" s="255"/>
      <c r="B430" s="177" t="s">
        <v>21</v>
      </c>
      <c r="C430" s="119">
        <v>1.180659999999996</v>
      </c>
      <c r="D430" s="119">
        <v>16.526979000000004</v>
      </c>
      <c r="E430" s="104">
        <v>11.564612</v>
      </c>
      <c r="F430" s="39">
        <f>(D430-E430)/E430*100</f>
        <v>42.909930743893561</v>
      </c>
      <c r="G430" s="85">
        <v>184</v>
      </c>
      <c r="H430" s="85">
        <v>63113.9</v>
      </c>
      <c r="I430" s="85">
        <v>2</v>
      </c>
      <c r="J430" s="85">
        <v>0</v>
      </c>
      <c r="K430" s="85">
        <v>0</v>
      </c>
      <c r="L430" s="85">
        <v>2</v>
      </c>
      <c r="M430" s="39">
        <f t="shared" si="106"/>
        <v>-100</v>
      </c>
      <c r="N430" s="124">
        <f t="shared" si="107"/>
        <v>3.2650890269329893</v>
      </c>
    </row>
    <row r="431" spans="1:14">
      <c r="A431" s="255"/>
      <c r="B431" s="177" t="s">
        <v>22</v>
      </c>
      <c r="C431" s="119">
        <v>0.19245600000000085</v>
      </c>
      <c r="D431" s="119">
        <v>7.1954350000000007</v>
      </c>
      <c r="E431" s="104">
        <v>6.4945249999999994</v>
      </c>
      <c r="F431" s="39">
        <f>(D431-E431)/E431*100</f>
        <v>10.792321224415971</v>
      </c>
      <c r="G431" s="85">
        <v>206</v>
      </c>
      <c r="H431" s="85">
        <v>16884.5</v>
      </c>
      <c r="I431" s="85">
        <v>28</v>
      </c>
      <c r="J431" s="85">
        <v>3</v>
      </c>
      <c r="K431" s="85">
        <v>12</v>
      </c>
      <c r="L431" s="85">
        <v>2</v>
      </c>
      <c r="M431" s="39">
        <f t="shared" si="106"/>
        <v>500</v>
      </c>
      <c r="N431" s="124">
        <f t="shared" si="107"/>
        <v>2.9271387913188618</v>
      </c>
    </row>
    <row r="432" spans="1:14">
      <c r="A432" s="255"/>
      <c r="B432" s="177" t="s">
        <v>23</v>
      </c>
      <c r="C432" s="119">
        <v>0</v>
      </c>
      <c r="D432" s="119">
        <v>0.11320799999999999</v>
      </c>
      <c r="E432" s="104">
        <v>0</v>
      </c>
      <c r="F432" s="39"/>
      <c r="G432" s="85"/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39"/>
      <c r="N432" s="124">
        <f t="shared" si="107"/>
        <v>1.2609326945653185</v>
      </c>
    </row>
    <row r="433" spans="1:14">
      <c r="A433" s="255"/>
      <c r="B433" s="177" t="s">
        <v>24</v>
      </c>
      <c r="C433" s="119">
        <v>1.4150979999999986</v>
      </c>
      <c r="D433" s="119">
        <v>9.6613609999999994</v>
      </c>
      <c r="E433" s="104">
        <v>33.713487999999998</v>
      </c>
      <c r="F433" s="39">
        <f>(D433-E433)/E433*100</f>
        <v>-71.342742702861244</v>
      </c>
      <c r="G433" s="85">
        <v>11</v>
      </c>
      <c r="H433" s="85">
        <v>2440.1437999999998</v>
      </c>
      <c r="I433" s="85">
        <v>4</v>
      </c>
      <c r="J433" s="85">
        <v>0</v>
      </c>
      <c r="K433" s="85">
        <v>2</v>
      </c>
      <c r="L433" s="85">
        <v>0</v>
      </c>
      <c r="M433" s="39"/>
      <c r="N433" s="124">
        <f t="shared" si="107"/>
        <v>3.7126371579107156</v>
      </c>
    </row>
    <row r="434" spans="1:14">
      <c r="A434" s="255"/>
      <c r="B434" s="177" t="s">
        <v>25</v>
      </c>
      <c r="C434" s="119">
        <v>0</v>
      </c>
      <c r="D434" s="119">
        <v>0</v>
      </c>
      <c r="E434" s="104">
        <v>0</v>
      </c>
      <c r="F434" s="39"/>
      <c r="G434" s="87"/>
      <c r="H434" s="87">
        <v>0</v>
      </c>
      <c r="I434" s="85">
        <v>0</v>
      </c>
      <c r="J434" s="85">
        <v>0</v>
      </c>
      <c r="K434" s="85">
        <v>0</v>
      </c>
      <c r="L434" s="85">
        <v>0</v>
      </c>
      <c r="M434" s="39"/>
      <c r="N434" s="124"/>
    </row>
    <row r="435" spans="1:14">
      <c r="A435" s="255"/>
      <c r="B435" s="177" t="s">
        <v>26</v>
      </c>
      <c r="C435" s="119">
        <v>21.636163999999923</v>
      </c>
      <c r="D435" s="119">
        <v>158.22789099999989</v>
      </c>
      <c r="E435" s="104">
        <v>121.48781499999994</v>
      </c>
      <c r="F435" s="39">
        <f>(D435-E435)/E435*100</f>
        <v>30.241778568492624</v>
      </c>
      <c r="G435" s="85">
        <v>2461</v>
      </c>
      <c r="H435" s="85">
        <v>1399582.34</v>
      </c>
      <c r="I435" s="85">
        <v>9</v>
      </c>
      <c r="J435" s="85">
        <v>1</v>
      </c>
      <c r="K435" s="85">
        <v>6.1</v>
      </c>
      <c r="L435" s="85">
        <v>7.1000000000000005</v>
      </c>
      <c r="M435" s="39">
        <f>(K435-L435)/L435*100</f>
        <v>-14.084507042253533</v>
      </c>
      <c r="N435" s="124">
        <f>D435/D513*100</f>
        <v>23.816227266292998</v>
      </c>
    </row>
    <row r="436" spans="1:14">
      <c r="A436" s="255"/>
      <c r="B436" s="177" t="s">
        <v>27</v>
      </c>
      <c r="C436" s="119">
        <v>0</v>
      </c>
      <c r="D436" s="119">
        <v>0</v>
      </c>
      <c r="E436" s="104">
        <v>0</v>
      </c>
      <c r="F436" s="39"/>
      <c r="G436" s="85"/>
      <c r="H436" s="85"/>
      <c r="I436" s="85">
        <v>0</v>
      </c>
      <c r="J436" s="85">
        <v>0</v>
      </c>
      <c r="K436" s="85">
        <v>0</v>
      </c>
      <c r="L436" s="85">
        <v>0</v>
      </c>
      <c r="M436" s="39"/>
      <c r="N436" s="124"/>
    </row>
    <row r="437" spans="1:14">
      <c r="A437" s="255"/>
      <c r="B437" s="18" t="s">
        <v>28</v>
      </c>
      <c r="C437" s="119">
        <v>0</v>
      </c>
      <c r="D437" s="119">
        <v>0</v>
      </c>
      <c r="E437" s="104">
        <v>0</v>
      </c>
      <c r="F437" s="39"/>
      <c r="G437" s="85"/>
      <c r="H437" s="85"/>
      <c r="I437" s="85">
        <v>0</v>
      </c>
      <c r="J437" s="85">
        <v>0</v>
      </c>
      <c r="K437" s="85">
        <v>0</v>
      </c>
      <c r="L437" s="85">
        <v>0</v>
      </c>
      <c r="M437" s="39"/>
      <c r="N437" s="124"/>
    </row>
    <row r="438" spans="1:14">
      <c r="A438" s="255"/>
      <c r="B438" s="18" t="s">
        <v>29</v>
      </c>
      <c r="C438" s="119">
        <v>0</v>
      </c>
      <c r="D438" s="119">
        <v>0</v>
      </c>
      <c r="E438" s="104">
        <v>0</v>
      </c>
      <c r="F438" s="39"/>
      <c r="G438" s="85"/>
      <c r="H438" s="85"/>
      <c r="I438" s="85">
        <v>0</v>
      </c>
      <c r="J438" s="85">
        <v>0</v>
      </c>
      <c r="K438" s="85">
        <v>0</v>
      </c>
      <c r="L438" s="85">
        <v>0</v>
      </c>
      <c r="M438" s="39"/>
      <c r="N438" s="124"/>
    </row>
    <row r="439" spans="1:14">
      <c r="A439" s="255"/>
      <c r="B439" s="18" t="s">
        <v>30</v>
      </c>
      <c r="C439" s="119">
        <v>0</v>
      </c>
      <c r="D439" s="119">
        <v>0</v>
      </c>
      <c r="E439" s="104">
        <v>0</v>
      </c>
      <c r="F439" s="39"/>
      <c r="G439" s="85"/>
      <c r="H439" s="85"/>
      <c r="I439" s="85">
        <v>0</v>
      </c>
      <c r="J439" s="85">
        <v>0</v>
      </c>
      <c r="K439" s="85">
        <v>0</v>
      </c>
      <c r="L439" s="85">
        <v>0</v>
      </c>
      <c r="M439" s="39"/>
      <c r="N439" s="124"/>
    </row>
    <row r="440" spans="1:14" ht="14.25" thickBot="1">
      <c r="A440" s="209"/>
      <c r="B440" s="19" t="s">
        <v>31</v>
      </c>
      <c r="C440" s="20">
        <f t="shared" ref="C440:L440" si="108">C428+C430+C431+C432+C433+C434+C435+C436</f>
        <v>163.16117899999981</v>
      </c>
      <c r="D440" s="20">
        <f t="shared" si="108"/>
        <v>921.11739399999976</v>
      </c>
      <c r="E440" s="20">
        <f t="shared" si="108"/>
        <v>1093.6976399999999</v>
      </c>
      <c r="F440" s="20">
        <f>(D440-E440)/E440*100</f>
        <v>-15.779520745788583</v>
      </c>
      <c r="G440" s="20">
        <f t="shared" si="108"/>
        <v>8660</v>
      </c>
      <c r="H440" s="20">
        <f t="shared" si="108"/>
        <v>2184776.4585020002</v>
      </c>
      <c r="I440" s="20">
        <f t="shared" si="108"/>
        <v>588</v>
      </c>
      <c r="J440" s="20">
        <f t="shared" si="108"/>
        <v>95.99</v>
      </c>
      <c r="K440" s="20">
        <f t="shared" si="108"/>
        <v>391.26000000000005</v>
      </c>
      <c r="L440" s="20">
        <f t="shared" si="108"/>
        <v>272.16585800000001</v>
      </c>
      <c r="M440" s="20">
        <f t="shared" ref="M440:M442" si="109">(K440-L440)/L440*100</f>
        <v>43.757928667158545</v>
      </c>
      <c r="N440" s="125">
        <f>D440/D518*100</f>
        <v>9.9181091694162813</v>
      </c>
    </row>
    <row r="441" spans="1:14" ht="14.25" thickTop="1">
      <c r="A441" s="255" t="s">
        <v>34</v>
      </c>
      <c r="B441" s="177" t="s">
        <v>19</v>
      </c>
      <c r="C441" s="40">
        <v>27.208300000000001</v>
      </c>
      <c r="D441" s="40">
        <v>161.85980000000001</v>
      </c>
      <c r="E441" s="40">
        <v>198.26589999999999</v>
      </c>
      <c r="F441" s="39">
        <f>(D441-E441)/E441*100</f>
        <v>-18.36225997511422</v>
      </c>
      <c r="G441" s="137">
        <v>1068</v>
      </c>
      <c r="H441" s="137">
        <v>81904.759999999995</v>
      </c>
      <c r="I441" s="137">
        <v>177</v>
      </c>
      <c r="J441" s="137">
        <v>3.4363999999999999</v>
      </c>
      <c r="K441" s="137">
        <v>71.137800000000013</v>
      </c>
      <c r="L441" s="137">
        <v>173.06129999999999</v>
      </c>
      <c r="M441" s="39">
        <f t="shared" si="109"/>
        <v>-58.894449538978378</v>
      </c>
      <c r="N441" s="124">
        <f>D441/D506*100</f>
        <v>4.0129138683116512</v>
      </c>
    </row>
    <row r="442" spans="1:14">
      <c r="A442" s="255"/>
      <c r="B442" s="177" t="s">
        <v>20</v>
      </c>
      <c r="C442" s="39">
        <v>9.5512999999999995</v>
      </c>
      <c r="D442" s="39">
        <v>47.265799999999999</v>
      </c>
      <c r="E442" s="39">
        <v>59.012599999999999</v>
      </c>
      <c r="F442" s="39">
        <f>(D442-E442)/E442*100</f>
        <v>-19.905579486414769</v>
      </c>
      <c r="G442" s="137">
        <v>414</v>
      </c>
      <c r="H442" s="137">
        <v>8280</v>
      </c>
      <c r="I442" s="137">
        <v>73</v>
      </c>
      <c r="J442" s="137">
        <v>1.08</v>
      </c>
      <c r="K442" s="137">
        <v>15.447999999999999</v>
      </c>
      <c r="L442" s="137">
        <v>50.978000000000002</v>
      </c>
      <c r="M442" s="39">
        <f t="shared" si="109"/>
        <v>-69.696731923574873</v>
      </c>
      <c r="N442" s="124">
        <f>D442/D507*100</f>
        <v>4.3969664449787471</v>
      </c>
    </row>
    <row r="443" spans="1:14">
      <c r="A443" s="255"/>
      <c r="B443" s="177" t="s">
        <v>21</v>
      </c>
      <c r="C443" s="39">
        <v>1.5589</v>
      </c>
      <c r="D443" s="39">
        <v>6.4550000000000001</v>
      </c>
      <c r="E443" s="39">
        <v>5.1139000000000001</v>
      </c>
      <c r="F443" s="39">
        <f>(D443-E443)/E443*100</f>
        <v>26.22460353155126</v>
      </c>
      <c r="G443" s="137">
        <v>43</v>
      </c>
      <c r="H443" s="137">
        <v>5602.74</v>
      </c>
      <c r="I443" s="137">
        <v>7</v>
      </c>
      <c r="J443" s="137">
        <v>0.31850000000000001</v>
      </c>
      <c r="K443" s="137">
        <v>2.5543000000000005</v>
      </c>
      <c r="L443" s="137">
        <v>5.5721999999999996</v>
      </c>
      <c r="M443" s="39"/>
      <c r="N443" s="124">
        <f>D443/D508*100</f>
        <v>1.2752572426486681</v>
      </c>
    </row>
    <row r="444" spans="1:14">
      <c r="A444" s="255"/>
      <c r="B444" s="177" t="s">
        <v>22</v>
      </c>
      <c r="C444" s="39">
        <v>9.1430000000000007</v>
      </c>
      <c r="D444" s="39">
        <v>35.061900000000001</v>
      </c>
      <c r="E444" s="39">
        <v>34.794699999999999</v>
      </c>
      <c r="F444" s="39">
        <f>(D444-E444)/E444*100</f>
        <v>0.76793304727444855</v>
      </c>
      <c r="G444" s="137">
        <v>1533</v>
      </c>
      <c r="H444" s="137">
        <v>48330.7</v>
      </c>
      <c r="I444" s="137">
        <v>274</v>
      </c>
      <c r="J444" s="137">
        <v>6.7182000000000004</v>
      </c>
      <c r="K444" s="137">
        <v>27.638500000000001</v>
      </c>
      <c r="L444" s="137">
        <v>31.748200000000001</v>
      </c>
      <c r="M444" s="39">
        <f t="shared" ref="M444:M449" si="110">(K444-L444)/L444*100</f>
        <v>-12.944670878978966</v>
      </c>
      <c r="N444" s="124">
        <f>D444/D509*100</f>
        <v>14.263355528518124</v>
      </c>
    </row>
    <row r="445" spans="1:14">
      <c r="A445" s="255"/>
      <c r="B445" s="177" t="s">
        <v>23</v>
      </c>
      <c r="C445" s="39">
        <v>0</v>
      </c>
      <c r="D445" s="39">
        <v>0</v>
      </c>
      <c r="E445" s="39">
        <v>0</v>
      </c>
      <c r="F445" s="39"/>
      <c r="G445" s="137">
        <v>0</v>
      </c>
      <c r="H445" s="137">
        <v>0</v>
      </c>
      <c r="I445" s="137">
        <v>0</v>
      </c>
      <c r="J445" s="137">
        <v>0</v>
      </c>
      <c r="K445" s="137">
        <v>0</v>
      </c>
      <c r="L445" s="137">
        <v>0</v>
      </c>
      <c r="M445" s="39"/>
      <c r="N445" s="124"/>
    </row>
    <row r="446" spans="1:14">
      <c r="A446" s="255"/>
      <c r="B446" s="177" t="s">
        <v>24</v>
      </c>
      <c r="C446" s="39">
        <v>13.7752</v>
      </c>
      <c r="D446" s="39">
        <v>43.255000000000003</v>
      </c>
      <c r="E446" s="39">
        <v>65.656899999999993</v>
      </c>
      <c r="F446" s="39">
        <f>(D446-E446)/E446*100</f>
        <v>-34.119643175355513</v>
      </c>
      <c r="G446" s="137">
        <v>41</v>
      </c>
      <c r="H446" s="137">
        <v>47643.58</v>
      </c>
      <c r="I446" s="137">
        <v>11</v>
      </c>
      <c r="J446" s="137">
        <v>0.84970000000000001</v>
      </c>
      <c r="K446" s="137">
        <v>27.646999999999998</v>
      </c>
      <c r="L446" s="137">
        <v>3.8189000000000002</v>
      </c>
      <c r="M446" s="39">
        <f t="shared" si="110"/>
        <v>623.95192332870715</v>
      </c>
      <c r="N446" s="124">
        <f>D446/D511*100</f>
        <v>16.621894189175627</v>
      </c>
    </row>
    <row r="447" spans="1:14">
      <c r="A447" s="255"/>
      <c r="B447" s="177" t="s">
        <v>25</v>
      </c>
      <c r="C447" s="41">
        <v>136.28290000000001</v>
      </c>
      <c r="D447" s="41">
        <v>555.99450000000002</v>
      </c>
      <c r="E447" s="41">
        <v>855.92470000000003</v>
      </c>
      <c r="F447" s="39">
        <f>(D447-E447)/E447*100</f>
        <v>-35.041657285973869</v>
      </c>
      <c r="G447" s="139">
        <v>97</v>
      </c>
      <c r="H447" s="139">
        <v>44776.66</v>
      </c>
      <c r="I447" s="139">
        <v>395</v>
      </c>
      <c r="J447" s="139">
        <v>79.545000000000002</v>
      </c>
      <c r="K447" s="139">
        <v>180.505</v>
      </c>
      <c r="L447" s="139">
        <v>117.44199999999999</v>
      </c>
      <c r="M447" s="39">
        <f t="shared" si="110"/>
        <v>53.69714412220501</v>
      </c>
      <c r="N447" s="124">
        <f>D447/D512*100</f>
        <v>15.738850737376895</v>
      </c>
    </row>
    <row r="448" spans="1:14">
      <c r="A448" s="255"/>
      <c r="B448" s="177" t="s">
        <v>26</v>
      </c>
      <c r="C448" s="39">
        <v>4.7343000000000002</v>
      </c>
      <c r="D448" s="39">
        <v>41.158700000000003</v>
      </c>
      <c r="E448" s="39">
        <v>61.031500000000001</v>
      </c>
      <c r="F448" s="39">
        <f>(D448-E448)/E448*100</f>
        <v>-32.561546086856787</v>
      </c>
      <c r="G448" s="137">
        <v>1205</v>
      </c>
      <c r="H448" s="137">
        <v>51604</v>
      </c>
      <c r="I448" s="137">
        <v>62</v>
      </c>
      <c r="J448" s="137">
        <v>3.5731999999999999</v>
      </c>
      <c r="K448" s="137">
        <v>29.138500000000001</v>
      </c>
      <c r="L448" s="137">
        <v>32.784199999999998</v>
      </c>
      <c r="M448" s="39">
        <f t="shared" si="110"/>
        <v>-11.1202957522221</v>
      </c>
      <c r="N448" s="124">
        <f>D448/D513*100</f>
        <v>6.1951464245022043</v>
      </c>
    </row>
    <row r="449" spans="1:14">
      <c r="A449" s="255"/>
      <c r="B449" s="177" t="s">
        <v>27</v>
      </c>
      <c r="C449" s="42">
        <v>0</v>
      </c>
      <c r="D449" s="42">
        <v>0</v>
      </c>
      <c r="E449" s="42">
        <v>0</v>
      </c>
      <c r="F449" s="39" t="e">
        <f>(D449-E449)/E449*100</f>
        <v>#DIV/0!</v>
      </c>
      <c r="G449" s="137">
        <v>0</v>
      </c>
      <c r="H449" s="137">
        <v>0</v>
      </c>
      <c r="I449" s="137">
        <v>0</v>
      </c>
      <c r="J449" s="137">
        <v>0</v>
      </c>
      <c r="K449" s="138">
        <v>0</v>
      </c>
      <c r="L449" s="137">
        <v>0</v>
      </c>
      <c r="M449" s="39" t="e">
        <f t="shared" si="110"/>
        <v>#DIV/0!</v>
      </c>
      <c r="N449" s="124">
        <f>D449/D514*100</f>
        <v>0</v>
      </c>
    </row>
    <row r="450" spans="1:14">
      <c r="A450" s="255"/>
      <c r="B450" s="18" t="s">
        <v>28</v>
      </c>
      <c r="C450" s="42">
        <v>0</v>
      </c>
      <c r="D450" s="42">
        <v>0</v>
      </c>
      <c r="E450" s="42">
        <v>0</v>
      </c>
      <c r="F450" s="39" t="e">
        <f>(D450-E450)/E450*100</f>
        <v>#DIV/0!</v>
      </c>
      <c r="G450" s="138">
        <v>0</v>
      </c>
      <c r="H450" s="138">
        <v>0</v>
      </c>
      <c r="I450" s="138">
        <v>0</v>
      </c>
      <c r="J450" s="138">
        <v>0</v>
      </c>
      <c r="K450" s="138">
        <v>0</v>
      </c>
      <c r="L450" s="138">
        <v>0</v>
      </c>
      <c r="M450" s="39"/>
      <c r="N450" s="124" t="e">
        <f>D450/D515*100</f>
        <v>#DIV/0!</v>
      </c>
    </row>
    <row r="451" spans="1:14">
      <c r="A451" s="255"/>
      <c r="B451" s="18" t="s">
        <v>29</v>
      </c>
      <c r="C451" s="42">
        <v>0</v>
      </c>
      <c r="D451" s="42">
        <v>0</v>
      </c>
      <c r="E451" s="42">
        <v>0</v>
      </c>
      <c r="F451" s="39"/>
      <c r="G451" s="138">
        <v>0</v>
      </c>
      <c r="H451" s="138">
        <v>0</v>
      </c>
      <c r="I451" s="138">
        <v>0</v>
      </c>
      <c r="J451" s="138">
        <v>0</v>
      </c>
      <c r="K451" s="138">
        <v>0</v>
      </c>
      <c r="L451" s="138">
        <v>0</v>
      </c>
      <c r="M451" s="39"/>
      <c r="N451" s="124"/>
    </row>
    <row r="452" spans="1:14">
      <c r="A452" s="255"/>
      <c r="B452" s="18" t="s">
        <v>30</v>
      </c>
      <c r="C452" s="42">
        <v>0</v>
      </c>
      <c r="D452" s="42">
        <v>0</v>
      </c>
      <c r="E452" s="42">
        <v>0</v>
      </c>
      <c r="F452" s="39"/>
      <c r="G452" s="138">
        <v>0</v>
      </c>
      <c r="H452" s="138">
        <v>0</v>
      </c>
      <c r="I452" s="138">
        <v>0</v>
      </c>
      <c r="J452" s="138">
        <v>0</v>
      </c>
      <c r="K452" s="138">
        <v>0</v>
      </c>
      <c r="L452" s="138">
        <v>0</v>
      </c>
      <c r="M452" s="39" t="e">
        <f>(K452-L452)/L452*100</f>
        <v>#DIV/0!</v>
      </c>
      <c r="N452" s="124"/>
    </row>
    <row r="453" spans="1:14" ht="14.25" thickBot="1">
      <c r="A453" s="209"/>
      <c r="B453" s="19" t="s">
        <v>31</v>
      </c>
      <c r="C453" s="20">
        <f t="shared" ref="C453:L453" si="111">C441+C443+C444+C445+C446+C447+C448+C449</f>
        <v>192.70259999999999</v>
      </c>
      <c r="D453" s="20">
        <f t="shared" si="111"/>
        <v>843.78489999999999</v>
      </c>
      <c r="E453" s="20">
        <f t="shared" si="111"/>
        <v>1220.7876000000001</v>
      </c>
      <c r="F453" s="20">
        <f>(D453-E453)/E453*100</f>
        <v>-30.881924095559299</v>
      </c>
      <c r="G453" s="20">
        <f t="shared" si="111"/>
        <v>3987</v>
      </c>
      <c r="H453" s="20">
        <f t="shared" si="111"/>
        <v>279862.44000000006</v>
      </c>
      <c r="I453" s="20">
        <f t="shared" si="111"/>
        <v>926</v>
      </c>
      <c r="J453" s="20">
        <f t="shared" si="111"/>
        <v>94.441000000000003</v>
      </c>
      <c r="K453" s="20">
        <f t="shared" si="111"/>
        <v>338.62110000000001</v>
      </c>
      <c r="L453" s="20">
        <f t="shared" si="111"/>
        <v>364.42680000000001</v>
      </c>
      <c r="M453" s="20">
        <f>(K453-L453)/L453*100</f>
        <v>-7.0811751495773638</v>
      </c>
      <c r="N453" s="125">
        <f>D453/D518*100</f>
        <v>9.0854334183868435</v>
      </c>
    </row>
    <row r="454" spans="1:14" ht="14.25" thickTop="1">
      <c r="A454" s="255" t="s">
        <v>36</v>
      </c>
      <c r="B454" s="177" t="s">
        <v>19</v>
      </c>
      <c r="C454" s="40">
        <v>13.645099999999999</v>
      </c>
      <c r="D454" s="40">
        <v>301.17340000000002</v>
      </c>
      <c r="E454" s="40">
        <v>185.60159999999999</v>
      </c>
      <c r="F454" s="42">
        <f>(D454-E454)/E454*100</f>
        <v>62.268751993517313</v>
      </c>
      <c r="G454" s="39">
        <v>3071</v>
      </c>
      <c r="H454" s="39">
        <v>379070.27980000002</v>
      </c>
      <c r="I454" s="41">
        <v>91</v>
      </c>
      <c r="J454" s="39">
        <v>6.1811999999999996</v>
      </c>
      <c r="K454" s="39">
        <v>120.5445</v>
      </c>
      <c r="L454" s="39">
        <v>64.903400000000005</v>
      </c>
      <c r="M454" s="39">
        <f>(K454-L454)/L454*100</f>
        <v>85.729098937806015</v>
      </c>
      <c r="N454" s="124">
        <f>D454/D506*100</f>
        <v>7.4668504077391189</v>
      </c>
    </row>
    <row r="455" spans="1:14">
      <c r="A455" s="255"/>
      <c r="B455" s="177" t="s">
        <v>20</v>
      </c>
      <c r="C455" s="39">
        <v>2.6240999999999999</v>
      </c>
      <c r="D455" s="39">
        <v>17.084900000000001</v>
      </c>
      <c r="E455" s="39">
        <v>60.626800000000003</v>
      </c>
      <c r="F455" s="39">
        <f>(D455-E455)/E455*100</f>
        <v>-71.819558347133608</v>
      </c>
      <c r="G455" s="39">
        <v>191</v>
      </c>
      <c r="H455" s="39">
        <v>3827.8</v>
      </c>
      <c r="I455" s="41">
        <v>22</v>
      </c>
      <c r="J455" s="39">
        <v>0.19589999999999999</v>
      </c>
      <c r="K455" s="39">
        <v>39.186900000000001</v>
      </c>
      <c r="L455" s="39">
        <v>31.302700000000002</v>
      </c>
      <c r="M455" s="42">
        <f>(K455-L455)/L455*100</f>
        <v>25.186964702725323</v>
      </c>
      <c r="N455" s="124">
        <f>D455/D507*100</f>
        <v>1.5893464622584914</v>
      </c>
    </row>
    <row r="456" spans="1:14">
      <c r="A456" s="255"/>
      <c r="B456" s="177" t="s">
        <v>21</v>
      </c>
      <c r="C456" s="39">
        <v>0</v>
      </c>
      <c r="D456" s="39">
        <v>0</v>
      </c>
      <c r="E456" s="39">
        <v>0</v>
      </c>
      <c r="F456" s="39"/>
      <c r="G456" s="39">
        <v>0</v>
      </c>
      <c r="H456" s="39">
        <v>0</v>
      </c>
      <c r="I456" s="41">
        <v>0</v>
      </c>
      <c r="J456" s="39">
        <v>0</v>
      </c>
      <c r="K456" s="39">
        <v>0</v>
      </c>
      <c r="L456" s="39">
        <v>0</v>
      </c>
      <c r="M456" s="42"/>
      <c r="N456" s="124"/>
    </row>
    <row r="457" spans="1:14">
      <c r="A457" s="255"/>
      <c r="B457" s="177" t="s">
        <v>22</v>
      </c>
      <c r="C457" s="39">
        <v>6.3799999999999996E-2</v>
      </c>
      <c r="D457" s="39">
        <v>1.3302</v>
      </c>
      <c r="E457" s="39">
        <v>1.2398</v>
      </c>
      <c r="F457" s="39">
        <f>(D457-E457)/E457*100</f>
        <v>7.2914986288111008</v>
      </c>
      <c r="G457" s="39">
        <v>86</v>
      </c>
      <c r="H457" s="39">
        <v>5075.26</v>
      </c>
      <c r="I457" s="41">
        <v>7</v>
      </c>
      <c r="J457" s="39">
        <v>0</v>
      </c>
      <c r="K457" s="39">
        <v>0.6</v>
      </c>
      <c r="L457" s="39">
        <v>0.86899999999999999</v>
      </c>
      <c r="M457" s="42">
        <f t="shared" ref="M457:M462" si="112">(K457-L457)/L457*100</f>
        <v>-30.955120828538551</v>
      </c>
      <c r="N457" s="124">
        <f>D457/D509*100</f>
        <v>0.54113198440571697</v>
      </c>
    </row>
    <row r="458" spans="1:14">
      <c r="A458" s="255"/>
      <c r="B458" s="177" t="s">
        <v>23</v>
      </c>
      <c r="C458" s="39">
        <v>1.89E-2</v>
      </c>
      <c r="D458" s="39">
        <v>0.66169999999999995</v>
      </c>
      <c r="E458" s="39">
        <v>0</v>
      </c>
      <c r="F458" s="39"/>
      <c r="G458" s="39">
        <v>42</v>
      </c>
      <c r="H458" s="39">
        <v>1221</v>
      </c>
      <c r="I458" s="41">
        <v>0</v>
      </c>
      <c r="J458" s="39">
        <v>0</v>
      </c>
      <c r="K458" s="39">
        <v>0</v>
      </c>
      <c r="L458" s="39">
        <v>0</v>
      </c>
      <c r="M458" s="42"/>
      <c r="N458" s="124">
        <f>D458/D510*100</f>
        <v>7.3701431347066571</v>
      </c>
    </row>
    <row r="459" spans="1:14">
      <c r="A459" s="255"/>
      <c r="B459" s="177" t="s">
        <v>24</v>
      </c>
      <c r="C459" s="39">
        <v>0</v>
      </c>
      <c r="D459" s="39">
        <v>0</v>
      </c>
      <c r="E459" s="39">
        <v>2.2366000000000001</v>
      </c>
      <c r="F459" s="39">
        <f>(D459-E459)/E459*100</f>
        <v>-100</v>
      </c>
      <c r="G459" s="39">
        <v>0</v>
      </c>
      <c r="H459" s="39">
        <v>0</v>
      </c>
      <c r="I459" s="41">
        <v>0</v>
      </c>
      <c r="J459" s="39">
        <v>0</v>
      </c>
      <c r="K459" s="39">
        <v>0</v>
      </c>
      <c r="L459" s="39">
        <v>0</v>
      </c>
      <c r="M459" s="42"/>
      <c r="N459" s="124">
        <f>D459/D511*100</f>
        <v>0</v>
      </c>
    </row>
    <row r="460" spans="1:14">
      <c r="A460" s="255"/>
      <c r="B460" s="177" t="s">
        <v>25</v>
      </c>
      <c r="C460" s="41">
        <v>0</v>
      </c>
      <c r="D460" s="41">
        <v>0</v>
      </c>
      <c r="E460" s="39">
        <v>0</v>
      </c>
      <c r="F460" s="39"/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39">
        <v>0</v>
      </c>
      <c r="M460" s="42"/>
      <c r="N460" s="124"/>
    </row>
    <row r="461" spans="1:14">
      <c r="A461" s="255"/>
      <c r="B461" s="177" t="s">
        <v>26</v>
      </c>
      <c r="C461" s="39">
        <v>3.4180000000000001</v>
      </c>
      <c r="D461" s="39">
        <v>46.927100000000003</v>
      </c>
      <c r="E461" s="39">
        <v>17.5318</v>
      </c>
      <c r="F461" s="39">
        <f>(D461-E461)/E461*100</f>
        <v>167.66846530304932</v>
      </c>
      <c r="G461" s="39">
        <v>1326</v>
      </c>
      <c r="H461" s="39">
        <v>232056.2</v>
      </c>
      <c r="I461" s="41">
        <v>9</v>
      </c>
      <c r="J461" s="39">
        <v>0.32379999999999998</v>
      </c>
      <c r="K461" s="39">
        <v>1.4379</v>
      </c>
      <c r="L461" s="39">
        <v>6.8962000000000003</v>
      </c>
      <c r="M461" s="42">
        <f t="shared" si="112"/>
        <v>-79.149386618717557</v>
      </c>
      <c r="N461" s="124">
        <f>D461/D513*100</f>
        <v>7.0633974293954225</v>
      </c>
    </row>
    <row r="462" spans="1:14">
      <c r="A462" s="255"/>
      <c r="B462" s="177" t="s">
        <v>27</v>
      </c>
      <c r="C462" s="39">
        <v>0</v>
      </c>
      <c r="D462" s="42">
        <v>0</v>
      </c>
      <c r="E462" s="39">
        <v>0</v>
      </c>
      <c r="F462" s="39"/>
      <c r="G462" s="42">
        <v>0</v>
      </c>
      <c r="H462" s="42">
        <v>0</v>
      </c>
      <c r="I462" s="41">
        <v>0</v>
      </c>
      <c r="J462" s="39">
        <v>0</v>
      </c>
      <c r="K462" s="39">
        <v>0</v>
      </c>
      <c r="L462" s="39">
        <v>0</v>
      </c>
      <c r="M462" s="42" t="e">
        <f t="shared" si="112"/>
        <v>#DIV/0!</v>
      </c>
      <c r="N462" s="124">
        <f>D462/D514*100</f>
        <v>0</v>
      </c>
    </row>
    <row r="463" spans="1:14">
      <c r="A463" s="255"/>
      <c r="B463" s="18" t="s">
        <v>28</v>
      </c>
      <c r="C463" s="42">
        <v>0</v>
      </c>
      <c r="D463" s="42">
        <v>0</v>
      </c>
      <c r="E463" s="49">
        <v>0</v>
      </c>
      <c r="F463" s="39"/>
      <c r="G463" s="42">
        <v>0</v>
      </c>
      <c r="H463" s="42">
        <v>0</v>
      </c>
      <c r="I463" s="41">
        <v>0</v>
      </c>
      <c r="J463" s="39">
        <v>0</v>
      </c>
      <c r="K463" s="39">
        <v>0</v>
      </c>
      <c r="L463" s="49">
        <v>0</v>
      </c>
      <c r="M463" s="39"/>
      <c r="N463" s="124"/>
    </row>
    <row r="464" spans="1:14">
      <c r="A464" s="255"/>
      <c r="B464" s="18" t="s">
        <v>29</v>
      </c>
      <c r="C464" s="42">
        <v>0</v>
      </c>
      <c r="D464" s="42">
        <v>0</v>
      </c>
      <c r="E464" s="49">
        <v>0</v>
      </c>
      <c r="F464" s="39"/>
      <c r="G464" s="42">
        <v>0</v>
      </c>
      <c r="H464" s="42">
        <v>0</v>
      </c>
      <c r="I464" s="41">
        <v>0</v>
      </c>
      <c r="J464" s="39">
        <v>0</v>
      </c>
      <c r="K464" s="39">
        <v>0</v>
      </c>
      <c r="L464" s="49">
        <v>0</v>
      </c>
      <c r="M464" s="39"/>
      <c r="N464" s="124">
        <f>D464/D516*100</f>
        <v>0</v>
      </c>
    </row>
    <row r="465" spans="1:14">
      <c r="A465" s="255"/>
      <c r="B465" s="18" t="s">
        <v>30</v>
      </c>
      <c r="C465" s="49">
        <v>0</v>
      </c>
      <c r="D465" s="49">
        <v>0</v>
      </c>
      <c r="E465" s="49">
        <v>0</v>
      </c>
      <c r="F465" s="39"/>
      <c r="G465" s="41">
        <v>0</v>
      </c>
      <c r="H465" s="41">
        <v>0</v>
      </c>
      <c r="I465" s="42">
        <v>0</v>
      </c>
      <c r="J465" s="42">
        <v>0</v>
      </c>
      <c r="K465" s="42">
        <v>0</v>
      </c>
      <c r="L465" s="42">
        <v>0</v>
      </c>
      <c r="M465" s="39"/>
      <c r="N465" s="124"/>
    </row>
    <row r="466" spans="1:14" ht="14.25" thickBot="1">
      <c r="A466" s="209"/>
      <c r="B466" s="19" t="s">
        <v>31</v>
      </c>
      <c r="C466" s="20">
        <f t="shared" ref="C466:L466" si="113">C454+C456+C457+C458+C459+C460+C461+C462</f>
        <v>17.145800000000001</v>
      </c>
      <c r="D466" s="20">
        <f t="shared" si="113"/>
        <v>350.0924</v>
      </c>
      <c r="E466" s="20">
        <f t="shared" si="113"/>
        <v>206.60980000000001</v>
      </c>
      <c r="F466" s="20">
        <f t="shared" ref="F466:F472" si="114">(D466-E466)/E466*100</f>
        <v>69.446173414813813</v>
      </c>
      <c r="G466" s="20">
        <f t="shared" si="113"/>
        <v>4525</v>
      </c>
      <c r="H466" s="20">
        <f t="shared" si="113"/>
        <v>617422.7398000001</v>
      </c>
      <c r="I466" s="20">
        <f t="shared" si="113"/>
        <v>107</v>
      </c>
      <c r="J466" s="20">
        <f t="shared" si="113"/>
        <v>6.5049999999999999</v>
      </c>
      <c r="K466" s="20">
        <f t="shared" si="113"/>
        <v>122.58239999999999</v>
      </c>
      <c r="L466" s="20">
        <f t="shared" si="113"/>
        <v>72.668599999999998</v>
      </c>
      <c r="M466" s="20">
        <f>(K466-L466)/L466*100</f>
        <v>68.686888147012596</v>
      </c>
      <c r="N466" s="125">
        <f>D466/D518*100</f>
        <v>3.7696114145717163</v>
      </c>
    </row>
    <row r="467" spans="1:14" ht="14.25" thickTop="1">
      <c r="A467" s="219" t="s">
        <v>40</v>
      </c>
      <c r="B467" s="22" t="s">
        <v>19</v>
      </c>
      <c r="C467" s="35">
        <v>63.562794999999994</v>
      </c>
      <c r="D467" s="35">
        <v>517.78689299999996</v>
      </c>
      <c r="E467" s="35">
        <v>644.37060199999996</v>
      </c>
      <c r="F467" s="132">
        <f t="shared" si="114"/>
        <v>-19.644550605988076</v>
      </c>
      <c r="G467" s="35">
        <v>4174</v>
      </c>
      <c r="H467" s="35">
        <v>334075.38074699999</v>
      </c>
      <c r="I467" s="35">
        <v>487</v>
      </c>
      <c r="J467" s="35">
        <v>39.5</v>
      </c>
      <c r="K467" s="35">
        <v>190.36</v>
      </c>
      <c r="L467" s="37">
        <v>157.68</v>
      </c>
      <c r="M467" s="42">
        <f>(K467-L467)/L467*100</f>
        <v>20.725520040588538</v>
      </c>
      <c r="N467" s="127">
        <f t="shared" ref="N467:N475" si="115">D467/D506*100</f>
        <v>12.837246825646027</v>
      </c>
    </row>
    <row r="468" spans="1:14">
      <c r="A468" s="255"/>
      <c r="B468" s="177" t="s">
        <v>20</v>
      </c>
      <c r="C468" s="35">
        <v>14.8826</v>
      </c>
      <c r="D468" s="35">
        <v>139.5966</v>
      </c>
      <c r="E468" s="35">
        <v>180.5042</v>
      </c>
      <c r="F468" s="39">
        <f t="shared" si="114"/>
        <v>-22.662962967066697</v>
      </c>
      <c r="G468" s="35">
        <v>1674</v>
      </c>
      <c r="H468" s="35">
        <v>33495.599999999999</v>
      </c>
      <c r="I468" s="35">
        <v>211</v>
      </c>
      <c r="J468" s="35">
        <v>21.8</v>
      </c>
      <c r="K468" s="35">
        <v>61.49</v>
      </c>
      <c r="L468" s="37">
        <v>61.58</v>
      </c>
      <c r="M468" s="42">
        <f>(K468-L468)/L468*100</f>
        <v>-0.14615134784020187</v>
      </c>
      <c r="N468" s="124">
        <f t="shared" si="115"/>
        <v>12.986166869768843</v>
      </c>
    </row>
    <row r="469" spans="1:14">
      <c r="A469" s="255"/>
      <c r="B469" s="177" t="s">
        <v>21</v>
      </c>
      <c r="C469" s="35">
        <v>2.6387290000000001</v>
      </c>
      <c r="D469" s="35">
        <v>4.1474089999999997</v>
      </c>
      <c r="E469" s="35">
        <v>3.3283529999999999</v>
      </c>
      <c r="F469" s="39">
        <f t="shared" si="114"/>
        <v>24.608447481381926</v>
      </c>
      <c r="G469" s="35">
        <v>16</v>
      </c>
      <c r="H469" s="35">
        <v>4774.4981900000002</v>
      </c>
      <c r="I469" s="35"/>
      <c r="J469" s="35"/>
      <c r="K469" s="35"/>
      <c r="L469" s="37"/>
      <c r="M469" s="42"/>
      <c r="N469" s="124">
        <f t="shared" si="115"/>
        <v>0.81936690402420898</v>
      </c>
    </row>
    <row r="470" spans="1:14">
      <c r="A470" s="255"/>
      <c r="B470" s="177" t="s">
        <v>22</v>
      </c>
      <c r="C470" s="35">
        <v>7.141502</v>
      </c>
      <c r="D470" s="35">
        <v>54.723335999999996</v>
      </c>
      <c r="E470" s="35">
        <v>36.238199000000002</v>
      </c>
      <c r="F470" s="39">
        <f t="shared" si="114"/>
        <v>51.010087449434216</v>
      </c>
      <c r="G470" s="35">
        <v>3915</v>
      </c>
      <c r="H470" s="35">
        <v>132429.88</v>
      </c>
      <c r="I470" s="35">
        <v>92</v>
      </c>
      <c r="J470" s="35">
        <v>4.5199999999999996</v>
      </c>
      <c r="K470" s="35">
        <v>15.3</v>
      </c>
      <c r="L470" s="37">
        <v>8.2100000000000009</v>
      </c>
      <c r="M470" s="42">
        <f>(K470-L470)/L470*100</f>
        <v>86.358099878197308</v>
      </c>
      <c r="N470" s="124">
        <f t="shared" si="115"/>
        <v>22.261725607413023</v>
      </c>
    </row>
    <row r="471" spans="1:14">
      <c r="A471" s="255"/>
      <c r="B471" s="177" t="s">
        <v>23</v>
      </c>
      <c r="C471" s="35">
        <v>0</v>
      </c>
      <c r="D471" s="35">
        <v>0.11320799999999999</v>
      </c>
      <c r="E471" s="35">
        <v>0.22641599999999998</v>
      </c>
      <c r="F471" s="39">
        <f t="shared" si="114"/>
        <v>-50</v>
      </c>
      <c r="G471" s="35">
        <v>1</v>
      </c>
      <c r="H471" s="35">
        <v>1000.12</v>
      </c>
      <c r="I471" s="35"/>
      <c r="J471" s="35"/>
      <c r="K471" s="35"/>
      <c r="L471" s="37"/>
      <c r="M471" s="42" t="e">
        <f>(K471-L471)/L471*100</f>
        <v>#DIV/0!</v>
      </c>
      <c r="N471" s="124">
        <f t="shared" si="115"/>
        <v>1.2609326945653185</v>
      </c>
    </row>
    <row r="472" spans="1:14">
      <c r="A472" s="255"/>
      <c r="B472" s="177" t="s">
        <v>24</v>
      </c>
      <c r="C472" s="35">
        <v>15.164342999999999</v>
      </c>
      <c r="D472" s="35">
        <v>47.029795</v>
      </c>
      <c r="E472" s="35">
        <v>59.169150999999999</v>
      </c>
      <c r="F472" s="39">
        <f t="shared" si="114"/>
        <v>-20.516359952502953</v>
      </c>
      <c r="G472" s="35">
        <v>22</v>
      </c>
      <c r="H472" s="35">
        <v>27119</v>
      </c>
      <c r="I472" s="35">
        <v>43</v>
      </c>
      <c r="J472" s="35">
        <v>50.15</v>
      </c>
      <c r="K472" s="35">
        <v>70.209999999999994</v>
      </c>
      <c r="L472" s="37">
        <v>1.18</v>
      </c>
      <c r="M472" s="42">
        <f>(K472-L472)/L472*100</f>
        <v>5849.9999999999991</v>
      </c>
      <c r="N472" s="124">
        <f t="shared" si="115"/>
        <v>18.072460437605383</v>
      </c>
    </row>
    <row r="473" spans="1:14">
      <c r="A473" s="255"/>
      <c r="B473" s="177" t="s">
        <v>25</v>
      </c>
      <c r="C473" s="35">
        <v>8.7210000000000001</v>
      </c>
      <c r="D473" s="35">
        <v>16.587754</v>
      </c>
      <c r="E473" s="35">
        <v>102.19799999999999</v>
      </c>
      <c r="F473" s="39"/>
      <c r="G473" s="35">
        <v>15</v>
      </c>
      <c r="H473" s="35">
        <v>749.37857900000006</v>
      </c>
      <c r="I473" s="35">
        <v>7</v>
      </c>
      <c r="J473" s="35">
        <v>6.18</v>
      </c>
      <c r="K473" s="35">
        <v>10.27</v>
      </c>
      <c r="L473" s="37"/>
      <c r="M473" s="42"/>
      <c r="N473" s="124">
        <f t="shared" si="115"/>
        <v>0.4695589331806817</v>
      </c>
    </row>
    <row r="474" spans="1:14">
      <c r="A474" s="255"/>
      <c r="B474" s="177" t="s">
        <v>26</v>
      </c>
      <c r="C474" s="35">
        <v>10.891105000000001</v>
      </c>
      <c r="D474" s="35">
        <v>81.817788000000007</v>
      </c>
      <c r="E474" s="35">
        <v>34.589578000000003</v>
      </c>
      <c r="F474" s="39">
        <f>(D474-E474)/E474*100</f>
        <v>136.53884415704638</v>
      </c>
      <c r="G474" s="35">
        <v>2782</v>
      </c>
      <c r="H474" s="35">
        <v>138500.5</v>
      </c>
      <c r="I474" s="35">
        <v>10</v>
      </c>
      <c r="J474" s="35"/>
      <c r="K474" s="35">
        <v>1.72</v>
      </c>
      <c r="L474" s="37">
        <v>2.0699999999999998</v>
      </c>
      <c r="M474" s="42">
        <f>(K474-L474)/L474*100</f>
        <v>-16.908212560386467</v>
      </c>
      <c r="N474" s="124">
        <f t="shared" si="115"/>
        <v>12.315091992431231</v>
      </c>
    </row>
    <row r="475" spans="1:14">
      <c r="A475" s="255"/>
      <c r="B475" s="177" t="s">
        <v>27</v>
      </c>
      <c r="C475" s="35">
        <v>0.53886800000000001</v>
      </c>
      <c r="D475" s="35">
        <v>1.1625450000000002</v>
      </c>
      <c r="E475" s="35">
        <v>1.8454119999999998</v>
      </c>
      <c r="F475" s="39">
        <f>(D475-E475)/E475*100</f>
        <v>-37.003498405776043</v>
      </c>
      <c r="G475" s="35">
        <v>10</v>
      </c>
      <c r="H475" s="35">
        <v>842.3</v>
      </c>
      <c r="I475" s="37"/>
      <c r="J475" s="37"/>
      <c r="K475" s="37"/>
      <c r="L475" s="37"/>
      <c r="M475" s="39"/>
      <c r="N475" s="124">
        <f t="shared" si="115"/>
        <v>3.2690151956222482</v>
      </c>
    </row>
    <row r="476" spans="1:14">
      <c r="A476" s="255"/>
      <c r="B476" s="18" t="s">
        <v>28</v>
      </c>
      <c r="C476" s="35">
        <v>0</v>
      </c>
      <c r="D476" s="35">
        <v>0</v>
      </c>
      <c r="E476" s="35">
        <v>0</v>
      </c>
      <c r="F476" s="39"/>
      <c r="G476" s="35">
        <v>0</v>
      </c>
      <c r="H476" s="35">
        <v>0</v>
      </c>
      <c r="I476" s="35"/>
      <c r="J476" s="35"/>
      <c r="K476" s="35"/>
      <c r="L476" s="35"/>
      <c r="M476" s="39"/>
      <c r="N476" s="124"/>
    </row>
    <row r="477" spans="1:14">
      <c r="A477" s="255"/>
      <c r="B477" s="18" t="s">
        <v>29</v>
      </c>
      <c r="C477" s="35">
        <v>0</v>
      </c>
      <c r="D477" s="35">
        <v>0</v>
      </c>
      <c r="E477" s="35">
        <v>0</v>
      </c>
      <c r="F477" s="39" t="e">
        <f>(D477-E477)/E477*100</f>
        <v>#DIV/0!</v>
      </c>
      <c r="G477" s="35">
        <v>0</v>
      </c>
      <c r="H477" s="35">
        <v>0</v>
      </c>
      <c r="I477" s="35"/>
      <c r="J477" s="35"/>
      <c r="K477" s="35"/>
      <c r="L477" s="35"/>
      <c r="M477" s="39"/>
      <c r="N477" s="124">
        <f>D477/D516*100</f>
        <v>0</v>
      </c>
    </row>
    <row r="478" spans="1:14">
      <c r="A478" s="255"/>
      <c r="B478" s="18" t="s">
        <v>30</v>
      </c>
      <c r="C478" s="42">
        <v>0</v>
      </c>
      <c r="D478" s="42">
        <v>0</v>
      </c>
      <c r="E478" s="42">
        <v>0</v>
      </c>
      <c r="F478" s="39"/>
      <c r="G478" s="42">
        <v>0</v>
      </c>
      <c r="H478" s="42">
        <v>0</v>
      </c>
      <c r="I478" s="42"/>
      <c r="J478" s="42"/>
      <c r="K478" s="42"/>
      <c r="L478" s="42"/>
      <c r="M478" s="39"/>
      <c r="N478" s="124"/>
    </row>
    <row r="479" spans="1:14" ht="14.25" thickBot="1">
      <c r="A479" s="209"/>
      <c r="B479" s="19" t="s">
        <v>31</v>
      </c>
      <c r="C479" s="20">
        <f t="shared" ref="C479:L479" si="116">C467+C469+C470+C471+C472+C473+C474+C475</f>
        <v>108.65834199999999</v>
      </c>
      <c r="D479" s="20">
        <f t="shared" si="116"/>
        <v>723.36872800000003</v>
      </c>
      <c r="E479" s="20">
        <f t="shared" si="116"/>
        <v>881.96571099999994</v>
      </c>
      <c r="F479" s="20">
        <f>(D479-E479)/E479*100</f>
        <v>-17.982216431087526</v>
      </c>
      <c r="G479" s="20">
        <f t="shared" si="116"/>
        <v>10935</v>
      </c>
      <c r="H479" s="20">
        <f t="shared" si="116"/>
        <v>639491.057516</v>
      </c>
      <c r="I479" s="20">
        <f t="shared" si="116"/>
        <v>639</v>
      </c>
      <c r="J479" s="20">
        <f t="shared" si="116"/>
        <v>100.35</v>
      </c>
      <c r="K479" s="20">
        <f t="shared" si="116"/>
        <v>287.86</v>
      </c>
      <c r="L479" s="20">
        <f t="shared" si="116"/>
        <v>169.14000000000001</v>
      </c>
      <c r="M479" s="20">
        <f>(K479-L479)/L479*100</f>
        <v>70.19037483741279</v>
      </c>
      <c r="N479" s="125">
        <f>D479/D518*100</f>
        <v>7.7888552108329794</v>
      </c>
    </row>
    <row r="480" spans="1:14" ht="14.25" thickTop="1">
      <c r="A480" s="208" t="s">
        <v>67</v>
      </c>
      <c r="B480" s="22" t="s">
        <v>19</v>
      </c>
      <c r="C480" s="40">
        <v>20.112110999999999</v>
      </c>
      <c r="D480" s="40">
        <v>130.1874</v>
      </c>
      <c r="E480" s="40">
        <v>135.515097</v>
      </c>
      <c r="F480" s="132">
        <f>(D480-E480)/E480*100</f>
        <v>-3.9314416754614436</v>
      </c>
      <c r="G480" s="39">
        <v>1255</v>
      </c>
      <c r="H480" s="39">
        <v>108557.961904</v>
      </c>
      <c r="I480" s="39">
        <v>104</v>
      </c>
      <c r="J480" s="39">
        <v>4.3652860000000002</v>
      </c>
      <c r="K480" s="39">
        <v>31.212443</v>
      </c>
      <c r="L480" s="39">
        <v>36.407513000000002</v>
      </c>
      <c r="M480" s="40">
        <f>(K480-L480)/L480*100</f>
        <v>-14.269225145919748</v>
      </c>
      <c r="N480" s="129">
        <f>D480/D506*100</f>
        <v>3.2276749565947576</v>
      </c>
    </row>
    <row r="481" spans="1:14">
      <c r="A481" s="208"/>
      <c r="B481" s="177" t="s">
        <v>20</v>
      </c>
      <c r="C481" s="40">
        <v>7.5056729999999998</v>
      </c>
      <c r="D481" s="40">
        <v>45.913457000000001</v>
      </c>
      <c r="E481" s="40">
        <v>41.303091999999999</v>
      </c>
      <c r="F481" s="39">
        <f>(D481-E481)/E481*100</f>
        <v>11.16227569596969</v>
      </c>
      <c r="G481" s="39">
        <v>578</v>
      </c>
      <c r="H481" s="39">
        <v>11560</v>
      </c>
      <c r="I481" s="39">
        <v>41</v>
      </c>
      <c r="J481" s="39">
        <v>1.9672860000000001</v>
      </c>
      <c r="K481" s="39">
        <v>9.5702859999999994</v>
      </c>
      <c r="L481" s="39">
        <v>13.621700000000001</v>
      </c>
      <c r="M481" s="42">
        <f>(K481-L481)/L481*100</f>
        <v>-29.742352276147628</v>
      </c>
      <c r="N481" s="129">
        <f>D481/D507*100</f>
        <v>4.2711628662156267</v>
      </c>
    </row>
    <row r="482" spans="1:14">
      <c r="A482" s="208"/>
      <c r="B482" s="177" t="s">
        <v>21</v>
      </c>
      <c r="C482" s="40">
        <v>2.736361</v>
      </c>
      <c r="D482" s="40">
        <v>22.402370999999999</v>
      </c>
      <c r="E482" s="40">
        <v>3.1339199999999998</v>
      </c>
      <c r="F482" s="39">
        <f>(D482-E482)/E482*100</f>
        <v>614.83544570378308</v>
      </c>
      <c r="G482" s="39">
        <v>3</v>
      </c>
      <c r="H482" s="39">
        <v>16857.853709999999</v>
      </c>
      <c r="I482" s="39">
        <v>1</v>
      </c>
      <c r="J482" s="39">
        <v>22.300699999999999</v>
      </c>
      <c r="K482" s="39">
        <v>22.300699999999999</v>
      </c>
      <c r="L482" s="39">
        <v>0</v>
      </c>
      <c r="M482" s="39"/>
      <c r="N482" s="129">
        <f>D482/D508*100</f>
        <v>4.4258382448106097</v>
      </c>
    </row>
    <row r="483" spans="1:14">
      <c r="A483" s="208"/>
      <c r="B483" s="177" t="s">
        <v>22</v>
      </c>
      <c r="C483" s="40">
        <v>0.52414999999999901</v>
      </c>
      <c r="D483" s="40">
        <v>16.826228</v>
      </c>
      <c r="E483" s="40">
        <v>2.5429369999999998</v>
      </c>
      <c r="F483" s="39">
        <f>(D483-E483)/E483*100</f>
        <v>561.68481562854299</v>
      </c>
      <c r="G483" s="39">
        <v>204</v>
      </c>
      <c r="H483" s="39">
        <v>179646.9</v>
      </c>
      <c r="I483" s="39">
        <v>14</v>
      </c>
      <c r="J483" s="39">
        <v>1.9799999999999901E-2</v>
      </c>
      <c r="K483" s="39">
        <v>0.66479999999999995</v>
      </c>
      <c r="L483" s="39">
        <v>0.59399999999999997</v>
      </c>
      <c r="M483" s="39"/>
      <c r="N483" s="129">
        <f>D483/D509*100</f>
        <v>6.8449933451383531</v>
      </c>
    </row>
    <row r="484" spans="1:14">
      <c r="A484" s="208"/>
      <c r="B484" s="177" t="s">
        <v>23</v>
      </c>
      <c r="C484" s="40">
        <v>0</v>
      </c>
      <c r="D484" s="40">
        <v>0</v>
      </c>
      <c r="E484" s="40">
        <v>0</v>
      </c>
      <c r="F484" s="39"/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/>
      <c r="N484" s="129"/>
    </row>
    <row r="485" spans="1:14">
      <c r="A485" s="208"/>
      <c r="B485" s="177" t="s">
        <v>24</v>
      </c>
      <c r="C485" s="40">
        <v>0.79245299999999996</v>
      </c>
      <c r="D485" s="40">
        <v>3.5735890000000001</v>
      </c>
      <c r="E485" s="40">
        <v>0.83382900000000004</v>
      </c>
      <c r="F485" s="39">
        <f>(D485-E485)/E485*100</f>
        <v>328.57576313608666</v>
      </c>
      <c r="G485" s="39">
        <v>19</v>
      </c>
      <c r="H485" s="39">
        <v>1666</v>
      </c>
      <c r="I485" s="39">
        <v>0</v>
      </c>
      <c r="J485" s="39">
        <v>0</v>
      </c>
      <c r="K485" s="39">
        <v>0</v>
      </c>
      <c r="L485" s="39">
        <v>0</v>
      </c>
      <c r="M485" s="39"/>
      <c r="N485" s="129">
        <f>D485/D511*100</f>
        <v>1.3732474450029346</v>
      </c>
    </row>
    <row r="486" spans="1:14">
      <c r="A486" s="208"/>
      <c r="B486" s="177" t="s">
        <v>25</v>
      </c>
      <c r="C486" s="40">
        <v>0</v>
      </c>
      <c r="D486" s="40">
        <v>0</v>
      </c>
      <c r="E486" s="40">
        <v>0</v>
      </c>
      <c r="F486" s="39"/>
      <c r="G486" s="39">
        <v>0</v>
      </c>
      <c r="H486" s="39">
        <v>0</v>
      </c>
      <c r="I486" s="39">
        <v>0</v>
      </c>
      <c r="J486" s="39">
        <v>0</v>
      </c>
      <c r="K486" s="39">
        <v>0</v>
      </c>
      <c r="L486" s="39">
        <v>0</v>
      </c>
      <c r="M486" s="39"/>
      <c r="N486" s="129"/>
    </row>
    <row r="487" spans="1:14">
      <c r="A487" s="208"/>
      <c r="B487" s="177" t="s">
        <v>26</v>
      </c>
      <c r="C487" s="40">
        <v>7.9251040000000001</v>
      </c>
      <c r="D487" s="40">
        <v>45.308613000000001</v>
      </c>
      <c r="E487" s="40">
        <v>51.621194000000003</v>
      </c>
      <c r="F487" s="39">
        <f>(D487-E487)/E487*100</f>
        <v>-12.228661351769588</v>
      </c>
      <c r="G487" s="39">
        <v>751</v>
      </c>
      <c r="H487" s="39">
        <v>220166.46</v>
      </c>
      <c r="I487" s="39">
        <v>10</v>
      </c>
      <c r="J487" s="39">
        <v>1.981279</v>
      </c>
      <c r="K487" s="39">
        <v>48.600124000000001</v>
      </c>
      <c r="L487" s="39">
        <v>54.826754999999999</v>
      </c>
      <c r="M487" s="39"/>
      <c r="N487" s="129">
        <f>D487/D513*100</f>
        <v>6.8197851687760807</v>
      </c>
    </row>
    <row r="488" spans="1:14">
      <c r="A488" s="208"/>
      <c r="B488" s="177" t="s">
        <v>27</v>
      </c>
      <c r="C488" s="40">
        <v>0</v>
      </c>
      <c r="D488" s="40">
        <v>0</v>
      </c>
      <c r="E488" s="40">
        <v>0</v>
      </c>
      <c r="F488" s="39"/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/>
      <c r="N488" s="129">
        <f>D488/D514*100</f>
        <v>0</v>
      </c>
    </row>
    <row r="489" spans="1:14">
      <c r="A489" s="208"/>
      <c r="B489" s="18" t="s">
        <v>28</v>
      </c>
      <c r="C489" s="40">
        <v>0</v>
      </c>
      <c r="D489" s="40">
        <v>0</v>
      </c>
      <c r="E489" s="40">
        <v>0</v>
      </c>
      <c r="F489" s="39"/>
      <c r="G489" s="39">
        <v>0</v>
      </c>
      <c r="H489" s="39">
        <v>0</v>
      </c>
      <c r="I489" s="39">
        <v>0</v>
      </c>
      <c r="J489" s="42">
        <v>0</v>
      </c>
      <c r="K489" s="39">
        <v>0</v>
      </c>
      <c r="L489" s="39">
        <v>0</v>
      </c>
      <c r="M489" s="39"/>
      <c r="N489" s="129" t="e">
        <f>D489/D515*100</f>
        <v>#DIV/0!</v>
      </c>
    </row>
    <row r="490" spans="1:14">
      <c r="A490" s="208"/>
      <c r="B490" s="18" t="s">
        <v>29</v>
      </c>
      <c r="C490" s="40">
        <v>0</v>
      </c>
      <c r="D490" s="40">
        <v>0</v>
      </c>
      <c r="E490" s="40">
        <v>0</v>
      </c>
      <c r="F490" s="39"/>
      <c r="G490" s="39">
        <v>0</v>
      </c>
      <c r="H490" s="39">
        <v>0</v>
      </c>
      <c r="I490" s="39">
        <v>0</v>
      </c>
      <c r="J490" s="42">
        <v>0</v>
      </c>
      <c r="K490" s="39">
        <v>0</v>
      </c>
      <c r="L490" s="39">
        <v>0</v>
      </c>
      <c r="M490" s="39"/>
      <c r="N490" s="129"/>
    </row>
    <row r="491" spans="1:14">
      <c r="A491" s="208"/>
      <c r="B491" s="18" t="s">
        <v>30</v>
      </c>
      <c r="C491" s="40">
        <v>0</v>
      </c>
      <c r="D491" s="40">
        <v>0</v>
      </c>
      <c r="E491" s="40">
        <v>0</v>
      </c>
      <c r="F491" s="39"/>
      <c r="G491" s="39">
        <v>0</v>
      </c>
      <c r="H491" s="39">
        <v>0</v>
      </c>
      <c r="I491" s="39">
        <v>0</v>
      </c>
      <c r="J491" s="42">
        <v>0</v>
      </c>
      <c r="K491" s="39">
        <v>0</v>
      </c>
      <c r="L491" s="39">
        <v>0</v>
      </c>
      <c r="M491" s="39"/>
      <c r="N491" s="129"/>
    </row>
    <row r="492" spans="1:14" ht="14.25" thickBot="1">
      <c r="A492" s="209"/>
      <c r="B492" s="19" t="s">
        <v>31</v>
      </c>
      <c r="C492" s="20">
        <f>C480+C482+C483+C484+C485+C486+C487+C488</f>
        <v>32.090178999999992</v>
      </c>
      <c r="D492" s="20">
        <f>D480+D482+D483+D484+D485+D486+D487+D488</f>
        <v>218.29820100000001</v>
      </c>
      <c r="E492" s="20">
        <f>E480+E482+E483+E484+E485+E486+E487+E488</f>
        <v>193.64697699999999</v>
      </c>
      <c r="F492" s="20">
        <f>(D492-E492)/E492*100</f>
        <v>12.729981320596611</v>
      </c>
      <c r="G492" s="20">
        <f t="shared" ref="G492:L492" si="117">G480+G482+G483+G484+G485+G486+G487+G488</f>
        <v>2232</v>
      </c>
      <c r="H492" s="20">
        <f t="shared" si="117"/>
        <v>526895.17561399995</v>
      </c>
      <c r="I492" s="20">
        <f t="shared" si="117"/>
        <v>129</v>
      </c>
      <c r="J492" s="20">
        <f t="shared" si="117"/>
        <v>28.667065000000001</v>
      </c>
      <c r="K492" s="20">
        <f t="shared" si="117"/>
        <v>102.77806699999999</v>
      </c>
      <c r="L492" s="20">
        <f t="shared" si="117"/>
        <v>91.828268000000008</v>
      </c>
      <c r="M492" s="20">
        <f>(K492-L492)/L492*100</f>
        <v>11.924213794384082</v>
      </c>
      <c r="N492" s="125">
        <f>D492/D518*100</f>
        <v>2.3505205776248523</v>
      </c>
    </row>
    <row r="493" spans="1:14" ht="14.25" thickTop="1">
      <c r="A493" s="255" t="s">
        <v>43</v>
      </c>
      <c r="B493" s="179" t="s">
        <v>19</v>
      </c>
      <c r="C493" s="108">
        <v>0.27</v>
      </c>
      <c r="D493" s="108">
        <v>3.48</v>
      </c>
      <c r="E493" s="108">
        <v>3.5375999999999999</v>
      </c>
      <c r="F493" s="132">
        <f>(D493-E493)/E493*100</f>
        <v>-1.6282225237449082</v>
      </c>
      <c r="G493" s="109">
        <v>32</v>
      </c>
      <c r="H493" s="109">
        <v>2022.98</v>
      </c>
      <c r="I493" s="109">
        <v>1</v>
      </c>
      <c r="J493" s="109">
        <v>0</v>
      </c>
      <c r="K493" s="109">
        <v>0.17</v>
      </c>
      <c r="L493" s="109">
        <v>0.10390000000000001</v>
      </c>
      <c r="M493" s="39">
        <f>(K493-L493)/L493*100</f>
        <v>63.618864292589031</v>
      </c>
      <c r="N493" s="128">
        <f>D493/D506*100</f>
        <v>8.6278002701872511E-2</v>
      </c>
    </row>
    <row r="494" spans="1:14">
      <c r="A494" s="255"/>
      <c r="B494" s="177" t="s">
        <v>20</v>
      </c>
      <c r="C494" s="109">
        <v>0.08</v>
      </c>
      <c r="D494" s="109">
        <v>1.25</v>
      </c>
      <c r="E494" s="109">
        <v>1.0457000000000001</v>
      </c>
      <c r="F494" s="39">
        <f>(D494-E494)/E494*100</f>
        <v>19.537152146887244</v>
      </c>
      <c r="G494" s="109">
        <v>14</v>
      </c>
      <c r="H494" s="109">
        <v>280</v>
      </c>
      <c r="I494" s="109">
        <v>1</v>
      </c>
      <c r="J494" s="109">
        <v>0</v>
      </c>
      <c r="K494" s="109">
        <v>0.17</v>
      </c>
      <c r="L494" s="109">
        <v>0.10390000000000001</v>
      </c>
      <c r="M494" s="39">
        <f>(K494-L494)/L494*100</f>
        <v>63.618864292589031</v>
      </c>
      <c r="N494" s="124">
        <f>D494/D507*100</f>
        <v>0.11628297957981105</v>
      </c>
    </row>
    <row r="495" spans="1:14">
      <c r="A495" s="255"/>
      <c r="B495" s="177" t="s">
        <v>21</v>
      </c>
      <c r="C495" s="109"/>
      <c r="D495" s="109"/>
      <c r="E495" s="109"/>
      <c r="F495" s="39"/>
      <c r="G495" s="109"/>
      <c r="H495" s="109"/>
      <c r="I495" s="109"/>
      <c r="J495" s="109"/>
      <c r="K495" s="109"/>
      <c r="L495" s="109"/>
      <c r="M495" s="39"/>
      <c r="N495" s="124"/>
    </row>
    <row r="496" spans="1:14">
      <c r="A496" s="255"/>
      <c r="B496" s="177" t="s">
        <v>22</v>
      </c>
      <c r="C496" s="109">
        <v>0.05</v>
      </c>
      <c r="D496" s="109">
        <v>0.09</v>
      </c>
      <c r="E496" s="109">
        <v>0.14149999999999999</v>
      </c>
      <c r="F496" s="39">
        <f>(D496-E496)/E496*100</f>
        <v>-36.395759717314483</v>
      </c>
      <c r="G496" s="109">
        <v>8</v>
      </c>
      <c r="H496" s="109">
        <v>75.599999999999994</v>
      </c>
      <c r="I496" s="109">
        <v>0</v>
      </c>
      <c r="J496" s="109">
        <v>0</v>
      </c>
      <c r="K496" s="109">
        <v>0</v>
      </c>
      <c r="L496" s="109">
        <v>0</v>
      </c>
      <c r="M496" s="39"/>
      <c r="N496" s="124">
        <f>D496/D509*100</f>
        <v>3.6612448200657434E-2</v>
      </c>
    </row>
    <row r="497" spans="1:14">
      <c r="A497" s="255"/>
      <c r="B497" s="177" t="s">
        <v>23</v>
      </c>
      <c r="C497" s="109"/>
      <c r="D497" s="109"/>
      <c r="E497" s="109"/>
      <c r="F497" s="39"/>
      <c r="G497" s="109"/>
      <c r="H497" s="109"/>
      <c r="I497" s="109"/>
      <c r="J497" s="109"/>
      <c r="K497" s="109"/>
      <c r="L497" s="109"/>
      <c r="M497" s="39"/>
      <c r="N497" s="124"/>
    </row>
    <row r="498" spans="1:14">
      <c r="A498" s="255"/>
      <c r="B498" s="177" t="s">
        <v>24</v>
      </c>
      <c r="C498" s="109">
        <v>0</v>
      </c>
      <c r="D498" s="109">
        <v>0</v>
      </c>
      <c r="E498" s="109">
        <v>0.1037</v>
      </c>
      <c r="F498" s="39">
        <f>(D498-E498)/E498*100</f>
        <v>-100</v>
      </c>
      <c r="G498" s="109">
        <v>0</v>
      </c>
      <c r="H498" s="109">
        <v>0</v>
      </c>
      <c r="I498" s="109">
        <v>0</v>
      </c>
      <c r="J498" s="109">
        <v>0</v>
      </c>
      <c r="K498" s="109">
        <v>0</v>
      </c>
      <c r="L498" s="109">
        <v>0</v>
      </c>
      <c r="M498" s="39" t="e">
        <f>(K498-L498)/L498*100</f>
        <v>#DIV/0!</v>
      </c>
      <c r="N498" s="124">
        <f>D498/D511*100</f>
        <v>0</v>
      </c>
    </row>
    <row r="499" spans="1:14">
      <c r="A499" s="255"/>
      <c r="B499" s="177" t="s">
        <v>25</v>
      </c>
      <c r="C499" s="109">
        <v>0</v>
      </c>
      <c r="D499" s="109">
        <v>512.1</v>
      </c>
      <c r="E499" s="109">
        <v>603.88229999999999</v>
      </c>
      <c r="F499" s="39"/>
      <c r="G499" s="109">
        <v>16</v>
      </c>
      <c r="H499" s="109">
        <v>5121.0200000000004</v>
      </c>
      <c r="I499" s="109">
        <v>0</v>
      </c>
      <c r="J499" s="109">
        <v>0</v>
      </c>
      <c r="K499" s="109">
        <v>0</v>
      </c>
      <c r="L499" s="109">
        <v>0</v>
      </c>
      <c r="M499" s="39" t="e">
        <f>(K499-L499)/L499*100</f>
        <v>#DIV/0!</v>
      </c>
      <c r="N499" s="124">
        <f>D499/D512*100</f>
        <v>14.496304302669735</v>
      </c>
    </row>
    <row r="500" spans="1:14">
      <c r="A500" s="255"/>
      <c r="B500" s="177" t="s">
        <v>26</v>
      </c>
      <c r="C500" s="109">
        <v>0</v>
      </c>
      <c r="D500" s="109">
        <v>0.02</v>
      </c>
      <c r="E500" s="109">
        <v>0.1103</v>
      </c>
      <c r="F500" s="39">
        <f>(D500-E500)/E500*100</f>
        <v>-81.867633726201262</v>
      </c>
      <c r="G500" s="109">
        <v>2</v>
      </c>
      <c r="H500" s="109">
        <v>91.5</v>
      </c>
      <c r="I500" s="109">
        <v>0</v>
      </c>
      <c r="J500" s="109">
        <v>0</v>
      </c>
      <c r="K500" s="109">
        <v>0</v>
      </c>
      <c r="L500" s="109">
        <v>0</v>
      </c>
      <c r="M500" s="39" t="e">
        <f>(K500-L500)/L500*100</f>
        <v>#DIV/0!</v>
      </c>
      <c r="N500" s="124">
        <f>D500/D513*100</f>
        <v>3.0103703102878389E-3</v>
      </c>
    </row>
    <row r="501" spans="1:14">
      <c r="A501" s="255"/>
      <c r="B501" s="177" t="s">
        <v>27</v>
      </c>
      <c r="C501" s="28"/>
      <c r="D501" s="28"/>
      <c r="E501" s="28"/>
      <c r="F501" s="39"/>
      <c r="G501" s="28"/>
      <c r="H501" s="28"/>
      <c r="I501" s="28"/>
      <c r="J501" s="28"/>
      <c r="K501" s="28"/>
      <c r="L501" s="28"/>
      <c r="M501" s="39"/>
      <c r="N501" s="124"/>
    </row>
    <row r="502" spans="1:14">
      <c r="A502" s="255"/>
      <c r="B502" s="18" t="s">
        <v>28</v>
      </c>
      <c r="C502" s="50"/>
      <c r="D502" s="50"/>
      <c r="E502" s="110"/>
      <c r="F502" s="39"/>
      <c r="G502" s="50"/>
      <c r="H502" s="50"/>
      <c r="I502" s="50"/>
      <c r="J502" s="50"/>
      <c r="K502" s="50"/>
      <c r="L502" s="110"/>
      <c r="M502" s="39"/>
      <c r="N502" s="124"/>
    </row>
    <row r="503" spans="1:14">
      <c r="A503" s="255"/>
      <c r="B503" s="18" t="s">
        <v>29</v>
      </c>
      <c r="C503" s="42"/>
      <c r="D503" s="42"/>
      <c r="E503" s="42"/>
      <c r="F503" s="39"/>
      <c r="G503" s="50"/>
      <c r="H503" s="50"/>
      <c r="I503" s="50"/>
      <c r="J503" s="50"/>
      <c r="K503" s="50"/>
      <c r="L503" s="110"/>
      <c r="M503" s="39"/>
      <c r="N503" s="124"/>
    </row>
    <row r="504" spans="1:14">
      <c r="A504" s="255"/>
      <c r="B504" s="18" t="s">
        <v>30</v>
      </c>
      <c r="C504" s="42"/>
      <c r="D504" s="42"/>
      <c r="E504" s="42"/>
      <c r="F504" s="39"/>
      <c r="G504" s="42"/>
      <c r="H504" s="42"/>
      <c r="I504" s="42"/>
      <c r="J504" s="42"/>
      <c r="K504" s="42"/>
      <c r="L504" s="42"/>
      <c r="M504" s="39"/>
      <c r="N504" s="124"/>
    </row>
    <row r="505" spans="1:14" ht="14.25" thickBot="1">
      <c r="A505" s="209"/>
      <c r="B505" s="19" t="s">
        <v>31</v>
      </c>
      <c r="C505" s="20">
        <f t="shared" ref="C505:L505" si="118">C493+C495+C496+C497+C498+C499+C500+C501</f>
        <v>0.32</v>
      </c>
      <c r="D505" s="20">
        <f t="shared" si="118"/>
        <v>515.69000000000005</v>
      </c>
      <c r="E505" s="20">
        <f t="shared" si="118"/>
        <v>607.77539999999999</v>
      </c>
      <c r="F505" s="20">
        <f t="shared" ref="F505:F518" si="119">(D505-E505)/E505*100</f>
        <v>-15.151221981014688</v>
      </c>
      <c r="G505" s="20">
        <f t="shared" si="118"/>
        <v>58</v>
      </c>
      <c r="H505" s="20">
        <f t="shared" si="118"/>
        <v>7311.1</v>
      </c>
      <c r="I505" s="20">
        <f t="shared" si="118"/>
        <v>1</v>
      </c>
      <c r="J505" s="20">
        <f t="shared" si="118"/>
        <v>0</v>
      </c>
      <c r="K505" s="20">
        <f t="shared" si="118"/>
        <v>0.17</v>
      </c>
      <c r="L505" s="20">
        <f t="shared" si="118"/>
        <v>0.10390000000000001</v>
      </c>
      <c r="M505" s="20">
        <f t="shared" ref="M505:M518" si="120">(K505-L505)/L505*100</f>
        <v>63.618864292589031</v>
      </c>
      <c r="N505" s="125">
        <f>D505/D518*100</f>
        <v>5.5526795508285494</v>
      </c>
    </row>
    <row r="506" spans="1:14" ht="15" thickTop="1" thickBot="1">
      <c r="A506" s="250" t="s">
        <v>49</v>
      </c>
      <c r="B506" s="177" t="s">
        <v>19</v>
      </c>
      <c r="C506" s="39">
        <f>C402+C415+C428+C441+C454+C467+C480+C493</f>
        <v>718.75279399999988</v>
      </c>
      <c r="D506" s="39">
        <f>D402+D415+D428+D441+D454+D467+D480+D493</f>
        <v>4033.4730650000001</v>
      </c>
      <c r="E506" s="39">
        <f>E402+E415+E428+E441+E454+E467+E480+E493</f>
        <v>4695.2979989999994</v>
      </c>
      <c r="F506" s="40">
        <f t="shared" si="119"/>
        <v>-14.095483058603611</v>
      </c>
      <c r="G506" s="39">
        <f t="shared" ref="G506:L506" si="121">G402+G415+G428+G441+G454+G467+G480+G493</f>
        <v>31416</v>
      </c>
      <c r="H506" s="39">
        <f t="shared" si="121"/>
        <v>2955441.2829530006</v>
      </c>
      <c r="I506" s="39">
        <f t="shared" si="121"/>
        <v>3193</v>
      </c>
      <c r="J506" s="39">
        <f t="shared" si="121"/>
        <v>254.68909899999997</v>
      </c>
      <c r="K506" s="39">
        <f t="shared" si="121"/>
        <v>2011.5938809999998</v>
      </c>
      <c r="L506" s="39">
        <f t="shared" si="121"/>
        <v>1532.7019710000002</v>
      </c>
      <c r="M506" s="40">
        <f t="shared" si="120"/>
        <v>31.244946444973259</v>
      </c>
      <c r="N506" s="124">
        <f>D506/D518*100</f>
        <v>43.430323269489904</v>
      </c>
    </row>
    <row r="507" spans="1:14" ht="14.25" thickBot="1">
      <c r="A507" s="250"/>
      <c r="B507" s="177" t="s">
        <v>20</v>
      </c>
      <c r="C507" s="39">
        <f t="shared" ref="C507:C517" si="122">C403+C416+C429+C442+C455+C468+C481+C494</f>
        <v>196.97340599999998</v>
      </c>
      <c r="D507" s="39">
        <f t="shared" ref="D507:D517" si="123">D403+D416+D429+D442+D455+D468+D481+D494</f>
        <v>1074.9638550000002</v>
      </c>
      <c r="E507" s="39">
        <f t="shared" ref="E507:E517" si="124">E403+E416+E429+E442+E455+E468+E481+E494</f>
        <v>1209.943618</v>
      </c>
      <c r="F507" s="39">
        <f t="shared" si="119"/>
        <v>-11.155872140812416</v>
      </c>
      <c r="G507" s="39">
        <f t="shared" ref="G507:G517" si="125">G403+G416+G429+G442+G455+G468+G481+G494</f>
        <v>12929</v>
      </c>
      <c r="H507" s="39">
        <f t="shared" ref="H507:H517" si="126">H403+H416+H429+H442+H455+H468+H481+H494</f>
        <v>258591.19999999998</v>
      </c>
      <c r="I507" s="39">
        <f t="shared" ref="I507:I517" si="127">I403+I416+I429+I442+I455+I468+I481+I494</f>
        <v>1435</v>
      </c>
      <c r="J507" s="39">
        <f t="shared" ref="J507:J517" si="128">J403+J416+J429+J442+J455+J468+J481+J494</f>
        <v>119.096543</v>
      </c>
      <c r="K507" s="39">
        <f t="shared" ref="K507:K517" si="129">K403+K416+K429+K442+K455+K468+K481+K494</f>
        <v>780.544352</v>
      </c>
      <c r="L507" s="39">
        <f t="shared" ref="L507:L517" si="130">L403+L416+L429+L442+L455+L468+L481+L494</f>
        <v>573.01355999999998</v>
      </c>
      <c r="M507" s="39">
        <f t="shared" si="120"/>
        <v>36.217431224489701</v>
      </c>
      <c r="N507" s="124">
        <f>D507/D518*100</f>
        <v>11.574647201881607</v>
      </c>
    </row>
    <row r="508" spans="1:14" ht="14.25" thickBot="1">
      <c r="A508" s="250"/>
      <c r="B508" s="177" t="s">
        <v>21</v>
      </c>
      <c r="C508" s="39">
        <f t="shared" si="122"/>
        <v>27.415146999999997</v>
      </c>
      <c r="D508" s="39">
        <f t="shared" si="123"/>
        <v>506.17238499999996</v>
      </c>
      <c r="E508" s="39">
        <f t="shared" si="124"/>
        <v>119.97078499999999</v>
      </c>
      <c r="F508" s="39">
        <f t="shared" si="119"/>
        <v>321.91303907863903</v>
      </c>
      <c r="G508" s="39">
        <f t="shared" si="125"/>
        <v>455</v>
      </c>
      <c r="H508" s="39">
        <f t="shared" si="126"/>
        <v>201518.46189999999</v>
      </c>
      <c r="I508" s="39">
        <f t="shared" si="127"/>
        <v>25</v>
      </c>
      <c r="J508" s="39">
        <f t="shared" si="128"/>
        <v>30.089199999999998</v>
      </c>
      <c r="K508" s="39">
        <f t="shared" si="129"/>
        <v>422.83099199999998</v>
      </c>
      <c r="L508" s="39">
        <f t="shared" si="130"/>
        <v>39.132200000000005</v>
      </c>
      <c r="M508" s="39">
        <f t="shared" si="120"/>
        <v>980.51934723833551</v>
      </c>
      <c r="N508" s="124">
        <f>D508/D518*100</f>
        <v>5.4501988624631368</v>
      </c>
    </row>
    <row r="509" spans="1:14" ht="14.25" thickBot="1">
      <c r="A509" s="250"/>
      <c r="B509" s="177" t="s">
        <v>22</v>
      </c>
      <c r="C509" s="39">
        <f t="shared" si="122"/>
        <v>39.371029999999998</v>
      </c>
      <c r="D509" s="39">
        <f t="shared" si="123"/>
        <v>245.81803299999999</v>
      </c>
      <c r="E509" s="39">
        <f t="shared" si="124"/>
        <v>253.72166100000004</v>
      </c>
      <c r="F509" s="39">
        <f t="shared" si="119"/>
        <v>-3.1150781406874257</v>
      </c>
      <c r="G509" s="39">
        <f t="shared" si="125"/>
        <v>16142</v>
      </c>
      <c r="H509" s="39">
        <f t="shared" si="126"/>
        <v>620685.42999999993</v>
      </c>
      <c r="I509" s="39">
        <f t="shared" si="127"/>
        <v>909</v>
      </c>
      <c r="J509" s="39">
        <f t="shared" si="128"/>
        <v>27.921878</v>
      </c>
      <c r="K509" s="39">
        <f t="shared" si="129"/>
        <v>161.70454600000002</v>
      </c>
      <c r="L509" s="39">
        <f t="shared" si="130"/>
        <v>121.22119999999998</v>
      </c>
      <c r="M509" s="39">
        <f t="shared" si="120"/>
        <v>33.396259070195683</v>
      </c>
      <c r="N509" s="124">
        <f>D509/D518*100</f>
        <v>2.6468397003315891</v>
      </c>
    </row>
    <row r="510" spans="1:14" ht="14.25" thickBot="1">
      <c r="A510" s="250"/>
      <c r="B510" s="177" t="s">
        <v>23</v>
      </c>
      <c r="C510" s="39">
        <f t="shared" si="122"/>
        <v>2.7888999999999999</v>
      </c>
      <c r="D510" s="39">
        <f t="shared" si="123"/>
        <v>8.978116</v>
      </c>
      <c r="E510" s="39">
        <f t="shared" si="124"/>
        <v>7.1464160000000003</v>
      </c>
      <c r="F510" s="39">
        <f t="shared" si="119"/>
        <v>25.631029595814177</v>
      </c>
      <c r="G510" s="39">
        <f t="shared" si="125"/>
        <v>244</v>
      </c>
      <c r="H510" s="39">
        <f t="shared" si="126"/>
        <v>2822.94</v>
      </c>
      <c r="I510" s="39">
        <f t="shared" si="127"/>
        <v>1</v>
      </c>
      <c r="J510" s="39">
        <f t="shared" si="128"/>
        <v>0</v>
      </c>
      <c r="K510" s="39">
        <f t="shared" si="129"/>
        <v>0</v>
      </c>
      <c r="L510" s="39">
        <f t="shared" si="130"/>
        <v>0</v>
      </c>
      <c r="M510" s="39" t="e">
        <f t="shared" si="120"/>
        <v>#DIV/0!</v>
      </c>
      <c r="N510" s="124">
        <f>D510/D518*100</f>
        <v>9.6671645985314053E-2</v>
      </c>
    </row>
    <row r="511" spans="1:14" ht="14.25" thickBot="1">
      <c r="A511" s="250"/>
      <c r="B511" s="177" t="s">
        <v>24</v>
      </c>
      <c r="C511" s="39">
        <f t="shared" si="122"/>
        <v>80.572008999999994</v>
      </c>
      <c r="D511" s="39">
        <f t="shared" si="123"/>
        <v>260.22906599999999</v>
      </c>
      <c r="E511" s="39">
        <f t="shared" si="124"/>
        <v>304.60366799999997</v>
      </c>
      <c r="F511" s="39">
        <f t="shared" si="119"/>
        <v>-14.56798018597727</v>
      </c>
      <c r="G511" s="39">
        <f t="shared" si="125"/>
        <v>489</v>
      </c>
      <c r="H511" s="39">
        <f t="shared" si="126"/>
        <v>389868.52380000002</v>
      </c>
      <c r="I511" s="39">
        <f t="shared" si="127"/>
        <v>87</v>
      </c>
      <c r="J511" s="39">
        <f t="shared" si="128"/>
        <v>109.26910599999999</v>
      </c>
      <c r="K511" s="39">
        <f t="shared" si="129"/>
        <v>189.89319899999998</v>
      </c>
      <c r="L511" s="39">
        <f t="shared" si="130"/>
        <v>67.718900000000005</v>
      </c>
      <c r="M511" s="39">
        <f t="shared" si="120"/>
        <v>180.41388593140167</v>
      </c>
      <c r="N511" s="124">
        <f>D511/D518*100</f>
        <v>2.8020101481692739</v>
      </c>
    </row>
    <row r="512" spans="1:14" ht="14.25" thickBot="1">
      <c r="A512" s="250"/>
      <c r="B512" s="177" t="s">
        <v>25</v>
      </c>
      <c r="C512" s="39">
        <f t="shared" si="122"/>
        <v>2173.388164</v>
      </c>
      <c r="D512" s="39">
        <f t="shared" si="123"/>
        <v>3532.6245180000001</v>
      </c>
      <c r="E512" s="39">
        <f t="shared" si="124"/>
        <v>3460.4849999999997</v>
      </c>
      <c r="F512" s="39">
        <f t="shared" si="119"/>
        <v>2.0846649530340522</v>
      </c>
      <c r="G512" s="39">
        <f t="shared" si="125"/>
        <v>836</v>
      </c>
      <c r="H512" s="39">
        <f t="shared" si="126"/>
        <v>249794.50654900001</v>
      </c>
      <c r="I512" s="39">
        <f t="shared" si="127"/>
        <v>764</v>
      </c>
      <c r="J512" s="39">
        <f t="shared" si="128"/>
        <v>260.72500000000002</v>
      </c>
      <c r="K512" s="39">
        <f t="shared" si="129"/>
        <v>496.495</v>
      </c>
      <c r="L512" s="39">
        <f t="shared" si="130"/>
        <v>217.702</v>
      </c>
      <c r="M512" s="39">
        <f t="shared" si="120"/>
        <v>128.06175414098172</v>
      </c>
      <c r="N512" s="124">
        <f>D512/D518*100</f>
        <v>38.037448703395761</v>
      </c>
    </row>
    <row r="513" spans="1:14" ht="14.25" thickBot="1">
      <c r="A513" s="250"/>
      <c r="B513" s="177" t="s">
        <v>26</v>
      </c>
      <c r="C513" s="39">
        <f t="shared" si="122"/>
        <v>89.724672999999925</v>
      </c>
      <c r="D513" s="39">
        <f t="shared" si="123"/>
        <v>664.370092</v>
      </c>
      <c r="E513" s="39">
        <f t="shared" si="124"/>
        <v>430.67218699999995</v>
      </c>
      <c r="F513" s="39">
        <f t="shared" si="119"/>
        <v>54.263523871347672</v>
      </c>
      <c r="G513" s="39">
        <f t="shared" si="125"/>
        <v>28507</v>
      </c>
      <c r="H513" s="39">
        <f t="shared" si="126"/>
        <v>6192302.1699999999</v>
      </c>
      <c r="I513" s="39">
        <f t="shared" si="127"/>
        <v>174</v>
      </c>
      <c r="J513" s="39">
        <f t="shared" si="128"/>
        <v>10.129375</v>
      </c>
      <c r="K513" s="39">
        <f t="shared" si="129"/>
        <v>132.63135300000002</v>
      </c>
      <c r="L513" s="39">
        <f t="shared" si="130"/>
        <v>131.54715499999998</v>
      </c>
      <c r="M513" s="39">
        <f t="shared" si="120"/>
        <v>0.82418962234496318</v>
      </c>
      <c r="N513" s="124">
        <f>D513/D518*100</f>
        <v>7.1535888305580508</v>
      </c>
    </row>
    <row r="514" spans="1:14" ht="14.25" thickBot="1">
      <c r="A514" s="250"/>
      <c r="B514" s="177" t="s">
        <v>27</v>
      </c>
      <c r="C514" s="39">
        <f t="shared" si="122"/>
        <v>6.8188680000000002</v>
      </c>
      <c r="D514" s="39">
        <f t="shared" si="123"/>
        <v>35.562545</v>
      </c>
      <c r="E514" s="39">
        <f t="shared" si="124"/>
        <v>9.7554119999999998</v>
      </c>
      <c r="F514" s="39">
        <f t="shared" si="119"/>
        <v>264.54170259544139</v>
      </c>
      <c r="G514" s="39">
        <f t="shared" si="125"/>
        <v>27</v>
      </c>
      <c r="H514" s="39">
        <f t="shared" si="126"/>
        <v>12270.269999999999</v>
      </c>
      <c r="I514" s="39">
        <f t="shared" si="127"/>
        <v>0</v>
      </c>
      <c r="J514" s="39">
        <f t="shared" si="128"/>
        <v>0</v>
      </c>
      <c r="K514" s="39">
        <f t="shared" si="129"/>
        <v>0</v>
      </c>
      <c r="L514" s="39">
        <f t="shared" si="130"/>
        <v>0</v>
      </c>
      <c r="M514" s="39" t="e">
        <f t="shared" si="120"/>
        <v>#DIV/0!</v>
      </c>
      <c r="N514" s="124">
        <f>D514/D518*100</f>
        <v>0.38291883960697326</v>
      </c>
    </row>
    <row r="515" spans="1:14" ht="14.25" thickBot="1">
      <c r="A515" s="250"/>
      <c r="B515" s="18" t="s">
        <v>28</v>
      </c>
      <c r="C515" s="39">
        <f t="shared" si="122"/>
        <v>0</v>
      </c>
      <c r="D515" s="39">
        <f t="shared" si="123"/>
        <v>0</v>
      </c>
      <c r="E515" s="39">
        <f t="shared" si="124"/>
        <v>0</v>
      </c>
      <c r="F515" s="39" t="e">
        <f t="shared" si="119"/>
        <v>#DIV/0!</v>
      </c>
      <c r="G515" s="39">
        <f t="shared" si="125"/>
        <v>0</v>
      </c>
      <c r="H515" s="39">
        <f t="shared" si="126"/>
        <v>0</v>
      </c>
      <c r="I515" s="39">
        <f t="shared" si="127"/>
        <v>0</v>
      </c>
      <c r="J515" s="39">
        <f t="shared" si="128"/>
        <v>0</v>
      </c>
      <c r="K515" s="39">
        <f t="shared" si="129"/>
        <v>0</v>
      </c>
      <c r="L515" s="39">
        <f t="shared" si="130"/>
        <v>0</v>
      </c>
      <c r="M515" s="39" t="e">
        <f t="shared" si="120"/>
        <v>#DIV/0!</v>
      </c>
      <c r="N515" s="124">
        <f>D515/D518*100</f>
        <v>0</v>
      </c>
    </row>
    <row r="516" spans="1:14" ht="14.25" thickBot="1">
      <c r="A516" s="250"/>
      <c r="B516" s="18" t="s">
        <v>29</v>
      </c>
      <c r="C516" s="39">
        <f t="shared" si="122"/>
        <v>3.37</v>
      </c>
      <c r="D516" s="39">
        <f t="shared" si="123"/>
        <v>23.38</v>
      </c>
      <c r="E516" s="39">
        <f t="shared" si="124"/>
        <v>6.13</v>
      </c>
      <c r="F516" s="39">
        <f t="shared" si="119"/>
        <v>281.40293637846656</v>
      </c>
      <c r="G516" s="39">
        <f t="shared" si="125"/>
        <v>6</v>
      </c>
      <c r="H516" s="39">
        <f t="shared" si="126"/>
        <v>8838.7800000000007</v>
      </c>
      <c r="I516" s="39">
        <f t="shared" si="127"/>
        <v>0</v>
      </c>
      <c r="J516" s="39">
        <f t="shared" si="128"/>
        <v>0</v>
      </c>
      <c r="K516" s="39">
        <f t="shared" si="129"/>
        <v>0</v>
      </c>
      <c r="L516" s="39">
        <f t="shared" si="130"/>
        <v>0</v>
      </c>
      <c r="M516" s="39" t="e">
        <f t="shared" si="120"/>
        <v>#DIV/0!</v>
      </c>
      <c r="N516" s="124">
        <f>D516/D518*100</f>
        <v>0.2517435821876931</v>
      </c>
    </row>
    <row r="517" spans="1:14" ht="14.25" thickBot="1">
      <c r="A517" s="250"/>
      <c r="B517" s="18" t="s">
        <v>30</v>
      </c>
      <c r="C517" s="39">
        <f t="shared" si="122"/>
        <v>2.91</v>
      </c>
      <c r="D517" s="39">
        <f t="shared" si="123"/>
        <v>11.02</v>
      </c>
      <c r="E517" s="39">
        <f t="shared" si="124"/>
        <v>1.78</v>
      </c>
      <c r="F517" s="39">
        <f t="shared" si="119"/>
        <v>519.10112359550556</v>
      </c>
      <c r="G517" s="39">
        <f t="shared" si="125"/>
        <v>11</v>
      </c>
      <c r="H517" s="39">
        <f t="shared" si="126"/>
        <v>2589.19</v>
      </c>
      <c r="I517" s="39">
        <f t="shared" si="127"/>
        <v>0</v>
      </c>
      <c r="J517" s="39">
        <f t="shared" si="128"/>
        <v>0</v>
      </c>
      <c r="K517" s="39">
        <f t="shared" si="129"/>
        <v>0</v>
      </c>
      <c r="L517" s="39">
        <f t="shared" si="130"/>
        <v>0</v>
      </c>
      <c r="M517" s="39" t="e">
        <f t="shared" si="120"/>
        <v>#DIV/0!</v>
      </c>
      <c r="N517" s="124">
        <f>D517/D518*100</f>
        <v>0.1186575823656278</v>
      </c>
    </row>
    <row r="518" spans="1:14" ht="14.25" thickBot="1">
      <c r="A518" s="256"/>
      <c r="B518" s="43" t="s">
        <v>31</v>
      </c>
      <c r="C518" s="44">
        <f t="shared" ref="C518:L518" si="131">C506+C508+C509+C510+C511+C512+C513+C514</f>
        <v>3138.8315849999994</v>
      </c>
      <c r="D518" s="44">
        <f t="shared" si="131"/>
        <v>9287.2278200000001</v>
      </c>
      <c r="E518" s="44">
        <f t="shared" si="131"/>
        <v>9281.6531279999999</v>
      </c>
      <c r="F518" s="44">
        <f t="shared" si="119"/>
        <v>6.0061412801378507E-2</v>
      </c>
      <c r="G518" s="44">
        <f t="shared" si="131"/>
        <v>78116</v>
      </c>
      <c r="H518" s="44">
        <f t="shared" si="131"/>
        <v>10624703.585202001</v>
      </c>
      <c r="I518" s="44">
        <f t="shared" si="131"/>
        <v>5153</v>
      </c>
      <c r="J518" s="44">
        <f t="shared" si="131"/>
        <v>692.82365799999991</v>
      </c>
      <c r="K518" s="44">
        <f t="shared" si="131"/>
        <v>3415.1489710000001</v>
      </c>
      <c r="L518" s="44">
        <f t="shared" si="131"/>
        <v>2110.0234260000002</v>
      </c>
      <c r="M518" s="44">
        <f t="shared" si="120"/>
        <v>61.853604510644885</v>
      </c>
      <c r="N518" s="130">
        <f>D518/D518*100</f>
        <v>100</v>
      </c>
    </row>
    <row r="522" spans="1:14">
      <c r="A522" s="213" t="s">
        <v>111</v>
      </c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</row>
    <row r="523" spans="1:14">
      <c r="A523" s="213"/>
      <c r="B523" s="213"/>
      <c r="C523" s="213"/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</row>
    <row r="524" spans="1:14" ht="14.25" thickBot="1">
      <c r="A524" s="259" t="str">
        <f>A3</f>
        <v>财字3号表                                             （2021年1-6月）                                           单位：万元</v>
      </c>
      <c r="B524" s="259"/>
      <c r="C524" s="259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</row>
    <row r="525" spans="1:14" ht="14.25" thickBot="1">
      <c r="A525" s="210" t="s">
        <v>68</v>
      </c>
      <c r="B525" s="45" t="s">
        <v>3</v>
      </c>
      <c r="C525" s="222" t="s">
        <v>4</v>
      </c>
      <c r="D525" s="222"/>
      <c r="E525" s="222"/>
      <c r="F525" s="260"/>
      <c r="G525" s="215" t="s">
        <v>5</v>
      </c>
      <c r="H525" s="260"/>
      <c r="I525" s="215" t="s">
        <v>6</v>
      </c>
      <c r="J525" s="223"/>
      <c r="K525" s="223"/>
      <c r="L525" s="223"/>
      <c r="M525" s="223"/>
      <c r="N525" s="245" t="s">
        <v>7</v>
      </c>
    </row>
    <row r="526" spans="1:14" ht="14.25" thickBot="1">
      <c r="A526" s="210"/>
      <c r="B526" s="30" t="s">
        <v>8</v>
      </c>
      <c r="C526" s="257" t="s">
        <v>9</v>
      </c>
      <c r="D526" s="224" t="s">
        <v>10</v>
      </c>
      <c r="E526" s="224" t="s">
        <v>11</v>
      </c>
      <c r="F526" s="177" t="s">
        <v>12</v>
      </c>
      <c r="G526" s="224" t="s">
        <v>13</v>
      </c>
      <c r="H526" s="224" t="s">
        <v>14</v>
      </c>
      <c r="I526" s="177" t="s">
        <v>13</v>
      </c>
      <c r="J526" s="261" t="s">
        <v>15</v>
      </c>
      <c r="K526" s="262"/>
      <c r="L526" s="263"/>
      <c r="M526" s="111" t="s">
        <v>12</v>
      </c>
      <c r="N526" s="246"/>
    </row>
    <row r="527" spans="1:14" ht="14.25" thickBot="1">
      <c r="A527" s="210"/>
      <c r="B527" s="46" t="s">
        <v>16</v>
      </c>
      <c r="C527" s="258"/>
      <c r="D527" s="264"/>
      <c r="E527" s="264"/>
      <c r="F527" s="180" t="s">
        <v>17</v>
      </c>
      <c r="G527" s="264"/>
      <c r="H527" s="264"/>
      <c r="I527" s="30" t="s">
        <v>18</v>
      </c>
      <c r="J527" s="178" t="s">
        <v>9</v>
      </c>
      <c r="K527" s="31" t="s">
        <v>10</v>
      </c>
      <c r="L527" s="178" t="s">
        <v>11</v>
      </c>
      <c r="M527" s="177" t="s">
        <v>17</v>
      </c>
      <c r="N527" s="131" t="s">
        <v>17</v>
      </c>
    </row>
    <row r="528" spans="1:14" ht="14.25" thickBot="1">
      <c r="A528" s="210"/>
      <c r="B528" s="177" t="s">
        <v>19</v>
      </c>
      <c r="C528" s="39">
        <f t="shared" ref="C528:L528" si="132">C202</f>
        <v>2133.2232129999998</v>
      </c>
      <c r="D528" s="39">
        <f t="shared" si="132"/>
        <v>11060.162833999999</v>
      </c>
      <c r="E528" s="39">
        <f t="shared" si="132"/>
        <v>13176.446100000001</v>
      </c>
      <c r="F528" s="39">
        <f t="shared" ref="F528:F559" si="133">(D528-E528)/E528*100</f>
        <v>-16.061108207318529</v>
      </c>
      <c r="G528" s="39">
        <f t="shared" si="132"/>
        <v>75340.776947000006</v>
      </c>
      <c r="H528" s="39">
        <f t="shared" si="132"/>
        <v>6640265.0487609971</v>
      </c>
      <c r="I528" s="39">
        <f t="shared" si="132"/>
        <v>10452</v>
      </c>
      <c r="J528" s="39">
        <f t="shared" si="132"/>
        <v>1828.1377970000003</v>
      </c>
      <c r="K528" s="39">
        <f t="shared" si="132"/>
        <v>8287.9555389999987</v>
      </c>
      <c r="L528" s="39">
        <f t="shared" si="132"/>
        <v>6615.0487600000006</v>
      </c>
      <c r="M528" s="39">
        <f t="shared" ref="M528:M579" si="134">(K528-L528)/L528*100</f>
        <v>25.289409642991025</v>
      </c>
      <c r="N528" s="124">
        <f t="shared" ref="N528:N540" si="135">N202</f>
        <v>59.440747967308802</v>
      </c>
    </row>
    <row r="529" spans="1:14" ht="14.25" thickBot="1">
      <c r="A529" s="210"/>
      <c r="B529" s="177" t="s">
        <v>20</v>
      </c>
      <c r="C529" s="39">
        <f t="shared" ref="C529:L529" si="136">C203</f>
        <v>469.41179600000004</v>
      </c>
      <c r="D529" s="39">
        <f t="shared" si="136"/>
        <v>2470.3242910000004</v>
      </c>
      <c r="E529" s="39">
        <f t="shared" si="136"/>
        <v>3007.807585</v>
      </c>
      <c r="F529" s="39">
        <f t="shared" si="133"/>
        <v>-17.869603650194922</v>
      </c>
      <c r="G529" s="39">
        <f t="shared" si="136"/>
        <v>33250.293969999999</v>
      </c>
      <c r="H529" s="39">
        <f t="shared" si="136"/>
        <v>679133.6</v>
      </c>
      <c r="I529" s="39">
        <f t="shared" si="136"/>
        <v>4601</v>
      </c>
      <c r="J529" s="39">
        <f t="shared" si="136"/>
        <v>585.04494</v>
      </c>
      <c r="K529" s="39">
        <f t="shared" si="136"/>
        <v>2744.7449850000003</v>
      </c>
      <c r="L529" s="39">
        <f t="shared" si="136"/>
        <v>2217.7202900000002</v>
      </c>
      <c r="M529" s="39">
        <f t="shared" si="134"/>
        <v>23.764254553490151</v>
      </c>
      <c r="N529" s="124">
        <f t="shared" si="135"/>
        <v>13.27628948892669</v>
      </c>
    </row>
    <row r="530" spans="1:14" ht="14.25" thickBot="1">
      <c r="A530" s="210"/>
      <c r="B530" s="177" t="s">
        <v>21</v>
      </c>
      <c r="C530" s="39">
        <f t="shared" ref="C530:L530" si="137">C204</f>
        <v>99.671098000000001</v>
      </c>
      <c r="D530" s="39">
        <f t="shared" si="137"/>
        <v>632.77144800000008</v>
      </c>
      <c r="E530" s="39">
        <f t="shared" si="137"/>
        <v>683.881531</v>
      </c>
      <c r="F530" s="39">
        <f t="shared" si="133"/>
        <v>-7.4735287740940501</v>
      </c>
      <c r="G530" s="39">
        <f t="shared" si="137"/>
        <v>1008.1547890000001</v>
      </c>
      <c r="H530" s="39">
        <f t="shared" si="137"/>
        <v>797374.33264000015</v>
      </c>
      <c r="I530" s="39">
        <f t="shared" si="137"/>
        <v>87</v>
      </c>
      <c r="J530" s="39">
        <f t="shared" si="137"/>
        <v>25.5837</v>
      </c>
      <c r="K530" s="39">
        <f t="shared" si="137"/>
        <v>1380.6814870000001</v>
      </c>
      <c r="L530" s="39">
        <f t="shared" si="137"/>
        <v>916.47959200000003</v>
      </c>
      <c r="M530" s="39">
        <f t="shared" si="134"/>
        <v>50.650543563876759</v>
      </c>
      <c r="N530" s="124">
        <f t="shared" si="135"/>
        <v>3.4007101636743453</v>
      </c>
    </row>
    <row r="531" spans="1:14" ht="14.25" thickBot="1">
      <c r="A531" s="210"/>
      <c r="B531" s="177" t="s">
        <v>22</v>
      </c>
      <c r="C531" s="39">
        <f t="shared" ref="C531:L531" si="138">C205</f>
        <v>16.620419999999996</v>
      </c>
      <c r="D531" s="39">
        <f t="shared" si="138"/>
        <v>182.95260199999998</v>
      </c>
      <c r="E531" s="39">
        <f t="shared" si="138"/>
        <v>144.91676200000001</v>
      </c>
      <c r="F531" s="39">
        <f t="shared" si="133"/>
        <v>26.246680835996028</v>
      </c>
      <c r="G531" s="39">
        <f t="shared" si="138"/>
        <v>5329.9527360000002</v>
      </c>
      <c r="H531" s="39">
        <f t="shared" si="138"/>
        <v>489613.38500000001</v>
      </c>
      <c r="I531" s="39">
        <f t="shared" si="138"/>
        <v>394</v>
      </c>
      <c r="J531" s="39">
        <f t="shared" si="138"/>
        <v>9.7837999999999994</v>
      </c>
      <c r="K531" s="39">
        <f t="shared" si="138"/>
        <v>33.434100000000001</v>
      </c>
      <c r="L531" s="39">
        <f t="shared" si="138"/>
        <v>50.505000000000003</v>
      </c>
      <c r="M531" s="39">
        <f t="shared" si="134"/>
        <v>-33.800415800415799</v>
      </c>
      <c r="N531" s="124">
        <f t="shared" si="135"/>
        <v>0.9832440687053049</v>
      </c>
    </row>
    <row r="532" spans="1:14" ht="14.25" thickBot="1">
      <c r="A532" s="210"/>
      <c r="B532" s="177" t="s">
        <v>23</v>
      </c>
      <c r="C532" s="39">
        <f t="shared" ref="C532:L532" si="139">C206</f>
        <v>9.0938829999999999</v>
      </c>
      <c r="D532" s="39">
        <f t="shared" si="139"/>
        <v>54.971603999999999</v>
      </c>
      <c r="E532" s="39">
        <f t="shared" si="139"/>
        <v>35.924581000000003</v>
      </c>
      <c r="F532" s="39">
        <f t="shared" si="133"/>
        <v>53.019471542340312</v>
      </c>
      <c r="G532" s="39">
        <f t="shared" si="139"/>
        <v>1067.207543</v>
      </c>
      <c r="H532" s="39">
        <f t="shared" si="139"/>
        <v>213693.25765000001</v>
      </c>
      <c r="I532" s="39">
        <f t="shared" si="139"/>
        <v>5</v>
      </c>
      <c r="J532" s="39">
        <f t="shared" si="139"/>
        <v>0</v>
      </c>
      <c r="K532" s="39">
        <f t="shared" si="139"/>
        <v>2.99</v>
      </c>
      <c r="L532" s="39">
        <f t="shared" si="139"/>
        <v>1.3599999999999999</v>
      </c>
      <c r="M532" s="39">
        <f t="shared" si="134"/>
        <v>119.85294117647062</v>
      </c>
      <c r="N532" s="124">
        <f t="shared" si="135"/>
        <v>0.29543446220140024</v>
      </c>
    </row>
    <row r="533" spans="1:14" ht="14.25" thickBot="1">
      <c r="A533" s="210"/>
      <c r="B533" s="177" t="s">
        <v>24</v>
      </c>
      <c r="C533" s="39">
        <f t="shared" ref="C533:L533" si="140">C207</f>
        <v>122.65692000000003</v>
      </c>
      <c r="D533" s="39">
        <f t="shared" si="140"/>
        <v>1969.52376</v>
      </c>
      <c r="E533" s="39">
        <f t="shared" si="140"/>
        <v>1732.8699649999996</v>
      </c>
      <c r="F533" s="39">
        <f t="shared" si="133"/>
        <v>13.656754388953846</v>
      </c>
      <c r="G533" s="39">
        <f t="shared" si="140"/>
        <v>3365.5882790000001</v>
      </c>
      <c r="H533" s="39">
        <f t="shared" si="140"/>
        <v>1316233.4666019999</v>
      </c>
      <c r="I533" s="39">
        <f t="shared" si="140"/>
        <v>322</v>
      </c>
      <c r="J533" s="39">
        <f t="shared" si="140"/>
        <v>193.07936599999999</v>
      </c>
      <c r="K533" s="39">
        <f t="shared" si="140"/>
        <v>791.32648299999983</v>
      </c>
      <c r="L533" s="39">
        <f t="shared" si="140"/>
        <v>372.61615599999993</v>
      </c>
      <c r="M533" s="39">
        <f t="shared" si="134"/>
        <v>112.37041664935215</v>
      </c>
      <c r="N533" s="124">
        <f t="shared" si="135"/>
        <v>10.5848319948692</v>
      </c>
    </row>
    <row r="534" spans="1:14" ht="14.25" thickBot="1">
      <c r="A534" s="210"/>
      <c r="B534" s="177" t="s">
        <v>25</v>
      </c>
      <c r="C534" s="39">
        <f t="shared" ref="C534:L534" si="141">C208</f>
        <v>1916.8133999999998</v>
      </c>
      <c r="D534" s="39">
        <f t="shared" si="141"/>
        <v>2924.8505200000004</v>
      </c>
      <c r="E534" s="39">
        <f t="shared" si="141"/>
        <v>7325.2000000000007</v>
      </c>
      <c r="F534" s="39">
        <f t="shared" si="133"/>
        <v>-60.071390269207669</v>
      </c>
      <c r="G534" s="39">
        <f t="shared" si="141"/>
        <v>1876</v>
      </c>
      <c r="H534" s="39">
        <f t="shared" si="141"/>
        <v>58091.750999999997</v>
      </c>
      <c r="I534" s="39">
        <f t="shared" si="141"/>
        <v>1985</v>
      </c>
      <c r="J534" s="39">
        <f t="shared" si="141"/>
        <v>208.07</v>
      </c>
      <c r="K534" s="39">
        <f t="shared" si="141"/>
        <v>997.59447499999999</v>
      </c>
      <c r="L534" s="39">
        <f t="shared" si="141"/>
        <v>297.45009999999996</v>
      </c>
      <c r="M534" s="39">
        <f t="shared" si="134"/>
        <v>235.38212796028654</v>
      </c>
      <c r="N534" s="124">
        <f t="shared" si="135"/>
        <v>15.719054521234016</v>
      </c>
    </row>
    <row r="535" spans="1:14" ht="14.25" thickBot="1">
      <c r="A535" s="210"/>
      <c r="B535" s="177" t="s">
        <v>26</v>
      </c>
      <c r="C535" s="39">
        <f t="shared" ref="C535:L535" si="142">C209</f>
        <v>195.8819130000002</v>
      </c>
      <c r="D535" s="39">
        <f t="shared" si="142"/>
        <v>1488.6515699999995</v>
      </c>
      <c r="E535" s="39">
        <f t="shared" si="142"/>
        <v>1108.5399240000004</v>
      </c>
      <c r="F535" s="39">
        <f t="shared" si="133"/>
        <v>34.289396148081266</v>
      </c>
      <c r="G535" s="39">
        <f t="shared" si="142"/>
        <v>61044.824078999998</v>
      </c>
      <c r="H535" s="39">
        <f t="shared" si="142"/>
        <v>14507702.499699999</v>
      </c>
      <c r="I535" s="39">
        <f t="shared" si="142"/>
        <v>1008</v>
      </c>
      <c r="J535" s="39">
        <f t="shared" si="142"/>
        <v>207.59980400000001</v>
      </c>
      <c r="K535" s="39">
        <f t="shared" si="142"/>
        <v>541.4853609999999</v>
      </c>
      <c r="L535" s="39">
        <f t="shared" si="142"/>
        <v>262.62824999999998</v>
      </c>
      <c r="M535" s="39">
        <f t="shared" si="134"/>
        <v>106.17940415777814</v>
      </c>
      <c r="N535" s="124">
        <f t="shared" si="135"/>
        <v>8.0004755907835605</v>
      </c>
    </row>
    <row r="536" spans="1:14" ht="14.25" thickBot="1">
      <c r="A536" s="210"/>
      <c r="B536" s="177" t="s">
        <v>27</v>
      </c>
      <c r="C536" s="39">
        <f t="shared" ref="C536:L536" si="143">C210</f>
        <v>96.505303999999995</v>
      </c>
      <c r="D536" s="39">
        <f t="shared" si="143"/>
        <v>293.15411999999992</v>
      </c>
      <c r="E536" s="39">
        <f t="shared" si="143"/>
        <v>138.019161</v>
      </c>
      <c r="F536" s="39">
        <f t="shared" si="133"/>
        <v>112.40103031781213</v>
      </c>
      <c r="G536" s="39">
        <f t="shared" si="143"/>
        <v>146</v>
      </c>
      <c r="H536" s="39">
        <f t="shared" si="143"/>
        <v>93480.927035000001</v>
      </c>
      <c r="I536" s="39">
        <f t="shared" si="143"/>
        <v>2</v>
      </c>
      <c r="J536" s="39">
        <f t="shared" si="143"/>
        <v>361.31183099999998</v>
      </c>
      <c r="K536" s="39">
        <f t="shared" si="143"/>
        <v>367.69183099999998</v>
      </c>
      <c r="L536" s="39">
        <f t="shared" si="143"/>
        <v>7.0000000000000007E-2</v>
      </c>
      <c r="M536" s="39">
        <f t="shared" si="134"/>
        <v>525174.04428571416</v>
      </c>
      <c r="N536" s="124">
        <f t="shared" si="135"/>
        <v>1.5755012312233918</v>
      </c>
    </row>
    <row r="537" spans="1:14" ht="14.25" thickBot="1">
      <c r="A537" s="210"/>
      <c r="B537" s="18" t="s">
        <v>28</v>
      </c>
      <c r="C537" s="39">
        <f t="shared" ref="C537:L537" si="144">C211</f>
        <v>28.3</v>
      </c>
      <c r="D537" s="39">
        <f t="shared" si="144"/>
        <v>109.41</v>
      </c>
      <c r="E537" s="39">
        <f t="shared" si="144"/>
        <v>49.72</v>
      </c>
      <c r="F537" s="39">
        <f t="shared" si="133"/>
        <v>120.05229283990346</v>
      </c>
      <c r="G537" s="39">
        <f t="shared" si="144"/>
        <v>28</v>
      </c>
      <c r="H537" s="39">
        <f t="shared" si="144"/>
        <v>26571.41</v>
      </c>
      <c r="I537" s="39">
        <f t="shared" si="144"/>
        <v>1</v>
      </c>
      <c r="J537" s="39">
        <f t="shared" si="144"/>
        <v>0</v>
      </c>
      <c r="K537" s="39">
        <f t="shared" si="144"/>
        <v>3.68</v>
      </c>
      <c r="L537" s="39">
        <f t="shared" si="144"/>
        <v>0</v>
      </c>
      <c r="M537" s="39" t="e">
        <f t="shared" si="134"/>
        <v>#DIV/0!</v>
      </c>
      <c r="N537" s="124">
        <f t="shared" si="135"/>
        <v>0.58800329911157767</v>
      </c>
    </row>
    <row r="538" spans="1:14" ht="14.25" thickBot="1">
      <c r="A538" s="210"/>
      <c r="B538" s="18" t="s">
        <v>29</v>
      </c>
      <c r="C538" s="39">
        <f t="shared" ref="C538:L538" si="145">C212</f>
        <v>17.002862</v>
      </c>
      <c r="D538" s="39">
        <f t="shared" si="145"/>
        <v>19.019972999999997</v>
      </c>
      <c r="E538" s="39">
        <f t="shared" si="145"/>
        <v>22.096457000000001</v>
      </c>
      <c r="F538" s="39">
        <f t="shared" si="133"/>
        <v>-13.922974167306567</v>
      </c>
      <c r="G538" s="39">
        <f t="shared" si="145"/>
        <v>23</v>
      </c>
      <c r="H538" s="39">
        <f t="shared" si="145"/>
        <v>5407.379927</v>
      </c>
      <c r="I538" s="39">
        <f t="shared" si="145"/>
        <v>1</v>
      </c>
      <c r="J538" s="39">
        <f t="shared" si="145"/>
        <v>0</v>
      </c>
      <c r="K538" s="39">
        <f t="shared" si="145"/>
        <v>2.7</v>
      </c>
      <c r="L538" s="39">
        <f t="shared" si="145"/>
        <v>0</v>
      </c>
      <c r="M538" s="39" t="e">
        <f t="shared" si="134"/>
        <v>#DIV/0!</v>
      </c>
      <c r="N538" s="124">
        <f t="shared" si="135"/>
        <v>0.10221923839697586</v>
      </c>
    </row>
    <row r="539" spans="1:14" ht="14.25" thickBot="1">
      <c r="A539" s="210"/>
      <c r="B539" s="18" t="s">
        <v>30</v>
      </c>
      <c r="C539" s="39">
        <f t="shared" ref="C539:L539" si="146">C213</f>
        <v>51.229042</v>
      </c>
      <c r="D539" s="39">
        <f t="shared" si="146"/>
        <v>159.23080800000002</v>
      </c>
      <c r="E539" s="39">
        <f t="shared" si="146"/>
        <v>61.84</v>
      </c>
      <c r="F539" s="39">
        <f t="shared" si="133"/>
        <v>157.48836998706341</v>
      </c>
      <c r="G539" s="39">
        <f t="shared" si="146"/>
        <v>84</v>
      </c>
      <c r="H539" s="39">
        <f t="shared" si="146"/>
        <v>55949.908607999998</v>
      </c>
      <c r="I539" s="39">
        <f t="shared" si="146"/>
        <v>0</v>
      </c>
      <c r="J539" s="39">
        <f t="shared" si="146"/>
        <v>361.31183099999998</v>
      </c>
      <c r="K539" s="39">
        <f t="shared" si="146"/>
        <v>361.31183099999998</v>
      </c>
      <c r="L539" s="39">
        <f t="shared" si="146"/>
        <v>0</v>
      </c>
      <c r="M539" s="39" t="e">
        <f t="shared" si="134"/>
        <v>#DIV/0!</v>
      </c>
      <c r="N539" s="124">
        <f t="shared" si="135"/>
        <v>0.85575578488440007</v>
      </c>
    </row>
    <row r="540" spans="1:14" ht="14.25" thickBot="1">
      <c r="A540" s="210"/>
      <c r="B540" s="43" t="s">
        <v>31</v>
      </c>
      <c r="C540" s="44">
        <f t="shared" ref="C540:L540" si="147">C528+C530+C531+C532+C533+C534+C535+C536</f>
        <v>4590.4661509999996</v>
      </c>
      <c r="D540" s="44">
        <f t="shared" si="147"/>
        <v>18607.038457999995</v>
      </c>
      <c r="E540" s="44">
        <f t="shared" si="147"/>
        <v>24345.798024000003</v>
      </c>
      <c r="F540" s="44">
        <f t="shared" si="133"/>
        <v>-23.571868789606974</v>
      </c>
      <c r="G540" s="44">
        <f t="shared" si="147"/>
        <v>149178.504373</v>
      </c>
      <c r="H540" s="44">
        <f t="shared" si="147"/>
        <v>24116454.668387998</v>
      </c>
      <c r="I540" s="44">
        <f t="shared" si="147"/>
        <v>14255</v>
      </c>
      <c r="J540" s="44">
        <f t="shared" si="147"/>
        <v>2833.5662980000002</v>
      </c>
      <c r="K540" s="44">
        <f t="shared" si="147"/>
        <v>12403.159275999997</v>
      </c>
      <c r="L540" s="44">
        <f t="shared" si="147"/>
        <v>8516.1578579999987</v>
      </c>
      <c r="M540" s="44">
        <f t="shared" si="134"/>
        <v>45.642665187900263</v>
      </c>
      <c r="N540" s="130">
        <f t="shared" si="135"/>
        <v>100</v>
      </c>
    </row>
    <row r="541" spans="1:14" ht="14.25" thickBot="1">
      <c r="A541" s="210" t="s">
        <v>69</v>
      </c>
      <c r="B541" s="177" t="s">
        <v>19</v>
      </c>
      <c r="C541" s="39">
        <f t="shared" ref="C541:L541" si="148">C381</f>
        <v>939.71615199999997</v>
      </c>
      <c r="D541" s="39">
        <f t="shared" si="148"/>
        <v>4946.1604810000008</v>
      </c>
      <c r="E541" s="39">
        <f t="shared" si="148"/>
        <v>6631.1839329999993</v>
      </c>
      <c r="F541" s="39">
        <f t="shared" si="133"/>
        <v>-25.410597398972779</v>
      </c>
      <c r="G541" s="39">
        <f t="shared" si="148"/>
        <v>33725</v>
      </c>
      <c r="H541" s="39">
        <f t="shared" si="148"/>
        <v>3453872.1517839995</v>
      </c>
      <c r="I541" s="39">
        <f t="shared" si="148"/>
        <v>3918</v>
      </c>
      <c r="J541" s="39">
        <f t="shared" si="148"/>
        <v>492.32477599999999</v>
      </c>
      <c r="K541" s="39">
        <f t="shared" si="148"/>
        <v>2863.4363939999998</v>
      </c>
      <c r="L541" s="39">
        <f t="shared" si="148"/>
        <v>3304.3641009999997</v>
      </c>
      <c r="M541" s="39">
        <f t="shared" si="134"/>
        <v>-13.343799094856463</v>
      </c>
      <c r="N541" s="128">
        <f t="shared" ref="N541:N553" si="149">N381</f>
        <v>48.681941383071369</v>
      </c>
    </row>
    <row r="542" spans="1:14" ht="14.25" thickBot="1">
      <c r="A542" s="210"/>
      <c r="B542" s="177" t="s">
        <v>20</v>
      </c>
      <c r="C542" s="39">
        <f t="shared" ref="C542:L542" si="150">C382</f>
        <v>206.35055600000004</v>
      </c>
      <c r="D542" s="39">
        <f t="shared" si="150"/>
        <v>1097.8482399999998</v>
      </c>
      <c r="E542" s="39">
        <f t="shared" si="150"/>
        <v>1589.0740709999998</v>
      </c>
      <c r="F542" s="39">
        <f t="shared" si="133"/>
        <v>-30.912708222019692</v>
      </c>
      <c r="G542" s="39">
        <f t="shared" si="150"/>
        <v>13187</v>
      </c>
      <c r="H542" s="39">
        <f t="shared" si="150"/>
        <v>263789.2</v>
      </c>
      <c r="I542" s="39">
        <f t="shared" si="150"/>
        <v>1707</v>
      </c>
      <c r="J542" s="39">
        <f t="shared" si="150"/>
        <v>176.17090500000003</v>
      </c>
      <c r="K542" s="39">
        <f t="shared" si="150"/>
        <v>862.27673199999992</v>
      </c>
      <c r="L542" s="39">
        <f t="shared" si="150"/>
        <v>1093.1919530000002</v>
      </c>
      <c r="M542" s="39">
        <f t="shared" si="134"/>
        <v>-21.123026049204761</v>
      </c>
      <c r="N542" s="124">
        <f t="shared" si="149"/>
        <v>10.805428548566347</v>
      </c>
    </row>
    <row r="543" spans="1:14" ht="14.25" thickBot="1">
      <c r="A543" s="210"/>
      <c r="B543" s="177" t="s">
        <v>21</v>
      </c>
      <c r="C543" s="39">
        <f t="shared" ref="C543:L543" si="151">C383</f>
        <v>19.861953999999997</v>
      </c>
      <c r="D543" s="39">
        <f t="shared" si="151"/>
        <v>664.19564899999989</v>
      </c>
      <c r="E543" s="39">
        <f t="shared" si="151"/>
        <v>177.97475299999999</v>
      </c>
      <c r="F543" s="39">
        <f t="shared" si="133"/>
        <v>273.19655614299398</v>
      </c>
      <c r="G543" s="39">
        <f t="shared" si="151"/>
        <v>317</v>
      </c>
      <c r="H543" s="39">
        <f t="shared" si="151"/>
        <v>284334.26119999995</v>
      </c>
      <c r="I543" s="39">
        <f t="shared" si="151"/>
        <v>21</v>
      </c>
      <c r="J543" s="39">
        <f t="shared" si="151"/>
        <v>5.65</v>
      </c>
      <c r="K543" s="39">
        <f t="shared" si="151"/>
        <v>481.8775</v>
      </c>
      <c r="L543" s="39">
        <f t="shared" si="151"/>
        <v>21.187200000000001</v>
      </c>
      <c r="M543" s="39">
        <f t="shared" si="134"/>
        <v>2174.3802862105417</v>
      </c>
      <c r="N543" s="124">
        <f t="shared" si="149"/>
        <v>6.5372593096639235</v>
      </c>
    </row>
    <row r="544" spans="1:14" ht="14.25" thickBot="1">
      <c r="A544" s="210"/>
      <c r="B544" s="177" t="s">
        <v>22</v>
      </c>
      <c r="C544" s="39">
        <f t="shared" ref="C544:L544" si="152">C384</f>
        <v>34.863095000000001</v>
      </c>
      <c r="D544" s="39">
        <f t="shared" si="152"/>
        <v>100.118703</v>
      </c>
      <c r="E544" s="39">
        <f t="shared" si="152"/>
        <v>83.478281999999993</v>
      </c>
      <c r="F544" s="39">
        <f t="shared" si="133"/>
        <v>19.933832610498627</v>
      </c>
      <c r="G544" s="39">
        <f t="shared" si="152"/>
        <v>3891</v>
      </c>
      <c r="H544" s="39">
        <f t="shared" si="152"/>
        <v>395933.68350000004</v>
      </c>
      <c r="I544" s="39">
        <f t="shared" si="152"/>
        <v>166</v>
      </c>
      <c r="J544" s="39">
        <f t="shared" si="152"/>
        <v>3.1000000000000014</v>
      </c>
      <c r="K544" s="39">
        <f t="shared" si="152"/>
        <v>28.554300000000001</v>
      </c>
      <c r="L544" s="39">
        <f t="shared" si="152"/>
        <v>23.292500000000004</v>
      </c>
      <c r="M544" s="39">
        <f t="shared" si="134"/>
        <v>22.590104110765253</v>
      </c>
      <c r="N544" s="124">
        <f t="shared" si="149"/>
        <v>0.98540531580360802</v>
      </c>
    </row>
    <row r="545" spans="1:14" ht="14.25" thickBot="1">
      <c r="A545" s="210"/>
      <c r="B545" s="177" t="s">
        <v>23</v>
      </c>
      <c r="C545" s="39">
        <f t="shared" ref="C545:L545" si="153">C385</f>
        <v>7.4661439999999999</v>
      </c>
      <c r="D545" s="39">
        <f t="shared" si="153"/>
        <v>26.411007999999999</v>
      </c>
      <c r="E545" s="39">
        <f t="shared" si="153"/>
        <v>19.320309999999999</v>
      </c>
      <c r="F545" s="39">
        <f t="shared" si="133"/>
        <v>36.700746520112773</v>
      </c>
      <c r="G545" s="39">
        <f t="shared" si="153"/>
        <v>462</v>
      </c>
      <c r="H545" s="39">
        <f t="shared" si="153"/>
        <v>151661.10490000001</v>
      </c>
      <c r="I545" s="39">
        <f t="shared" si="153"/>
        <v>0</v>
      </c>
      <c r="J545" s="39">
        <f t="shared" si="153"/>
        <v>0</v>
      </c>
      <c r="K545" s="39">
        <f t="shared" si="153"/>
        <v>0</v>
      </c>
      <c r="L545" s="39">
        <f t="shared" si="153"/>
        <v>1</v>
      </c>
      <c r="M545" s="39">
        <f t="shared" si="134"/>
        <v>-100</v>
      </c>
      <c r="N545" s="124">
        <f t="shared" si="149"/>
        <v>0.25994691200635728</v>
      </c>
    </row>
    <row r="546" spans="1:14" ht="14.25" thickBot="1">
      <c r="A546" s="210"/>
      <c r="B546" s="177" t="s">
        <v>24</v>
      </c>
      <c r="C546" s="39">
        <f t="shared" ref="C546:L546" si="154">C386</f>
        <v>122.61523800000002</v>
      </c>
      <c r="D546" s="39">
        <f t="shared" si="154"/>
        <v>486.47779700000001</v>
      </c>
      <c r="E546" s="39">
        <f t="shared" si="154"/>
        <v>474.30988199999996</v>
      </c>
      <c r="F546" s="39">
        <f t="shared" si="133"/>
        <v>2.5653935247336999</v>
      </c>
      <c r="G546" s="39">
        <f t="shared" si="154"/>
        <v>686</v>
      </c>
      <c r="H546" s="39">
        <f t="shared" si="154"/>
        <v>597503.16229999997</v>
      </c>
      <c r="I546" s="39">
        <f t="shared" si="154"/>
        <v>257</v>
      </c>
      <c r="J546" s="39">
        <f t="shared" si="154"/>
        <v>4.9248699999999985</v>
      </c>
      <c r="K546" s="39">
        <f t="shared" si="154"/>
        <v>192.92589999999998</v>
      </c>
      <c r="L546" s="39">
        <f t="shared" si="154"/>
        <v>254.26010000000005</v>
      </c>
      <c r="M546" s="39">
        <f t="shared" si="134"/>
        <v>-24.122620890969547</v>
      </c>
      <c r="N546" s="124">
        <f t="shared" si="149"/>
        <v>4.7880944600753423</v>
      </c>
    </row>
    <row r="547" spans="1:14" ht="14.25" thickBot="1">
      <c r="A547" s="210"/>
      <c r="B547" s="177" t="s">
        <v>25</v>
      </c>
      <c r="C547" s="39">
        <f t="shared" ref="C547:L547" si="155">C387</f>
        <v>1116.7204999999999</v>
      </c>
      <c r="D547" s="39">
        <f t="shared" si="155"/>
        <v>3015.2971000000002</v>
      </c>
      <c r="E547" s="39">
        <f t="shared" si="155"/>
        <v>4578.9336999999996</v>
      </c>
      <c r="F547" s="39">
        <f t="shared" si="133"/>
        <v>-34.148487452438971</v>
      </c>
      <c r="G547" s="39">
        <f t="shared" si="155"/>
        <v>657</v>
      </c>
      <c r="H547" s="39">
        <f t="shared" si="155"/>
        <v>121442.74</v>
      </c>
      <c r="I547" s="39">
        <f t="shared" si="155"/>
        <v>1780</v>
      </c>
      <c r="J547" s="39">
        <f t="shared" si="155"/>
        <v>118.24719999999999</v>
      </c>
      <c r="K547" s="39">
        <f t="shared" si="155"/>
        <v>515.46039999999994</v>
      </c>
      <c r="L547" s="39">
        <f t="shared" si="155"/>
        <v>279.47140000000002</v>
      </c>
      <c r="M547" s="39">
        <f t="shared" si="134"/>
        <v>84.44119863427882</v>
      </c>
      <c r="N547" s="124">
        <f t="shared" si="149"/>
        <v>29.677669626495302</v>
      </c>
    </row>
    <row r="548" spans="1:14" ht="14.25" thickBot="1">
      <c r="A548" s="210"/>
      <c r="B548" s="177" t="s">
        <v>26</v>
      </c>
      <c r="C548" s="39">
        <f t="shared" ref="C548:L548" si="156">C388</f>
        <v>102.93341399999996</v>
      </c>
      <c r="D548" s="39">
        <f t="shared" si="156"/>
        <v>904.62994100000003</v>
      </c>
      <c r="E548" s="39">
        <f t="shared" si="156"/>
        <v>612.48764699999992</v>
      </c>
      <c r="F548" s="39">
        <f t="shared" si="133"/>
        <v>47.697663035479984</v>
      </c>
      <c r="G548" s="39">
        <f t="shared" si="156"/>
        <v>37591</v>
      </c>
      <c r="H548" s="39">
        <f t="shared" si="156"/>
        <v>7336903.8900000006</v>
      </c>
      <c r="I548" s="39">
        <f t="shared" si="156"/>
        <v>623</v>
      </c>
      <c r="J548" s="39">
        <f t="shared" si="156"/>
        <v>32.35839</v>
      </c>
      <c r="K548" s="39">
        <f t="shared" si="156"/>
        <v>229.91678899999997</v>
      </c>
      <c r="L548" s="39">
        <f t="shared" si="156"/>
        <v>326.44056499999994</v>
      </c>
      <c r="M548" s="39">
        <f t="shared" si="134"/>
        <v>-29.568560512692404</v>
      </c>
      <c r="N548" s="124">
        <f t="shared" si="149"/>
        <v>8.9037025649094197</v>
      </c>
    </row>
    <row r="549" spans="1:14" ht="14.25" thickBot="1">
      <c r="A549" s="210"/>
      <c r="B549" s="177" t="s">
        <v>27</v>
      </c>
      <c r="C549" s="39">
        <f t="shared" ref="C549:L549" si="157">C389</f>
        <v>3.9374530000000001</v>
      </c>
      <c r="D549" s="39">
        <f t="shared" si="157"/>
        <v>16.863868</v>
      </c>
      <c r="E549" s="39">
        <f t="shared" si="157"/>
        <v>0.758911</v>
      </c>
      <c r="F549" s="39">
        <f t="shared" si="133"/>
        <v>2122.1140555348384</v>
      </c>
      <c r="G549" s="39">
        <f t="shared" si="157"/>
        <v>15</v>
      </c>
      <c r="H549" s="39">
        <f t="shared" si="157"/>
        <v>17506.68</v>
      </c>
      <c r="I549" s="39">
        <f t="shared" si="157"/>
        <v>2</v>
      </c>
      <c r="J549" s="39">
        <f t="shared" si="157"/>
        <v>0</v>
      </c>
      <c r="K549" s="39">
        <f t="shared" si="157"/>
        <v>0.06</v>
      </c>
      <c r="L549" s="39">
        <f t="shared" si="157"/>
        <v>0.94</v>
      </c>
      <c r="M549" s="39">
        <f t="shared" si="134"/>
        <v>-93.617021276595736</v>
      </c>
      <c r="N549" s="124">
        <f t="shared" si="149"/>
        <v>0.16598042797468482</v>
      </c>
    </row>
    <row r="550" spans="1:14" ht="14.25" thickBot="1">
      <c r="A550" s="210"/>
      <c r="B550" s="18" t="s">
        <v>28</v>
      </c>
      <c r="C550" s="39">
        <f t="shared" ref="C550:L550" si="158">C390</f>
        <v>0</v>
      </c>
      <c r="D550" s="39">
        <f t="shared" si="158"/>
        <v>0</v>
      </c>
      <c r="E550" s="39">
        <f t="shared" si="158"/>
        <v>0</v>
      </c>
      <c r="F550" s="39" t="e">
        <f t="shared" si="133"/>
        <v>#DIV/0!</v>
      </c>
      <c r="G550" s="39">
        <f t="shared" si="158"/>
        <v>0</v>
      </c>
      <c r="H550" s="39">
        <f t="shared" si="158"/>
        <v>0</v>
      </c>
      <c r="I550" s="39">
        <f t="shared" si="158"/>
        <v>0</v>
      </c>
      <c r="J550" s="39">
        <f t="shared" si="158"/>
        <v>0</v>
      </c>
      <c r="K550" s="39">
        <f t="shared" si="158"/>
        <v>0</v>
      </c>
      <c r="L550" s="39">
        <f t="shared" si="158"/>
        <v>0</v>
      </c>
      <c r="M550" s="39" t="e">
        <f t="shared" si="134"/>
        <v>#DIV/0!</v>
      </c>
      <c r="N550" s="124">
        <f t="shared" si="149"/>
        <v>0</v>
      </c>
    </row>
    <row r="551" spans="1:14" ht="14.25" thickBot="1">
      <c r="A551" s="210"/>
      <c r="B551" s="18" t="s">
        <v>29</v>
      </c>
      <c r="C551" s="39">
        <f t="shared" ref="C551:L551" si="159">C391</f>
        <v>0.41</v>
      </c>
      <c r="D551" s="39">
        <f t="shared" si="159"/>
        <v>0.41</v>
      </c>
      <c r="E551" s="39">
        <f t="shared" si="159"/>
        <v>0</v>
      </c>
      <c r="F551" s="39" t="e">
        <f t="shared" si="133"/>
        <v>#DIV/0!</v>
      </c>
      <c r="G551" s="39">
        <f t="shared" si="159"/>
        <v>1</v>
      </c>
      <c r="H551" s="39">
        <f t="shared" si="159"/>
        <v>1080</v>
      </c>
      <c r="I551" s="39">
        <f t="shared" si="159"/>
        <v>0</v>
      </c>
      <c r="J551" s="39">
        <f t="shared" si="159"/>
        <v>0</v>
      </c>
      <c r="K551" s="39">
        <f t="shared" si="159"/>
        <v>0</v>
      </c>
      <c r="L551" s="39">
        <f t="shared" si="159"/>
        <v>0</v>
      </c>
      <c r="M551" s="39" t="e">
        <f t="shared" si="134"/>
        <v>#DIV/0!</v>
      </c>
      <c r="N551" s="124">
        <f t="shared" si="149"/>
        <v>4.0353716875405317E-3</v>
      </c>
    </row>
    <row r="552" spans="1:14" ht="14.25" thickBot="1">
      <c r="A552" s="210"/>
      <c r="B552" s="18" t="s">
        <v>30</v>
      </c>
      <c r="C552" s="39">
        <f t="shared" ref="C552:L552" si="160">C392</f>
        <v>3.3</v>
      </c>
      <c r="D552" s="39">
        <f t="shared" si="160"/>
        <v>16.14</v>
      </c>
      <c r="E552" s="39">
        <f t="shared" si="160"/>
        <v>0</v>
      </c>
      <c r="F552" s="39" t="e">
        <f t="shared" si="133"/>
        <v>#DIV/0!</v>
      </c>
      <c r="G552" s="39">
        <f t="shared" si="160"/>
        <v>0</v>
      </c>
      <c r="H552" s="39">
        <f t="shared" si="160"/>
        <v>0</v>
      </c>
      <c r="I552" s="39">
        <f t="shared" si="160"/>
        <v>0</v>
      </c>
      <c r="J552" s="39">
        <f t="shared" si="160"/>
        <v>0</v>
      </c>
      <c r="K552" s="39">
        <f t="shared" si="160"/>
        <v>0</v>
      </c>
      <c r="L552" s="39">
        <f t="shared" si="160"/>
        <v>0</v>
      </c>
      <c r="M552" s="39" t="e">
        <f t="shared" si="134"/>
        <v>#DIV/0!</v>
      </c>
      <c r="N552" s="124">
        <f t="shared" si="149"/>
        <v>0.15885585130952243</v>
      </c>
    </row>
    <row r="553" spans="1:14" ht="14.25" thickBot="1">
      <c r="A553" s="210"/>
      <c r="B553" s="43" t="s">
        <v>31</v>
      </c>
      <c r="C553" s="44">
        <f t="shared" ref="C553:L553" si="161">C541+C543+C544+C545+C546+C547+C548+C549</f>
        <v>2348.1139499999999</v>
      </c>
      <c r="D553" s="44">
        <f t="shared" si="161"/>
        <v>10160.154547</v>
      </c>
      <c r="E553" s="44">
        <f t="shared" si="161"/>
        <v>12578.447418</v>
      </c>
      <c r="F553" s="44">
        <f t="shared" si="133"/>
        <v>-19.225686530591812</v>
      </c>
      <c r="G553" s="44">
        <f t="shared" si="161"/>
        <v>77344</v>
      </c>
      <c r="H553" s="44">
        <f t="shared" si="161"/>
        <v>12359157.673684001</v>
      </c>
      <c r="I553" s="44">
        <f t="shared" si="161"/>
        <v>6767</v>
      </c>
      <c r="J553" s="44">
        <f t="shared" si="161"/>
        <v>656.60523599999999</v>
      </c>
      <c r="K553" s="44">
        <f t="shared" si="161"/>
        <v>4312.2312830000001</v>
      </c>
      <c r="L553" s="44">
        <f t="shared" si="161"/>
        <v>4210.9558659999993</v>
      </c>
      <c r="M553" s="44">
        <f t="shared" si="134"/>
        <v>2.4050457953671831</v>
      </c>
      <c r="N553" s="130">
        <f t="shared" si="149"/>
        <v>100</v>
      </c>
    </row>
    <row r="554" spans="1:14">
      <c r="A554" s="255" t="s">
        <v>70</v>
      </c>
      <c r="B554" s="177" t="s">
        <v>19</v>
      </c>
      <c r="C554" s="39">
        <f t="shared" ref="C554:L554" si="162">C506</f>
        <v>718.75279399999988</v>
      </c>
      <c r="D554" s="39">
        <f t="shared" si="162"/>
        <v>4033.4730650000001</v>
      </c>
      <c r="E554" s="39">
        <f t="shared" si="162"/>
        <v>4695.2979989999994</v>
      </c>
      <c r="F554" s="39">
        <f t="shared" si="133"/>
        <v>-14.095483058603611</v>
      </c>
      <c r="G554" s="39">
        <f t="shared" si="162"/>
        <v>31416</v>
      </c>
      <c r="H554" s="39">
        <f t="shared" si="162"/>
        <v>2955441.2829530006</v>
      </c>
      <c r="I554" s="39">
        <f t="shared" si="162"/>
        <v>3193</v>
      </c>
      <c r="J554" s="39">
        <f t="shared" si="162"/>
        <v>254.68909899999997</v>
      </c>
      <c r="K554" s="39">
        <f t="shared" si="162"/>
        <v>2011.5938809999998</v>
      </c>
      <c r="L554" s="39">
        <f t="shared" si="162"/>
        <v>1532.7019710000002</v>
      </c>
      <c r="M554" s="39">
        <f t="shared" si="134"/>
        <v>31.244946444973259</v>
      </c>
      <c r="N554" s="128">
        <f t="shared" ref="N554:N566" si="163">N506</f>
        <v>43.430323269489904</v>
      </c>
    </row>
    <row r="555" spans="1:14">
      <c r="A555" s="255"/>
      <c r="B555" s="177" t="s">
        <v>20</v>
      </c>
      <c r="C555" s="39">
        <f t="shared" ref="C555:L555" si="164">C507</f>
        <v>196.97340599999998</v>
      </c>
      <c r="D555" s="39">
        <f t="shared" si="164"/>
        <v>1074.9638550000002</v>
      </c>
      <c r="E555" s="39">
        <f t="shared" si="164"/>
        <v>1209.943618</v>
      </c>
      <c r="F555" s="39">
        <f t="shared" si="133"/>
        <v>-11.155872140812416</v>
      </c>
      <c r="G555" s="39">
        <f t="shared" si="164"/>
        <v>12929</v>
      </c>
      <c r="H555" s="39">
        <f t="shared" si="164"/>
        <v>258591.19999999998</v>
      </c>
      <c r="I555" s="39">
        <f t="shared" si="164"/>
        <v>1435</v>
      </c>
      <c r="J555" s="39">
        <f t="shared" si="164"/>
        <v>119.096543</v>
      </c>
      <c r="K555" s="39">
        <f t="shared" si="164"/>
        <v>780.544352</v>
      </c>
      <c r="L555" s="39">
        <f t="shared" si="164"/>
        <v>573.01355999999998</v>
      </c>
      <c r="M555" s="39">
        <f t="shared" si="134"/>
        <v>36.217431224489701</v>
      </c>
      <c r="N555" s="124">
        <f t="shared" si="163"/>
        <v>11.574647201881607</v>
      </c>
    </row>
    <row r="556" spans="1:14">
      <c r="A556" s="255"/>
      <c r="B556" s="177" t="s">
        <v>21</v>
      </c>
      <c r="C556" s="39">
        <f t="shared" ref="C556:L556" si="165">C508</f>
        <v>27.415146999999997</v>
      </c>
      <c r="D556" s="39">
        <f t="shared" si="165"/>
        <v>506.17238499999996</v>
      </c>
      <c r="E556" s="39">
        <f t="shared" si="165"/>
        <v>119.97078499999999</v>
      </c>
      <c r="F556" s="39">
        <f t="shared" si="133"/>
        <v>321.91303907863903</v>
      </c>
      <c r="G556" s="39">
        <f t="shared" si="165"/>
        <v>455</v>
      </c>
      <c r="H556" s="39">
        <f t="shared" si="165"/>
        <v>201518.46189999999</v>
      </c>
      <c r="I556" s="39">
        <f t="shared" si="165"/>
        <v>25</v>
      </c>
      <c r="J556" s="39">
        <f t="shared" si="165"/>
        <v>30.089199999999998</v>
      </c>
      <c r="K556" s="39">
        <f t="shared" si="165"/>
        <v>422.83099199999998</v>
      </c>
      <c r="L556" s="39">
        <f t="shared" si="165"/>
        <v>39.132200000000005</v>
      </c>
      <c r="M556" s="39">
        <f t="shared" si="134"/>
        <v>980.51934723833551</v>
      </c>
      <c r="N556" s="124">
        <f t="shared" si="163"/>
        <v>5.4501988624631368</v>
      </c>
    </row>
    <row r="557" spans="1:14">
      <c r="A557" s="255"/>
      <c r="B557" s="177" t="s">
        <v>22</v>
      </c>
      <c r="C557" s="39">
        <f t="shared" ref="C557:L557" si="166">C509</f>
        <v>39.371029999999998</v>
      </c>
      <c r="D557" s="39">
        <f t="shared" si="166"/>
        <v>245.81803299999999</v>
      </c>
      <c r="E557" s="39">
        <f t="shared" si="166"/>
        <v>253.72166100000004</v>
      </c>
      <c r="F557" s="39">
        <f t="shared" si="133"/>
        <v>-3.1150781406874257</v>
      </c>
      <c r="G557" s="39">
        <f t="shared" si="166"/>
        <v>16142</v>
      </c>
      <c r="H557" s="39">
        <f t="shared" si="166"/>
        <v>620685.42999999993</v>
      </c>
      <c r="I557" s="39">
        <f t="shared" si="166"/>
        <v>909</v>
      </c>
      <c r="J557" s="39">
        <f t="shared" si="166"/>
        <v>27.921878</v>
      </c>
      <c r="K557" s="39">
        <f t="shared" si="166"/>
        <v>161.70454600000002</v>
      </c>
      <c r="L557" s="39">
        <f t="shared" si="166"/>
        <v>121.22119999999998</v>
      </c>
      <c r="M557" s="39">
        <f t="shared" si="134"/>
        <v>33.396259070195683</v>
      </c>
      <c r="N557" s="124">
        <f t="shared" si="163"/>
        <v>2.6468397003315891</v>
      </c>
    </row>
    <row r="558" spans="1:14">
      <c r="A558" s="255"/>
      <c r="B558" s="177" t="s">
        <v>23</v>
      </c>
      <c r="C558" s="39">
        <f t="shared" ref="C558:L558" si="167">C510</f>
        <v>2.7888999999999999</v>
      </c>
      <c r="D558" s="39">
        <f t="shared" si="167"/>
        <v>8.978116</v>
      </c>
      <c r="E558" s="39">
        <f t="shared" si="167"/>
        <v>7.1464160000000003</v>
      </c>
      <c r="F558" s="39">
        <f t="shared" si="133"/>
        <v>25.631029595814177</v>
      </c>
      <c r="G558" s="39">
        <f t="shared" si="167"/>
        <v>244</v>
      </c>
      <c r="H558" s="39">
        <f t="shared" si="167"/>
        <v>2822.94</v>
      </c>
      <c r="I558" s="39">
        <f t="shared" si="167"/>
        <v>1</v>
      </c>
      <c r="J558" s="39">
        <f t="shared" si="167"/>
        <v>0</v>
      </c>
      <c r="K558" s="39">
        <f t="shared" si="167"/>
        <v>0</v>
      </c>
      <c r="L558" s="39">
        <f t="shared" si="167"/>
        <v>0</v>
      </c>
      <c r="M558" s="39" t="e">
        <f t="shared" si="134"/>
        <v>#DIV/0!</v>
      </c>
      <c r="N558" s="124">
        <f t="shared" si="163"/>
        <v>9.6671645985314053E-2</v>
      </c>
    </row>
    <row r="559" spans="1:14">
      <c r="A559" s="255"/>
      <c r="B559" s="177" t="s">
        <v>24</v>
      </c>
      <c r="C559" s="39">
        <f t="shared" ref="C559:L559" si="168">C511</f>
        <v>80.572008999999994</v>
      </c>
      <c r="D559" s="39">
        <f t="shared" si="168"/>
        <v>260.22906599999999</v>
      </c>
      <c r="E559" s="39">
        <f t="shared" si="168"/>
        <v>304.60366799999997</v>
      </c>
      <c r="F559" s="39">
        <f t="shared" si="133"/>
        <v>-14.56798018597727</v>
      </c>
      <c r="G559" s="39">
        <f t="shared" si="168"/>
        <v>489</v>
      </c>
      <c r="H559" s="39">
        <f t="shared" si="168"/>
        <v>389868.52380000002</v>
      </c>
      <c r="I559" s="39">
        <f t="shared" si="168"/>
        <v>87</v>
      </c>
      <c r="J559" s="39">
        <f t="shared" si="168"/>
        <v>109.26910599999999</v>
      </c>
      <c r="K559" s="39">
        <f t="shared" si="168"/>
        <v>189.89319899999998</v>
      </c>
      <c r="L559" s="39">
        <f t="shared" si="168"/>
        <v>67.718900000000005</v>
      </c>
      <c r="M559" s="39">
        <f t="shared" si="134"/>
        <v>180.41388593140167</v>
      </c>
      <c r="N559" s="124">
        <f t="shared" si="163"/>
        <v>2.8020101481692739</v>
      </c>
    </row>
    <row r="560" spans="1:14">
      <c r="A560" s="255"/>
      <c r="B560" s="177" t="s">
        <v>25</v>
      </c>
      <c r="C560" s="39">
        <f t="shared" ref="C560:L560" si="169">C512</f>
        <v>2173.388164</v>
      </c>
      <c r="D560" s="39">
        <f t="shared" si="169"/>
        <v>3532.6245180000001</v>
      </c>
      <c r="E560" s="39">
        <f t="shared" si="169"/>
        <v>3460.4849999999997</v>
      </c>
      <c r="F560" s="39">
        <f t="shared" ref="F560:F579" si="170">(D560-E560)/E560*100</f>
        <v>2.0846649530340522</v>
      </c>
      <c r="G560" s="39">
        <f t="shared" si="169"/>
        <v>836</v>
      </c>
      <c r="H560" s="39">
        <f t="shared" si="169"/>
        <v>249794.50654900001</v>
      </c>
      <c r="I560" s="39">
        <f t="shared" si="169"/>
        <v>764</v>
      </c>
      <c r="J560" s="39">
        <f t="shared" si="169"/>
        <v>260.72500000000002</v>
      </c>
      <c r="K560" s="39">
        <f t="shared" si="169"/>
        <v>496.495</v>
      </c>
      <c r="L560" s="39">
        <f t="shared" si="169"/>
        <v>217.702</v>
      </c>
      <c r="M560" s="39">
        <f t="shared" si="134"/>
        <v>128.06175414098172</v>
      </c>
      <c r="N560" s="124">
        <f t="shared" si="163"/>
        <v>38.037448703395761</v>
      </c>
    </row>
    <row r="561" spans="1:14">
      <c r="A561" s="255"/>
      <c r="B561" s="177" t="s">
        <v>26</v>
      </c>
      <c r="C561" s="39">
        <f t="shared" ref="C561:L561" si="171">C513</f>
        <v>89.724672999999925</v>
      </c>
      <c r="D561" s="39">
        <f t="shared" si="171"/>
        <v>664.370092</v>
      </c>
      <c r="E561" s="39">
        <f t="shared" si="171"/>
        <v>430.67218699999995</v>
      </c>
      <c r="F561" s="39">
        <f t="shared" si="170"/>
        <v>54.263523871347672</v>
      </c>
      <c r="G561" s="39">
        <f t="shared" si="171"/>
        <v>28507</v>
      </c>
      <c r="H561" s="39">
        <f t="shared" si="171"/>
        <v>6192302.1699999999</v>
      </c>
      <c r="I561" s="39">
        <f t="shared" si="171"/>
        <v>174</v>
      </c>
      <c r="J561" s="39">
        <f t="shared" si="171"/>
        <v>10.129375</v>
      </c>
      <c r="K561" s="39">
        <f t="shared" si="171"/>
        <v>132.63135300000002</v>
      </c>
      <c r="L561" s="39">
        <f t="shared" si="171"/>
        <v>131.54715499999998</v>
      </c>
      <c r="M561" s="39">
        <f t="shared" si="134"/>
        <v>0.82418962234496318</v>
      </c>
      <c r="N561" s="124">
        <f t="shared" si="163"/>
        <v>7.1535888305580508</v>
      </c>
    </row>
    <row r="562" spans="1:14">
      <c r="A562" s="255"/>
      <c r="B562" s="177" t="s">
        <v>27</v>
      </c>
      <c r="C562" s="39">
        <f t="shared" ref="C562:L562" si="172">C514</f>
        <v>6.8188680000000002</v>
      </c>
      <c r="D562" s="39">
        <f t="shared" si="172"/>
        <v>35.562545</v>
      </c>
      <c r="E562" s="39">
        <f t="shared" si="172"/>
        <v>9.7554119999999998</v>
      </c>
      <c r="F562" s="39">
        <f t="shared" si="170"/>
        <v>264.54170259544139</v>
      </c>
      <c r="G562" s="39">
        <f t="shared" si="172"/>
        <v>27</v>
      </c>
      <c r="H562" s="39">
        <f t="shared" si="172"/>
        <v>12270.269999999999</v>
      </c>
      <c r="I562" s="39">
        <f t="shared" si="172"/>
        <v>0</v>
      </c>
      <c r="J562" s="39">
        <f t="shared" si="172"/>
        <v>0</v>
      </c>
      <c r="K562" s="39">
        <f t="shared" si="172"/>
        <v>0</v>
      </c>
      <c r="L562" s="39">
        <f t="shared" si="172"/>
        <v>0</v>
      </c>
      <c r="M562" s="39" t="e">
        <f t="shared" si="134"/>
        <v>#DIV/0!</v>
      </c>
      <c r="N562" s="124">
        <f t="shared" si="163"/>
        <v>0.38291883960697326</v>
      </c>
    </row>
    <row r="563" spans="1:14">
      <c r="A563" s="255"/>
      <c r="B563" s="18" t="s">
        <v>28</v>
      </c>
      <c r="C563" s="39">
        <f t="shared" ref="C563:L563" si="173">C515</f>
        <v>0</v>
      </c>
      <c r="D563" s="39">
        <f t="shared" si="173"/>
        <v>0</v>
      </c>
      <c r="E563" s="39">
        <f t="shared" si="173"/>
        <v>0</v>
      </c>
      <c r="F563" s="39" t="e">
        <f t="shared" si="170"/>
        <v>#DIV/0!</v>
      </c>
      <c r="G563" s="39">
        <f t="shared" si="173"/>
        <v>0</v>
      </c>
      <c r="H563" s="39">
        <f t="shared" si="173"/>
        <v>0</v>
      </c>
      <c r="I563" s="39">
        <f t="shared" si="173"/>
        <v>0</v>
      </c>
      <c r="J563" s="39">
        <f t="shared" si="173"/>
        <v>0</v>
      </c>
      <c r="K563" s="39">
        <f t="shared" si="173"/>
        <v>0</v>
      </c>
      <c r="L563" s="39">
        <f t="shared" si="173"/>
        <v>0</v>
      </c>
      <c r="M563" s="39" t="e">
        <f t="shared" si="134"/>
        <v>#DIV/0!</v>
      </c>
      <c r="N563" s="124">
        <f t="shared" si="163"/>
        <v>0</v>
      </c>
    </row>
    <row r="564" spans="1:14">
      <c r="A564" s="255"/>
      <c r="B564" s="18" t="s">
        <v>29</v>
      </c>
      <c r="C564" s="39">
        <f t="shared" ref="C564:L564" si="174">C516</f>
        <v>3.37</v>
      </c>
      <c r="D564" s="39">
        <f t="shared" si="174"/>
        <v>23.38</v>
      </c>
      <c r="E564" s="39">
        <f t="shared" si="174"/>
        <v>6.13</v>
      </c>
      <c r="F564" s="39">
        <f t="shared" si="170"/>
        <v>281.40293637846656</v>
      </c>
      <c r="G564" s="39">
        <f t="shared" si="174"/>
        <v>6</v>
      </c>
      <c r="H564" s="39">
        <f t="shared" si="174"/>
        <v>8838.7800000000007</v>
      </c>
      <c r="I564" s="39">
        <f t="shared" si="174"/>
        <v>0</v>
      </c>
      <c r="J564" s="39">
        <f t="shared" si="174"/>
        <v>0</v>
      </c>
      <c r="K564" s="39">
        <f t="shared" si="174"/>
        <v>0</v>
      </c>
      <c r="L564" s="39">
        <f t="shared" si="174"/>
        <v>0</v>
      </c>
      <c r="M564" s="39" t="e">
        <f t="shared" si="134"/>
        <v>#DIV/0!</v>
      </c>
      <c r="N564" s="124">
        <f t="shared" si="163"/>
        <v>0.2517435821876931</v>
      </c>
    </row>
    <row r="565" spans="1:14">
      <c r="A565" s="255"/>
      <c r="B565" s="18" t="s">
        <v>30</v>
      </c>
      <c r="C565" s="39">
        <f t="shared" ref="C565:L565" si="175">C517</f>
        <v>2.91</v>
      </c>
      <c r="D565" s="39">
        <f t="shared" si="175"/>
        <v>11.02</v>
      </c>
      <c r="E565" s="39">
        <f t="shared" si="175"/>
        <v>1.78</v>
      </c>
      <c r="F565" s="39">
        <f t="shared" si="170"/>
        <v>519.10112359550556</v>
      </c>
      <c r="G565" s="39">
        <f t="shared" si="175"/>
        <v>11</v>
      </c>
      <c r="H565" s="39">
        <f t="shared" si="175"/>
        <v>2589.19</v>
      </c>
      <c r="I565" s="39">
        <f t="shared" si="175"/>
        <v>0</v>
      </c>
      <c r="J565" s="39">
        <f t="shared" si="175"/>
        <v>0</v>
      </c>
      <c r="K565" s="39">
        <f t="shared" si="175"/>
        <v>0</v>
      </c>
      <c r="L565" s="39">
        <f t="shared" si="175"/>
        <v>0</v>
      </c>
      <c r="M565" s="39" t="e">
        <f t="shared" si="134"/>
        <v>#DIV/0!</v>
      </c>
      <c r="N565" s="124">
        <f t="shared" si="163"/>
        <v>0.1186575823656278</v>
      </c>
    </row>
    <row r="566" spans="1:14" ht="14.25" thickBot="1">
      <c r="A566" s="208"/>
      <c r="B566" s="43" t="s">
        <v>31</v>
      </c>
      <c r="C566" s="44">
        <f t="shared" ref="C566:L566" si="176">C554+C556+C557+C558+C559+C560+C561+C562</f>
        <v>3138.8315849999994</v>
      </c>
      <c r="D566" s="44">
        <f t="shared" si="176"/>
        <v>9287.2278200000001</v>
      </c>
      <c r="E566" s="44">
        <f t="shared" si="176"/>
        <v>9281.6531279999999</v>
      </c>
      <c r="F566" s="44">
        <f t="shared" si="170"/>
        <v>6.0061412801378507E-2</v>
      </c>
      <c r="G566" s="44">
        <f t="shared" si="176"/>
        <v>78116</v>
      </c>
      <c r="H566" s="44">
        <f t="shared" si="176"/>
        <v>10624703.585202001</v>
      </c>
      <c r="I566" s="44">
        <f t="shared" si="176"/>
        <v>5153</v>
      </c>
      <c r="J566" s="44">
        <f t="shared" si="176"/>
        <v>692.82365799999991</v>
      </c>
      <c r="K566" s="44">
        <f t="shared" si="176"/>
        <v>3415.1489710000001</v>
      </c>
      <c r="L566" s="44">
        <f t="shared" si="176"/>
        <v>2110.0234260000002</v>
      </c>
      <c r="M566" s="44">
        <f t="shared" si="134"/>
        <v>61.853604510644885</v>
      </c>
      <c r="N566" s="130">
        <f t="shared" si="163"/>
        <v>100</v>
      </c>
    </row>
    <row r="567" spans="1:14" ht="14.25" thickBot="1">
      <c r="A567" s="250" t="s">
        <v>49</v>
      </c>
      <c r="B567" s="179" t="s">
        <v>19</v>
      </c>
      <c r="C567" s="40">
        <f t="shared" ref="C567:L567" si="177">C528+C541+C554</f>
        <v>3791.6921589999997</v>
      </c>
      <c r="D567" s="40">
        <f t="shared" si="177"/>
        <v>20039.79638</v>
      </c>
      <c r="E567" s="40">
        <f t="shared" si="177"/>
        <v>24502.928032</v>
      </c>
      <c r="F567" s="40">
        <f t="shared" si="170"/>
        <v>-18.214687020960515</v>
      </c>
      <c r="G567" s="40">
        <f t="shared" si="177"/>
        <v>140481.77694700001</v>
      </c>
      <c r="H567" s="40">
        <f t="shared" si="177"/>
        <v>13049578.483497996</v>
      </c>
      <c r="I567" s="40">
        <f t="shared" si="177"/>
        <v>17563</v>
      </c>
      <c r="J567" s="40">
        <f t="shared" si="177"/>
        <v>2575.1516720000004</v>
      </c>
      <c r="K567" s="40">
        <f t="shared" si="177"/>
        <v>13162.985814</v>
      </c>
      <c r="L567" s="40">
        <f t="shared" si="177"/>
        <v>11452.114832000001</v>
      </c>
      <c r="M567" s="40">
        <f t="shared" si="134"/>
        <v>14.939345327025608</v>
      </c>
      <c r="N567" s="128">
        <f>D567/D579*100</f>
        <v>52.660889183300299</v>
      </c>
    </row>
    <row r="568" spans="1:14" ht="14.25" thickBot="1">
      <c r="A568" s="250"/>
      <c r="B568" s="177" t="s">
        <v>20</v>
      </c>
      <c r="C568" s="39">
        <f t="shared" ref="C568:L568" si="178">C529+C542+C555</f>
        <v>872.73575800000003</v>
      </c>
      <c r="D568" s="39">
        <f t="shared" si="178"/>
        <v>4643.1363860000001</v>
      </c>
      <c r="E568" s="39">
        <f t="shared" si="178"/>
        <v>5806.8252739999998</v>
      </c>
      <c r="F568" s="39">
        <f t="shared" si="170"/>
        <v>-20.040018996445522</v>
      </c>
      <c r="G568" s="39">
        <f t="shared" si="178"/>
        <v>59366.293969999999</v>
      </c>
      <c r="H568" s="39">
        <f t="shared" si="178"/>
        <v>1201514</v>
      </c>
      <c r="I568" s="39">
        <f t="shared" si="178"/>
        <v>7743</v>
      </c>
      <c r="J568" s="39">
        <f t="shared" si="178"/>
        <v>880.31238800000006</v>
      </c>
      <c r="K568" s="39">
        <f t="shared" si="178"/>
        <v>4387.5660690000004</v>
      </c>
      <c r="L568" s="39">
        <f t="shared" si="178"/>
        <v>3883.9258030000005</v>
      </c>
      <c r="M568" s="39">
        <f t="shared" si="134"/>
        <v>12.967298850327699</v>
      </c>
      <c r="N568" s="124">
        <f>D568/D579*100</f>
        <v>12.201306143515588</v>
      </c>
    </row>
    <row r="569" spans="1:14" ht="14.25" thickBot="1">
      <c r="A569" s="250"/>
      <c r="B569" s="177" t="s">
        <v>21</v>
      </c>
      <c r="C569" s="39">
        <f t="shared" ref="C569:L569" si="179">C530+C543+C556</f>
        <v>146.94819899999999</v>
      </c>
      <c r="D569" s="39">
        <f t="shared" si="179"/>
        <v>1803.139482</v>
      </c>
      <c r="E569" s="39">
        <f t="shared" si="179"/>
        <v>981.82706899999994</v>
      </c>
      <c r="F569" s="39">
        <f t="shared" si="170"/>
        <v>83.651433020329591</v>
      </c>
      <c r="G569" s="39">
        <f t="shared" si="179"/>
        <v>1780.1547890000002</v>
      </c>
      <c r="H569" s="39">
        <f t="shared" si="179"/>
        <v>1283227.0557400002</v>
      </c>
      <c r="I569" s="39">
        <f t="shared" si="179"/>
        <v>133</v>
      </c>
      <c r="J569" s="39">
        <f t="shared" si="179"/>
        <v>61.322899999999997</v>
      </c>
      <c r="K569" s="39">
        <f t="shared" si="179"/>
        <v>2285.389979</v>
      </c>
      <c r="L569" s="39">
        <f t="shared" si="179"/>
        <v>976.798992</v>
      </c>
      <c r="M569" s="39">
        <f t="shared" si="134"/>
        <v>133.96727450758877</v>
      </c>
      <c r="N569" s="124">
        <f>D569/D579*100</f>
        <v>4.7383180269437197</v>
      </c>
    </row>
    <row r="570" spans="1:14" ht="14.25" thickBot="1">
      <c r="A570" s="250"/>
      <c r="B570" s="177" t="s">
        <v>22</v>
      </c>
      <c r="C570" s="39">
        <f t="shared" ref="C570:L570" si="180">C531+C544+C557</f>
        <v>90.854545000000002</v>
      </c>
      <c r="D570" s="39">
        <f t="shared" si="180"/>
        <v>528.88933799999995</v>
      </c>
      <c r="E570" s="39">
        <f t="shared" si="180"/>
        <v>482.11670500000002</v>
      </c>
      <c r="F570" s="39">
        <f t="shared" si="170"/>
        <v>9.7015167727905069</v>
      </c>
      <c r="G570" s="39">
        <f t="shared" si="180"/>
        <v>25362.952735999999</v>
      </c>
      <c r="H570" s="39">
        <f t="shared" si="180"/>
        <v>1506232.4985</v>
      </c>
      <c r="I570" s="39">
        <f t="shared" si="180"/>
        <v>1469</v>
      </c>
      <c r="J570" s="39">
        <f t="shared" si="180"/>
        <v>40.805678</v>
      </c>
      <c r="K570" s="39">
        <f t="shared" si="180"/>
        <v>223.69294600000001</v>
      </c>
      <c r="L570" s="39">
        <f t="shared" si="180"/>
        <v>195.0187</v>
      </c>
      <c r="M570" s="39">
        <f t="shared" si="134"/>
        <v>14.703331526668986</v>
      </c>
      <c r="N570" s="124">
        <f>D570/D579*100</f>
        <v>1.3898236434399864</v>
      </c>
    </row>
    <row r="571" spans="1:14" ht="14.25" thickBot="1">
      <c r="A571" s="250"/>
      <c r="B571" s="177" t="s">
        <v>23</v>
      </c>
      <c r="C571" s="39">
        <f t="shared" ref="C571:L571" si="181">C532+C545+C558</f>
        <v>19.348926999999996</v>
      </c>
      <c r="D571" s="39">
        <f t="shared" si="181"/>
        <v>90.360727999999995</v>
      </c>
      <c r="E571" s="39">
        <f t="shared" si="181"/>
        <v>62.391307000000005</v>
      </c>
      <c r="F571" s="39">
        <f t="shared" si="170"/>
        <v>44.829035237232631</v>
      </c>
      <c r="G571" s="39">
        <f t="shared" si="181"/>
        <v>1773.207543</v>
      </c>
      <c r="H571" s="39">
        <f t="shared" si="181"/>
        <v>368177.30255000002</v>
      </c>
      <c r="I571" s="39">
        <f t="shared" si="181"/>
        <v>6</v>
      </c>
      <c r="J571" s="39">
        <f t="shared" si="181"/>
        <v>0</v>
      </c>
      <c r="K571" s="39">
        <f t="shared" si="181"/>
        <v>2.99</v>
      </c>
      <c r="L571" s="39">
        <f t="shared" si="181"/>
        <v>2.36</v>
      </c>
      <c r="M571" s="39">
        <f t="shared" si="134"/>
        <v>26.694915254237305</v>
      </c>
      <c r="N571" s="124">
        <f>D571/D579*100</f>
        <v>0.23745132902045682</v>
      </c>
    </row>
    <row r="572" spans="1:14" ht="14.25" thickBot="1">
      <c r="A572" s="250"/>
      <c r="B572" s="177" t="s">
        <v>24</v>
      </c>
      <c r="C572" s="39">
        <f t="shared" ref="C572:L572" si="182">C533+C546+C559</f>
        <v>325.84416700000003</v>
      </c>
      <c r="D572" s="39">
        <f t="shared" si="182"/>
        <v>2716.2306229999999</v>
      </c>
      <c r="E572" s="39">
        <f t="shared" si="182"/>
        <v>2511.7835149999992</v>
      </c>
      <c r="F572" s="39">
        <f t="shared" si="170"/>
        <v>8.1395194601394945</v>
      </c>
      <c r="G572" s="39">
        <f t="shared" si="182"/>
        <v>4540.5882789999996</v>
      </c>
      <c r="H572" s="39">
        <f t="shared" si="182"/>
        <v>2303605.152702</v>
      </c>
      <c r="I572" s="39">
        <f t="shared" si="182"/>
        <v>666</v>
      </c>
      <c r="J572" s="39">
        <f t="shared" si="182"/>
        <v>307.27334199999996</v>
      </c>
      <c r="K572" s="39">
        <f t="shared" si="182"/>
        <v>1174.1455819999996</v>
      </c>
      <c r="L572" s="39">
        <f t="shared" si="182"/>
        <v>694.59515599999997</v>
      </c>
      <c r="M572" s="39">
        <f t="shared" si="134"/>
        <v>69.040277902542655</v>
      </c>
      <c r="N572" s="124">
        <f>D572/D579*100</f>
        <v>7.1377531548596354</v>
      </c>
    </row>
    <row r="573" spans="1:14" ht="14.25" thickBot="1">
      <c r="A573" s="250"/>
      <c r="B573" s="177" t="s">
        <v>25</v>
      </c>
      <c r="C573" s="39">
        <f t="shared" ref="C573:L573" si="183">C534+C547+C560</f>
        <v>5206.9220639999994</v>
      </c>
      <c r="D573" s="39">
        <f t="shared" si="183"/>
        <v>9472.7721380000003</v>
      </c>
      <c r="E573" s="39">
        <f t="shared" si="183"/>
        <v>15364.618699999999</v>
      </c>
      <c r="F573" s="39">
        <f t="shared" si="170"/>
        <v>-38.346845288129408</v>
      </c>
      <c r="G573" s="39">
        <f t="shared" si="183"/>
        <v>3369</v>
      </c>
      <c r="H573" s="39">
        <f t="shared" si="183"/>
        <v>429328.99754900002</v>
      </c>
      <c r="I573" s="39">
        <f t="shared" si="183"/>
        <v>4529</v>
      </c>
      <c r="J573" s="39">
        <f t="shared" si="183"/>
        <v>587.04219999999998</v>
      </c>
      <c r="K573" s="39">
        <f t="shared" si="183"/>
        <v>2009.5498749999997</v>
      </c>
      <c r="L573" s="39">
        <f t="shared" si="183"/>
        <v>794.62349999999992</v>
      </c>
      <c r="M573" s="39">
        <f t="shared" si="134"/>
        <v>152.89333564889535</v>
      </c>
      <c r="N573" s="124">
        <f>D573/D579*100</f>
        <v>24.892698227000277</v>
      </c>
    </row>
    <row r="574" spans="1:14" ht="14.25" thickBot="1">
      <c r="A574" s="250"/>
      <c r="B574" s="177" t="s">
        <v>26</v>
      </c>
      <c r="C574" s="39">
        <f t="shared" ref="C574:L574" si="184">C535+C548+C561</f>
        <v>388.54000000000008</v>
      </c>
      <c r="D574" s="39">
        <f t="shared" si="184"/>
        <v>3057.6516029999998</v>
      </c>
      <c r="E574" s="39">
        <f t="shared" si="184"/>
        <v>2151.6997580000002</v>
      </c>
      <c r="F574" s="39">
        <f t="shared" si="170"/>
        <v>42.104008313970333</v>
      </c>
      <c r="G574" s="39">
        <f t="shared" si="184"/>
        <v>127142.824079</v>
      </c>
      <c r="H574" s="39">
        <f t="shared" si="184"/>
        <v>28036908.559699997</v>
      </c>
      <c r="I574" s="39">
        <f t="shared" si="184"/>
        <v>1805</v>
      </c>
      <c r="J574" s="39">
        <f t="shared" si="184"/>
        <v>250.087569</v>
      </c>
      <c r="K574" s="39">
        <f t="shared" si="184"/>
        <v>904.03350299999988</v>
      </c>
      <c r="L574" s="39">
        <f t="shared" si="184"/>
        <v>720.61596999999983</v>
      </c>
      <c r="M574" s="39">
        <f t="shared" si="134"/>
        <v>25.452882066990561</v>
      </c>
      <c r="N574" s="124">
        <f>D574/D579*100</f>
        <v>8.0349445260542858</v>
      </c>
    </row>
    <row r="575" spans="1:14" ht="14.25" thickBot="1">
      <c r="A575" s="250"/>
      <c r="B575" s="177" t="s">
        <v>27</v>
      </c>
      <c r="C575" s="39">
        <f t="shared" ref="C575:L575" si="185">C536+C549+C562</f>
        <v>107.261625</v>
      </c>
      <c r="D575" s="39">
        <f t="shared" si="185"/>
        <v>345.58053299999995</v>
      </c>
      <c r="E575" s="39">
        <f t="shared" si="185"/>
        <v>148.53348400000002</v>
      </c>
      <c r="F575" s="39">
        <f t="shared" si="170"/>
        <v>132.66170273094781</v>
      </c>
      <c r="G575" s="39">
        <f t="shared" si="185"/>
        <v>188</v>
      </c>
      <c r="H575" s="39">
        <f t="shared" si="185"/>
        <v>123257.877035</v>
      </c>
      <c r="I575" s="39">
        <f t="shared" si="185"/>
        <v>4</v>
      </c>
      <c r="J575" s="39">
        <f t="shared" si="185"/>
        <v>361.31183099999998</v>
      </c>
      <c r="K575" s="39">
        <f t="shared" si="185"/>
        <v>367.75183099999998</v>
      </c>
      <c r="L575" s="39">
        <f t="shared" si="185"/>
        <v>1.01</v>
      </c>
      <c r="M575" s="39">
        <f t="shared" si="134"/>
        <v>36311.072376237622</v>
      </c>
      <c r="N575" s="124">
        <f>D575/D579*100</f>
        <v>0.90812190938133908</v>
      </c>
    </row>
    <row r="576" spans="1:14" ht="14.25" thickBot="1">
      <c r="A576" s="250"/>
      <c r="B576" s="18" t="s">
        <v>28</v>
      </c>
      <c r="C576" s="39">
        <f t="shared" ref="C576:L576" si="186">C537+C550+C563</f>
        <v>28.3</v>
      </c>
      <c r="D576" s="39">
        <f t="shared" si="186"/>
        <v>109.41</v>
      </c>
      <c r="E576" s="39">
        <f t="shared" si="186"/>
        <v>49.72</v>
      </c>
      <c r="F576" s="39">
        <f t="shared" si="170"/>
        <v>120.05229283990346</v>
      </c>
      <c r="G576" s="39">
        <f t="shared" si="186"/>
        <v>28</v>
      </c>
      <c r="H576" s="39">
        <f t="shared" si="186"/>
        <v>26571.41</v>
      </c>
      <c r="I576" s="39">
        <f t="shared" si="186"/>
        <v>1</v>
      </c>
      <c r="J576" s="39">
        <f t="shared" si="186"/>
        <v>0</v>
      </c>
      <c r="K576" s="39">
        <f t="shared" si="186"/>
        <v>3.68</v>
      </c>
      <c r="L576" s="39">
        <f t="shared" si="186"/>
        <v>0</v>
      </c>
      <c r="M576" s="39" t="e">
        <f t="shared" si="134"/>
        <v>#DIV/0!</v>
      </c>
      <c r="N576" s="124">
        <f>D576/D579*100</f>
        <v>0.2875093028038484</v>
      </c>
    </row>
    <row r="577" spans="1:14" ht="14.25" thickBot="1">
      <c r="A577" s="250"/>
      <c r="B577" s="18" t="s">
        <v>29</v>
      </c>
      <c r="C577" s="39">
        <f t="shared" ref="C577:L577" si="187">C538+C551+C564</f>
        <v>20.782862000000002</v>
      </c>
      <c r="D577" s="39">
        <f t="shared" si="187"/>
        <v>42.809972999999999</v>
      </c>
      <c r="E577" s="39">
        <f t="shared" si="187"/>
        <v>28.226457</v>
      </c>
      <c r="F577" s="39">
        <f t="shared" si="170"/>
        <v>51.666123027767888</v>
      </c>
      <c r="G577" s="39">
        <f t="shared" si="187"/>
        <v>30</v>
      </c>
      <c r="H577" s="39">
        <f t="shared" si="187"/>
        <v>15326.159927000001</v>
      </c>
      <c r="I577" s="39">
        <f t="shared" si="187"/>
        <v>1</v>
      </c>
      <c r="J577" s="39">
        <f t="shared" si="187"/>
        <v>0</v>
      </c>
      <c r="K577" s="39">
        <f t="shared" si="187"/>
        <v>2.7</v>
      </c>
      <c r="L577" s="39">
        <f t="shared" si="187"/>
        <v>0</v>
      </c>
      <c r="M577" s="39" t="e">
        <f t="shared" si="134"/>
        <v>#DIV/0!</v>
      </c>
      <c r="N577" s="124">
        <f>D577/D579*100</f>
        <v>0.11249671410548921</v>
      </c>
    </row>
    <row r="578" spans="1:14" ht="14.25" thickBot="1">
      <c r="A578" s="250"/>
      <c r="B578" s="18" t="s">
        <v>30</v>
      </c>
      <c r="C578" s="39">
        <f t="shared" ref="C578:L578" si="188">C539+C552+C565</f>
        <v>57.439042000000001</v>
      </c>
      <c r="D578" s="39">
        <f t="shared" si="188"/>
        <v>186.39080800000002</v>
      </c>
      <c r="E578" s="39">
        <f t="shared" si="188"/>
        <v>63.620000000000005</v>
      </c>
      <c r="F578" s="39">
        <f t="shared" si="170"/>
        <v>192.97517761710154</v>
      </c>
      <c r="G578" s="39">
        <f t="shared" si="188"/>
        <v>95</v>
      </c>
      <c r="H578" s="39">
        <f t="shared" si="188"/>
        <v>58539.098608</v>
      </c>
      <c r="I578" s="39">
        <f t="shared" si="188"/>
        <v>0</v>
      </c>
      <c r="J578" s="39">
        <f t="shared" si="188"/>
        <v>361.31183099999998</v>
      </c>
      <c r="K578" s="39">
        <f t="shared" si="188"/>
        <v>361.31183099999998</v>
      </c>
      <c r="L578" s="39">
        <f t="shared" si="188"/>
        <v>0</v>
      </c>
      <c r="M578" s="39" t="e">
        <f t="shared" si="134"/>
        <v>#DIV/0!</v>
      </c>
      <c r="N578" s="124">
        <f>D578/D579*100</f>
        <v>0.48980066956517659</v>
      </c>
    </row>
    <row r="579" spans="1:14" ht="14.25" thickBot="1">
      <c r="A579" s="256"/>
      <c r="B579" s="43" t="s">
        <v>50</v>
      </c>
      <c r="C579" s="44">
        <f t="shared" ref="C579:L579" si="189">C567+C569+C570+C571+C572+C573+C574+C575</f>
        <v>10077.411685999999</v>
      </c>
      <c r="D579" s="44">
        <f t="shared" si="189"/>
        <v>38054.420825000001</v>
      </c>
      <c r="E579" s="44">
        <f t="shared" si="189"/>
        <v>46205.898570000005</v>
      </c>
      <c r="F579" s="44">
        <f t="shared" si="170"/>
        <v>-17.641638832433603</v>
      </c>
      <c r="G579" s="44">
        <f t="shared" si="189"/>
        <v>304638.504373</v>
      </c>
      <c r="H579" s="44">
        <f t="shared" si="189"/>
        <v>47100315.927273996</v>
      </c>
      <c r="I579" s="44">
        <f t="shared" si="189"/>
        <v>26175</v>
      </c>
      <c r="J579" s="44">
        <f t="shared" si="189"/>
        <v>4182.9951920000003</v>
      </c>
      <c r="K579" s="44">
        <f t="shared" si="189"/>
        <v>20130.539529999998</v>
      </c>
      <c r="L579" s="44">
        <f t="shared" si="189"/>
        <v>14837.13715</v>
      </c>
      <c r="M579" s="44">
        <f t="shared" si="134"/>
        <v>35.676709910307714</v>
      </c>
      <c r="N579" s="130">
        <f>D579/D579*100</f>
        <v>100</v>
      </c>
    </row>
    <row r="580" spans="1:14">
      <c r="A580" s="51" t="s">
        <v>51</v>
      </c>
      <c r="B580" s="51"/>
      <c r="C580" s="51"/>
      <c r="D580" s="51"/>
      <c r="E580" s="51"/>
      <c r="F580" s="51"/>
      <c r="G580" s="51"/>
      <c r="H580" s="51"/>
      <c r="I580" s="51"/>
    </row>
    <row r="581" spans="1:14">
      <c r="A581" s="51" t="s">
        <v>52</v>
      </c>
      <c r="B581" s="51"/>
      <c r="C581" s="51"/>
      <c r="D581" s="51"/>
      <c r="E581" s="51"/>
      <c r="F581" s="51"/>
      <c r="G581" s="51"/>
      <c r="H581" s="51"/>
      <c r="I581" s="51"/>
    </row>
  </sheetData>
  <mergeCells count="90"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G400:G401"/>
    <mergeCell ref="H400:H401"/>
    <mergeCell ref="A3:N3"/>
    <mergeCell ref="C222:F222"/>
    <mergeCell ref="G222:H222"/>
    <mergeCell ref="I222:M222"/>
    <mergeCell ref="J223:L223"/>
    <mergeCell ref="D223:D224"/>
    <mergeCell ref="E223:E224"/>
    <mergeCell ref="G223:G224"/>
    <mergeCell ref="H223:H224"/>
    <mergeCell ref="A221:N221"/>
    <mergeCell ref="A4:A19"/>
    <mergeCell ref="A20:A32"/>
    <mergeCell ref="A33:A45"/>
    <mergeCell ref="A46:A58"/>
    <mergeCell ref="A398:N398"/>
    <mergeCell ref="C525:F525"/>
    <mergeCell ref="G525:H525"/>
    <mergeCell ref="I525:M525"/>
    <mergeCell ref="J526:L526"/>
    <mergeCell ref="D526:D527"/>
    <mergeCell ref="E526:E527"/>
    <mergeCell ref="G526:G527"/>
    <mergeCell ref="H526:H527"/>
    <mergeCell ref="A524:N524"/>
    <mergeCell ref="C399:F399"/>
    <mergeCell ref="G399:H399"/>
    <mergeCell ref="I399:M399"/>
    <mergeCell ref="J400:L400"/>
    <mergeCell ref="D400:D401"/>
    <mergeCell ref="E400:E401"/>
    <mergeCell ref="A85:A97"/>
    <mergeCell ref="A98:A110"/>
    <mergeCell ref="A111:A123"/>
    <mergeCell ref="A124:A136"/>
    <mergeCell ref="A137:A149"/>
    <mergeCell ref="A150:A162"/>
    <mergeCell ref="A163:A175"/>
    <mergeCell ref="A176:A188"/>
    <mergeCell ref="A189:A201"/>
    <mergeCell ref="A316:A328"/>
    <mergeCell ref="A329:A341"/>
    <mergeCell ref="A202:A214"/>
    <mergeCell ref="A222:A237"/>
    <mergeCell ref="A238:A250"/>
    <mergeCell ref="A251:A263"/>
    <mergeCell ref="A264:A276"/>
    <mergeCell ref="A554:A566"/>
    <mergeCell ref="A567:A579"/>
    <mergeCell ref="C5:C6"/>
    <mergeCell ref="C223:C224"/>
    <mergeCell ref="C400:C401"/>
    <mergeCell ref="C526:C527"/>
    <mergeCell ref="A480:A492"/>
    <mergeCell ref="A493:A505"/>
    <mergeCell ref="A506:A518"/>
    <mergeCell ref="A525:A540"/>
    <mergeCell ref="A541:A553"/>
    <mergeCell ref="A415:A427"/>
    <mergeCell ref="A428:A440"/>
    <mergeCell ref="A441:A453"/>
    <mergeCell ref="A454:A466"/>
    <mergeCell ref="A467:A479"/>
    <mergeCell ref="N4:N5"/>
    <mergeCell ref="N222:N223"/>
    <mergeCell ref="N399:N400"/>
    <mergeCell ref="N525:N526"/>
    <mergeCell ref="A1:N2"/>
    <mergeCell ref="A219:N220"/>
    <mergeCell ref="A396:N397"/>
    <mergeCell ref="A522:N523"/>
    <mergeCell ref="A342:A354"/>
    <mergeCell ref="A355:A367"/>
    <mergeCell ref="A368:A380"/>
    <mergeCell ref="A381:A393"/>
    <mergeCell ref="A399:A414"/>
    <mergeCell ref="A277:A289"/>
    <mergeCell ref="A290:A302"/>
    <mergeCell ref="A303:A315"/>
  </mergeCells>
  <phoneticPr fontId="2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B7" sqref="B7:E7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97</v>
      </c>
      <c r="E1" s="2"/>
      <c r="F1" s="2"/>
      <c r="G1" s="2"/>
      <c r="H1" s="2"/>
      <c r="I1" s="2"/>
      <c r="J1" s="8"/>
      <c r="K1" s="8"/>
    </row>
    <row r="2" spans="1:11">
      <c r="A2" s="2"/>
      <c r="B2" s="2"/>
      <c r="C2" s="2"/>
      <c r="D2" s="268" t="s">
        <v>106</v>
      </c>
      <c r="E2" s="268"/>
      <c r="F2" s="268"/>
      <c r="G2" s="268"/>
      <c r="H2" s="268"/>
      <c r="I2" s="268"/>
      <c r="J2" s="2" t="s">
        <v>71</v>
      </c>
    </row>
    <row r="3" spans="1:11">
      <c r="A3" s="267" t="s">
        <v>72</v>
      </c>
      <c r="B3" s="267" t="s">
        <v>73</v>
      </c>
      <c r="C3" s="267"/>
      <c r="D3" s="267" t="s">
        <v>74</v>
      </c>
      <c r="E3" s="267"/>
      <c r="F3" s="267" t="s">
        <v>68</v>
      </c>
      <c r="G3" s="267"/>
      <c r="H3" s="267" t="s">
        <v>69</v>
      </c>
      <c r="I3" s="267"/>
      <c r="J3" s="267" t="s">
        <v>70</v>
      </c>
      <c r="K3" s="267"/>
    </row>
    <row r="4" spans="1:11">
      <c r="A4" s="267"/>
      <c r="B4" s="3" t="s">
        <v>9</v>
      </c>
      <c r="C4" s="3" t="s">
        <v>50</v>
      </c>
      <c r="D4" s="3" t="s">
        <v>9</v>
      </c>
      <c r="E4" s="3" t="s">
        <v>75</v>
      </c>
      <c r="F4" s="3" t="s">
        <v>9</v>
      </c>
      <c r="G4" s="3" t="s">
        <v>75</v>
      </c>
      <c r="H4" s="3" t="s">
        <v>9</v>
      </c>
      <c r="I4" s="3" t="s">
        <v>75</v>
      </c>
      <c r="J4" s="3" t="s">
        <v>9</v>
      </c>
      <c r="K4" s="3" t="s">
        <v>75</v>
      </c>
    </row>
    <row r="5" spans="1:11">
      <c r="A5" s="157" t="s">
        <v>57</v>
      </c>
      <c r="B5" s="134">
        <v>3541</v>
      </c>
      <c r="C5" s="134">
        <v>17786</v>
      </c>
      <c r="D5" s="134">
        <v>507</v>
      </c>
      <c r="E5" s="134">
        <v>2368</v>
      </c>
      <c r="F5" s="134">
        <v>2344</v>
      </c>
      <c r="G5" s="134">
        <v>12364</v>
      </c>
      <c r="H5" s="134">
        <v>338</v>
      </c>
      <c r="I5" s="134">
        <v>1516</v>
      </c>
      <c r="J5" s="134">
        <v>352</v>
      </c>
      <c r="K5" s="134">
        <v>1538</v>
      </c>
    </row>
    <row r="6" spans="1:11">
      <c r="A6" s="157" t="s">
        <v>76</v>
      </c>
      <c r="B6" s="4">
        <v>54</v>
      </c>
      <c r="C6" s="4">
        <v>169</v>
      </c>
      <c r="D6" s="4">
        <v>54</v>
      </c>
      <c r="E6" s="4">
        <v>169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>
      <c r="A7" s="157" t="s">
        <v>59</v>
      </c>
      <c r="B7" s="4">
        <v>3</v>
      </c>
      <c r="C7" s="4">
        <v>8</v>
      </c>
      <c r="D7" s="4">
        <v>3</v>
      </c>
      <c r="E7" s="4">
        <v>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>
      <c r="A8" s="157" t="s">
        <v>77</v>
      </c>
      <c r="B8" s="4">
        <v>24</v>
      </c>
      <c r="C8" s="4">
        <v>120</v>
      </c>
      <c r="D8" s="4">
        <v>15</v>
      </c>
      <c r="E8" s="4">
        <v>49</v>
      </c>
      <c r="F8" s="4">
        <v>6</v>
      </c>
      <c r="G8" s="4">
        <v>35</v>
      </c>
      <c r="H8" s="4">
        <v>3</v>
      </c>
      <c r="I8" s="4">
        <v>36</v>
      </c>
      <c r="J8" s="4">
        <v>0</v>
      </c>
      <c r="K8" s="4">
        <v>0</v>
      </c>
    </row>
    <row r="9" spans="1:11">
      <c r="A9" s="157" t="s">
        <v>78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266" t="s">
        <v>79</v>
      </c>
      <c r="K9" s="266"/>
    </row>
    <row r="10" spans="1:11">
      <c r="A10" s="157" t="s">
        <v>61</v>
      </c>
      <c r="B10" s="4">
        <v>1</v>
      </c>
      <c r="C10" s="4">
        <v>3</v>
      </c>
      <c r="D10" s="4">
        <v>1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>
      <c r="A11" s="157" t="s">
        <v>62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266" t="s">
        <v>79</v>
      </c>
      <c r="K11" s="266"/>
    </row>
    <row r="12" spans="1:11">
      <c r="A12" s="157" t="s">
        <v>93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266" t="s">
        <v>79</v>
      </c>
      <c r="K12" s="266"/>
    </row>
    <row r="13" spans="1:11">
      <c r="A13" s="157" t="s">
        <v>80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266" t="s">
        <v>79</v>
      </c>
      <c r="I13" s="266"/>
      <c r="J13" s="266" t="s">
        <v>79</v>
      </c>
      <c r="K13" s="266"/>
    </row>
    <row r="14" spans="1:11">
      <c r="A14" s="157" t="s">
        <v>81</v>
      </c>
      <c r="B14" s="4">
        <v>0</v>
      </c>
      <c r="C14" s="4">
        <v>0</v>
      </c>
      <c r="D14" s="4">
        <v>0</v>
      </c>
      <c r="E14" s="4">
        <v>0</v>
      </c>
      <c r="F14" s="266" t="s">
        <v>79</v>
      </c>
      <c r="G14" s="266"/>
      <c r="H14" s="266" t="s">
        <v>79</v>
      </c>
      <c r="I14" s="266"/>
      <c r="J14" s="266" t="s">
        <v>79</v>
      </c>
      <c r="K14" s="266"/>
    </row>
    <row r="15" spans="1:11">
      <c r="A15" s="157" t="s">
        <v>63</v>
      </c>
      <c r="B15" s="4">
        <v>0</v>
      </c>
      <c r="C15" s="4">
        <v>12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12</v>
      </c>
      <c r="J15" s="4">
        <v>0</v>
      </c>
      <c r="K15" s="4">
        <v>0</v>
      </c>
    </row>
    <row r="16" spans="1:11">
      <c r="A16" s="157" t="s">
        <v>64</v>
      </c>
      <c r="B16" s="133">
        <v>128</v>
      </c>
      <c r="C16" s="133">
        <v>427</v>
      </c>
      <c r="D16" s="133">
        <v>36</v>
      </c>
      <c r="E16" s="133">
        <v>124</v>
      </c>
      <c r="F16" s="133">
        <v>5</v>
      </c>
      <c r="G16" s="133">
        <v>36</v>
      </c>
      <c r="H16" s="133">
        <v>87</v>
      </c>
      <c r="I16" s="133">
        <v>267</v>
      </c>
      <c r="J16" s="6">
        <v>0</v>
      </c>
      <c r="K16" s="6">
        <v>0</v>
      </c>
    </row>
    <row r="17" spans="1:11">
      <c r="A17" s="157" t="s">
        <v>65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>
      <c r="A18" s="157" t="s">
        <v>82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>
      <c r="A19" s="157" t="s">
        <v>83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266" t="s">
        <v>79</v>
      </c>
      <c r="I19" s="266"/>
      <c r="J19" s="266" t="s">
        <v>79</v>
      </c>
      <c r="K19" s="266"/>
    </row>
    <row r="20" spans="1:11">
      <c r="A20" s="157" t="s">
        <v>84</v>
      </c>
      <c r="B20" s="4">
        <v>1</v>
      </c>
      <c r="C20" s="4">
        <v>2</v>
      </c>
      <c r="D20" s="4">
        <v>1</v>
      </c>
      <c r="E20" s="4">
        <v>2</v>
      </c>
      <c r="F20" s="266" t="s">
        <v>79</v>
      </c>
      <c r="G20" s="266"/>
      <c r="H20" s="266" t="s">
        <v>79</v>
      </c>
      <c r="I20" s="266"/>
      <c r="J20" s="266" t="s">
        <v>79</v>
      </c>
      <c r="K20" s="266"/>
    </row>
    <row r="21" spans="1:11">
      <c r="A21" s="157" t="s">
        <v>85</v>
      </c>
      <c r="B21" s="4">
        <v>0</v>
      </c>
      <c r="C21" s="4">
        <v>0</v>
      </c>
      <c r="D21" s="4">
        <v>0</v>
      </c>
      <c r="E21" s="4">
        <v>0</v>
      </c>
      <c r="F21" s="266" t="s">
        <v>79</v>
      </c>
      <c r="G21" s="266"/>
      <c r="H21" s="266" t="s">
        <v>79</v>
      </c>
      <c r="I21" s="266"/>
      <c r="J21" s="266" t="s">
        <v>79</v>
      </c>
      <c r="K21" s="266"/>
    </row>
    <row r="22" spans="1:11">
      <c r="A22" s="157" t="s">
        <v>86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266" t="s">
        <v>79</v>
      </c>
      <c r="I22" s="266"/>
      <c r="J22" s="266" t="s">
        <v>79</v>
      </c>
      <c r="K22" s="266"/>
    </row>
    <row r="23" spans="1:11">
      <c r="A23" s="157" t="s">
        <v>87</v>
      </c>
      <c r="B23" s="4">
        <v>0</v>
      </c>
      <c r="C23" s="4">
        <v>0</v>
      </c>
      <c r="D23" s="4">
        <v>0</v>
      </c>
      <c r="E23" s="4">
        <v>0</v>
      </c>
      <c r="F23" s="266" t="s">
        <v>79</v>
      </c>
      <c r="G23" s="266"/>
      <c r="H23" s="266" t="s">
        <v>79</v>
      </c>
      <c r="I23" s="266"/>
      <c r="J23" s="266" t="s">
        <v>79</v>
      </c>
      <c r="K23" s="266"/>
    </row>
    <row r="24" spans="1:11">
      <c r="A24" s="157" t="s">
        <v>88</v>
      </c>
      <c r="B24" s="4">
        <v>0</v>
      </c>
      <c r="C24" s="4">
        <v>0</v>
      </c>
      <c r="D24" s="4">
        <v>0</v>
      </c>
      <c r="E24" s="4">
        <v>0</v>
      </c>
      <c r="F24" s="266" t="s">
        <v>79</v>
      </c>
      <c r="G24" s="266"/>
      <c r="H24" s="266" t="s">
        <v>79</v>
      </c>
      <c r="I24" s="266"/>
      <c r="J24" s="266" t="s">
        <v>79</v>
      </c>
      <c r="K24" s="266"/>
    </row>
    <row r="25" spans="1:11">
      <c r="A25" s="157" t="s">
        <v>50</v>
      </c>
      <c r="B25" s="4">
        <f>B5+B6+B7+B8+B9+B10+B11+B12+B13+B15+B14+B16+B17+B18+B19+B20+B21+B22+B23+B24</f>
        <v>3752</v>
      </c>
      <c r="C25" s="4">
        <f t="shared" ref="C25:E25" si="0">C5+C6+C7+C8+C9+C10+C11+C12+C13+C15+C14+C16+C17+C18+C19+C20+C21+C22+C23+C24</f>
        <v>18527</v>
      </c>
      <c r="D25" s="4">
        <f t="shared" si="0"/>
        <v>617</v>
      </c>
      <c r="E25" s="4">
        <f t="shared" si="0"/>
        <v>2723</v>
      </c>
      <c r="F25" s="4">
        <f>F5+F6+F7+F8+F9+F10+F11+F12+F13</f>
        <v>2350</v>
      </c>
      <c r="G25" s="4">
        <f>G5+G6+G7+G8+G9+G10+G11+G12+G13</f>
        <v>12399</v>
      </c>
      <c r="H25" s="4">
        <f>H10+H9+H8+H7+H6+H5+H11+H16</f>
        <v>428</v>
      </c>
      <c r="I25" s="4">
        <f>I10+I9+I8+I7+I6+I5+I11+I16</f>
        <v>1819</v>
      </c>
      <c r="J25" s="4">
        <f>J8+J7+J6+J5</f>
        <v>352</v>
      </c>
      <c r="K25" s="4">
        <f>K8+K7+K6+K5</f>
        <v>1538</v>
      </c>
    </row>
    <row r="27" spans="1:11">
      <c r="A27" s="7" t="s">
        <v>89</v>
      </c>
    </row>
  </sheetData>
  <mergeCells count="31">
    <mergeCell ref="D2:I2"/>
    <mergeCell ref="B3:C3"/>
    <mergeCell ref="D3:E3"/>
    <mergeCell ref="F3:G3"/>
    <mergeCell ref="H3:I3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</mergeCells>
  <phoneticPr fontId="21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23" sqref="F23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69" t="s">
        <v>104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20.25">
      <c r="A2" s="159"/>
      <c r="B2" s="159"/>
      <c r="C2" s="159"/>
      <c r="D2" s="160"/>
      <c r="E2" s="161"/>
      <c r="F2" s="161"/>
      <c r="G2" s="161"/>
      <c r="H2" s="162"/>
      <c r="I2" s="163" t="s">
        <v>98</v>
      </c>
      <c r="J2" s="162"/>
      <c r="K2" s="164"/>
    </row>
    <row r="3" spans="1:11" ht="20.25">
      <c r="A3" s="271" t="s">
        <v>72</v>
      </c>
      <c r="B3" s="271" t="s">
        <v>73</v>
      </c>
      <c r="C3" s="271"/>
      <c r="D3" s="271" t="s">
        <v>74</v>
      </c>
      <c r="E3" s="271"/>
      <c r="F3" s="271" t="s">
        <v>68</v>
      </c>
      <c r="G3" s="271"/>
      <c r="H3" s="271" t="s">
        <v>69</v>
      </c>
      <c r="I3" s="271"/>
      <c r="J3" s="271" t="s">
        <v>70</v>
      </c>
      <c r="K3" s="271"/>
    </row>
    <row r="4" spans="1:11" ht="20.25">
      <c r="A4" s="271"/>
      <c r="B4" s="165" t="s">
        <v>9</v>
      </c>
      <c r="C4" s="165" t="s">
        <v>99</v>
      </c>
      <c r="D4" s="165" t="s">
        <v>9</v>
      </c>
      <c r="E4" s="165" t="s">
        <v>99</v>
      </c>
      <c r="F4" s="165" t="s">
        <v>9</v>
      </c>
      <c r="G4" s="165" t="s">
        <v>99</v>
      </c>
      <c r="H4" s="165" t="s">
        <v>9</v>
      </c>
      <c r="I4" s="165" t="s">
        <v>99</v>
      </c>
      <c r="J4" s="165" t="s">
        <v>9</v>
      </c>
      <c r="K4" s="165" t="s">
        <v>99</v>
      </c>
    </row>
    <row r="5" spans="1:11" ht="20.25">
      <c r="A5" s="165" t="s">
        <v>57</v>
      </c>
      <c r="B5" s="166">
        <f>D5+F5+H5+J5</f>
        <v>239.19</v>
      </c>
      <c r="C5" s="166">
        <f>E5+G5+I5+K5</f>
        <v>1216.3800000000001</v>
      </c>
      <c r="D5" s="166">
        <v>183.64</v>
      </c>
      <c r="E5" s="166">
        <v>966.21</v>
      </c>
      <c r="F5" s="166">
        <v>30.77</v>
      </c>
      <c r="G5" s="166">
        <v>164.03</v>
      </c>
      <c r="H5" s="166">
        <v>11.46</v>
      </c>
      <c r="I5" s="166">
        <v>35.25</v>
      </c>
      <c r="J5" s="166">
        <v>13.32</v>
      </c>
      <c r="K5" s="166">
        <v>50.89</v>
      </c>
    </row>
    <row r="6" spans="1:11" ht="20.25">
      <c r="A6" s="165" t="s">
        <v>76</v>
      </c>
      <c r="B6" s="166">
        <f t="shared" ref="B6:C24" si="0">D6+F6+H6+J6</f>
        <v>38.099999999999994</v>
      </c>
      <c r="C6" s="166">
        <f t="shared" si="0"/>
        <v>271.36</v>
      </c>
      <c r="D6" s="167">
        <v>23.74</v>
      </c>
      <c r="E6" s="167">
        <v>193.51</v>
      </c>
      <c r="F6" s="168">
        <v>6.38</v>
      </c>
      <c r="G6" s="168">
        <v>28.16</v>
      </c>
      <c r="H6" s="168">
        <v>2.86</v>
      </c>
      <c r="I6" s="168">
        <v>23.37</v>
      </c>
      <c r="J6" s="168">
        <v>5.12</v>
      </c>
      <c r="K6" s="168">
        <v>26.32</v>
      </c>
    </row>
    <row r="7" spans="1:11" ht="20.25">
      <c r="A7" s="165" t="s">
        <v>59</v>
      </c>
      <c r="B7" s="166">
        <f t="shared" si="0"/>
        <v>157.79250188679242</v>
      </c>
      <c r="C7" s="166">
        <f t="shared" si="0"/>
        <v>970.7163103773587</v>
      </c>
      <c r="D7" s="167">
        <v>128.04116698113205</v>
      </c>
      <c r="E7" s="167">
        <v>819.89592075471717</v>
      </c>
      <c r="F7" s="167">
        <v>22.646438679245279</v>
      </c>
      <c r="G7" s="167">
        <v>116.46740754716983</v>
      </c>
      <c r="H7" s="167">
        <v>4.7232745283018867</v>
      </c>
      <c r="I7" s="167">
        <v>17.823657547169812</v>
      </c>
      <c r="J7" s="167">
        <v>2.3816216981132072</v>
      </c>
      <c r="K7" s="167">
        <v>16.529324528301888</v>
      </c>
    </row>
    <row r="8" spans="1:11" ht="20.25">
      <c r="A8" s="165" t="s">
        <v>77</v>
      </c>
      <c r="B8" s="166">
        <f t="shared" si="0"/>
        <v>15.732099999999999</v>
      </c>
      <c r="C8" s="166">
        <f t="shared" si="0"/>
        <v>80.068600000000004</v>
      </c>
      <c r="D8" s="167">
        <v>11.6157</v>
      </c>
      <c r="E8" s="167">
        <v>55.725700000000003</v>
      </c>
      <c r="F8" s="167">
        <v>4.1163999999999996</v>
      </c>
      <c r="G8" s="167">
        <v>22.666899999999998</v>
      </c>
      <c r="H8" s="167">
        <v>0</v>
      </c>
      <c r="I8" s="167">
        <v>0.1928</v>
      </c>
      <c r="J8" s="167">
        <v>0</v>
      </c>
      <c r="K8" s="167">
        <v>1.4832000000000001</v>
      </c>
    </row>
    <row r="9" spans="1:11" ht="20.25">
      <c r="A9" s="165" t="s">
        <v>78</v>
      </c>
      <c r="B9" s="166">
        <f t="shared" si="0"/>
        <v>1.73</v>
      </c>
      <c r="C9" s="166">
        <f t="shared" si="0"/>
        <v>11.93</v>
      </c>
      <c r="D9" s="172">
        <v>1.73</v>
      </c>
      <c r="E9" s="172">
        <v>11.93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</row>
    <row r="10" spans="1:11" ht="20.25">
      <c r="A10" s="165" t="s">
        <v>61</v>
      </c>
      <c r="B10" s="166">
        <f t="shared" si="0"/>
        <v>0.09</v>
      </c>
      <c r="C10" s="166">
        <f t="shared" si="0"/>
        <v>13.8</v>
      </c>
      <c r="D10" s="171">
        <v>0.09</v>
      </c>
      <c r="E10" s="171">
        <v>0.95</v>
      </c>
      <c r="F10" s="171">
        <v>0</v>
      </c>
      <c r="G10" s="171">
        <v>3.46</v>
      </c>
      <c r="H10" s="171">
        <v>0</v>
      </c>
      <c r="I10" s="171">
        <v>0.24</v>
      </c>
      <c r="J10" s="171">
        <v>0</v>
      </c>
      <c r="K10" s="171">
        <v>9.15</v>
      </c>
    </row>
    <row r="11" spans="1:11" ht="20.25">
      <c r="A11" s="165" t="s">
        <v>62</v>
      </c>
      <c r="B11" s="166">
        <f t="shared" si="0"/>
        <v>2.42</v>
      </c>
      <c r="C11" s="166">
        <f t="shared" si="0"/>
        <v>10.379999999999999</v>
      </c>
      <c r="D11" s="167">
        <v>-1.06</v>
      </c>
      <c r="E11" s="167">
        <v>5.85</v>
      </c>
      <c r="F11" s="167">
        <v>3.48</v>
      </c>
      <c r="G11" s="167">
        <v>4.53</v>
      </c>
      <c r="H11" s="167">
        <v>0</v>
      </c>
      <c r="I11" s="167">
        <v>0</v>
      </c>
      <c r="J11" s="169">
        <v>0</v>
      </c>
      <c r="K11" s="169">
        <v>0</v>
      </c>
    </row>
    <row r="12" spans="1:11" ht="20.25">
      <c r="A12" s="165" t="s">
        <v>100</v>
      </c>
      <c r="B12" s="166">
        <f t="shared" si="0"/>
        <v>1.59</v>
      </c>
      <c r="C12" s="166">
        <f t="shared" si="0"/>
        <v>9.3500000000000014</v>
      </c>
      <c r="D12" s="167">
        <v>0</v>
      </c>
      <c r="E12" s="167">
        <v>1.83</v>
      </c>
      <c r="F12" s="167">
        <v>0</v>
      </c>
      <c r="G12" s="167">
        <v>1.57</v>
      </c>
      <c r="H12" s="167">
        <v>1.59</v>
      </c>
      <c r="I12" s="167">
        <v>5.95</v>
      </c>
      <c r="J12" s="169">
        <v>0</v>
      </c>
      <c r="K12" s="169">
        <v>0</v>
      </c>
    </row>
    <row r="13" spans="1:11" ht="20.25">
      <c r="A13" s="165" t="s">
        <v>80</v>
      </c>
      <c r="B13" s="166">
        <f t="shared" si="0"/>
        <v>15.120000000000001</v>
      </c>
      <c r="C13" s="166">
        <f t="shared" si="0"/>
        <v>84.460000000000008</v>
      </c>
      <c r="D13" s="171">
        <v>9.76</v>
      </c>
      <c r="E13" s="171">
        <v>58.85</v>
      </c>
      <c r="F13" s="171">
        <v>5.36</v>
      </c>
      <c r="G13" s="171">
        <v>25.61</v>
      </c>
      <c r="H13" s="173">
        <v>0</v>
      </c>
      <c r="I13" s="173">
        <v>0</v>
      </c>
      <c r="J13" s="173">
        <v>0</v>
      </c>
      <c r="K13" s="173">
        <v>0</v>
      </c>
    </row>
    <row r="14" spans="1:11" ht="20.25">
      <c r="A14" s="165" t="s">
        <v>81</v>
      </c>
      <c r="B14" s="166">
        <f t="shared" si="0"/>
        <v>0</v>
      </c>
      <c r="C14" s="166">
        <f t="shared" si="0"/>
        <v>0</v>
      </c>
      <c r="D14" s="167">
        <v>0</v>
      </c>
      <c r="E14" s="167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</row>
    <row r="15" spans="1:11" ht="20.25">
      <c r="A15" s="165" t="s">
        <v>63</v>
      </c>
      <c r="B15" s="166">
        <f t="shared" si="0"/>
        <v>20.306786999999996</v>
      </c>
      <c r="C15" s="166">
        <f t="shared" si="0"/>
        <v>150.56824</v>
      </c>
      <c r="D15" s="167">
        <v>11.941903999999999</v>
      </c>
      <c r="E15" s="167">
        <v>70.055474000000004</v>
      </c>
      <c r="F15" s="167">
        <v>1.6715580000000001</v>
      </c>
      <c r="G15" s="167">
        <v>10.378883999999999</v>
      </c>
      <c r="H15" s="167">
        <v>1.3684050000000001</v>
      </c>
      <c r="I15" s="167">
        <v>9.6392720000000001</v>
      </c>
      <c r="J15" s="167">
        <v>5.3249199999999997</v>
      </c>
      <c r="K15" s="167">
        <v>60.494610000000002</v>
      </c>
    </row>
    <row r="16" spans="1:11" ht="20.25">
      <c r="A16" s="165" t="s">
        <v>64</v>
      </c>
      <c r="B16" s="166">
        <f t="shared" si="0"/>
        <v>17.559999999999999</v>
      </c>
      <c r="C16" s="166">
        <f t="shared" si="0"/>
        <v>46.43</v>
      </c>
      <c r="D16" s="166">
        <v>2.0099999999999998</v>
      </c>
      <c r="E16" s="166">
        <v>10</v>
      </c>
      <c r="F16" s="166">
        <v>12.44</v>
      </c>
      <c r="G16" s="166">
        <v>25.44</v>
      </c>
      <c r="H16" s="166">
        <v>3.11</v>
      </c>
      <c r="I16" s="166">
        <v>10.99</v>
      </c>
      <c r="J16" s="173">
        <v>0</v>
      </c>
      <c r="K16" s="173">
        <v>0</v>
      </c>
    </row>
    <row r="17" spans="1:11" ht="20.25">
      <c r="A17" s="165" t="s">
        <v>65</v>
      </c>
      <c r="B17" s="166">
        <f t="shared" si="0"/>
        <v>16.170000000000002</v>
      </c>
      <c r="C17" s="166">
        <f t="shared" si="0"/>
        <v>65.989999999999995</v>
      </c>
      <c r="D17" s="167">
        <v>14.902525000000001</v>
      </c>
      <c r="E17" s="167">
        <v>59.726287999999997</v>
      </c>
      <c r="F17" s="167">
        <v>0.52448600000000001</v>
      </c>
      <c r="G17" s="167">
        <v>3.92</v>
      </c>
      <c r="H17" s="167">
        <v>0.74298900000000001</v>
      </c>
      <c r="I17" s="167">
        <v>1.81</v>
      </c>
      <c r="J17" s="167">
        <v>0</v>
      </c>
      <c r="K17" s="167">
        <v>0.53371199999999996</v>
      </c>
    </row>
    <row r="18" spans="1:11" ht="20.25">
      <c r="A18" s="165" t="s">
        <v>82</v>
      </c>
      <c r="B18" s="166">
        <f t="shared" si="0"/>
        <v>0</v>
      </c>
      <c r="C18" s="166">
        <f t="shared" si="0"/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0</v>
      </c>
      <c r="K18" s="167">
        <v>0</v>
      </c>
    </row>
    <row r="19" spans="1:11" ht="20.25">
      <c r="A19" s="165" t="s">
        <v>83</v>
      </c>
      <c r="B19" s="166">
        <f t="shared" si="0"/>
        <v>0</v>
      </c>
      <c r="C19" s="166">
        <f t="shared" si="0"/>
        <v>0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</row>
    <row r="20" spans="1:11" ht="20.25">
      <c r="A20" s="165" t="s">
        <v>84</v>
      </c>
      <c r="B20" s="166">
        <f t="shared" si="0"/>
        <v>0</v>
      </c>
      <c r="C20" s="166">
        <f t="shared" si="0"/>
        <v>2.0099999999999998</v>
      </c>
      <c r="D20" s="167">
        <v>0</v>
      </c>
      <c r="E20" s="167">
        <v>2.0099999999999998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</row>
    <row r="21" spans="1:11" ht="20.25">
      <c r="A21" s="165" t="s">
        <v>85</v>
      </c>
      <c r="B21" s="166">
        <f t="shared" si="0"/>
        <v>0</v>
      </c>
      <c r="C21" s="166">
        <f t="shared" si="0"/>
        <v>1.06</v>
      </c>
      <c r="D21" s="167">
        <v>0</v>
      </c>
      <c r="E21" s="167">
        <v>1.06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</row>
    <row r="22" spans="1:11" ht="20.25">
      <c r="A22" s="165" t="s">
        <v>86</v>
      </c>
      <c r="B22" s="166">
        <f t="shared" si="0"/>
        <v>0</v>
      </c>
      <c r="C22" s="166">
        <f t="shared" si="0"/>
        <v>3</v>
      </c>
      <c r="D22" s="167">
        <v>0</v>
      </c>
      <c r="E22" s="167">
        <v>3</v>
      </c>
      <c r="F22" s="167">
        <v>0</v>
      </c>
      <c r="G22" s="167">
        <v>0</v>
      </c>
      <c r="H22" s="169">
        <v>0</v>
      </c>
      <c r="I22" s="169">
        <v>0</v>
      </c>
      <c r="J22" s="169">
        <v>0</v>
      </c>
      <c r="K22" s="169">
        <v>0</v>
      </c>
    </row>
    <row r="23" spans="1:11" ht="20.25">
      <c r="A23" s="165" t="s">
        <v>87</v>
      </c>
      <c r="B23" s="166">
        <f t="shared" si="0"/>
        <v>0</v>
      </c>
      <c r="C23" s="166">
        <f t="shared" si="0"/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</row>
    <row r="24" spans="1:11" ht="20.25">
      <c r="A24" s="165" t="s">
        <v>88</v>
      </c>
      <c r="B24" s="166">
        <f t="shared" si="0"/>
        <v>0</v>
      </c>
      <c r="C24" s="166">
        <f t="shared" si="0"/>
        <v>1.08</v>
      </c>
      <c r="D24" s="167">
        <v>0</v>
      </c>
      <c r="E24" s="167">
        <v>1.08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</row>
    <row r="25" spans="1:11" ht="20.25">
      <c r="A25" s="174" t="s">
        <v>103</v>
      </c>
      <c r="B25" s="166">
        <f t="shared" ref="B25" si="1">D25+F25+H25+J25</f>
        <v>0</v>
      </c>
      <c r="C25" s="166">
        <f t="shared" ref="C25" si="2">E25+G25+I25+K25</f>
        <v>0.18</v>
      </c>
      <c r="D25" s="167">
        <v>0</v>
      </c>
      <c r="E25" s="167">
        <v>0.18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</row>
    <row r="26" spans="1:11" ht="20.25">
      <c r="A26" s="165" t="s">
        <v>50</v>
      </c>
      <c r="B26" s="166">
        <f>SUM(B5:B25)</f>
        <v>525.80138888679232</v>
      </c>
      <c r="C26" s="166">
        <f>SUM(C5:C25)</f>
        <v>2938.7631503773587</v>
      </c>
      <c r="D26" s="166">
        <f t="shared" ref="D26:K26" si="3">SUM(D5:D24)</f>
        <v>386.41129598113207</v>
      </c>
      <c r="E26" s="166">
        <f t="shared" si="3"/>
        <v>2261.6833827547166</v>
      </c>
      <c r="F26" s="166">
        <f t="shared" si="3"/>
        <v>87.38888267924527</v>
      </c>
      <c r="G26" s="166">
        <f t="shared" si="3"/>
        <v>406.23319154716978</v>
      </c>
      <c r="H26" s="166">
        <f t="shared" si="3"/>
        <v>25.854668528301886</v>
      </c>
      <c r="I26" s="166">
        <f t="shared" si="3"/>
        <v>105.26572954716983</v>
      </c>
      <c r="J26" s="166">
        <f t="shared" si="3"/>
        <v>26.146541698113207</v>
      </c>
      <c r="K26" s="166">
        <f t="shared" si="3"/>
        <v>165.40084652830191</v>
      </c>
    </row>
    <row r="28" spans="1:11">
      <c r="A28" s="170" t="s">
        <v>89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财字1号</vt:lpstr>
      <vt:lpstr>财字2号</vt:lpstr>
      <vt:lpstr>财字3号</vt:lpstr>
      <vt:lpstr>财字4号</vt:lpstr>
      <vt:lpstr>财字5号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2021-07-21T06:32:16Z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