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520" windowHeight="12585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</sheets>
  <definedNames>
    <definedName name="_xlnm._FilterDatabase" localSheetId="0" hidden="1">财字1号!$B$285:$B$341</definedName>
  </definedNames>
  <calcPr calcId="144525"/>
</workbook>
</file>

<file path=xl/calcChain.xml><?xml version="1.0" encoding="utf-8"?>
<calcChain xmlns="http://schemas.openxmlformats.org/spreadsheetml/2006/main">
  <c r="D185" i="1" l="1"/>
  <c r="H25" i="2"/>
  <c r="H27" i="2" s="1"/>
  <c r="H26" i="2"/>
  <c r="G26" i="2"/>
  <c r="G25" i="2"/>
  <c r="G27" i="2" s="1"/>
  <c r="E25" i="2"/>
  <c r="E27" i="2" s="1"/>
  <c r="E26" i="2"/>
  <c r="D25" i="2"/>
  <c r="D27" i="2" s="1"/>
  <c r="D26" i="2"/>
  <c r="C26" i="2"/>
  <c r="C25" i="2"/>
  <c r="C27" i="2" s="1"/>
  <c r="N579" i="3"/>
  <c r="B25" i="5" l="1"/>
  <c r="C25" i="5"/>
  <c r="K26" i="5" l="1"/>
  <c r="J26" i="5"/>
  <c r="I26" i="5"/>
  <c r="H26" i="5"/>
  <c r="G26" i="5"/>
  <c r="F26" i="5"/>
  <c r="E26" i="5"/>
  <c r="D26" i="5"/>
  <c r="C24" i="5"/>
  <c r="B24" i="5"/>
  <c r="C23" i="5"/>
  <c r="B23" i="5"/>
  <c r="C22" i="5"/>
  <c r="B22" i="5"/>
  <c r="C21" i="5"/>
  <c r="C26" i="5" s="1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B26" i="5" l="1"/>
  <c r="L327" i="1"/>
  <c r="L328" i="1"/>
  <c r="L329" i="1"/>
  <c r="L330" i="1"/>
  <c r="L331" i="1"/>
  <c r="L332" i="1"/>
  <c r="L333" i="1"/>
  <c r="L334" i="1"/>
  <c r="L335" i="1"/>
  <c r="L336" i="1"/>
  <c r="L337" i="1"/>
  <c r="L338" i="1"/>
  <c r="H327" i="1"/>
  <c r="I327" i="1"/>
  <c r="J327" i="1"/>
  <c r="K327" i="1"/>
  <c r="H328" i="1"/>
  <c r="I328" i="1"/>
  <c r="J328" i="1"/>
  <c r="K328" i="1"/>
  <c r="H329" i="1"/>
  <c r="I329" i="1"/>
  <c r="J329" i="1"/>
  <c r="K329" i="1"/>
  <c r="H330" i="1"/>
  <c r="I330" i="1"/>
  <c r="J330" i="1"/>
  <c r="K330" i="1"/>
  <c r="H331" i="1"/>
  <c r="I331" i="1"/>
  <c r="J331" i="1"/>
  <c r="K331" i="1"/>
  <c r="H332" i="1"/>
  <c r="I332" i="1"/>
  <c r="J332" i="1"/>
  <c r="K332" i="1"/>
  <c r="H333" i="1"/>
  <c r="I333" i="1"/>
  <c r="J333" i="1"/>
  <c r="K333" i="1"/>
  <c r="H334" i="1"/>
  <c r="I334" i="1"/>
  <c r="J334" i="1"/>
  <c r="K334" i="1"/>
  <c r="H335" i="1"/>
  <c r="I335" i="1"/>
  <c r="J335" i="1"/>
  <c r="K335" i="1"/>
  <c r="H336" i="1"/>
  <c r="I336" i="1"/>
  <c r="J336" i="1"/>
  <c r="K336" i="1"/>
  <c r="H337" i="1"/>
  <c r="I337" i="1"/>
  <c r="J337" i="1"/>
  <c r="K337" i="1"/>
  <c r="H338" i="1"/>
  <c r="I338" i="1"/>
  <c r="J338" i="1"/>
  <c r="K338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37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E337" i="1"/>
  <c r="D338" i="1"/>
  <c r="E338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L326" i="1"/>
  <c r="K326" i="1"/>
  <c r="J326" i="1"/>
  <c r="I326" i="1"/>
  <c r="H326" i="1"/>
  <c r="G326" i="1"/>
  <c r="E326" i="1"/>
  <c r="D326" i="1"/>
  <c r="N326" i="1" s="1"/>
  <c r="C326" i="1"/>
  <c r="N321" i="1"/>
  <c r="F321" i="1"/>
  <c r="N319" i="1"/>
  <c r="F319" i="1"/>
  <c r="N317" i="1"/>
  <c r="F317" i="1"/>
  <c r="N316" i="1"/>
  <c r="F316" i="1"/>
  <c r="N315" i="1"/>
  <c r="M315" i="1"/>
  <c r="F315" i="1"/>
  <c r="N314" i="1"/>
  <c r="M314" i="1"/>
  <c r="F314" i="1"/>
  <c r="M326" i="1" l="1"/>
  <c r="G339" i="1"/>
  <c r="C339" i="1"/>
  <c r="F326" i="1"/>
  <c r="H159" i="1"/>
  <c r="F29" i="1" l="1"/>
  <c r="D232" i="1" l="1"/>
  <c r="I172" i="1" l="1"/>
  <c r="C84" i="3"/>
  <c r="D84" i="3"/>
  <c r="E84" i="3"/>
  <c r="F84" i="3" s="1"/>
  <c r="E175" i="3"/>
  <c r="E65" i="1"/>
  <c r="H266" i="1"/>
  <c r="H206" i="1"/>
  <c r="H65" i="1"/>
  <c r="K185" i="1"/>
  <c r="C206" i="1"/>
  <c r="C414" i="3"/>
  <c r="E253" i="1"/>
  <c r="L78" i="1"/>
  <c r="L91" i="1"/>
  <c r="C300" i="1"/>
  <c r="D300" i="1"/>
  <c r="F171" i="3"/>
  <c r="A524" i="3"/>
  <c r="A398" i="3"/>
  <c r="A221" i="3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7" i="2"/>
  <c r="E206" i="3"/>
  <c r="E532" i="3" s="1"/>
  <c r="E207" i="3"/>
  <c r="E533" i="3" s="1"/>
  <c r="E208" i="3"/>
  <c r="E534" i="3" s="1"/>
  <c r="E209" i="3"/>
  <c r="E535" i="3" s="1"/>
  <c r="E210" i="3"/>
  <c r="E536" i="3" s="1"/>
  <c r="K25" i="4"/>
  <c r="J25" i="4"/>
  <c r="I25" i="4"/>
  <c r="H25" i="4"/>
  <c r="G25" i="4"/>
  <c r="F25" i="4"/>
  <c r="E25" i="4"/>
  <c r="D25" i="4"/>
  <c r="C25" i="4"/>
  <c r="B25" i="4"/>
  <c r="J551" i="3"/>
  <c r="L517" i="3"/>
  <c r="L565" i="3" s="1"/>
  <c r="K517" i="3"/>
  <c r="K565" i="3" s="1"/>
  <c r="J517" i="3"/>
  <c r="J565" i="3" s="1"/>
  <c r="I517" i="3"/>
  <c r="I565" i="3" s="1"/>
  <c r="H517" i="3"/>
  <c r="H565" i="3" s="1"/>
  <c r="G517" i="3"/>
  <c r="G565" i="3" s="1"/>
  <c r="E517" i="3"/>
  <c r="E565" i="3" s="1"/>
  <c r="D517" i="3"/>
  <c r="D565" i="3" s="1"/>
  <c r="C517" i="3"/>
  <c r="C565" i="3" s="1"/>
  <c r="L516" i="3"/>
  <c r="L564" i="3" s="1"/>
  <c r="K516" i="3"/>
  <c r="K564" i="3" s="1"/>
  <c r="J516" i="3"/>
  <c r="J564" i="3" s="1"/>
  <c r="I516" i="3"/>
  <c r="I564" i="3" s="1"/>
  <c r="H516" i="3"/>
  <c r="H564" i="3" s="1"/>
  <c r="G516" i="3"/>
  <c r="G564" i="3" s="1"/>
  <c r="E516" i="3"/>
  <c r="E564" i="3" s="1"/>
  <c r="D516" i="3"/>
  <c r="N412" i="3" s="1"/>
  <c r="C516" i="3"/>
  <c r="C564" i="3" s="1"/>
  <c r="L515" i="3"/>
  <c r="L563" i="3" s="1"/>
  <c r="K515" i="3"/>
  <c r="K563" i="3" s="1"/>
  <c r="J515" i="3"/>
  <c r="J563" i="3" s="1"/>
  <c r="I515" i="3"/>
  <c r="I563" i="3" s="1"/>
  <c r="H515" i="3"/>
  <c r="H563" i="3" s="1"/>
  <c r="G515" i="3"/>
  <c r="G563" i="3" s="1"/>
  <c r="E515" i="3"/>
  <c r="E563" i="3" s="1"/>
  <c r="D515" i="3"/>
  <c r="N450" i="3" s="1"/>
  <c r="C515" i="3"/>
  <c r="C563" i="3" s="1"/>
  <c r="L514" i="3"/>
  <c r="L562" i="3" s="1"/>
  <c r="K514" i="3"/>
  <c r="K562" i="3" s="1"/>
  <c r="J514" i="3"/>
  <c r="J562" i="3" s="1"/>
  <c r="I514" i="3"/>
  <c r="I562" i="3" s="1"/>
  <c r="H514" i="3"/>
  <c r="H562" i="3" s="1"/>
  <c r="G514" i="3"/>
  <c r="G562" i="3" s="1"/>
  <c r="E514" i="3"/>
  <c r="E562" i="3" s="1"/>
  <c r="D514" i="3"/>
  <c r="N488" i="3" s="1"/>
  <c r="C514" i="3"/>
  <c r="C562" i="3" s="1"/>
  <c r="L513" i="3"/>
  <c r="L561" i="3" s="1"/>
  <c r="K513" i="3"/>
  <c r="K561" i="3" s="1"/>
  <c r="J513" i="3"/>
  <c r="J561" i="3" s="1"/>
  <c r="I513" i="3"/>
  <c r="I561" i="3" s="1"/>
  <c r="H513" i="3"/>
  <c r="H561" i="3" s="1"/>
  <c r="G513" i="3"/>
  <c r="G561" i="3" s="1"/>
  <c r="E513" i="3"/>
  <c r="E561" i="3" s="1"/>
  <c r="D513" i="3"/>
  <c r="N500" i="3" s="1"/>
  <c r="C513" i="3"/>
  <c r="C561" i="3" s="1"/>
  <c r="L512" i="3"/>
  <c r="L560" i="3" s="1"/>
  <c r="K512" i="3"/>
  <c r="K560" i="3" s="1"/>
  <c r="J512" i="3"/>
  <c r="J560" i="3" s="1"/>
  <c r="I512" i="3"/>
  <c r="I560" i="3" s="1"/>
  <c r="H512" i="3"/>
  <c r="H560" i="3" s="1"/>
  <c r="G512" i="3"/>
  <c r="G560" i="3" s="1"/>
  <c r="E512" i="3"/>
  <c r="E560" i="3" s="1"/>
  <c r="D512" i="3"/>
  <c r="N408" i="3" s="1"/>
  <c r="C512" i="3"/>
  <c r="C560" i="3" s="1"/>
  <c r="L511" i="3"/>
  <c r="L559" i="3" s="1"/>
  <c r="K511" i="3"/>
  <c r="K559" i="3" s="1"/>
  <c r="J511" i="3"/>
  <c r="J559" i="3" s="1"/>
  <c r="I511" i="3"/>
  <c r="I559" i="3" s="1"/>
  <c r="H511" i="3"/>
  <c r="H559" i="3" s="1"/>
  <c r="G511" i="3"/>
  <c r="G559" i="3" s="1"/>
  <c r="E511" i="3"/>
  <c r="E559" i="3" s="1"/>
  <c r="D511" i="3"/>
  <c r="N446" i="3" s="1"/>
  <c r="C511" i="3"/>
  <c r="C559" i="3" s="1"/>
  <c r="L510" i="3"/>
  <c r="L558" i="3" s="1"/>
  <c r="K510" i="3"/>
  <c r="K558" i="3" s="1"/>
  <c r="J510" i="3"/>
  <c r="J558" i="3" s="1"/>
  <c r="I510" i="3"/>
  <c r="I558" i="3" s="1"/>
  <c r="H510" i="3"/>
  <c r="H558" i="3" s="1"/>
  <c r="G510" i="3"/>
  <c r="G558" i="3" s="1"/>
  <c r="E510" i="3"/>
  <c r="E558" i="3" s="1"/>
  <c r="D510" i="3"/>
  <c r="N406" i="3" s="1"/>
  <c r="C510" i="3"/>
  <c r="C558" i="3" s="1"/>
  <c r="L509" i="3"/>
  <c r="L557" i="3" s="1"/>
  <c r="K509" i="3"/>
  <c r="K557" i="3" s="1"/>
  <c r="J509" i="3"/>
  <c r="J557" i="3" s="1"/>
  <c r="I509" i="3"/>
  <c r="I557" i="3" s="1"/>
  <c r="H509" i="3"/>
  <c r="H557" i="3" s="1"/>
  <c r="G509" i="3"/>
  <c r="G557" i="3" s="1"/>
  <c r="E509" i="3"/>
  <c r="E557" i="3" s="1"/>
  <c r="D509" i="3"/>
  <c r="N496" i="3" s="1"/>
  <c r="C509" i="3"/>
  <c r="C557" i="3" s="1"/>
  <c r="L508" i="3"/>
  <c r="L556" i="3" s="1"/>
  <c r="K508" i="3"/>
  <c r="K556" i="3" s="1"/>
  <c r="J508" i="3"/>
  <c r="J556" i="3" s="1"/>
  <c r="I508" i="3"/>
  <c r="I556" i="3" s="1"/>
  <c r="H508" i="3"/>
  <c r="H556" i="3" s="1"/>
  <c r="G508" i="3"/>
  <c r="G556" i="3" s="1"/>
  <c r="E508" i="3"/>
  <c r="E556" i="3" s="1"/>
  <c r="D508" i="3"/>
  <c r="D556" i="3" s="1"/>
  <c r="C508" i="3"/>
  <c r="C556" i="3" s="1"/>
  <c r="L507" i="3"/>
  <c r="L555" i="3" s="1"/>
  <c r="K507" i="3"/>
  <c r="K555" i="3" s="1"/>
  <c r="J507" i="3"/>
  <c r="J555" i="3" s="1"/>
  <c r="I507" i="3"/>
  <c r="I555" i="3" s="1"/>
  <c r="H507" i="3"/>
  <c r="H555" i="3" s="1"/>
  <c r="G507" i="3"/>
  <c r="G555" i="3" s="1"/>
  <c r="E507" i="3"/>
  <c r="E555" i="3" s="1"/>
  <c r="D507" i="3"/>
  <c r="N494" i="3" s="1"/>
  <c r="C507" i="3"/>
  <c r="C555" i="3" s="1"/>
  <c r="L506" i="3"/>
  <c r="L554" i="3" s="1"/>
  <c r="K506" i="3"/>
  <c r="K554" i="3" s="1"/>
  <c r="J506" i="3"/>
  <c r="J554" i="3" s="1"/>
  <c r="I506" i="3"/>
  <c r="I554" i="3" s="1"/>
  <c r="H506" i="3"/>
  <c r="H554" i="3" s="1"/>
  <c r="G506" i="3"/>
  <c r="E506" i="3"/>
  <c r="E554" i="3" s="1"/>
  <c r="D506" i="3"/>
  <c r="N402" i="3" s="1"/>
  <c r="C506" i="3"/>
  <c r="C554" i="3" s="1"/>
  <c r="L505" i="3"/>
  <c r="K505" i="3"/>
  <c r="J505" i="3"/>
  <c r="I505" i="3"/>
  <c r="H505" i="3"/>
  <c r="G505" i="3"/>
  <c r="E505" i="3"/>
  <c r="F505" i="3" s="1"/>
  <c r="D505" i="3"/>
  <c r="C505" i="3"/>
  <c r="M500" i="3"/>
  <c r="F500" i="3"/>
  <c r="M499" i="3"/>
  <c r="M498" i="3"/>
  <c r="F498" i="3"/>
  <c r="F496" i="3"/>
  <c r="M494" i="3"/>
  <c r="F494" i="3"/>
  <c r="M493" i="3"/>
  <c r="F493" i="3"/>
  <c r="L492" i="3"/>
  <c r="K492" i="3"/>
  <c r="J492" i="3"/>
  <c r="I492" i="3"/>
  <c r="H492" i="3"/>
  <c r="G492" i="3"/>
  <c r="E492" i="3"/>
  <c r="F492" i="3" s="1"/>
  <c r="D492" i="3"/>
  <c r="C492" i="3"/>
  <c r="F487" i="3"/>
  <c r="F485" i="3"/>
  <c r="F483" i="3"/>
  <c r="F482" i="3"/>
  <c r="M481" i="3"/>
  <c r="F481" i="3"/>
  <c r="M480" i="3"/>
  <c r="F480" i="3"/>
  <c r="L479" i="3"/>
  <c r="K479" i="3"/>
  <c r="J479" i="3"/>
  <c r="I479" i="3"/>
  <c r="H479" i="3"/>
  <c r="G479" i="3"/>
  <c r="E479" i="3"/>
  <c r="D479" i="3"/>
  <c r="C479" i="3"/>
  <c r="F477" i="3"/>
  <c r="F475" i="3"/>
  <c r="M474" i="3"/>
  <c r="F474" i="3"/>
  <c r="M472" i="3"/>
  <c r="F472" i="3"/>
  <c r="M471" i="3"/>
  <c r="F471" i="3"/>
  <c r="M470" i="3"/>
  <c r="F470" i="3"/>
  <c r="F469" i="3"/>
  <c r="M468" i="3"/>
  <c r="F468" i="3"/>
  <c r="M467" i="3"/>
  <c r="F467" i="3"/>
  <c r="L466" i="3"/>
  <c r="K466" i="3"/>
  <c r="J466" i="3"/>
  <c r="I466" i="3"/>
  <c r="H466" i="3"/>
  <c r="G466" i="3"/>
  <c r="E466" i="3"/>
  <c r="D466" i="3"/>
  <c r="F466" i="3" s="1"/>
  <c r="C466" i="3"/>
  <c r="M462" i="3"/>
  <c r="M461" i="3"/>
  <c r="F461" i="3"/>
  <c r="F459" i="3"/>
  <c r="M457" i="3"/>
  <c r="F457" i="3"/>
  <c r="M455" i="3"/>
  <c r="F455" i="3"/>
  <c r="M454" i="3"/>
  <c r="F454" i="3"/>
  <c r="L453" i="3"/>
  <c r="K453" i="3"/>
  <c r="M453" i="3" s="1"/>
  <c r="J453" i="3"/>
  <c r="I453" i="3"/>
  <c r="H453" i="3"/>
  <c r="G453" i="3"/>
  <c r="E453" i="3"/>
  <c r="D453" i="3"/>
  <c r="F453" i="3" s="1"/>
  <c r="C453" i="3"/>
  <c r="M452" i="3"/>
  <c r="F450" i="3"/>
  <c r="M449" i="3"/>
  <c r="F449" i="3"/>
  <c r="M448" i="3"/>
  <c r="F448" i="3"/>
  <c r="M447" i="3"/>
  <c r="F447" i="3"/>
  <c r="M446" i="3"/>
  <c r="F446" i="3"/>
  <c r="M444" i="3"/>
  <c r="F444" i="3"/>
  <c r="F443" i="3"/>
  <c r="M442" i="3"/>
  <c r="F442" i="3"/>
  <c r="M441" i="3"/>
  <c r="F441" i="3"/>
  <c r="L440" i="3"/>
  <c r="K440" i="3"/>
  <c r="J440" i="3"/>
  <c r="I440" i="3"/>
  <c r="H440" i="3"/>
  <c r="G440" i="3"/>
  <c r="E440" i="3"/>
  <c r="D440" i="3"/>
  <c r="C440" i="3"/>
  <c r="M435" i="3"/>
  <c r="F435" i="3"/>
  <c r="F433" i="3"/>
  <c r="M431" i="3"/>
  <c r="F431" i="3"/>
  <c r="M430" i="3"/>
  <c r="F430" i="3"/>
  <c r="M429" i="3"/>
  <c r="F429" i="3"/>
  <c r="M428" i="3"/>
  <c r="F428" i="3"/>
  <c r="L427" i="3"/>
  <c r="K427" i="3"/>
  <c r="J427" i="3"/>
  <c r="I427" i="3"/>
  <c r="H427" i="3"/>
  <c r="G427" i="3"/>
  <c r="E427" i="3"/>
  <c r="D427" i="3"/>
  <c r="C427" i="3"/>
  <c r="M422" i="3"/>
  <c r="F422" i="3"/>
  <c r="F421" i="3"/>
  <c r="M420" i="3"/>
  <c r="F420" i="3"/>
  <c r="F418" i="3"/>
  <c r="M417" i="3"/>
  <c r="F417" i="3"/>
  <c r="M416" i="3"/>
  <c r="F416" i="3"/>
  <c r="M415" i="3"/>
  <c r="F415" i="3"/>
  <c r="L414" i="3"/>
  <c r="K414" i="3"/>
  <c r="M414" i="3" s="1"/>
  <c r="J414" i="3"/>
  <c r="I414" i="3"/>
  <c r="H414" i="3"/>
  <c r="G414" i="3"/>
  <c r="E414" i="3"/>
  <c r="D414" i="3"/>
  <c r="F414" i="3" s="1"/>
  <c r="F412" i="3"/>
  <c r="F410" i="3"/>
  <c r="M409" i="3"/>
  <c r="F409" i="3"/>
  <c r="M408" i="3"/>
  <c r="F408" i="3"/>
  <c r="M407" i="3"/>
  <c r="F407" i="3"/>
  <c r="M406" i="3"/>
  <c r="F406" i="3"/>
  <c r="M405" i="3"/>
  <c r="F405" i="3"/>
  <c r="M404" i="3"/>
  <c r="F404" i="3"/>
  <c r="M403" i="3"/>
  <c r="F403" i="3"/>
  <c r="M402" i="3"/>
  <c r="F402" i="3"/>
  <c r="L392" i="3"/>
  <c r="L552" i="3" s="1"/>
  <c r="K392" i="3"/>
  <c r="K552" i="3" s="1"/>
  <c r="J392" i="3"/>
  <c r="J552" i="3" s="1"/>
  <c r="I392" i="3"/>
  <c r="I552" i="3" s="1"/>
  <c r="H392" i="3"/>
  <c r="H552" i="3" s="1"/>
  <c r="G392" i="3"/>
  <c r="G552" i="3" s="1"/>
  <c r="E392" i="3"/>
  <c r="E552" i="3" s="1"/>
  <c r="D392" i="3"/>
  <c r="N275" i="3" s="1"/>
  <c r="C392" i="3"/>
  <c r="C552" i="3" s="1"/>
  <c r="L391" i="3"/>
  <c r="L551" i="3" s="1"/>
  <c r="K391" i="3"/>
  <c r="K551" i="3" s="1"/>
  <c r="I391" i="3"/>
  <c r="I551" i="3" s="1"/>
  <c r="H391" i="3"/>
  <c r="H551" i="3" s="1"/>
  <c r="G391" i="3"/>
  <c r="G551" i="3" s="1"/>
  <c r="E391" i="3"/>
  <c r="E551" i="3" s="1"/>
  <c r="D391" i="3"/>
  <c r="D551" i="3" s="1"/>
  <c r="C391" i="3"/>
  <c r="C551" i="3" s="1"/>
  <c r="L390" i="3"/>
  <c r="L550" i="3" s="1"/>
  <c r="K390" i="3"/>
  <c r="K550" i="3" s="1"/>
  <c r="J390" i="3"/>
  <c r="J550" i="3" s="1"/>
  <c r="I390" i="3"/>
  <c r="I550" i="3" s="1"/>
  <c r="H390" i="3"/>
  <c r="H550" i="3" s="1"/>
  <c r="G390" i="3"/>
  <c r="G550" i="3" s="1"/>
  <c r="E390" i="3"/>
  <c r="E550" i="3" s="1"/>
  <c r="D390" i="3"/>
  <c r="D550" i="3" s="1"/>
  <c r="C390" i="3"/>
  <c r="C550" i="3" s="1"/>
  <c r="L389" i="3"/>
  <c r="L549" i="3" s="1"/>
  <c r="K389" i="3"/>
  <c r="K549" i="3" s="1"/>
  <c r="J389" i="3"/>
  <c r="J549" i="3" s="1"/>
  <c r="I389" i="3"/>
  <c r="I549" i="3" s="1"/>
  <c r="H389" i="3"/>
  <c r="H549" i="3" s="1"/>
  <c r="G389" i="3"/>
  <c r="G549" i="3" s="1"/>
  <c r="E389" i="3"/>
  <c r="E549" i="3" s="1"/>
  <c r="D389" i="3"/>
  <c r="N233" i="3" s="1"/>
  <c r="C389" i="3"/>
  <c r="C549" i="3" s="1"/>
  <c r="L388" i="3"/>
  <c r="L548" i="3" s="1"/>
  <c r="K388" i="3"/>
  <c r="K548" i="3" s="1"/>
  <c r="J388" i="3"/>
  <c r="J548" i="3" s="1"/>
  <c r="I388" i="3"/>
  <c r="I548" i="3" s="1"/>
  <c r="H388" i="3"/>
  <c r="H548" i="3" s="1"/>
  <c r="G388" i="3"/>
  <c r="G548" i="3" s="1"/>
  <c r="E388" i="3"/>
  <c r="E548" i="3" s="1"/>
  <c r="D388" i="3"/>
  <c r="N362" i="3" s="1"/>
  <c r="C388" i="3"/>
  <c r="C548" i="3" s="1"/>
  <c r="L387" i="3"/>
  <c r="L547" i="3" s="1"/>
  <c r="K387" i="3"/>
  <c r="K547" i="3" s="1"/>
  <c r="J387" i="3"/>
  <c r="J547" i="3" s="1"/>
  <c r="I387" i="3"/>
  <c r="I547" i="3" s="1"/>
  <c r="H387" i="3"/>
  <c r="H547" i="3" s="1"/>
  <c r="G387" i="3"/>
  <c r="G547" i="3" s="1"/>
  <c r="E387" i="3"/>
  <c r="E547" i="3" s="1"/>
  <c r="D387" i="3"/>
  <c r="N374" i="3" s="1"/>
  <c r="C387" i="3"/>
  <c r="C547" i="3" s="1"/>
  <c r="L386" i="3"/>
  <c r="L546" i="3" s="1"/>
  <c r="K386" i="3"/>
  <c r="K546" i="3" s="1"/>
  <c r="J386" i="3"/>
  <c r="J546" i="3" s="1"/>
  <c r="I386" i="3"/>
  <c r="I546" i="3" s="1"/>
  <c r="H386" i="3"/>
  <c r="H546" i="3" s="1"/>
  <c r="G386" i="3"/>
  <c r="G546" i="3" s="1"/>
  <c r="E386" i="3"/>
  <c r="E546" i="3" s="1"/>
  <c r="D386" i="3"/>
  <c r="N230" i="3" s="1"/>
  <c r="C386" i="3"/>
  <c r="C546" i="3" s="1"/>
  <c r="L385" i="3"/>
  <c r="L545" i="3" s="1"/>
  <c r="K385" i="3"/>
  <c r="J385" i="3"/>
  <c r="J545" i="3" s="1"/>
  <c r="I385" i="3"/>
  <c r="I545" i="3" s="1"/>
  <c r="H385" i="3"/>
  <c r="H545" i="3" s="1"/>
  <c r="G385" i="3"/>
  <c r="G545" i="3" s="1"/>
  <c r="E385" i="3"/>
  <c r="E545" i="3" s="1"/>
  <c r="D385" i="3"/>
  <c r="C385" i="3"/>
  <c r="C545" i="3" s="1"/>
  <c r="L384" i="3"/>
  <c r="L544" i="3" s="1"/>
  <c r="K384" i="3"/>
  <c r="K544" i="3" s="1"/>
  <c r="J384" i="3"/>
  <c r="J544" i="3" s="1"/>
  <c r="I384" i="3"/>
  <c r="I544" i="3" s="1"/>
  <c r="H384" i="3"/>
  <c r="H544" i="3" s="1"/>
  <c r="G384" i="3"/>
  <c r="G544" i="3" s="1"/>
  <c r="E384" i="3"/>
  <c r="E544" i="3" s="1"/>
  <c r="D384" i="3"/>
  <c r="N293" i="3" s="1"/>
  <c r="C384" i="3"/>
  <c r="C544" i="3" s="1"/>
  <c r="L383" i="3"/>
  <c r="L543" i="3" s="1"/>
  <c r="K383" i="3"/>
  <c r="K543" i="3" s="1"/>
  <c r="J383" i="3"/>
  <c r="J543" i="3" s="1"/>
  <c r="I383" i="3"/>
  <c r="I543" i="3" s="1"/>
  <c r="H383" i="3"/>
  <c r="H543" i="3" s="1"/>
  <c r="G383" i="3"/>
  <c r="G543" i="3" s="1"/>
  <c r="E383" i="3"/>
  <c r="E543" i="3" s="1"/>
  <c r="D383" i="3"/>
  <c r="N318" i="3" s="1"/>
  <c r="C383" i="3"/>
  <c r="C543" i="3" s="1"/>
  <c r="L382" i="3"/>
  <c r="L542" i="3" s="1"/>
  <c r="K382" i="3"/>
  <c r="K542" i="3" s="1"/>
  <c r="J382" i="3"/>
  <c r="J542" i="3" s="1"/>
  <c r="I382" i="3"/>
  <c r="I542" i="3" s="1"/>
  <c r="H382" i="3"/>
  <c r="H542" i="3" s="1"/>
  <c r="G382" i="3"/>
  <c r="G542" i="3" s="1"/>
  <c r="E382" i="3"/>
  <c r="E542" i="3" s="1"/>
  <c r="D382" i="3"/>
  <c r="N304" i="3" s="1"/>
  <c r="C382" i="3"/>
  <c r="C542" i="3" s="1"/>
  <c r="L381" i="3"/>
  <c r="L541" i="3" s="1"/>
  <c r="K381" i="3"/>
  <c r="K541" i="3" s="1"/>
  <c r="J381" i="3"/>
  <c r="J541" i="3" s="1"/>
  <c r="I381" i="3"/>
  <c r="I541" i="3" s="1"/>
  <c r="H381" i="3"/>
  <c r="H541" i="3" s="1"/>
  <c r="G381" i="3"/>
  <c r="G541" i="3" s="1"/>
  <c r="E381" i="3"/>
  <c r="E541" i="3" s="1"/>
  <c r="D381" i="3"/>
  <c r="N290" i="3" s="1"/>
  <c r="C381" i="3"/>
  <c r="C541" i="3" s="1"/>
  <c r="L380" i="3"/>
  <c r="K380" i="3"/>
  <c r="J380" i="3"/>
  <c r="I380" i="3"/>
  <c r="H380" i="3"/>
  <c r="G380" i="3"/>
  <c r="E380" i="3"/>
  <c r="D380" i="3"/>
  <c r="C380" i="3"/>
  <c r="M374" i="3"/>
  <c r="F374" i="3"/>
  <c r="L367" i="3"/>
  <c r="K367" i="3"/>
  <c r="J367" i="3"/>
  <c r="I367" i="3"/>
  <c r="H367" i="3"/>
  <c r="G367" i="3"/>
  <c r="E367" i="3"/>
  <c r="D367" i="3"/>
  <c r="C367" i="3"/>
  <c r="M363" i="3"/>
  <c r="F363" i="3"/>
  <c r="M362" i="3"/>
  <c r="F362" i="3"/>
  <c r="M361" i="3"/>
  <c r="F361" i="3"/>
  <c r="M360" i="3"/>
  <c r="F360" i="3"/>
  <c r="F358" i="3"/>
  <c r="F357" i="3"/>
  <c r="M356" i="3"/>
  <c r="F356" i="3"/>
  <c r="M355" i="3"/>
  <c r="F355" i="3"/>
  <c r="L354" i="3"/>
  <c r="K354" i="3"/>
  <c r="M354" i="3" s="1"/>
  <c r="J354" i="3"/>
  <c r="I354" i="3"/>
  <c r="H354" i="3"/>
  <c r="G354" i="3"/>
  <c r="E354" i="3"/>
  <c r="D354" i="3"/>
  <c r="F354" i="3" s="1"/>
  <c r="C354" i="3"/>
  <c r="F350" i="3"/>
  <c r="M349" i="3"/>
  <c r="F349" i="3"/>
  <c r="F347" i="3"/>
  <c r="F345" i="3"/>
  <c r="F344" i="3"/>
  <c r="M343" i="3"/>
  <c r="F343" i="3"/>
  <c r="M342" i="3"/>
  <c r="F342" i="3"/>
  <c r="L341" i="3"/>
  <c r="K341" i="3"/>
  <c r="J341" i="3"/>
  <c r="I341" i="3"/>
  <c r="H341" i="3"/>
  <c r="G341" i="3"/>
  <c r="E341" i="3"/>
  <c r="D341" i="3"/>
  <c r="F341" i="3" s="1"/>
  <c r="C341" i="3"/>
  <c r="M336" i="3"/>
  <c r="F336" i="3"/>
  <c r="M334" i="3"/>
  <c r="F334" i="3"/>
  <c r="M330" i="3"/>
  <c r="F330" i="3"/>
  <c r="M329" i="3"/>
  <c r="F329" i="3"/>
  <c r="L328" i="3"/>
  <c r="M328" i="3" s="1"/>
  <c r="K328" i="3"/>
  <c r="J328" i="3"/>
  <c r="I328" i="3"/>
  <c r="H328" i="3"/>
  <c r="G328" i="3"/>
  <c r="E328" i="3"/>
  <c r="D328" i="3"/>
  <c r="C328" i="3"/>
  <c r="F324" i="3"/>
  <c r="M323" i="3"/>
  <c r="F323" i="3"/>
  <c r="F321" i="3"/>
  <c r="M319" i="3"/>
  <c r="F319" i="3"/>
  <c r="F318" i="3"/>
  <c r="M317" i="3"/>
  <c r="F317" i="3"/>
  <c r="M316" i="3"/>
  <c r="F316" i="3"/>
  <c r="L315" i="3"/>
  <c r="K315" i="3"/>
  <c r="J315" i="3"/>
  <c r="I315" i="3"/>
  <c r="H315" i="3"/>
  <c r="G315" i="3"/>
  <c r="E315" i="3"/>
  <c r="D315" i="3"/>
  <c r="F315" i="3" s="1"/>
  <c r="C315" i="3"/>
  <c r="F310" i="3"/>
  <c r="M304" i="3"/>
  <c r="F304" i="3"/>
  <c r="M303" i="3"/>
  <c r="F303" i="3"/>
  <c r="L302" i="3"/>
  <c r="K302" i="3"/>
  <c r="M302" i="3"/>
  <c r="J302" i="3"/>
  <c r="I302" i="3"/>
  <c r="H302" i="3"/>
  <c r="G302" i="3"/>
  <c r="E302" i="3"/>
  <c r="D302" i="3"/>
  <c r="C302" i="3"/>
  <c r="M297" i="3"/>
  <c r="F297" i="3"/>
  <c r="F295" i="3"/>
  <c r="F294" i="3"/>
  <c r="F293" i="3"/>
  <c r="M292" i="3"/>
  <c r="F292" i="3"/>
  <c r="M291" i="3"/>
  <c r="F291" i="3"/>
  <c r="M290" i="3"/>
  <c r="F290" i="3"/>
  <c r="L289" i="3"/>
  <c r="K289" i="3"/>
  <c r="J289" i="3"/>
  <c r="I289" i="3"/>
  <c r="H289" i="3"/>
  <c r="G289" i="3"/>
  <c r="E289" i="3"/>
  <c r="D289" i="3"/>
  <c r="C289" i="3"/>
  <c r="M284" i="3"/>
  <c r="F284" i="3"/>
  <c r="F282" i="3"/>
  <c r="M278" i="3"/>
  <c r="F278" i="3"/>
  <c r="M277" i="3"/>
  <c r="F277" i="3"/>
  <c r="L276" i="3"/>
  <c r="K276" i="3"/>
  <c r="J276" i="3"/>
  <c r="I276" i="3"/>
  <c r="H276" i="3"/>
  <c r="G276" i="3"/>
  <c r="E276" i="3"/>
  <c r="D276" i="3"/>
  <c r="C276" i="3"/>
  <c r="M271" i="3"/>
  <c r="F271" i="3"/>
  <c r="M270" i="3"/>
  <c r="F270" i="3"/>
  <c r="M269" i="3"/>
  <c r="F269" i="3"/>
  <c r="F267" i="3"/>
  <c r="F266" i="3"/>
  <c r="M265" i="3"/>
  <c r="F265" i="3"/>
  <c r="M264" i="3"/>
  <c r="F264" i="3"/>
  <c r="L263" i="3"/>
  <c r="K263" i="3"/>
  <c r="J263" i="3"/>
  <c r="I263" i="3"/>
  <c r="H263" i="3"/>
  <c r="G263" i="3"/>
  <c r="E263" i="3"/>
  <c r="D263" i="3"/>
  <c r="C263" i="3"/>
  <c r="M258" i="3"/>
  <c r="F258" i="3"/>
  <c r="M256" i="3"/>
  <c r="F256" i="3"/>
  <c r="M254" i="3"/>
  <c r="F254" i="3"/>
  <c r="F253" i="3"/>
  <c r="M252" i="3"/>
  <c r="F252" i="3"/>
  <c r="M251" i="3"/>
  <c r="F251" i="3"/>
  <c r="L250" i="3"/>
  <c r="K250" i="3"/>
  <c r="J250" i="3"/>
  <c r="I250" i="3"/>
  <c r="H250" i="3"/>
  <c r="G250" i="3"/>
  <c r="E250" i="3"/>
  <c r="D250" i="3"/>
  <c r="C250" i="3"/>
  <c r="M245" i="3"/>
  <c r="F245" i="3"/>
  <c r="M243" i="3"/>
  <c r="F243" i="3"/>
  <c r="F241" i="3"/>
  <c r="F240" i="3"/>
  <c r="M239" i="3"/>
  <c r="F239" i="3"/>
  <c r="M238" i="3"/>
  <c r="F238" i="3"/>
  <c r="L237" i="3"/>
  <c r="K237" i="3"/>
  <c r="M237" i="3" s="1"/>
  <c r="J237" i="3"/>
  <c r="I237" i="3"/>
  <c r="H237" i="3"/>
  <c r="G237" i="3"/>
  <c r="E237" i="3"/>
  <c r="D237" i="3"/>
  <c r="F237" i="3" s="1"/>
  <c r="C237" i="3"/>
  <c r="M232" i="3"/>
  <c r="F232" i="3"/>
  <c r="M231" i="3"/>
  <c r="F231" i="3"/>
  <c r="M230" i="3"/>
  <c r="F230" i="3"/>
  <c r="M229" i="3"/>
  <c r="F229" i="3"/>
  <c r="M228" i="3"/>
  <c r="F228" i="3"/>
  <c r="M227" i="3"/>
  <c r="F227" i="3"/>
  <c r="M226" i="3"/>
  <c r="F226" i="3"/>
  <c r="M225" i="3"/>
  <c r="F225" i="3"/>
  <c r="L213" i="3"/>
  <c r="L539" i="3" s="1"/>
  <c r="K213" i="3"/>
  <c r="K539" i="3" s="1"/>
  <c r="J213" i="3"/>
  <c r="J539" i="3" s="1"/>
  <c r="I213" i="3"/>
  <c r="I539" i="3" s="1"/>
  <c r="H213" i="3"/>
  <c r="H539" i="3" s="1"/>
  <c r="G213" i="3"/>
  <c r="G539" i="3" s="1"/>
  <c r="E213" i="3"/>
  <c r="E539" i="3" s="1"/>
  <c r="D213" i="3"/>
  <c r="D539" i="3" s="1"/>
  <c r="C213" i="3"/>
  <c r="C539" i="3" s="1"/>
  <c r="L212" i="3"/>
  <c r="L538" i="3" s="1"/>
  <c r="K212" i="3"/>
  <c r="K538" i="3" s="1"/>
  <c r="J212" i="3"/>
  <c r="J538" i="3" s="1"/>
  <c r="I212" i="3"/>
  <c r="I538" i="3" s="1"/>
  <c r="H212" i="3"/>
  <c r="H538" i="3" s="1"/>
  <c r="G212" i="3"/>
  <c r="G538" i="3" s="1"/>
  <c r="E212" i="3"/>
  <c r="E538" i="3" s="1"/>
  <c r="D212" i="3"/>
  <c r="D538" i="3" s="1"/>
  <c r="C212" i="3"/>
  <c r="C538" i="3" s="1"/>
  <c r="L211" i="3"/>
  <c r="L537" i="3" s="1"/>
  <c r="K211" i="3"/>
  <c r="K537" i="3" s="1"/>
  <c r="J211" i="3"/>
  <c r="J537" i="3" s="1"/>
  <c r="I211" i="3"/>
  <c r="I537" i="3" s="1"/>
  <c r="H211" i="3"/>
  <c r="H537" i="3" s="1"/>
  <c r="G211" i="3"/>
  <c r="G537" i="3" s="1"/>
  <c r="E211" i="3"/>
  <c r="E537" i="3" s="1"/>
  <c r="D211" i="3"/>
  <c r="D537" i="3" s="1"/>
  <c r="C211" i="3"/>
  <c r="C537" i="3" s="1"/>
  <c r="L210" i="3"/>
  <c r="L536" i="3" s="1"/>
  <c r="K210" i="3"/>
  <c r="K536" i="3" s="1"/>
  <c r="J210" i="3"/>
  <c r="J536" i="3" s="1"/>
  <c r="I210" i="3"/>
  <c r="I536" i="3" s="1"/>
  <c r="H210" i="3"/>
  <c r="H536" i="3" s="1"/>
  <c r="G210" i="3"/>
  <c r="G536" i="3" s="1"/>
  <c r="D210" i="3"/>
  <c r="D536" i="3" s="1"/>
  <c r="C210" i="3"/>
  <c r="C536" i="3" s="1"/>
  <c r="L209" i="3"/>
  <c r="L535" i="3" s="1"/>
  <c r="K209" i="3"/>
  <c r="K535" i="3" s="1"/>
  <c r="J209" i="3"/>
  <c r="J535" i="3" s="1"/>
  <c r="I209" i="3"/>
  <c r="I535" i="3" s="1"/>
  <c r="H209" i="3"/>
  <c r="H535" i="3" s="1"/>
  <c r="G209" i="3"/>
  <c r="G535" i="3" s="1"/>
  <c r="D209" i="3"/>
  <c r="N66" i="3" s="1"/>
  <c r="C209" i="3"/>
  <c r="C535" i="3" s="1"/>
  <c r="L208" i="3"/>
  <c r="L534" i="3" s="1"/>
  <c r="K208" i="3"/>
  <c r="K534" i="3" s="1"/>
  <c r="J208" i="3"/>
  <c r="J534" i="3" s="1"/>
  <c r="I208" i="3"/>
  <c r="I534" i="3" s="1"/>
  <c r="H208" i="3"/>
  <c r="H534" i="3" s="1"/>
  <c r="G208" i="3"/>
  <c r="G534" i="3" s="1"/>
  <c r="D208" i="3"/>
  <c r="C208" i="3"/>
  <c r="C534" i="3" s="1"/>
  <c r="L207" i="3"/>
  <c r="L533" i="3" s="1"/>
  <c r="K207" i="3"/>
  <c r="K533" i="3" s="1"/>
  <c r="J207" i="3"/>
  <c r="J533" i="3" s="1"/>
  <c r="I207" i="3"/>
  <c r="I533" i="3" s="1"/>
  <c r="H207" i="3"/>
  <c r="H533" i="3" s="1"/>
  <c r="G207" i="3"/>
  <c r="G533" i="3" s="1"/>
  <c r="D207" i="3"/>
  <c r="N116" i="3" s="1"/>
  <c r="C207" i="3"/>
  <c r="C533" i="3" s="1"/>
  <c r="L206" i="3"/>
  <c r="L532" i="3" s="1"/>
  <c r="K206" i="3"/>
  <c r="K532" i="3" s="1"/>
  <c r="J206" i="3"/>
  <c r="J532" i="3" s="1"/>
  <c r="I206" i="3"/>
  <c r="I532" i="3" s="1"/>
  <c r="H206" i="3"/>
  <c r="H532" i="3" s="1"/>
  <c r="G206" i="3"/>
  <c r="G532" i="3" s="1"/>
  <c r="D206" i="3"/>
  <c r="D532" i="3" s="1"/>
  <c r="C206" i="3"/>
  <c r="C532" i="3" s="1"/>
  <c r="L205" i="3"/>
  <c r="L531" i="3" s="1"/>
  <c r="K205" i="3"/>
  <c r="K531" i="3" s="1"/>
  <c r="J205" i="3"/>
  <c r="J531" i="3" s="1"/>
  <c r="I205" i="3"/>
  <c r="I531" i="3" s="1"/>
  <c r="H205" i="3"/>
  <c r="H531" i="3" s="1"/>
  <c r="G205" i="3"/>
  <c r="G531" i="3" s="1"/>
  <c r="E205" i="3"/>
  <c r="E531" i="3" s="1"/>
  <c r="D205" i="3"/>
  <c r="N127" i="3" s="1"/>
  <c r="C205" i="3"/>
  <c r="C531" i="3" s="1"/>
  <c r="L204" i="3"/>
  <c r="L530" i="3" s="1"/>
  <c r="K204" i="3"/>
  <c r="K530" i="3" s="1"/>
  <c r="J204" i="3"/>
  <c r="J530" i="3" s="1"/>
  <c r="I204" i="3"/>
  <c r="I530" i="3" s="1"/>
  <c r="H204" i="3"/>
  <c r="H530" i="3" s="1"/>
  <c r="G204" i="3"/>
  <c r="G530" i="3" s="1"/>
  <c r="E204" i="3"/>
  <c r="E530" i="3" s="1"/>
  <c r="D204" i="3"/>
  <c r="D530" i="3" s="1"/>
  <c r="C204" i="3"/>
  <c r="C530" i="3" s="1"/>
  <c r="L203" i="3"/>
  <c r="L529" i="3" s="1"/>
  <c r="K203" i="3"/>
  <c r="K529" i="3" s="1"/>
  <c r="J203" i="3"/>
  <c r="J529" i="3" s="1"/>
  <c r="I203" i="3"/>
  <c r="I529" i="3" s="1"/>
  <c r="H203" i="3"/>
  <c r="H529" i="3" s="1"/>
  <c r="G203" i="3"/>
  <c r="G529" i="3" s="1"/>
  <c r="E203" i="3"/>
  <c r="E529" i="3" s="1"/>
  <c r="D203" i="3"/>
  <c r="N60" i="3" s="1"/>
  <c r="C203" i="3"/>
  <c r="C529" i="3" s="1"/>
  <c r="L202" i="3"/>
  <c r="L528" i="3" s="1"/>
  <c r="K202" i="3"/>
  <c r="J202" i="3"/>
  <c r="J528" i="3" s="1"/>
  <c r="I202" i="3"/>
  <c r="I528" i="3" s="1"/>
  <c r="H202" i="3"/>
  <c r="H528" i="3" s="1"/>
  <c r="G202" i="3"/>
  <c r="G528" i="3" s="1"/>
  <c r="E202" i="3"/>
  <c r="D202" i="3"/>
  <c r="D528" i="3" s="1"/>
  <c r="C202" i="3"/>
  <c r="C528" i="3" s="1"/>
  <c r="L201" i="3"/>
  <c r="K201" i="3"/>
  <c r="J201" i="3"/>
  <c r="I201" i="3"/>
  <c r="H201" i="3"/>
  <c r="G201" i="3"/>
  <c r="E201" i="3"/>
  <c r="F201" i="3" s="1"/>
  <c r="D201" i="3"/>
  <c r="C201" i="3"/>
  <c r="F196" i="3"/>
  <c r="F194" i="3"/>
  <c r="M190" i="3"/>
  <c r="F190" i="3"/>
  <c r="M189" i="3"/>
  <c r="F189" i="3"/>
  <c r="L188" i="3"/>
  <c r="K188" i="3"/>
  <c r="J188" i="3"/>
  <c r="I188" i="3"/>
  <c r="H188" i="3"/>
  <c r="G188" i="3"/>
  <c r="E188" i="3"/>
  <c r="D188" i="3"/>
  <c r="C188" i="3"/>
  <c r="F183" i="3"/>
  <c r="M182" i="3"/>
  <c r="F182" i="3"/>
  <c r="M181" i="3"/>
  <c r="F181" i="3"/>
  <c r="F179" i="3"/>
  <c r="M178" i="3"/>
  <c r="F178" i="3"/>
  <c r="M177" i="3"/>
  <c r="F177" i="3"/>
  <c r="M176" i="3"/>
  <c r="F176" i="3"/>
  <c r="L175" i="3"/>
  <c r="M175" i="3" s="1"/>
  <c r="K175" i="3"/>
  <c r="J175" i="3"/>
  <c r="I175" i="3"/>
  <c r="H175" i="3"/>
  <c r="G175" i="3"/>
  <c r="D175" i="3"/>
  <c r="F175" i="3" s="1"/>
  <c r="C175" i="3"/>
  <c r="M170" i="3"/>
  <c r="F170" i="3"/>
  <c r="F168" i="3"/>
  <c r="M167" i="3"/>
  <c r="F167" i="3"/>
  <c r="F166" i="3"/>
  <c r="F165" i="3"/>
  <c r="M164" i="3"/>
  <c r="F164" i="3"/>
  <c r="M163" i="3"/>
  <c r="F163" i="3"/>
  <c r="L162" i="3"/>
  <c r="K162" i="3"/>
  <c r="J162" i="3"/>
  <c r="I162" i="3"/>
  <c r="H162" i="3"/>
  <c r="G162" i="3"/>
  <c r="E162" i="3"/>
  <c r="D162" i="3"/>
  <c r="F162" i="3" s="1"/>
  <c r="C162" i="3"/>
  <c r="F158" i="3"/>
  <c r="M157" i="3"/>
  <c r="F157" i="3"/>
  <c r="F155" i="3"/>
  <c r="F154" i="3"/>
  <c r="M153" i="3"/>
  <c r="F153" i="3"/>
  <c r="F152" i="3"/>
  <c r="M151" i="3"/>
  <c r="F151" i="3"/>
  <c r="M150" i="3"/>
  <c r="F150" i="3"/>
  <c r="L149" i="3"/>
  <c r="K149" i="3"/>
  <c r="J149" i="3"/>
  <c r="I149" i="3"/>
  <c r="H149" i="3"/>
  <c r="G149" i="3"/>
  <c r="E149" i="3"/>
  <c r="D149" i="3"/>
  <c r="F149" i="3" s="1"/>
  <c r="C149" i="3"/>
  <c r="M138" i="3"/>
  <c r="F138" i="3"/>
  <c r="M137" i="3"/>
  <c r="F137" i="3"/>
  <c r="L136" i="3"/>
  <c r="K136" i="3"/>
  <c r="M136" i="3" s="1"/>
  <c r="J136" i="3"/>
  <c r="I136" i="3"/>
  <c r="H136" i="3"/>
  <c r="G136" i="3"/>
  <c r="E136" i="3"/>
  <c r="D136" i="3"/>
  <c r="F136" i="3" s="1"/>
  <c r="C136" i="3"/>
  <c r="F132" i="3"/>
  <c r="M131" i="3"/>
  <c r="F131" i="3"/>
  <c r="M129" i="3"/>
  <c r="F129" i="3"/>
  <c r="F128" i="3"/>
  <c r="M127" i="3"/>
  <c r="F127" i="3"/>
  <c r="F126" i="3"/>
  <c r="M125" i="3"/>
  <c r="F125" i="3"/>
  <c r="M124" i="3"/>
  <c r="F124" i="3"/>
  <c r="L123" i="3"/>
  <c r="K123" i="3"/>
  <c r="J123" i="3"/>
  <c r="I123" i="3"/>
  <c r="H123" i="3"/>
  <c r="G123" i="3"/>
  <c r="E123" i="3"/>
  <c r="D123" i="3"/>
  <c r="F123" i="3"/>
  <c r="C123" i="3"/>
  <c r="M118" i="3"/>
  <c r="F118" i="3"/>
  <c r="M116" i="3"/>
  <c r="F116" i="3"/>
  <c r="F115" i="3"/>
  <c r="F114" i="3"/>
  <c r="F113" i="3"/>
  <c r="M112" i="3"/>
  <c r="F112" i="3"/>
  <c r="M111" i="3"/>
  <c r="F111" i="3"/>
  <c r="L110" i="3"/>
  <c r="K110" i="3"/>
  <c r="J110" i="3"/>
  <c r="I110" i="3"/>
  <c r="H110" i="3"/>
  <c r="G110" i="3"/>
  <c r="E110" i="3"/>
  <c r="D110" i="3"/>
  <c r="C110" i="3"/>
  <c r="F105" i="3"/>
  <c r="M99" i="3"/>
  <c r="F99" i="3"/>
  <c r="M98" i="3"/>
  <c r="F98" i="3"/>
  <c r="L97" i="3"/>
  <c r="K97" i="3"/>
  <c r="M97" i="3" s="1"/>
  <c r="J97" i="3"/>
  <c r="I97" i="3"/>
  <c r="H97" i="3"/>
  <c r="G97" i="3"/>
  <c r="E97" i="3"/>
  <c r="D97" i="3"/>
  <c r="C97" i="3"/>
  <c r="M92" i="3"/>
  <c r="F92" i="3"/>
  <c r="M86" i="3"/>
  <c r="F86" i="3"/>
  <c r="M85" i="3"/>
  <c r="F85" i="3"/>
  <c r="L84" i="3"/>
  <c r="K84" i="3"/>
  <c r="J84" i="3"/>
  <c r="I84" i="3"/>
  <c r="H84" i="3"/>
  <c r="G84" i="3"/>
  <c r="F81" i="3"/>
  <c r="F80" i="3"/>
  <c r="M79" i="3"/>
  <c r="F79" i="3"/>
  <c r="M77" i="3"/>
  <c r="F77" i="3"/>
  <c r="F76" i="3"/>
  <c r="F75" i="3"/>
  <c r="M74" i="3"/>
  <c r="F74" i="3"/>
  <c r="M73" i="3"/>
  <c r="F73" i="3"/>
  <c r="M72" i="3"/>
  <c r="F72" i="3"/>
  <c r="L71" i="3"/>
  <c r="M71" i="3" s="1"/>
  <c r="K71" i="3"/>
  <c r="J71" i="3"/>
  <c r="I71" i="3"/>
  <c r="H71" i="3"/>
  <c r="G71" i="3"/>
  <c r="E71" i="3"/>
  <c r="D71" i="3"/>
  <c r="F71" i="3"/>
  <c r="C71" i="3"/>
  <c r="M66" i="3"/>
  <c r="F66" i="3"/>
  <c r="F64" i="3"/>
  <c r="F61" i="3"/>
  <c r="M60" i="3"/>
  <c r="F60" i="3"/>
  <c r="M59" i="3"/>
  <c r="F59" i="3"/>
  <c r="L58" i="3"/>
  <c r="M58" i="3" s="1"/>
  <c r="K58" i="3"/>
  <c r="J58" i="3"/>
  <c r="I58" i="3"/>
  <c r="H58" i="3"/>
  <c r="G58" i="3"/>
  <c r="E58" i="3"/>
  <c r="F58" i="3" s="1"/>
  <c r="D58" i="3"/>
  <c r="C58" i="3"/>
  <c r="M57" i="3"/>
  <c r="M56" i="3"/>
  <c r="F56" i="3"/>
  <c r="M54" i="3"/>
  <c r="F54" i="3"/>
  <c r="M53" i="3"/>
  <c r="F53" i="3"/>
  <c r="M52" i="3"/>
  <c r="F52" i="3"/>
  <c r="M51" i="3"/>
  <c r="F51" i="3"/>
  <c r="M49" i="3"/>
  <c r="F49" i="3"/>
  <c r="M48" i="3"/>
  <c r="F48" i="3"/>
  <c r="M47" i="3"/>
  <c r="F47" i="3"/>
  <c r="M46" i="3"/>
  <c r="F46" i="3"/>
  <c r="L45" i="3"/>
  <c r="K45" i="3"/>
  <c r="J45" i="3"/>
  <c r="I45" i="3"/>
  <c r="H45" i="3"/>
  <c r="G45" i="3"/>
  <c r="E45" i="3"/>
  <c r="F45" i="3" s="1"/>
  <c r="D45" i="3"/>
  <c r="C45" i="3"/>
  <c r="M40" i="3"/>
  <c r="F40" i="3"/>
  <c r="M38" i="3"/>
  <c r="F38" i="3"/>
  <c r="M37" i="3"/>
  <c r="F37" i="3"/>
  <c r="M36" i="3"/>
  <c r="F36" i="3"/>
  <c r="M35" i="3"/>
  <c r="F35" i="3"/>
  <c r="M34" i="3"/>
  <c r="F34" i="3"/>
  <c r="M33" i="3"/>
  <c r="F33" i="3"/>
  <c r="L32" i="3"/>
  <c r="K32" i="3"/>
  <c r="J32" i="3"/>
  <c r="I32" i="3"/>
  <c r="H32" i="3"/>
  <c r="G32" i="3"/>
  <c r="E32" i="3"/>
  <c r="F32" i="3" s="1"/>
  <c r="D32" i="3"/>
  <c r="C32" i="3"/>
  <c r="M27" i="3"/>
  <c r="F27" i="3"/>
  <c r="M25" i="3"/>
  <c r="F25" i="3"/>
  <c r="F23" i="3"/>
  <c r="M22" i="3"/>
  <c r="F22" i="3"/>
  <c r="M21" i="3"/>
  <c r="F21" i="3"/>
  <c r="M20" i="3"/>
  <c r="F20" i="3"/>
  <c r="L19" i="3"/>
  <c r="K19" i="3"/>
  <c r="M19" i="3" s="1"/>
  <c r="J19" i="3"/>
  <c r="I19" i="3"/>
  <c r="H19" i="3"/>
  <c r="G19" i="3"/>
  <c r="E19" i="3"/>
  <c r="D19" i="3"/>
  <c r="F19" i="3" s="1"/>
  <c r="C19" i="3"/>
  <c r="F18" i="3"/>
  <c r="F17" i="3"/>
  <c r="F16" i="3"/>
  <c r="F15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M7" i="3"/>
  <c r="F7" i="3"/>
  <c r="N205" i="1"/>
  <c r="N170" i="1"/>
  <c r="N15" i="1"/>
  <c r="N168" i="1"/>
  <c r="N274" i="1"/>
  <c r="N59" i="1"/>
  <c r="N24" i="1"/>
  <c r="N177" i="1"/>
  <c r="N35" i="1"/>
  <c r="N128" i="1"/>
  <c r="N289" i="1"/>
  <c r="N220" i="1"/>
  <c r="L313" i="1"/>
  <c r="K313" i="1"/>
  <c r="J313" i="1"/>
  <c r="I313" i="1"/>
  <c r="H313" i="1"/>
  <c r="G313" i="1"/>
  <c r="E313" i="1"/>
  <c r="D313" i="1"/>
  <c r="C313" i="1"/>
  <c r="F308" i="1"/>
  <c r="F306" i="1"/>
  <c r="F304" i="1"/>
  <c r="F303" i="1"/>
  <c r="M302" i="1"/>
  <c r="F302" i="1"/>
  <c r="M301" i="1"/>
  <c r="F301" i="1"/>
  <c r="L300" i="1"/>
  <c r="K300" i="1"/>
  <c r="J300" i="1"/>
  <c r="I300" i="1"/>
  <c r="H300" i="1"/>
  <c r="G300" i="1"/>
  <c r="E300" i="1"/>
  <c r="F295" i="1"/>
  <c r="M293" i="1"/>
  <c r="F293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F279" i="1" s="1"/>
  <c r="D279" i="1"/>
  <c r="C279" i="1"/>
  <c r="M274" i="1"/>
  <c r="F274" i="1"/>
  <c r="M272" i="1"/>
  <c r="F272" i="1"/>
  <c r="M269" i="1"/>
  <c r="F269" i="1"/>
  <c r="M268" i="1"/>
  <c r="F268" i="1"/>
  <c r="M267" i="1"/>
  <c r="F267" i="1"/>
  <c r="L266" i="1"/>
  <c r="K266" i="1"/>
  <c r="J266" i="1"/>
  <c r="I266" i="1"/>
  <c r="G266" i="1"/>
  <c r="E266" i="1"/>
  <c r="D266" i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K253" i="1"/>
  <c r="J253" i="1"/>
  <c r="I253" i="1"/>
  <c r="H253" i="1"/>
  <c r="G253" i="1"/>
  <c r="D253" i="1"/>
  <c r="F253" i="1" s="1"/>
  <c r="C253" i="1"/>
  <c r="F251" i="1"/>
  <c r="F249" i="1"/>
  <c r="M248" i="1"/>
  <c r="F248" i="1"/>
  <c r="M246" i="1"/>
  <c r="F246" i="1"/>
  <c r="F244" i="1"/>
  <c r="M243" i="1"/>
  <c r="F24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F232" i="1" s="1"/>
  <c r="C232" i="1"/>
  <c r="F227" i="1"/>
  <c r="M226" i="1"/>
  <c r="F226" i="1"/>
  <c r="M225" i="1"/>
  <c r="F225" i="1"/>
  <c r="F223" i="1"/>
  <c r="M221" i="1"/>
  <c r="F221" i="1"/>
  <c r="M220" i="1"/>
  <c r="F220" i="1"/>
  <c r="L219" i="1"/>
  <c r="K219" i="1"/>
  <c r="J219" i="1"/>
  <c r="I219" i="1"/>
  <c r="H219" i="1"/>
  <c r="G219" i="1"/>
  <c r="E219" i="1"/>
  <c r="F219" i="1" s="1"/>
  <c r="D219" i="1"/>
  <c r="C219" i="1"/>
  <c r="F217" i="1"/>
  <c r="M215" i="1"/>
  <c r="F215" i="1"/>
  <c r="M214" i="1"/>
  <c r="F214" i="1"/>
  <c r="M213" i="1"/>
  <c r="F213" i="1"/>
  <c r="M212" i="1"/>
  <c r="F212" i="1"/>
  <c r="F211" i="1"/>
  <c r="M210" i="1"/>
  <c r="F210" i="1"/>
  <c r="F209" i="1"/>
  <c r="M208" i="1"/>
  <c r="F208" i="1"/>
  <c r="M207" i="1"/>
  <c r="F207" i="1"/>
  <c r="L206" i="1"/>
  <c r="K206" i="1"/>
  <c r="J206" i="1"/>
  <c r="I206" i="1"/>
  <c r="G206" i="1"/>
  <c r="E206" i="1"/>
  <c r="D206" i="1"/>
  <c r="F206" i="1" s="1"/>
  <c r="M205" i="1"/>
  <c r="F205" i="1"/>
  <c r="F204" i="1"/>
  <c r="M202" i="1"/>
  <c r="F202" i="1"/>
  <c r="M201" i="1"/>
  <c r="F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L185" i="1"/>
  <c r="M185" i="1" s="1"/>
  <c r="J185" i="1"/>
  <c r="I185" i="1"/>
  <c r="H185" i="1"/>
  <c r="G185" i="1"/>
  <c r="E185" i="1"/>
  <c r="C185" i="1"/>
  <c r="M180" i="1"/>
  <c r="F180" i="1"/>
  <c r="M178" i="1"/>
  <c r="F178" i="1"/>
  <c r="F176" i="1"/>
  <c r="M175" i="1"/>
  <c r="F175" i="1"/>
  <c r="M174" i="1"/>
  <c r="F174" i="1"/>
  <c r="M173" i="1"/>
  <c r="F173" i="1"/>
  <c r="L172" i="1"/>
  <c r="K172" i="1"/>
  <c r="J172" i="1"/>
  <c r="H172" i="1"/>
  <c r="G172" i="1"/>
  <c r="E172" i="1"/>
  <c r="D172" i="1"/>
  <c r="C172" i="1"/>
  <c r="F170" i="1"/>
  <c r="M168" i="1"/>
  <c r="F168" i="1"/>
  <c r="M167" i="1"/>
  <c r="F167" i="1"/>
  <c r="M165" i="1"/>
  <c r="F165" i="1"/>
  <c r="M164" i="1"/>
  <c r="F164" i="1"/>
  <c r="M163" i="1"/>
  <c r="F163" i="1"/>
  <c r="M162" i="1"/>
  <c r="F162" i="1"/>
  <c r="M161" i="1"/>
  <c r="F161" i="1"/>
  <c r="M160" i="1"/>
  <c r="F160" i="1"/>
  <c r="L159" i="1"/>
  <c r="K159" i="1"/>
  <c r="J159" i="1"/>
  <c r="I159" i="1"/>
  <c r="G159" i="1"/>
  <c r="E159" i="1"/>
  <c r="D159" i="1"/>
  <c r="C159" i="1"/>
  <c r="M155" i="1"/>
  <c r="F155" i="1"/>
  <c r="M154" i="1"/>
  <c r="F154" i="1"/>
  <c r="M152" i="1"/>
  <c r="F152" i="1"/>
  <c r="M150" i="1"/>
  <c r="F150" i="1"/>
  <c r="M149" i="1"/>
  <c r="F149" i="1"/>
  <c r="M148" i="1"/>
  <c r="F148" i="1"/>
  <c r="M147" i="1"/>
  <c r="F147" i="1"/>
  <c r="G143" i="1"/>
  <c r="A142" i="1"/>
  <c r="L138" i="1"/>
  <c r="K138" i="1"/>
  <c r="J138" i="1"/>
  <c r="I138" i="1"/>
  <c r="H138" i="1"/>
  <c r="G138" i="1"/>
  <c r="D138" i="1"/>
  <c r="F138" i="1" s="1"/>
  <c r="C138" i="1"/>
  <c r="F134" i="1"/>
  <c r="M133" i="1"/>
  <c r="F133" i="1"/>
  <c r="M131" i="1"/>
  <c r="F131" i="1"/>
  <c r="F130" i="1"/>
  <c r="F129" i="1"/>
  <c r="M128" i="1"/>
  <c r="F128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C125" i="1"/>
  <c r="F120" i="1"/>
  <c r="F118" i="1"/>
  <c r="M114" i="1"/>
  <c r="F114" i="1"/>
  <c r="M113" i="1"/>
  <c r="F113" i="1"/>
  <c r="L112" i="1"/>
  <c r="K112" i="1"/>
  <c r="M112" i="1" s="1"/>
  <c r="J112" i="1"/>
  <c r="I112" i="1"/>
  <c r="H112" i="1"/>
  <c r="G112" i="1"/>
  <c r="E112" i="1"/>
  <c r="D112" i="1"/>
  <c r="C112" i="1"/>
  <c r="M107" i="1"/>
  <c r="F107" i="1"/>
  <c r="M105" i="1"/>
  <c r="F105" i="1"/>
  <c r="F103" i="1"/>
  <c r="M102" i="1"/>
  <c r="F102" i="1"/>
  <c r="M101" i="1"/>
  <c r="F101" i="1"/>
  <c r="M100" i="1"/>
  <c r="F100" i="1"/>
  <c r="G96" i="1"/>
  <c r="A95" i="1"/>
  <c r="K91" i="1"/>
  <c r="J91" i="1"/>
  <c r="I91" i="1"/>
  <c r="H91" i="1"/>
  <c r="G91" i="1"/>
  <c r="E91" i="1"/>
  <c r="D91" i="1"/>
  <c r="F91" i="1"/>
  <c r="C91" i="1"/>
  <c r="M89" i="1"/>
  <c r="F88" i="1"/>
  <c r="M87" i="1"/>
  <c r="F87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K78" i="1"/>
  <c r="J78" i="1"/>
  <c r="I78" i="1"/>
  <c r="H78" i="1"/>
  <c r="G78" i="1"/>
  <c r="E78" i="1"/>
  <c r="D78" i="1"/>
  <c r="C78" i="1"/>
  <c r="M73" i="1"/>
  <c r="F73" i="1"/>
  <c r="M71" i="1"/>
  <c r="F71" i="1"/>
  <c r="F69" i="1"/>
  <c r="F68" i="1"/>
  <c r="M67" i="1"/>
  <c r="F67" i="1"/>
  <c r="M66" i="1"/>
  <c r="F66" i="1"/>
  <c r="L65" i="1"/>
  <c r="K65" i="1"/>
  <c r="J65" i="1"/>
  <c r="I65" i="1"/>
  <c r="G65" i="1"/>
  <c r="D65" i="1"/>
  <c r="F65" i="1" s="1"/>
  <c r="C65" i="1"/>
  <c r="M64" i="1"/>
  <c r="F64" i="1"/>
  <c r="M63" i="1"/>
  <c r="F63" i="1"/>
  <c r="F62" i="1"/>
  <c r="M61" i="1"/>
  <c r="F61" i="1"/>
  <c r="M60" i="1"/>
  <c r="F60" i="1"/>
  <c r="M59" i="1"/>
  <c r="F59" i="1"/>
  <c r="M58" i="1"/>
  <c r="F58" i="1"/>
  <c r="M56" i="1"/>
  <c r="F56" i="1"/>
  <c r="M55" i="1"/>
  <c r="F55" i="1"/>
  <c r="M54" i="1"/>
  <c r="F54" i="1"/>
  <c r="M53" i="1"/>
  <c r="F53" i="1"/>
  <c r="G49" i="1"/>
  <c r="A48" i="1"/>
  <c r="L44" i="1"/>
  <c r="K44" i="1"/>
  <c r="J44" i="1"/>
  <c r="I44" i="1"/>
  <c r="H44" i="1"/>
  <c r="G44" i="1"/>
  <c r="E44" i="1"/>
  <c r="D44" i="1"/>
  <c r="C44" i="1"/>
  <c r="M43" i="1"/>
  <c r="M42" i="1"/>
  <c r="F42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M31" i="1" s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L18" i="1"/>
  <c r="M18" i="1" s="1"/>
  <c r="K18" i="1"/>
  <c r="J18" i="1"/>
  <c r="I18" i="1"/>
  <c r="H18" i="1"/>
  <c r="G18" i="1"/>
  <c r="E18" i="1"/>
  <c r="D18" i="1"/>
  <c r="C18" i="1"/>
  <c r="M17" i="1"/>
  <c r="F17" i="1"/>
  <c r="M16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M289" i="3"/>
  <c r="F110" i="3"/>
  <c r="F313" i="1"/>
  <c r="F185" i="1"/>
  <c r="M45" i="3"/>
  <c r="M162" i="3"/>
  <c r="M188" i="3"/>
  <c r="F380" i="3"/>
  <c r="M380" i="3"/>
  <c r="M479" i="3"/>
  <c r="M250" i="3"/>
  <c r="F263" i="3"/>
  <c r="M315" i="3"/>
  <c r="F328" i="3"/>
  <c r="N477" i="3"/>
  <c r="N202" i="1"/>
  <c r="N418" i="3"/>
  <c r="N457" i="3"/>
  <c r="F302" i="3"/>
  <c r="N431" i="3"/>
  <c r="F367" i="3"/>
  <c r="F97" i="3"/>
  <c r="F479" i="3"/>
  <c r="N308" i="3"/>
  <c r="M206" i="1"/>
  <c r="F338" i="1"/>
  <c r="N296" i="1"/>
  <c r="N298" i="1"/>
  <c r="N442" i="3"/>
  <c r="N429" i="3"/>
  <c r="M91" i="1" l="1"/>
  <c r="F159" i="1"/>
  <c r="M313" i="1"/>
  <c r="M138" i="1"/>
  <c r="F31" i="1"/>
  <c r="M253" i="1"/>
  <c r="F44" i="1"/>
  <c r="M159" i="1"/>
  <c r="F112" i="1"/>
  <c r="M219" i="1"/>
  <c r="M279" i="1"/>
  <c r="F440" i="3"/>
  <c r="M427" i="3"/>
  <c r="N416" i="3"/>
  <c r="N481" i="3"/>
  <c r="N435" i="3"/>
  <c r="D561" i="3"/>
  <c r="F250" i="3"/>
  <c r="M32" i="3"/>
  <c r="M125" i="1"/>
  <c r="M341" i="3"/>
  <c r="N54" i="3"/>
  <c r="F188" i="3"/>
  <c r="N358" i="3"/>
  <c r="F276" i="3"/>
  <c r="N114" i="3"/>
  <c r="N475" i="3"/>
  <c r="N264" i="3"/>
  <c r="M172" i="1"/>
  <c r="G518" i="3"/>
  <c r="N459" i="3"/>
  <c r="D555" i="3"/>
  <c r="N403" i="3"/>
  <c r="N468" i="3"/>
  <c r="N483" i="3"/>
  <c r="F516" i="3"/>
  <c r="N455" i="3"/>
  <c r="N405" i="3"/>
  <c r="N444" i="3"/>
  <c r="D557" i="3"/>
  <c r="N470" i="3"/>
  <c r="N487" i="3"/>
  <c r="N269" i="3"/>
  <c r="N317" i="3"/>
  <c r="H518" i="3"/>
  <c r="M517" i="3"/>
  <c r="N447" i="3"/>
  <c r="F509" i="3"/>
  <c r="N432" i="3"/>
  <c r="M391" i="3"/>
  <c r="F390" i="3"/>
  <c r="M78" i="1"/>
  <c r="F78" i="1"/>
  <c r="M512" i="3"/>
  <c r="M515" i="3"/>
  <c r="N227" i="3"/>
  <c r="F391" i="3"/>
  <c r="M212" i="3"/>
  <c r="M84" i="3"/>
  <c r="M509" i="3"/>
  <c r="M513" i="3"/>
  <c r="N480" i="3"/>
  <c r="N493" i="3"/>
  <c r="M388" i="3"/>
  <c r="F386" i="3"/>
  <c r="N244" i="3"/>
  <c r="F387" i="3"/>
  <c r="N137" i="3"/>
  <c r="M505" i="3"/>
  <c r="M492" i="3"/>
  <c r="M466" i="3"/>
  <c r="M510" i="3"/>
  <c r="M506" i="3"/>
  <c r="D562" i="3"/>
  <c r="F562" i="3" s="1"/>
  <c r="E518" i="3"/>
  <c r="F507" i="3"/>
  <c r="N458" i="3"/>
  <c r="N428" i="3"/>
  <c r="D558" i="3"/>
  <c r="F558" i="3" s="1"/>
  <c r="F510" i="3"/>
  <c r="D554" i="3"/>
  <c r="F554" i="3" s="1"/>
  <c r="N441" i="3"/>
  <c r="N471" i="3"/>
  <c r="F427" i="3"/>
  <c r="E566" i="3"/>
  <c r="F555" i="3"/>
  <c r="F556" i="3"/>
  <c r="F557" i="3"/>
  <c r="N454" i="3"/>
  <c r="C566" i="3"/>
  <c r="F508" i="3"/>
  <c r="F561" i="3"/>
  <c r="M367" i="3"/>
  <c r="F289" i="3"/>
  <c r="M276" i="3"/>
  <c r="M387" i="3"/>
  <c r="E569" i="3"/>
  <c r="F383" i="3"/>
  <c r="F385" i="3"/>
  <c r="E576" i="3"/>
  <c r="E393" i="3"/>
  <c r="N229" i="3"/>
  <c r="N266" i="3"/>
  <c r="N329" i="3"/>
  <c r="E577" i="3"/>
  <c r="M547" i="3"/>
  <c r="E575" i="3"/>
  <c r="E574" i="3"/>
  <c r="M201" i="3"/>
  <c r="N48" i="3"/>
  <c r="N16" i="3"/>
  <c r="F205" i="3"/>
  <c r="N41" i="3"/>
  <c r="M149" i="3"/>
  <c r="F210" i="3"/>
  <c r="N37" i="3"/>
  <c r="E214" i="3"/>
  <c r="F208" i="3"/>
  <c r="M123" i="3"/>
  <c r="E573" i="3"/>
  <c r="E572" i="3"/>
  <c r="E578" i="3"/>
  <c r="F266" i="1"/>
  <c r="N42" i="1"/>
  <c r="N79" i="1"/>
  <c r="N83" i="1"/>
  <c r="N55" i="1"/>
  <c r="N40" i="1"/>
  <c r="E339" i="1"/>
  <c r="N221" i="1"/>
  <c r="F172" i="1"/>
  <c r="F125" i="1"/>
  <c r="N204" i="1"/>
  <c r="N181" i="1"/>
  <c r="N104" i="1"/>
  <c r="N226" i="1"/>
  <c r="N12" i="1"/>
  <c r="F18" i="1"/>
  <c r="M336" i="1"/>
  <c r="N267" i="1"/>
  <c r="D339" i="1"/>
  <c r="M44" i="1"/>
  <c r="M65" i="1"/>
  <c r="M232" i="1"/>
  <c r="M266" i="1"/>
  <c r="M300" i="1"/>
  <c r="M333" i="1"/>
  <c r="F300" i="1"/>
  <c r="I214" i="3"/>
  <c r="N183" i="3"/>
  <c r="N88" i="3"/>
  <c r="N23" i="3"/>
  <c r="E568" i="3"/>
  <c r="E570" i="3"/>
  <c r="E553" i="3"/>
  <c r="E571" i="3"/>
  <c r="M110" i="3"/>
  <c r="E528" i="3"/>
  <c r="F528" i="3" s="1"/>
  <c r="M263" i="3"/>
  <c r="F550" i="3"/>
  <c r="F551" i="3"/>
  <c r="M552" i="3"/>
  <c r="M440" i="3"/>
  <c r="F565" i="3"/>
  <c r="F532" i="3"/>
  <c r="N136" i="1"/>
  <c r="N63" i="1"/>
  <c r="N217" i="1"/>
  <c r="F335" i="1"/>
  <c r="N61" i="1"/>
  <c r="F327" i="1"/>
  <c r="N160" i="1"/>
  <c r="F333" i="1"/>
  <c r="N113" i="1"/>
  <c r="N21" i="1"/>
  <c r="N213" i="1"/>
  <c r="F337" i="1"/>
  <c r="N36" i="1"/>
  <c r="N64" i="1"/>
  <c r="N209" i="1"/>
  <c r="K339" i="1"/>
  <c r="M548" i="3"/>
  <c r="M543" i="3"/>
  <c r="M549" i="3"/>
  <c r="N310" i="3"/>
  <c r="N90" i="3"/>
  <c r="N51" i="3"/>
  <c r="N152" i="3"/>
  <c r="N7" i="3"/>
  <c r="N154" i="3"/>
  <c r="N10" i="3"/>
  <c r="N190" i="3"/>
  <c r="N179" i="3"/>
  <c r="N128" i="3"/>
  <c r="N36" i="3"/>
  <c r="N11" i="3"/>
  <c r="N161" i="1"/>
  <c r="N9" i="1"/>
  <c r="M392" i="3"/>
  <c r="M384" i="3"/>
  <c r="D548" i="3"/>
  <c r="F548" i="3" s="1"/>
  <c r="M204" i="3"/>
  <c r="M537" i="3"/>
  <c r="M538" i="3"/>
  <c r="N132" i="3"/>
  <c r="F213" i="3"/>
  <c r="N18" i="3"/>
  <c r="M337" i="1"/>
  <c r="N163" i="1"/>
  <c r="F330" i="1"/>
  <c r="N58" i="1"/>
  <c r="M559" i="3"/>
  <c r="M560" i="3"/>
  <c r="M561" i="3"/>
  <c r="M562" i="3"/>
  <c r="M563" i="3"/>
  <c r="M564" i="3"/>
  <c r="M565" i="3"/>
  <c r="M516" i="3"/>
  <c r="K518" i="3"/>
  <c r="I518" i="3"/>
  <c r="M514" i="3"/>
  <c r="M511" i="3"/>
  <c r="G554" i="3"/>
  <c r="G566" i="3" s="1"/>
  <c r="H577" i="3"/>
  <c r="J577" i="3"/>
  <c r="H566" i="3"/>
  <c r="J566" i="3"/>
  <c r="L566" i="3"/>
  <c r="N489" i="3"/>
  <c r="N417" i="3"/>
  <c r="N410" i="3"/>
  <c r="N449" i="3"/>
  <c r="N421" i="3"/>
  <c r="D559" i="3"/>
  <c r="F559" i="3" s="1"/>
  <c r="N420" i="3"/>
  <c r="D564" i="3"/>
  <c r="F564" i="3" s="1"/>
  <c r="L553" i="3"/>
  <c r="M385" i="3"/>
  <c r="J572" i="3"/>
  <c r="L572" i="3"/>
  <c r="L573" i="3"/>
  <c r="H574" i="3"/>
  <c r="J574" i="3"/>
  <c r="L574" i="3"/>
  <c r="H575" i="3"/>
  <c r="J575" i="3"/>
  <c r="H578" i="3"/>
  <c r="J578" i="3"/>
  <c r="M381" i="3"/>
  <c r="M542" i="3"/>
  <c r="M383" i="3"/>
  <c r="G553" i="3"/>
  <c r="M544" i="3"/>
  <c r="N282" i="3"/>
  <c r="N295" i="3"/>
  <c r="D544" i="3"/>
  <c r="F544" i="3" s="1"/>
  <c r="N251" i="3"/>
  <c r="N240" i="3"/>
  <c r="F382" i="3"/>
  <c r="D547" i="3"/>
  <c r="F547" i="3" s="1"/>
  <c r="D545" i="3"/>
  <c r="F545" i="3" s="1"/>
  <c r="N357" i="3"/>
  <c r="N322" i="3"/>
  <c r="N291" i="3"/>
  <c r="C393" i="3"/>
  <c r="N303" i="3"/>
  <c r="N267" i="3"/>
  <c r="M209" i="3"/>
  <c r="K214" i="3"/>
  <c r="F206" i="3"/>
  <c r="N124" i="3"/>
  <c r="N76" i="3"/>
  <c r="N178" i="3"/>
  <c r="N126" i="3"/>
  <c r="N167" i="3"/>
  <c r="N166" i="3"/>
  <c r="N73" i="3"/>
  <c r="N164" i="3"/>
  <c r="N35" i="3"/>
  <c r="N115" i="3"/>
  <c r="N141" i="3"/>
  <c r="N9" i="3"/>
  <c r="N29" i="1"/>
  <c r="N89" i="1"/>
  <c r="N183" i="1"/>
  <c r="N251" i="1"/>
  <c r="N16" i="1"/>
  <c r="N155" i="1"/>
  <c r="N27" i="1"/>
  <c r="N87" i="1"/>
  <c r="N66" i="1"/>
  <c r="N126" i="1"/>
  <c r="N254" i="1"/>
  <c r="N288" i="1"/>
  <c r="N10" i="1"/>
  <c r="N149" i="1"/>
  <c r="N57" i="1"/>
  <c r="N196" i="1"/>
  <c r="N8" i="1"/>
  <c r="N269" i="1"/>
  <c r="M558" i="3"/>
  <c r="I566" i="3"/>
  <c r="M555" i="3"/>
  <c r="M556" i="3"/>
  <c r="M557" i="3"/>
  <c r="D563" i="3"/>
  <c r="F563" i="3" s="1"/>
  <c r="N472" i="3"/>
  <c r="N430" i="3"/>
  <c r="F515" i="3"/>
  <c r="N462" i="3"/>
  <c r="F514" i="3"/>
  <c r="D560" i="3"/>
  <c r="F513" i="3"/>
  <c r="N461" i="3"/>
  <c r="N422" i="3"/>
  <c r="N498" i="3"/>
  <c r="F517" i="3"/>
  <c r="N464" i="3"/>
  <c r="N443" i="3"/>
  <c r="N413" i="3"/>
  <c r="I553" i="3"/>
  <c r="J553" i="3"/>
  <c r="M389" i="3"/>
  <c r="M551" i="3"/>
  <c r="G393" i="3"/>
  <c r="M382" i="3"/>
  <c r="M386" i="3"/>
  <c r="G576" i="3"/>
  <c r="G578" i="3"/>
  <c r="I578" i="3"/>
  <c r="K578" i="3"/>
  <c r="M541" i="3"/>
  <c r="K393" i="3"/>
  <c r="C577" i="3"/>
  <c r="N245" i="3"/>
  <c r="N343" i="3"/>
  <c r="N316" i="3"/>
  <c r="N344" i="3"/>
  <c r="N298" i="3"/>
  <c r="N292" i="3"/>
  <c r="N253" i="3"/>
  <c r="D543" i="3"/>
  <c r="F543" i="3" s="1"/>
  <c r="N252" i="3"/>
  <c r="N265" i="3"/>
  <c r="N277" i="3"/>
  <c r="F381" i="3"/>
  <c r="N226" i="3"/>
  <c r="M211" i="3"/>
  <c r="M207" i="3"/>
  <c r="M203" i="3"/>
  <c r="M210" i="3"/>
  <c r="M213" i="3"/>
  <c r="M202" i="3"/>
  <c r="K576" i="3"/>
  <c r="L577" i="3"/>
  <c r="J568" i="3"/>
  <c r="K577" i="3"/>
  <c r="M577" i="3" s="1"/>
  <c r="C214" i="3"/>
  <c r="N14" i="3"/>
  <c r="N80" i="3"/>
  <c r="N158" i="3"/>
  <c r="N15" i="3"/>
  <c r="N171" i="3"/>
  <c r="C571" i="3"/>
  <c r="F27" i="2"/>
  <c r="F25" i="2"/>
  <c r="F26" i="2"/>
  <c r="H339" i="1"/>
  <c r="M329" i="1"/>
  <c r="M332" i="1"/>
  <c r="M334" i="1"/>
  <c r="M335" i="1"/>
  <c r="M338" i="1"/>
  <c r="N127" i="1"/>
  <c r="N167" i="1"/>
  <c r="N208" i="1"/>
  <c r="N272" i="1"/>
  <c r="N22" i="1"/>
  <c r="M554" i="3"/>
  <c r="K566" i="3"/>
  <c r="I567" i="3"/>
  <c r="H568" i="3"/>
  <c r="I568" i="3"/>
  <c r="K568" i="3"/>
  <c r="I569" i="3"/>
  <c r="G570" i="3"/>
  <c r="I570" i="3"/>
  <c r="K570" i="3"/>
  <c r="G571" i="3"/>
  <c r="I571" i="3"/>
  <c r="G568" i="3"/>
  <c r="M508" i="3"/>
  <c r="J518" i="3"/>
  <c r="L518" i="3"/>
  <c r="M507" i="3"/>
  <c r="H567" i="3"/>
  <c r="H576" i="3"/>
  <c r="J576" i="3"/>
  <c r="N407" i="3"/>
  <c r="N485" i="3"/>
  <c r="N404" i="3"/>
  <c r="N469" i="3"/>
  <c r="N482" i="3"/>
  <c r="N473" i="3"/>
  <c r="F512" i="3"/>
  <c r="N499" i="3"/>
  <c r="F506" i="3"/>
  <c r="F511" i="3"/>
  <c r="N467" i="3"/>
  <c r="D518" i="3"/>
  <c r="C518" i="3"/>
  <c r="N409" i="3"/>
  <c r="N474" i="3"/>
  <c r="N448" i="3"/>
  <c r="N433" i="3"/>
  <c r="N415" i="3"/>
  <c r="C574" i="3"/>
  <c r="H553" i="3"/>
  <c r="M550" i="3"/>
  <c r="M546" i="3"/>
  <c r="H573" i="3"/>
  <c r="J573" i="3"/>
  <c r="L575" i="3"/>
  <c r="I576" i="3"/>
  <c r="L576" i="3"/>
  <c r="G577" i="3"/>
  <c r="I577" i="3"/>
  <c r="L567" i="3"/>
  <c r="K545" i="3"/>
  <c r="M545" i="3" s="1"/>
  <c r="L393" i="3"/>
  <c r="J393" i="3"/>
  <c r="M390" i="3"/>
  <c r="I393" i="3"/>
  <c r="H393" i="3"/>
  <c r="L568" i="3"/>
  <c r="H569" i="3"/>
  <c r="J569" i="3"/>
  <c r="L569" i="3"/>
  <c r="H570" i="3"/>
  <c r="J570" i="3"/>
  <c r="L570" i="3"/>
  <c r="H571" i="3"/>
  <c r="J571" i="3"/>
  <c r="L571" i="3"/>
  <c r="G572" i="3"/>
  <c r="H572" i="3"/>
  <c r="I572" i="3"/>
  <c r="I573" i="3"/>
  <c r="G574" i="3"/>
  <c r="I574" i="3"/>
  <c r="G575" i="3"/>
  <c r="I575" i="3"/>
  <c r="N258" i="3"/>
  <c r="N284" i="3"/>
  <c r="N228" i="3"/>
  <c r="N342" i="3"/>
  <c r="N238" i="3"/>
  <c r="D541" i="3"/>
  <c r="F541" i="3" s="1"/>
  <c r="N294" i="3"/>
  <c r="N272" i="3"/>
  <c r="N268" i="3"/>
  <c r="N236" i="3"/>
  <c r="N336" i="3"/>
  <c r="N225" i="3"/>
  <c r="N355" i="3"/>
  <c r="N345" i="3"/>
  <c r="C576" i="3"/>
  <c r="C553" i="3"/>
  <c r="C573" i="3"/>
  <c r="C575" i="3"/>
  <c r="N349" i="3"/>
  <c r="N297" i="3"/>
  <c r="N232" i="3"/>
  <c r="N271" i="3"/>
  <c r="N321" i="3"/>
  <c r="N347" i="3"/>
  <c r="N256" i="3"/>
  <c r="N360" i="3"/>
  <c r="D546" i="3"/>
  <c r="F546" i="3" s="1"/>
  <c r="N241" i="3"/>
  <c r="N330" i="3"/>
  <c r="N278" i="3"/>
  <c r="D542" i="3"/>
  <c r="F542" i="3" s="1"/>
  <c r="F384" i="3"/>
  <c r="F388" i="3"/>
  <c r="N363" i="3"/>
  <c r="N350" i="3"/>
  <c r="N324" i="3"/>
  <c r="D549" i="3"/>
  <c r="F549" i="3" s="1"/>
  <c r="F392" i="3"/>
  <c r="N254" i="3"/>
  <c r="N319" i="3"/>
  <c r="F389" i="3"/>
  <c r="N239" i="3"/>
  <c r="N356" i="3"/>
  <c r="D552" i="3"/>
  <c r="F552" i="3" s="1"/>
  <c r="N280" i="3"/>
  <c r="N323" i="3"/>
  <c r="C568" i="3"/>
  <c r="C569" i="3"/>
  <c r="C570" i="3"/>
  <c r="C572" i="3"/>
  <c r="C578" i="3"/>
  <c r="N243" i="3"/>
  <c r="N334" i="3"/>
  <c r="M530" i="3"/>
  <c r="K569" i="3"/>
  <c r="L578" i="3"/>
  <c r="M539" i="3"/>
  <c r="K574" i="3"/>
  <c r="M535" i="3"/>
  <c r="M536" i="3"/>
  <c r="K575" i="3"/>
  <c r="M529" i="3"/>
  <c r="M531" i="3"/>
  <c r="L214" i="3"/>
  <c r="G214" i="3"/>
  <c r="M205" i="3"/>
  <c r="K528" i="3"/>
  <c r="M528" i="3" s="1"/>
  <c r="M206" i="3"/>
  <c r="J214" i="3"/>
  <c r="F530" i="3"/>
  <c r="F537" i="3"/>
  <c r="F538" i="3"/>
  <c r="F539" i="3"/>
  <c r="N139" i="3"/>
  <c r="N176" i="3"/>
  <c r="N113" i="3"/>
  <c r="N33" i="3"/>
  <c r="N61" i="3"/>
  <c r="N47" i="3"/>
  <c r="N138" i="3"/>
  <c r="F204" i="3"/>
  <c r="N165" i="3"/>
  <c r="N59" i="3"/>
  <c r="N74" i="3"/>
  <c r="N22" i="3"/>
  <c r="I339" i="1"/>
  <c r="M327" i="1"/>
  <c r="M328" i="1"/>
  <c r="J339" i="1"/>
  <c r="L339" i="1"/>
  <c r="M331" i="1"/>
  <c r="N201" i="1"/>
  <c r="N107" i="1"/>
  <c r="N11" i="1"/>
  <c r="N13" i="1"/>
  <c r="N154" i="1"/>
  <c r="N30" i="1"/>
  <c r="N17" i="1"/>
  <c r="G573" i="3"/>
  <c r="N270" i="3"/>
  <c r="N361" i="3"/>
  <c r="D393" i="3"/>
  <c r="N231" i="3"/>
  <c r="M532" i="3"/>
  <c r="H540" i="3"/>
  <c r="I540" i="3"/>
  <c r="J540" i="3"/>
  <c r="G569" i="3"/>
  <c r="G540" i="3"/>
  <c r="M533" i="3"/>
  <c r="K572" i="3"/>
  <c r="M534" i="3"/>
  <c r="K573" i="3"/>
  <c r="L540" i="3"/>
  <c r="J567" i="3"/>
  <c r="H214" i="3"/>
  <c r="M208" i="3"/>
  <c r="C567" i="3"/>
  <c r="C540" i="3"/>
  <c r="F207" i="3"/>
  <c r="N181" i="3"/>
  <c r="D533" i="3"/>
  <c r="N155" i="3"/>
  <c r="N129" i="3"/>
  <c r="N38" i="3"/>
  <c r="N142" i="3"/>
  <c r="N168" i="3"/>
  <c r="N77" i="3"/>
  <c r="N103" i="3"/>
  <c r="D534" i="3"/>
  <c r="N182" i="3"/>
  <c r="N79" i="3"/>
  <c r="N170" i="3"/>
  <c r="N40" i="3"/>
  <c r="F209" i="3"/>
  <c r="N196" i="3"/>
  <c r="N144" i="3"/>
  <c r="N105" i="3"/>
  <c r="N27" i="3"/>
  <c r="N118" i="3"/>
  <c r="N53" i="3"/>
  <c r="F536" i="3"/>
  <c r="N81" i="3"/>
  <c r="N43" i="3"/>
  <c r="N56" i="3"/>
  <c r="N134" i="3"/>
  <c r="F212" i="3"/>
  <c r="N64" i="3"/>
  <c r="N131" i="3"/>
  <c r="F211" i="3"/>
  <c r="N157" i="3"/>
  <c r="N92" i="3"/>
  <c r="D535" i="3"/>
  <c r="D214" i="3"/>
  <c r="N207" i="3" s="1"/>
  <c r="N533" i="3" s="1"/>
  <c r="N25" i="3"/>
  <c r="N194" i="3"/>
  <c r="N13" i="3"/>
  <c r="N17" i="3"/>
  <c r="N52" i="3"/>
  <c r="N12" i="3"/>
  <c r="N163" i="3"/>
  <c r="N72" i="3"/>
  <c r="N85" i="3"/>
  <c r="N98" i="3"/>
  <c r="N20" i="3"/>
  <c r="N46" i="3"/>
  <c r="N150" i="3"/>
  <c r="N189" i="3"/>
  <c r="N111" i="3"/>
  <c r="F202" i="3"/>
  <c r="D529" i="3"/>
  <c r="N34" i="3"/>
  <c r="N86" i="3"/>
  <c r="N125" i="3"/>
  <c r="N112" i="3"/>
  <c r="N8" i="3"/>
  <c r="N151" i="3"/>
  <c r="N99" i="3"/>
  <c r="N177" i="3"/>
  <c r="N21" i="3"/>
  <c r="F203" i="3"/>
  <c r="D531" i="3"/>
  <c r="N49" i="3"/>
  <c r="N153" i="3"/>
  <c r="N75" i="3"/>
  <c r="M330" i="1"/>
  <c r="N302" i="1"/>
  <c r="N7" i="1"/>
  <c r="N80" i="1"/>
  <c r="N268" i="1"/>
  <c r="N33" i="1"/>
  <c r="N255" i="1"/>
  <c r="N54" i="1"/>
  <c r="N20" i="1"/>
  <c r="N67" i="1"/>
  <c r="N114" i="1"/>
  <c r="N195" i="1"/>
  <c r="N257" i="1"/>
  <c r="N304" i="1"/>
  <c r="N150" i="1"/>
  <c r="N244" i="1"/>
  <c r="N82" i="1"/>
  <c r="N197" i="1"/>
  <c r="N291" i="1"/>
  <c r="N103" i="1"/>
  <c r="N270" i="1"/>
  <c r="N129" i="1"/>
  <c r="N293" i="1"/>
  <c r="N306" i="1"/>
  <c r="N199" i="1"/>
  <c r="N246" i="1"/>
  <c r="N178" i="1"/>
  <c r="N105" i="1"/>
  <c r="N259" i="1"/>
  <c r="N212" i="1"/>
  <c r="N165" i="1"/>
  <c r="N37" i="1"/>
  <c r="N225" i="1"/>
  <c r="N71" i="1"/>
  <c r="F332" i="1"/>
  <c r="N295" i="1"/>
  <c r="N308" i="1"/>
  <c r="N214" i="1"/>
  <c r="N227" i="1"/>
  <c r="N133" i="1"/>
  <c r="N73" i="1"/>
  <c r="N248" i="1"/>
  <c r="N39" i="1"/>
  <c r="N120" i="1"/>
  <c r="F334" i="1"/>
  <c r="N88" i="1"/>
  <c r="N62" i="1"/>
  <c r="F336" i="1"/>
  <c r="F328" i="1"/>
  <c r="N131" i="1"/>
  <c r="N118" i="1"/>
  <c r="N60" i="1"/>
  <c r="N261" i="1"/>
  <c r="N84" i="1"/>
  <c r="N242" i="1"/>
  <c r="N26" i="1"/>
  <c r="N86" i="1"/>
  <c r="N176" i="1"/>
  <c r="N223" i="1"/>
  <c r="N152" i="1"/>
  <c r="N148" i="1"/>
  <c r="N69" i="1"/>
  <c r="N210" i="1"/>
  <c r="N101" i="1"/>
  <c r="N174" i="1"/>
  <c r="N56" i="1"/>
  <c r="N180" i="1"/>
  <c r="N301" i="1"/>
  <c r="N173" i="1"/>
  <c r="N19" i="1"/>
  <c r="N207" i="1"/>
  <c r="N53" i="1"/>
  <c r="N6" i="1"/>
  <c r="N100" i="1"/>
  <c r="N194" i="1"/>
  <c r="N32" i="1"/>
  <c r="N241" i="1"/>
  <c r="N147" i="1"/>
  <c r="N256" i="1"/>
  <c r="N290" i="1"/>
  <c r="N162" i="1"/>
  <c r="N303" i="1"/>
  <c r="N81" i="1"/>
  <c r="N102" i="1"/>
  <c r="N222" i="1"/>
  <c r="N175" i="1"/>
  <c r="N68" i="1"/>
  <c r="N34" i="1"/>
  <c r="N243" i="1"/>
  <c r="F329" i="1"/>
  <c r="N164" i="1"/>
  <c r="N198" i="1"/>
  <c r="N23" i="1"/>
  <c r="N211" i="1"/>
  <c r="N271" i="1"/>
  <c r="N130" i="1"/>
  <c r="F331" i="1"/>
  <c r="N166" i="1"/>
  <c r="N25" i="1"/>
  <c r="N249" i="1"/>
  <c r="N215" i="1"/>
  <c r="N134" i="1"/>
  <c r="N14" i="1"/>
  <c r="N331" i="1" l="1"/>
  <c r="M518" i="3"/>
  <c r="G567" i="3"/>
  <c r="G579" i="3" s="1"/>
  <c r="D577" i="3"/>
  <c r="F577" i="3" s="1"/>
  <c r="D576" i="3"/>
  <c r="F576" i="3" s="1"/>
  <c r="D569" i="3"/>
  <c r="F569" i="3" s="1"/>
  <c r="M568" i="3"/>
  <c r="M569" i="3"/>
  <c r="D571" i="3"/>
  <c r="F571" i="3" s="1"/>
  <c r="M574" i="3"/>
  <c r="N159" i="1"/>
  <c r="N335" i="1"/>
  <c r="F339" i="1"/>
  <c r="N44" i="1"/>
  <c r="M576" i="3"/>
  <c r="M393" i="3"/>
  <c r="E540" i="3"/>
  <c r="E567" i="3"/>
  <c r="E579" i="3" s="1"/>
  <c r="N330" i="1"/>
  <c r="N206" i="1"/>
  <c r="N338" i="1"/>
  <c r="M339" i="1"/>
  <c r="N125" i="1"/>
  <c r="N332" i="1"/>
  <c r="N333" i="1"/>
  <c r="N328" i="1"/>
  <c r="N336" i="1"/>
  <c r="N279" i="1"/>
  <c r="N18" i="1"/>
  <c r="D578" i="3"/>
  <c r="F578" i="3" s="1"/>
  <c r="M572" i="3"/>
  <c r="N313" i="1"/>
  <c r="N112" i="1"/>
  <c r="N232" i="1"/>
  <c r="N31" i="1"/>
  <c r="N138" i="1"/>
  <c r="N334" i="1"/>
  <c r="N219" i="1"/>
  <c r="N337" i="1"/>
  <c r="N65" i="1"/>
  <c r="N300" i="1"/>
  <c r="N185" i="1"/>
  <c r="N253" i="1"/>
  <c r="N329" i="1"/>
  <c r="D553" i="3"/>
  <c r="F553" i="3" s="1"/>
  <c r="M573" i="3"/>
  <c r="M570" i="3"/>
  <c r="M566" i="3"/>
  <c r="K571" i="3"/>
  <c r="M571" i="3" s="1"/>
  <c r="M575" i="3"/>
  <c r="K567" i="3"/>
  <c r="M567" i="3" s="1"/>
  <c r="K540" i="3"/>
  <c r="M540" i="3" s="1"/>
  <c r="M214" i="3"/>
  <c r="N208" i="3"/>
  <c r="N534" i="3" s="1"/>
  <c r="N327" i="1"/>
  <c r="N78" i="1"/>
  <c r="N172" i="1"/>
  <c r="N91" i="1"/>
  <c r="N266" i="1"/>
  <c r="F560" i="3"/>
  <c r="D566" i="3"/>
  <c r="F566" i="3" s="1"/>
  <c r="M578" i="3"/>
  <c r="D567" i="3"/>
  <c r="I579" i="3"/>
  <c r="H579" i="3"/>
  <c r="L579" i="3"/>
  <c r="J579" i="3"/>
  <c r="N505" i="3"/>
  <c r="F518" i="3"/>
  <c r="N515" i="3"/>
  <c r="N563" i="3" s="1"/>
  <c r="N516" i="3"/>
  <c r="N564" i="3" s="1"/>
  <c r="N510" i="3"/>
  <c r="N558" i="3" s="1"/>
  <c r="N518" i="3"/>
  <c r="N566" i="3" s="1"/>
  <c r="N479" i="3"/>
  <c r="N466" i="3"/>
  <c r="N414" i="3"/>
  <c r="N440" i="3"/>
  <c r="N514" i="3"/>
  <c r="N562" i="3" s="1"/>
  <c r="N508" i="3"/>
  <c r="N556" i="3" s="1"/>
  <c r="N506" i="3"/>
  <c r="N554" i="3" s="1"/>
  <c r="N427" i="3"/>
  <c r="N512" i="3"/>
  <c r="N560" i="3" s="1"/>
  <c r="N511" i="3"/>
  <c r="N559" i="3" s="1"/>
  <c r="N507" i="3"/>
  <c r="N555" i="3" s="1"/>
  <c r="N509" i="3"/>
  <c r="N557" i="3" s="1"/>
  <c r="N513" i="3"/>
  <c r="N561" i="3" s="1"/>
  <c r="N517" i="3"/>
  <c r="N565" i="3" s="1"/>
  <c r="N492" i="3"/>
  <c r="N453" i="3"/>
  <c r="K553" i="3"/>
  <c r="M553" i="3" s="1"/>
  <c r="D575" i="3"/>
  <c r="F575" i="3" s="1"/>
  <c r="C579" i="3"/>
  <c r="N212" i="3"/>
  <c r="N538" i="3" s="1"/>
  <c r="N211" i="3"/>
  <c r="N537" i="3" s="1"/>
  <c r="N209" i="3"/>
  <c r="N535" i="3" s="1"/>
  <c r="N392" i="3"/>
  <c r="N552" i="3" s="1"/>
  <c r="N276" i="3"/>
  <c r="N302" i="3"/>
  <c r="N380" i="3"/>
  <c r="N315" i="3"/>
  <c r="N354" i="3"/>
  <c r="N328" i="3"/>
  <c r="N391" i="3"/>
  <c r="N551" i="3" s="1"/>
  <c r="N341" i="3"/>
  <c r="N367" i="3"/>
  <c r="N289" i="3"/>
  <c r="N250" i="3"/>
  <c r="N393" i="3"/>
  <c r="N553" i="3" s="1"/>
  <c r="F393" i="3"/>
  <c r="N390" i="3"/>
  <c r="N550" i="3" s="1"/>
  <c r="N389" i="3"/>
  <c r="N549" i="3" s="1"/>
  <c r="N388" i="3"/>
  <c r="N548" i="3" s="1"/>
  <c r="N387" i="3"/>
  <c r="N547" i="3" s="1"/>
  <c r="N386" i="3"/>
  <c r="N546" i="3" s="1"/>
  <c r="N385" i="3"/>
  <c r="N545" i="3" s="1"/>
  <c r="N384" i="3"/>
  <c r="N544" i="3" s="1"/>
  <c r="N383" i="3"/>
  <c r="N543" i="3" s="1"/>
  <c r="N382" i="3"/>
  <c r="N542" i="3" s="1"/>
  <c r="N381" i="3"/>
  <c r="N541" i="3" s="1"/>
  <c r="N263" i="3"/>
  <c r="N237" i="3"/>
  <c r="F529" i="3"/>
  <c r="D568" i="3"/>
  <c r="F535" i="3"/>
  <c r="D574" i="3"/>
  <c r="F534" i="3"/>
  <c r="D573" i="3"/>
  <c r="D540" i="3"/>
  <c r="F531" i="3"/>
  <c r="D570" i="3"/>
  <c r="N203" i="3"/>
  <c r="N529" i="3" s="1"/>
  <c r="N202" i="3"/>
  <c r="N528" i="3" s="1"/>
  <c r="N206" i="3"/>
  <c r="N532" i="3" s="1"/>
  <c r="N210" i="3"/>
  <c r="N536" i="3" s="1"/>
  <c r="N205" i="3"/>
  <c r="N531" i="3" s="1"/>
  <c r="N204" i="3"/>
  <c r="N530" i="3" s="1"/>
  <c r="N214" i="3"/>
  <c r="N540" i="3" s="1"/>
  <c r="F214" i="3"/>
  <c r="N149" i="3"/>
  <c r="N32" i="3"/>
  <c r="N162" i="3"/>
  <c r="N58" i="3"/>
  <c r="N19" i="3"/>
  <c r="N136" i="3"/>
  <c r="N45" i="3"/>
  <c r="N188" i="3"/>
  <c r="N97" i="3"/>
  <c r="N110" i="3"/>
  <c r="N71" i="3"/>
  <c r="N175" i="3"/>
  <c r="N213" i="3"/>
  <c r="N539" i="3" s="1"/>
  <c r="N201" i="3"/>
  <c r="N123" i="3"/>
  <c r="N84" i="3"/>
  <c r="F533" i="3"/>
  <c r="D572" i="3"/>
  <c r="K579" i="3" l="1"/>
  <c r="M579" i="3" s="1"/>
  <c r="F540" i="3"/>
  <c r="F567" i="3"/>
  <c r="F572" i="3"/>
  <c r="F573" i="3"/>
  <c r="F574" i="3"/>
  <c r="F568" i="3"/>
  <c r="D579" i="3"/>
  <c r="N574" i="3" s="1"/>
  <c r="F570" i="3"/>
  <c r="N570" i="3" l="1"/>
  <c r="N568" i="3"/>
  <c r="N571" i="3"/>
  <c r="F579" i="3"/>
  <c r="N578" i="3"/>
  <c r="N569" i="3"/>
  <c r="N577" i="3"/>
  <c r="N576" i="3"/>
  <c r="N575" i="3"/>
  <c r="N567" i="3"/>
  <c r="N573" i="3"/>
  <c r="N572" i="3"/>
</calcChain>
</file>

<file path=xl/sharedStrings.xml><?xml version="1.0" encoding="utf-8"?>
<sst xmlns="http://schemas.openxmlformats.org/spreadsheetml/2006/main" count="1327" uniqueCount="113">
  <si>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</si>
  <si>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</si>
  <si>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</si>
  <si>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</si>
  <si>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</si>
  <si>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</si>
  <si>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</si>
  <si>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</si>
  <si>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</si>
  <si>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</si>
  <si>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</si>
  <si>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</si>
  <si>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</si>
  <si>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</si>
  <si>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</si>
  <si>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</si>
  <si>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</si>
  <si>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</si>
  <si>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</si>
  <si>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</si>
  <si>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</si>
  <si>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</si>
  <si>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</si>
  <si>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</si>
  <si>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</si>
  <si>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</si>
  <si>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</si>
  <si>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</si>
  <si>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</si>
  <si>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</si>
  <si>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</si>
  <si>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</si>
  <si>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</si>
  <si>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</si>
  <si>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</si>
  <si>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</si>
  <si>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</si>
  <si>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</si>
  <si>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</si>
  <si>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</si>
  <si>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</si>
  <si>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</si>
  <si>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</si>
  <si>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</si>
  <si>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</si>
  <si>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</si>
  <si>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</si>
  <si>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</si>
  <si>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</si>
  <si>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</si>
  <si>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</si>
  <si>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</si>
  <si>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</si>
  <si>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</si>
  <si>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</si>
  <si>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</si>
  <si>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</si>
  <si>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</si>
  <si>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</si>
  <si>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</si>
  <si>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</si>
  <si>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</si>
  <si>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</si>
  <si>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</si>
  <si>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</si>
  <si>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</si>
  <si>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</si>
  <si>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</si>
  <si>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</si>
  <si>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</si>
  <si>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</si>
  <si>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</si>
  <si>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</si>
  <si>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</si>
  <si>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</si>
  <si>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</si>
  <si>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</si>
  <si>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</si>
  <si>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</si>
  <si>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</si>
  <si>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</si>
  <si>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</si>
  <si>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</si>
  <si>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</si>
  <si>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</si>
  <si>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</si>
  <si>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</si>
  <si>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</si>
  <si>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</si>
  <si>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</si>
  <si>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1" type="noConversion"/>
  </si>
  <si>
    <t>大家财险</t>
    <phoneticPr fontId="21" type="noConversion"/>
  </si>
  <si>
    <t>大家财险</t>
    <phoneticPr fontId="21" type="noConversion"/>
  </si>
  <si>
    <t>大家</t>
    <phoneticPr fontId="21" type="noConversion"/>
  </si>
  <si>
    <t>亚太财险</t>
    <phoneticPr fontId="21" type="noConversion"/>
  </si>
  <si>
    <t>2021年1-4月丹东市财产保险业务统计表</t>
    <phoneticPr fontId="21" type="noConversion"/>
  </si>
  <si>
    <t>（2021年1-4月）</t>
    <phoneticPr fontId="21" type="noConversion"/>
  </si>
  <si>
    <t>融盛财险</t>
    <phoneticPr fontId="21" type="noConversion"/>
  </si>
  <si>
    <t>2021年丹东市电销业务统计表</t>
    <phoneticPr fontId="21" type="noConversion"/>
  </si>
  <si>
    <t>（2021年4月）</t>
    <phoneticPr fontId="21" type="noConversion"/>
  </si>
  <si>
    <t>东港市1-4月财产保险业务统计表</t>
    <phoneticPr fontId="21" type="noConversion"/>
  </si>
  <si>
    <t>财字3号表                                             （2021年1-4月）                                           单位：万元</t>
    <phoneticPr fontId="21" type="noConversion"/>
  </si>
  <si>
    <t>凤城市1-4月财产保险业务统计表</t>
    <phoneticPr fontId="21" type="noConversion"/>
  </si>
  <si>
    <t>宽甸县1-4月财产保险业务统计表</t>
    <phoneticPr fontId="21" type="noConversion"/>
  </si>
  <si>
    <t>2021年1-4月县域财产保险业务统计表</t>
    <phoneticPr fontId="21" type="noConversion"/>
  </si>
  <si>
    <t>2021年各财险公司摩托车交强险承保情况表</t>
    <phoneticPr fontId="21" type="noConversion"/>
  </si>
  <si>
    <t xml:space="preserve">单位：万元（保留2位小数） </t>
  </si>
  <si>
    <t>累计</t>
  </si>
  <si>
    <t>大家</t>
  </si>
  <si>
    <r>
      <t>2021年</t>
    </r>
    <r>
      <rPr>
        <b/>
        <u/>
        <sz val="20"/>
        <rFont val="仿宋_GB2312"/>
        <charset val="134"/>
      </rPr>
      <t xml:space="preserve"> 4月 </t>
    </r>
    <r>
      <rPr>
        <b/>
        <sz val="20"/>
        <rFont val="仿宋_GB2312"/>
        <charset val="134"/>
      </rPr>
      <t>“家庭自用车——新车”保费收入统计表</t>
    </r>
    <phoneticPr fontId="32" type="noConversion"/>
  </si>
  <si>
    <t>中华联合财险</t>
    <phoneticPr fontId="21" type="noConversion"/>
  </si>
  <si>
    <t>平安财险</t>
    <phoneticPr fontId="21" type="noConversion"/>
  </si>
  <si>
    <t>融盛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</si>
</sst>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0_ "/>
    <numFmt numFmtId="178" formatCode="_-* #,##0.00_-;\-* #,##0.00_-;_-* &quot;-&quot;??_-;_-@_-"/>
    <numFmt numFmtId="179" formatCode="0_);[Red]\(0\)"/>
  </numFmts>
  <fonts count="41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13"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178" fontId="20" fillId="0" borderId="0" applyFont="0" applyFill="0" applyBorder="0" applyAlignment="0" applyProtection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2" fillId="0" borderId="0">
      <alignment vertical="center"/>
    </xf>
  </cellStyleXfs>
  <cellXfs count="26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7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/>
    <xf numFmtId="176" fontId="7" fillId="0" borderId="14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left" vertical="center"/>
    </xf>
    <xf numFmtId="176" fontId="7" fillId="0" borderId="22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right" vertical="center"/>
    </xf>
    <xf numFmtId="177" fontId="7" fillId="0" borderId="22" xfId="0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center" vertical="center"/>
    </xf>
    <xf numFmtId="176" fontId="11" fillId="0" borderId="18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 wrapText="1"/>
    </xf>
    <xf numFmtId="176" fontId="11" fillId="0" borderId="4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31" xfId="0" applyNumberFormat="1" applyFont="1" applyFill="1" applyBorder="1" applyAlignment="1">
      <alignment horizontal="center" vertical="center"/>
    </xf>
    <xf numFmtId="177" fontId="7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/>
    <xf numFmtId="176" fontId="7" fillId="0" borderId="4" xfId="0" applyNumberFormat="1" applyFont="1" applyFill="1" applyBorder="1">
      <alignment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12" fillId="0" borderId="35" xfId="0" applyNumberFormat="1" applyFont="1" applyFill="1" applyBorder="1" applyAlignment="1">
      <alignment horizontal="right"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2" fillId="0" borderId="18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42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11" fillId="0" borderId="4" xfId="0" applyNumberFormat="1" applyFont="1" applyFill="1" applyBorder="1" applyAlignment="1">
      <alignment vertical="center" wrapText="1"/>
    </xf>
    <xf numFmtId="176" fontId="11" fillId="0" borderId="11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vertical="center"/>
    </xf>
    <xf numFmtId="176" fontId="13" fillId="0" borderId="4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 vertical="center"/>
    </xf>
    <xf numFmtId="176" fontId="7" fillId="0" borderId="36" xfId="0" applyNumberFormat="1" applyFont="1" applyFill="1" applyBorder="1" applyAlignment="1">
      <alignment horizontal="right" vertical="center"/>
    </xf>
    <xf numFmtId="176" fontId="7" fillId="0" borderId="33" xfId="0" applyNumberFormat="1" applyFont="1" applyFill="1" applyBorder="1" applyAlignment="1">
      <alignment horizontal="right" vertical="center"/>
    </xf>
    <xf numFmtId="0" fontId="7" fillId="0" borderId="49" xfId="0" applyFont="1" applyFill="1" applyBorder="1" applyAlignment="1">
      <alignment horizontal="center" vertical="center"/>
    </xf>
    <xf numFmtId="176" fontId="11" fillId="0" borderId="12" xfId="0" applyNumberFormat="1" applyFont="1" applyFill="1" applyBorder="1" applyAlignment="1">
      <alignment horizontal="right" vertical="center"/>
    </xf>
    <xf numFmtId="176" fontId="7" fillId="0" borderId="39" xfId="0" applyNumberFormat="1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center" vertical="center"/>
    </xf>
    <xf numFmtId="176" fontId="12" fillId="0" borderId="39" xfId="0" applyNumberFormat="1" applyFont="1" applyFill="1" applyBorder="1" applyAlignment="1">
      <alignment horizontal="right" vertical="center"/>
    </xf>
    <xf numFmtId="176" fontId="12" fillId="0" borderId="36" xfId="0" applyNumberFormat="1" applyFont="1" applyFill="1" applyBorder="1" applyAlignment="1">
      <alignment horizontal="right" vertical="center"/>
    </xf>
    <xf numFmtId="176" fontId="12" fillId="0" borderId="22" xfId="0" applyNumberFormat="1" applyFont="1" applyFill="1" applyBorder="1" applyAlignment="1">
      <alignment horizontal="right" vertical="center"/>
    </xf>
    <xf numFmtId="176" fontId="12" fillId="0" borderId="52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176" fontId="7" fillId="0" borderId="53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horizontal="center" vertical="center" wrapText="1"/>
    </xf>
    <xf numFmtId="176" fontId="7" fillId="0" borderId="55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/>
    </xf>
    <xf numFmtId="176" fontId="7" fillId="0" borderId="38" xfId="0" applyNumberFormat="1" applyFont="1" applyFill="1" applyBorder="1" applyAlignment="1"/>
    <xf numFmtId="176" fontId="7" fillId="0" borderId="38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18" xfId="212" applyNumberFormat="1" applyFont="1" applyFill="1" applyBorder="1" applyAlignment="1">
      <alignment horizontal="right" vertical="center"/>
    </xf>
    <xf numFmtId="176" fontId="7" fillId="0" borderId="4" xfId="212" applyNumberFormat="1" applyFont="1" applyFill="1" applyBorder="1" applyAlignment="1">
      <alignment horizontal="right" vertical="center"/>
    </xf>
    <xf numFmtId="176" fontId="7" fillId="0" borderId="4" xfId="212" applyNumberFormat="1" applyFont="1" applyFill="1" applyBorder="1" applyAlignment="1">
      <alignment vertical="center"/>
    </xf>
    <xf numFmtId="176" fontId="7" fillId="0" borderId="4" xfId="212" applyNumberFormat="1" applyFont="1" applyFill="1" applyBorder="1" applyAlignment="1">
      <alignment horizontal="center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right" vertical="center"/>
    </xf>
    <xf numFmtId="176" fontId="24" fillId="0" borderId="4" xfId="0" applyNumberFormat="1" applyFont="1" applyFill="1" applyBorder="1" applyAlignment="1">
      <alignment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26" fillId="0" borderId="18" xfId="0" applyNumberFormat="1" applyFont="1" applyFill="1" applyBorder="1" applyAlignment="1">
      <alignment horizontal="right"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6" fillId="0" borderId="4" xfId="0" applyNumberFormat="1" applyFont="1" applyFill="1" applyBorder="1" applyAlignment="1">
      <alignment vertical="center"/>
    </xf>
    <xf numFmtId="176" fontId="26" fillId="0" borderId="11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>
      <alignment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4" fillId="0" borderId="18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6" fillId="0" borderId="18" xfId="0" applyNumberFormat="1" applyFont="1" applyFill="1" applyBorder="1" applyAlignment="1">
      <alignment horizontal="center" vertical="center"/>
    </xf>
    <xf numFmtId="176" fontId="26" fillId="0" borderId="4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right" vertical="center"/>
    </xf>
    <xf numFmtId="176" fontId="7" fillId="0" borderId="30" xfId="0" applyNumberFormat="1" applyFont="1" applyFill="1" applyBorder="1" applyAlignment="1">
      <alignment horizontal="center" vertical="center"/>
    </xf>
    <xf numFmtId="176" fontId="26" fillId="0" borderId="11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/>
    <xf numFmtId="176" fontId="23" fillId="2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Border="1" applyAlignment="1"/>
    <xf numFmtId="176" fontId="23" fillId="0" borderId="39" xfId="0" applyNumberFormat="1" applyFont="1" applyFill="1" applyBorder="1" applyAlignment="1">
      <alignment horizontal="right" vertical="center"/>
    </xf>
    <xf numFmtId="176" fontId="23" fillId="0" borderId="22" xfId="0" applyNumberFormat="1" applyFont="1" applyFill="1" applyBorder="1" applyAlignment="1">
      <alignment horizontal="right" vertical="center"/>
    </xf>
    <xf numFmtId="176" fontId="23" fillId="0" borderId="33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/>
    <xf numFmtId="176" fontId="28" fillId="0" borderId="18" xfId="0" applyNumberFormat="1" applyFont="1" applyFill="1" applyBorder="1" applyAlignment="1">
      <alignment horizontal="right" vertical="center"/>
    </xf>
    <xf numFmtId="176" fontId="28" fillId="0" borderId="4" xfId="0" applyNumberFormat="1" applyFont="1" applyFill="1" applyBorder="1" applyAlignment="1">
      <alignment horizontal="right" vertical="center"/>
    </xf>
    <xf numFmtId="176" fontId="23" fillId="0" borderId="12" xfId="0" applyNumberFormat="1" applyFont="1" applyFill="1" applyBorder="1" applyAlignment="1">
      <alignment horizontal="right" vertical="center"/>
    </xf>
    <xf numFmtId="176" fontId="7" fillId="0" borderId="32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/>
    <xf numFmtId="176" fontId="7" fillId="0" borderId="33" xfId="0" applyNumberFormat="1" applyFont="1" applyFill="1" applyBorder="1" applyAlignment="1"/>
    <xf numFmtId="176" fontId="7" fillId="0" borderId="24" xfId="0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/>
    <xf numFmtId="176" fontId="7" fillId="0" borderId="39" xfId="0" applyNumberFormat="1" applyFont="1" applyFill="1" applyBorder="1" applyAlignment="1"/>
    <xf numFmtId="176" fontId="7" fillId="0" borderId="40" xfId="0" applyNumberFormat="1" applyFont="1" applyFill="1" applyBorder="1" applyAlignment="1"/>
    <xf numFmtId="176" fontId="7" fillId="0" borderId="13" xfId="0" applyNumberFormat="1" applyFont="1" applyFill="1" applyBorder="1" applyAlignment="1"/>
    <xf numFmtId="176" fontId="7" fillId="0" borderId="40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right" vertical="center"/>
    </xf>
    <xf numFmtId="0" fontId="29" fillId="0" borderId="4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179" fontId="23" fillId="0" borderId="18" xfId="0" applyNumberFormat="1" applyFont="1" applyFill="1" applyBorder="1" applyAlignment="1">
      <alignment horizontal="right" vertical="center"/>
    </xf>
    <xf numFmtId="179" fontId="23" fillId="0" borderId="4" xfId="0" applyNumberFormat="1" applyFont="1" applyFill="1" applyBorder="1" applyAlignment="1">
      <alignment horizontal="right" vertical="center"/>
    </xf>
    <xf numFmtId="179" fontId="23" fillId="0" borderId="11" xfId="0" applyNumberFormat="1" applyFont="1" applyFill="1" applyBorder="1" applyAlignment="1">
      <alignment horizontal="right" vertical="center"/>
    </xf>
    <xf numFmtId="179" fontId="23" fillId="0" borderId="4" xfId="0" applyNumberFormat="1" applyFont="1" applyFill="1" applyBorder="1" applyAlignment="1">
      <alignment vertical="center"/>
    </xf>
    <xf numFmtId="176" fontId="10" fillId="0" borderId="4" xfId="153" applyNumberFormat="1" applyFont="1" applyFill="1" applyBorder="1" applyAlignment="1" applyProtection="1">
      <alignment horizontal="right" vertical="center"/>
    </xf>
    <xf numFmtId="176" fontId="10" fillId="0" borderId="8" xfId="156" applyNumberFormat="1" applyFont="1" applyFill="1" applyBorder="1" applyAlignment="1" applyProtection="1">
      <alignment horizontal="right" vertical="center"/>
    </xf>
    <xf numFmtId="176" fontId="16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10" fillId="0" borderId="4" xfId="156" applyNumberFormat="1" applyFont="1" applyFill="1" applyBorder="1" applyAlignment="1" applyProtection="1">
      <alignment horizontal="right" vertical="center"/>
    </xf>
    <xf numFmtId="176" fontId="7" fillId="0" borderId="56" xfId="0" applyNumberFormat="1" applyFont="1" applyFill="1" applyBorder="1" applyAlignment="1">
      <alignment horizontal="right" vertical="center"/>
    </xf>
    <xf numFmtId="176" fontId="12" fillId="0" borderId="4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176" fontId="28" fillId="0" borderId="11" xfId="0" applyNumberFormat="1" applyFont="1" applyFill="1" applyBorder="1" applyAlignment="1">
      <alignment horizontal="right" vertical="center"/>
    </xf>
    <xf numFmtId="176" fontId="17" fillId="0" borderId="4" xfId="0" applyNumberFormat="1" applyFont="1" applyFill="1" applyBorder="1" applyAlignment="1">
      <alignment horizontal="right" vertical="center"/>
    </xf>
    <xf numFmtId="176" fontId="10" fillId="0" borderId="4" xfId="207" applyNumberFormat="1" applyFont="1" applyFill="1" applyBorder="1" applyAlignment="1">
      <alignment horizontal="right"/>
    </xf>
    <xf numFmtId="176" fontId="10" fillId="0" borderId="4" xfId="209" applyNumberFormat="1" applyFont="1" applyFill="1" applyBorder="1" applyAlignment="1">
      <alignment horizontal="right"/>
    </xf>
    <xf numFmtId="176" fontId="10" fillId="0" borderId="4" xfId="208" applyNumberFormat="1" applyFont="1" applyFill="1" applyBorder="1" applyAlignment="1">
      <alignment horizontal="right"/>
    </xf>
    <xf numFmtId="176" fontId="10" fillId="0" borderId="4" xfId="210" applyNumberFormat="1" applyFont="1" applyFill="1" applyBorder="1" applyAlignment="1">
      <alignment horizontal="right"/>
    </xf>
    <xf numFmtId="176" fontId="17" fillId="0" borderId="11" xfId="0" applyNumberFormat="1" applyFont="1" applyFill="1" applyBorder="1" applyAlignment="1">
      <alignment horizontal="right" vertical="center"/>
    </xf>
    <xf numFmtId="176" fontId="17" fillId="0" borderId="18" xfId="0" applyNumberFormat="1" applyFont="1" applyFill="1" applyBorder="1" applyAlignment="1">
      <alignment horizontal="right" vertical="center"/>
    </xf>
    <xf numFmtId="176" fontId="12" fillId="0" borderId="30" xfId="0" applyNumberFormat="1" applyFont="1" applyFill="1" applyBorder="1" applyAlignment="1">
      <alignment horizontal="right" vertical="center"/>
    </xf>
    <xf numFmtId="176" fontId="28" fillId="0" borderId="4" xfId="0" applyNumberFormat="1" applyFont="1" applyFill="1" applyBorder="1" applyAlignment="1">
      <alignment vertical="center"/>
    </xf>
    <xf numFmtId="176" fontId="7" fillId="0" borderId="50" xfId="0" applyNumberFormat="1" applyFont="1" applyFill="1" applyBorder="1" applyAlignment="1">
      <alignment horizontal="right" vertical="center"/>
    </xf>
    <xf numFmtId="176" fontId="7" fillId="0" borderId="49" xfId="0" applyNumberFormat="1" applyFont="1" applyFill="1" applyBorder="1" applyAlignment="1">
      <alignment horizontal="center" vertical="center"/>
    </xf>
    <xf numFmtId="176" fontId="7" fillId="0" borderId="49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horizontal="right" vertical="center"/>
    </xf>
    <xf numFmtId="176" fontId="7" fillId="0" borderId="12" xfId="0" applyNumberFormat="1" applyFont="1" applyFill="1" applyBorder="1" applyAlignment="1">
      <alignment vertical="center"/>
    </xf>
    <xf numFmtId="176" fontId="7" fillId="0" borderId="33" xfId="0" applyNumberFormat="1" applyFont="1" applyFill="1" applyBorder="1" applyAlignment="1">
      <alignment vertical="center"/>
    </xf>
    <xf numFmtId="176" fontId="7" fillId="0" borderId="54" xfId="0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/>
    <xf numFmtId="0" fontId="2" fillId="0" borderId="4" xfId="0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4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8" fillId="0" borderId="0" xfId="152"/>
    <xf numFmtId="0" fontId="34" fillId="0" borderId="0" xfId="151" applyFont="1" applyFill="1" applyBorder="1" applyAlignment="1">
      <alignment vertical="center"/>
    </xf>
    <xf numFmtId="0" fontId="35" fillId="0" borderId="0" xfId="151" applyFont="1" applyFill="1" applyAlignment="1"/>
    <xf numFmtId="0" fontId="2" fillId="0" borderId="4" xfId="15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7" fontId="35" fillId="0" borderId="4" xfId="151" applyNumberFormat="1" applyFont="1" applyFill="1" applyBorder="1" applyAlignment="1">
      <alignment horizontal="center" vertical="center"/>
    </xf>
    <xf numFmtId="177" fontId="19" fillId="0" borderId="4" xfId="151" applyNumberFormat="1" applyFont="1" applyFill="1" applyBorder="1" applyAlignment="1">
      <alignment horizontal="center" vertical="center"/>
    </xf>
    <xf numFmtId="177" fontId="37" fillId="0" borderId="4" xfId="151" applyNumberFormat="1" applyFont="1" applyFill="1" applyBorder="1" applyAlignment="1">
      <alignment horizontal="center" vertical="center"/>
    </xf>
    <xf numFmtId="176" fontId="6" fillId="0" borderId="0" xfId="151" applyNumberFormat="1" applyFont="1" applyFill="1" applyAlignment="1"/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7" fontId="40" fillId="0" borderId="4" xfId="151" applyNumberFormat="1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23" fillId="0" borderId="49" xfId="0" applyNumberFormat="1" applyFont="1" applyFill="1" applyBorder="1" applyAlignment="1">
      <alignment horizontal="right" vertical="center"/>
    </xf>
    <xf numFmtId="176" fontId="10" fillId="0" borderId="8" xfId="153" applyNumberFormat="1" applyFont="1" applyFill="1" applyBorder="1" applyAlignment="1" applyProtection="1">
      <alignment horizontal="right" vertical="center"/>
    </xf>
    <xf numFmtId="176" fontId="7" fillId="0" borderId="51" xfId="0" applyNumberFormat="1" applyFont="1" applyFill="1" applyBorder="1" applyAlignment="1">
      <alignment horizontal="center" vertical="center" wrapText="1"/>
    </xf>
    <xf numFmtId="176" fontId="7" fillId="0" borderId="47" xfId="0" applyNumberFormat="1" applyFont="1" applyFill="1" applyBorder="1" applyAlignment="1">
      <alignment horizontal="center" vertical="center" wrapText="1"/>
    </xf>
    <xf numFmtId="176" fontId="7" fillId="0" borderId="46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48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44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57" xfId="0" applyNumberFormat="1" applyFont="1" applyFill="1" applyBorder="1" applyAlignment="1">
      <alignment horizontal="center" vertical="center" wrapText="1"/>
    </xf>
    <xf numFmtId="176" fontId="8" fillId="0" borderId="38" xfId="0" applyNumberFormat="1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176" fontId="7" fillId="0" borderId="23" xfId="0" applyNumberFormat="1" applyFont="1" applyFill="1" applyBorder="1" applyAlignment="1">
      <alignment horizontal="center" vertical="center" wrapText="1"/>
    </xf>
    <xf numFmtId="176" fontId="7" fillId="0" borderId="25" xfId="0" applyNumberFormat="1" applyFont="1" applyFill="1" applyBorder="1" applyAlignment="1">
      <alignment horizontal="center" vertical="center" wrapText="1"/>
    </xf>
    <xf numFmtId="176" fontId="7" fillId="0" borderId="26" xfId="0" applyNumberFormat="1" applyFont="1" applyFill="1" applyBorder="1" applyAlignment="1">
      <alignment horizontal="center" vertical="center" wrapText="1"/>
    </xf>
    <xf numFmtId="176" fontId="7" fillId="0" borderId="20" xfId="0" applyNumberFormat="1" applyFont="1" applyFill="1" applyBorder="1" applyAlignment="1">
      <alignment horizontal="center" vertical="center" wrapText="1"/>
    </xf>
    <xf numFmtId="176" fontId="7" fillId="0" borderId="21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 wrapText="1"/>
    </xf>
    <xf numFmtId="176" fontId="7" fillId="0" borderId="38" xfId="0" applyNumberFormat="1" applyFont="1" applyFill="1" applyBorder="1" applyAlignment="1">
      <alignment horizontal="center" vertical="center" wrapText="1"/>
    </xf>
    <xf numFmtId="176" fontId="7" fillId="0" borderId="43" xfId="0" applyNumberFormat="1" applyFont="1" applyFill="1" applyBorder="1" applyAlignment="1">
      <alignment horizontal="center" vertical="center" wrapText="1"/>
    </xf>
    <xf numFmtId="176" fontId="7" fillId="0" borderId="45" xfId="0" applyNumberFormat="1" applyFont="1" applyFill="1" applyBorder="1" applyAlignment="1">
      <alignment horizontal="center" vertical="center" wrapText="1"/>
    </xf>
    <xf numFmtId="176" fontId="7" fillId="0" borderId="41" xfId="0" applyNumberFormat="1" applyFont="1" applyFill="1" applyBorder="1" applyAlignment="1">
      <alignment horizontal="center" vertical="center" wrapText="1"/>
    </xf>
    <xf numFmtId="176" fontId="7" fillId="0" borderId="35" xfId="0" applyNumberFormat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176" fontId="9" fillId="0" borderId="58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29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9" fillId="0" borderId="58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0" fillId="0" borderId="0" xfId="151" applyFont="1" applyFill="1" applyBorder="1" applyAlignment="1">
      <alignment horizontal="center" vertical="center"/>
    </xf>
    <xf numFmtId="0" fontId="33" fillId="0" borderId="0" xfId="152" applyFont="1" applyAlignment="1"/>
    <xf numFmtId="0" fontId="2" fillId="0" borderId="4" xfId="151" applyFont="1" applyFill="1" applyBorder="1" applyAlignment="1">
      <alignment horizontal="center" vertical="center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685800" y="609600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685800" y="609600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21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26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43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4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1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2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3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6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7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8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9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80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81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82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5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6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7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9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1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6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8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20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22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23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24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25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27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28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29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0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2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3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4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5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36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7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8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39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40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41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42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5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6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7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8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49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0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1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2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3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54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5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56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57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58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59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60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64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5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6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7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68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69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0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1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2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73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4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75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3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84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85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86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7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88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89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90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1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2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3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4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5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96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7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1"/>
  <sheetViews>
    <sheetView tabSelected="1" workbookViewId="0">
      <pane xSplit="1" ySplit="5" topLeftCell="B306" activePane="bottomRight" state="frozen"/>
      <selection pane="topRight"/>
      <selection pane="bottomLeft"/>
      <selection pane="bottomRight" activeCell="D232" sqref="D232"/>
    </sheetView>
  </sheetViews>
  <sheetFormatPr defaultColWidth="9" defaultRowHeight="13.5"/>
  <cols>
    <col min="1" max="1" width="3.375" style="10" customWidth="1"/>
    <col min="2" max="2" width="17.75" style="10" customWidth="1"/>
    <col min="3" max="5" width="9.125" style="10" customWidth="1"/>
    <col min="6" max="6" width="10" style="10" customWidth="1"/>
    <col min="7" max="7" width="9.125" style="10" customWidth="1"/>
    <col min="8" max="8" width="10.25" style="10" customWidth="1"/>
    <col min="9" max="12" width="9.125" style="10" customWidth="1"/>
    <col min="13" max="13" width="10.625" style="10" customWidth="1"/>
    <col min="14" max="14" width="9.125" style="10" customWidth="1"/>
    <col min="15" max="16384" width="9" style="10"/>
  </cols>
  <sheetData>
    <row r="1" spans="1:14" s="70" customFormat="1" ht="18.75">
      <c r="A1" s="203" t="s">
        <v>95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s="70" customFormat="1" ht="14.25" thickBot="1">
      <c r="B2" s="72" t="s">
        <v>0</v>
      </c>
      <c r="C2" s="71"/>
      <c r="D2" s="71"/>
      <c r="F2" s="71"/>
      <c r="G2" s="89" t="s">
        <v>96</v>
      </c>
      <c r="H2" s="71"/>
      <c r="I2" s="71"/>
      <c r="J2" s="71"/>
      <c r="K2" s="71"/>
      <c r="L2" s="72" t="s">
        <v>1</v>
      </c>
    </row>
    <row r="3" spans="1:14" s="70" customFormat="1">
      <c r="A3" s="200" t="s">
        <v>2</v>
      </c>
      <c r="B3" s="73" t="s">
        <v>3</v>
      </c>
      <c r="C3" s="204" t="s">
        <v>4</v>
      </c>
      <c r="D3" s="204"/>
      <c r="E3" s="204"/>
      <c r="F3" s="205"/>
      <c r="G3" s="204" t="s">
        <v>5</v>
      </c>
      <c r="H3" s="204"/>
      <c r="I3" s="204" t="s">
        <v>6</v>
      </c>
      <c r="J3" s="204"/>
      <c r="K3" s="204"/>
      <c r="L3" s="204"/>
      <c r="M3" s="204"/>
      <c r="N3" s="213" t="s">
        <v>7</v>
      </c>
    </row>
    <row r="4" spans="1:14" s="70" customFormat="1">
      <c r="A4" s="201"/>
      <c r="B4" s="71" t="s">
        <v>8</v>
      </c>
      <c r="C4" s="207" t="s">
        <v>9</v>
      </c>
      <c r="D4" s="207" t="s">
        <v>10</v>
      </c>
      <c r="E4" s="207" t="s">
        <v>11</v>
      </c>
      <c r="F4" s="194" t="s">
        <v>12</v>
      </c>
      <c r="G4" s="207" t="s">
        <v>13</v>
      </c>
      <c r="H4" s="207" t="s">
        <v>14</v>
      </c>
      <c r="I4" s="193" t="s">
        <v>13</v>
      </c>
      <c r="J4" s="207" t="s">
        <v>15</v>
      </c>
      <c r="K4" s="207"/>
      <c r="L4" s="207"/>
      <c r="M4" s="193" t="s">
        <v>12</v>
      </c>
      <c r="N4" s="214"/>
    </row>
    <row r="5" spans="1:14" s="70" customFormat="1">
      <c r="A5" s="201"/>
      <c r="B5" s="74" t="s">
        <v>16</v>
      </c>
      <c r="C5" s="207"/>
      <c r="D5" s="207"/>
      <c r="E5" s="207"/>
      <c r="F5" s="194" t="s">
        <v>17</v>
      </c>
      <c r="G5" s="207"/>
      <c r="H5" s="207"/>
      <c r="I5" s="41" t="s">
        <v>18</v>
      </c>
      <c r="J5" s="193" t="s">
        <v>9</v>
      </c>
      <c r="K5" s="193" t="s">
        <v>10</v>
      </c>
      <c r="L5" s="193" t="s">
        <v>11</v>
      </c>
      <c r="M5" s="193" t="s">
        <v>17</v>
      </c>
      <c r="N5" s="192" t="s">
        <v>17</v>
      </c>
    </row>
    <row r="6" spans="1:14" s="70" customFormat="1">
      <c r="A6" s="201"/>
      <c r="B6" s="193" t="s">
        <v>19</v>
      </c>
      <c r="C6" s="90">
        <v>2471.27</v>
      </c>
      <c r="D6" s="90">
        <v>8611.99</v>
      </c>
      <c r="E6" s="87">
        <v>11412.92</v>
      </c>
      <c r="F6" s="163">
        <f t="shared" ref="F6:F27" si="0">(D6-E6)/E6*100</f>
        <v>-24.541747423095934</v>
      </c>
      <c r="G6" s="88">
        <v>62891</v>
      </c>
      <c r="H6" s="88">
        <v>5484978.9000000004</v>
      </c>
      <c r="I6" s="88">
        <v>10063</v>
      </c>
      <c r="J6" s="87">
        <v>2168.69</v>
      </c>
      <c r="K6" s="87">
        <v>6867.18</v>
      </c>
      <c r="L6" s="87">
        <v>4836.67</v>
      </c>
      <c r="M6" s="39">
        <f t="shared" ref="M6:M18" si="1">(K6-L6)/L6*100</f>
        <v>41.98156996445902</v>
      </c>
      <c r="N6" s="165">
        <f t="shared" ref="N6:N18" si="2">D6/D327*100</f>
        <v>34.601321047788964</v>
      </c>
    </row>
    <row r="7" spans="1:14" s="70" customFormat="1">
      <c r="A7" s="201"/>
      <c r="B7" s="193" t="s">
        <v>20</v>
      </c>
      <c r="C7" s="90">
        <v>617.32000000000005</v>
      </c>
      <c r="D7" s="90">
        <v>2052.87</v>
      </c>
      <c r="E7" s="88">
        <v>2612.3200000000002</v>
      </c>
      <c r="F7" s="163">
        <f t="shared" si="0"/>
        <v>-21.415829607398795</v>
      </c>
      <c r="G7" s="88">
        <v>30622</v>
      </c>
      <c r="H7" s="88">
        <v>612635</v>
      </c>
      <c r="I7" s="88">
        <v>4979</v>
      </c>
      <c r="J7" s="87">
        <v>687.33</v>
      </c>
      <c r="K7" s="87">
        <v>2374.87</v>
      </c>
      <c r="L7" s="87">
        <v>1583.11</v>
      </c>
      <c r="M7" s="39">
        <f t="shared" si="1"/>
        <v>50.012949194939083</v>
      </c>
      <c r="N7" s="165">
        <f t="shared" si="2"/>
        <v>36.646098307111025</v>
      </c>
    </row>
    <row r="8" spans="1:14" s="70" customFormat="1">
      <c r="A8" s="201"/>
      <c r="B8" s="193" t="s">
        <v>21</v>
      </c>
      <c r="C8" s="90">
        <v>156.15</v>
      </c>
      <c r="D8" s="90">
        <v>1532.13</v>
      </c>
      <c r="E8" s="88">
        <v>715.31</v>
      </c>
      <c r="F8" s="163">
        <f t="shared" si="0"/>
        <v>114.19105003425092</v>
      </c>
      <c r="G8" s="88">
        <v>384</v>
      </c>
      <c r="H8" s="88">
        <v>1149368.6599999999</v>
      </c>
      <c r="I8" s="88">
        <v>61</v>
      </c>
      <c r="J8" s="87">
        <v>349.92</v>
      </c>
      <c r="K8" s="87">
        <v>1160.72</v>
      </c>
      <c r="L8" s="87">
        <v>72.069999999999993</v>
      </c>
      <c r="M8" s="39">
        <f t="shared" si="1"/>
        <v>1510.5453031774666</v>
      </c>
      <c r="N8" s="165">
        <f t="shared" si="2"/>
        <v>73.547664687465314</v>
      </c>
    </row>
    <row r="9" spans="1:14" s="70" customFormat="1">
      <c r="A9" s="201"/>
      <c r="B9" s="193" t="s">
        <v>22</v>
      </c>
      <c r="C9" s="90">
        <v>23.02</v>
      </c>
      <c r="D9" s="90">
        <v>222.39</v>
      </c>
      <c r="E9" s="88">
        <v>287.75</v>
      </c>
      <c r="F9" s="163">
        <f t="shared" si="0"/>
        <v>-22.714161598609909</v>
      </c>
      <c r="G9" s="88">
        <v>7675</v>
      </c>
      <c r="H9" s="88">
        <v>281795.27</v>
      </c>
      <c r="I9" s="88">
        <v>1023</v>
      </c>
      <c r="J9" s="87">
        <v>35.909999999999997</v>
      </c>
      <c r="K9" s="87">
        <v>171.46</v>
      </c>
      <c r="L9" s="87">
        <v>217.22</v>
      </c>
      <c r="M9" s="39">
        <f t="shared" si="1"/>
        <v>-21.066200165730592</v>
      </c>
      <c r="N9" s="165">
        <f t="shared" si="2"/>
        <v>50.501217601864553</v>
      </c>
    </row>
    <row r="10" spans="1:14" s="70" customFormat="1">
      <c r="A10" s="201"/>
      <c r="B10" s="193" t="s">
        <v>23</v>
      </c>
      <c r="C10" s="90">
        <v>9.86</v>
      </c>
      <c r="D10" s="90">
        <v>51.43</v>
      </c>
      <c r="E10" s="88">
        <v>83.01</v>
      </c>
      <c r="F10" s="163">
        <f t="shared" si="0"/>
        <v>-38.043609203710396</v>
      </c>
      <c r="G10" s="88">
        <v>709</v>
      </c>
      <c r="H10" s="88">
        <v>30955.59</v>
      </c>
      <c r="I10" s="88">
        <v>14</v>
      </c>
      <c r="J10" s="87">
        <v>11.17</v>
      </c>
      <c r="K10" s="87">
        <v>15.23</v>
      </c>
      <c r="L10" s="87">
        <v>15.5</v>
      </c>
      <c r="M10" s="39">
        <f t="shared" si="1"/>
        <v>-1.7419354838709649</v>
      </c>
      <c r="N10" s="165">
        <f t="shared" si="2"/>
        <v>36.038012949313632</v>
      </c>
    </row>
    <row r="11" spans="1:14" s="70" customFormat="1">
      <c r="A11" s="201"/>
      <c r="B11" s="193" t="s">
        <v>24</v>
      </c>
      <c r="C11" s="90">
        <v>331.67</v>
      </c>
      <c r="D11" s="90">
        <v>1684.95</v>
      </c>
      <c r="E11" s="88">
        <v>1429.21</v>
      </c>
      <c r="F11" s="163">
        <f t="shared" si="0"/>
        <v>17.893801470742581</v>
      </c>
      <c r="G11" s="88">
        <v>1791</v>
      </c>
      <c r="H11" s="88">
        <v>902831.63</v>
      </c>
      <c r="I11" s="88">
        <v>338</v>
      </c>
      <c r="J11" s="87">
        <v>176.83</v>
      </c>
      <c r="K11" s="87">
        <v>559.09</v>
      </c>
      <c r="L11" s="87">
        <v>351.93</v>
      </c>
      <c r="M11" s="39">
        <f t="shared" si="1"/>
        <v>58.863978632114346</v>
      </c>
      <c r="N11" s="165">
        <f t="shared" si="2"/>
        <v>50.18213503085137</v>
      </c>
    </row>
    <row r="12" spans="1:14" s="70" customFormat="1">
      <c r="A12" s="201"/>
      <c r="B12" s="193" t="s">
        <v>25</v>
      </c>
      <c r="C12" s="90">
        <v>32.69</v>
      </c>
      <c r="D12" s="90">
        <v>1775.26</v>
      </c>
      <c r="E12" s="90">
        <v>658.91</v>
      </c>
      <c r="F12" s="163">
        <f t="shared" si="0"/>
        <v>169.42374527628962</v>
      </c>
      <c r="G12" s="90">
        <v>543</v>
      </c>
      <c r="H12" s="90">
        <v>27862.44</v>
      </c>
      <c r="I12" s="90">
        <v>1673</v>
      </c>
      <c r="J12" s="87">
        <v>632.74</v>
      </c>
      <c r="K12" s="87">
        <v>914.19</v>
      </c>
      <c r="L12" s="87">
        <v>217.4</v>
      </c>
      <c r="M12" s="39">
        <f t="shared" si="1"/>
        <v>320.51057957681695</v>
      </c>
      <c r="N12" s="165">
        <f t="shared" si="2"/>
        <v>47.973350893566149</v>
      </c>
    </row>
    <row r="13" spans="1:14" s="71" customFormat="1">
      <c r="A13" s="201"/>
      <c r="B13" s="193" t="s">
        <v>26</v>
      </c>
      <c r="C13" s="90">
        <v>205.05</v>
      </c>
      <c r="D13" s="90">
        <v>3798.63</v>
      </c>
      <c r="E13" s="88">
        <v>3316.95</v>
      </c>
      <c r="F13" s="163">
        <f t="shared" si="0"/>
        <v>14.52177452177453</v>
      </c>
      <c r="G13" s="88">
        <v>107092</v>
      </c>
      <c r="H13" s="88">
        <v>26769874.780000001</v>
      </c>
      <c r="I13" s="88">
        <v>25381</v>
      </c>
      <c r="J13" s="87">
        <v>370.79</v>
      </c>
      <c r="K13" s="87">
        <v>2088.04</v>
      </c>
      <c r="L13" s="87">
        <v>363.17</v>
      </c>
      <c r="M13" s="39">
        <f t="shared" si="1"/>
        <v>474.94837128617445</v>
      </c>
      <c r="N13" s="165">
        <f t="shared" si="2"/>
        <v>36.068293445149202</v>
      </c>
    </row>
    <row r="14" spans="1:14" s="71" customFormat="1">
      <c r="A14" s="201"/>
      <c r="B14" s="193" t="s">
        <v>27</v>
      </c>
      <c r="C14" s="90">
        <v>49.86</v>
      </c>
      <c r="D14" s="90">
        <v>-61.75</v>
      </c>
      <c r="E14" s="88">
        <v>629.91999999999996</v>
      </c>
      <c r="F14" s="163">
        <f t="shared" si="0"/>
        <v>-109.80283210566422</v>
      </c>
      <c r="G14" s="88">
        <v>-41</v>
      </c>
      <c r="H14" s="88">
        <v>62536.51</v>
      </c>
      <c r="I14" s="88">
        <v>47</v>
      </c>
      <c r="J14" s="92">
        <v>61.26</v>
      </c>
      <c r="K14" s="87">
        <v>188.37</v>
      </c>
      <c r="L14" s="87">
        <v>310.57</v>
      </c>
      <c r="M14" s="39">
        <f t="shared" si="1"/>
        <v>-39.347007115948088</v>
      </c>
      <c r="N14" s="165">
        <f t="shared" si="2"/>
        <v>-6.2829480018960107</v>
      </c>
    </row>
    <row r="15" spans="1:14" s="71" customFormat="1">
      <c r="A15" s="201"/>
      <c r="B15" s="18" t="s">
        <v>28</v>
      </c>
      <c r="C15" s="90">
        <v>19.68</v>
      </c>
      <c r="D15" s="90">
        <v>55.15</v>
      </c>
      <c r="E15" s="91">
        <v>21.42</v>
      </c>
      <c r="F15" s="163">
        <f t="shared" si="0"/>
        <v>157.46965452847803</v>
      </c>
      <c r="G15" s="91">
        <v>15</v>
      </c>
      <c r="H15" s="91">
        <v>8938.9599999999991</v>
      </c>
      <c r="I15" s="91">
        <v>1</v>
      </c>
      <c r="J15" s="92">
        <v>3.68</v>
      </c>
      <c r="K15" s="87">
        <v>3.68</v>
      </c>
      <c r="L15" s="87">
        <v>0</v>
      </c>
      <c r="M15" s="39"/>
      <c r="N15" s="165">
        <f t="shared" si="2"/>
        <v>69.842139036132892</v>
      </c>
    </row>
    <row r="16" spans="1:14" s="71" customFormat="1">
      <c r="A16" s="201"/>
      <c r="B16" s="18" t="s">
        <v>29</v>
      </c>
      <c r="C16" s="90">
        <v>12.63</v>
      </c>
      <c r="D16" s="90">
        <v>12.63</v>
      </c>
      <c r="E16" s="91">
        <v>6.13</v>
      </c>
      <c r="F16" s="163">
        <f t="shared" si="0"/>
        <v>106.03588907014682</v>
      </c>
      <c r="G16" s="91">
        <v>2</v>
      </c>
      <c r="H16" s="91">
        <v>4677.55</v>
      </c>
      <c r="I16" s="91">
        <v>0</v>
      </c>
      <c r="J16" s="92"/>
      <c r="K16" s="87"/>
      <c r="L16" s="87">
        <v>0</v>
      </c>
      <c r="M16" s="39" t="e">
        <f>(K16-L16)/L16*100</f>
        <v>#DIV/0!</v>
      </c>
      <c r="N16" s="165">
        <f t="shared" si="2"/>
        <v>65.539025272273662</v>
      </c>
    </row>
    <row r="17" spans="1:14" s="71" customFormat="1">
      <c r="A17" s="201"/>
      <c r="B17" s="18" t="s">
        <v>30</v>
      </c>
      <c r="C17" s="90">
        <v>17.55</v>
      </c>
      <c r="D17" s="90">
        <v>-129.53</v>
      </c>
      <c r="E17" s="91">
        <v>602.38</v>
      </c>
      <c r="F17" s="163">
        <f t="shared" si="0"/>
        <v>-121.50303794946711</v>
      </c>
      <c r="G17" s="91">
        <v>-58</v>
      </c>
      <c r="H17" s="91">
        <v>48920</v>
      </c>
      <c r="I17" s="91">
        <v>46</v>
      </c>
      <c r="J17" s="92">
        <v>57.58</v>
      </c>
      <c r="K17" s="87">
        <v>184.69</v>
      </c>
      <c r="L17" s="87">
        <v>310.57</v>
      </c>
      <c r="M17" s="39">
        <f t="shared" si="1"/>
        <v>-40.531925169848989</v>
      </c>
      <c r="N17" s="165">
        <f t="shared" si="2"/>
        <v>-15.604111389531736</v>
      </c>
    </row>
    <row r="18" spans="1:14" s="71" customFormat="1" ht="14.25" thickBot="1">
      <c r="A18" s="202"/>
      <c r="B18" s="19" t="s">
        <v>31</v>
      </c>
      <c r="C18" s="20">
        <f>C6+C8+C9+C10+C11+C12+C13+C14</f>
        <v>3279.5700000000006</v>
      </c>
      <c r="D18" s="20">
        <f t="shared" ref="D18:L18" si="3">D6+D8+D9+D10+D11+D12+D13+D14</f>
        <v>17615.03</v>
      </c>
      <c r="E18" s="20">
        <f t="shared" si="3"/>
        <v>18533.98</v>
      </c>
      <c r="F18" s="160">
        <f t="shared" si="0"/>
        <v>-4.958190307748259</v>
      </c>
      <c r="G18" s="20">
        <f t="shared" si="3"/>
        <v>181044</v>
      </c>
      <c r="H18" s="20">
        <f t="shared" si="3"/>
        <v>34710203.780000001</v>
      </c>
      <c r="I18" s="20">
        <f t="shared" si="3"/>
        <v>38600</v>
      </c>
      <c r="J18" s="20">
        <f t="shared" si="3"/>
        <v>3807.3100000000004</v>
      </c>
      <c r="K18" s="20">
        <f t="shared" si="3"/>
        <v>11964.28</v>
      </c>
      <c r="L18" s="20">
        <f t="shared" si="3"/>
        <v>6384.53</v>
      </c>
      <c r="M18" s="20">
        <f t="shared" si="1"/>
        <v>87.394843473207914</v>
      </c>
      <c r="N18" s="166">
        <f t="shared" si="2"/>
        <v>38.18709986285706</v>
      </c>
    </row>
    <row r="19" spans="1:14" s="70" customFormat="1" ht="14.25" thickTop="1">
      <c r="A19" s="206" t="s">
        <v>32</v>
      </c>
      <c r="B19" s="22" t="s">
        <v>19</v>
      </c>
      <c r="C19" s="25">
        <v>894.90337899999997</v>
      </c>
      <c r="D19" s="25">
        <v>3215.3899070000002</v>
      </c>
      <c r="E19" s="24">
        <v>3578.77</v>
      </c>
      <c r="F19" s="167">
        <f t="shared" si="0"/>
        <v>-10.153770513332788</v>
      </c>
      <c r="G19" s="24">
        <v>17505</v>
      </c>
      <c r="H19" s="24">
        <v>1943407.702</v>
      </c>
      <c r="I19" s="24">
        <v>2092</v>
      </c>
      <c r="J19" s="24">
        <v>422.99467800000002</v>
      </c>
      <c r="K19" s="24">
        <v>1967.979738</v>
      </c>
      <c r="L19" s="26">
        <v>1292.55</v>
      </c>
      <c r="M19" s="129">
        <f t="shared" ref="M19:M31" si="4">(K19-L19)/L19*100</f>
        <v>52.25559846814437</v>
      </c>
      <c r="N19" s="168">
        <f t="shared" ref="N19:N27" si="5">D19/D327*100</f>
        <v>12.918818817245178</v>
      </c>
    </row>
    <row r="20" spans="1:14" s="70" customFormat="1">
      <c r="A20" s="201"/>
      <c r="B20" s="193" t="s">
        <v>20</v>
      </c>
      <c r="C20" s="25">
        <v>157.97811100000001</v>
      </c>
      <c r="D20" s="25">
        <v>553.40193599999998</v>
      </c>
      <c r="E20" s="24">
        <v>774.2</v>
      </c>
      <c r="F20" s="163">
        <f t="shared" si="0"/>
        <v>-28.519512270731084</v>
      </c>
      <c r="G20" s="24">
        <v>4277</v>
      </c>
      <c r="H20" s="24">
        <v>85395.6</v>
      </c>
      <c r="I20" s="24">
        <v>838</v>
      </c>
      <c r="J20" s="24">
        <v>93.909587000000101</v>
      </c>
      <c r="K20" s="24">
        <v>565.52013899999997</v>
      </c>
      <c r="L20" s="26">
        <v>441.06</v>
      </c>
      <c r="M20" s="39">
        <f t="shared" si="4"/>
        <v>28.21841450142837</v>
      </c>
      <c r="N20" s="165">
        <f t="shared" si="5"/>
        <v>9.878863128206639</v>
      </c>
    </row>
    <row r="21" spans="1:14" s="70" customFormat="1">
      <c r="A21" s="201"/>
      <c r="B21" s="193" t="s">
        <v>21</v>
      </c>
      <c r="C21" s="25">
        <v>5.0645420000000003</v>
      </c>
      <c r="D21" s="25">
        <v>37.796408999999997</v>
      </c>
      <c r="E21" s="24">
        <v>35.869999999999997</v>
      </c>
      <c r="F21" s="163">
        <f t="shared" si="0"/>
        <v>5.3705296905492048</v>
      </c>
      <c r="G21" s="24">
        <v>53</v>
      </c>
      <c r="H21" s="24">
        <v>79230.882521000007</v>
      </c>
      <c r="I21" s="24">
        <v>3</v>
      </c>
      <c r="J21" s="24">
        <v>16.205991999999998</v>
      </c>
      <c r="K21" s="24">
        <v>16.205991999999998</v>
      </c>
      <c r="L21" s="26">
        <v>4.8499999999999996</v>
      </c>
      <c r="M21" s="39">
        <f t="shared" si="4"/>
        <v>234.14416494845361</v>
      </c>
      <c r="N21" s="165">
        <f t="shared" si="5"/>
        <v>1.8143614546561295</v>
      </c>
    </row>
    <row r="22" spans="1:14" s="70" customFormat="1">
      <c r="A22" s="201"/>
      <c r="B22" s="193" t="s">
        <v>22</v>
      </c>
      <c r="C22" s="25">
        <v>6.2902870000000002</v>
      </c>
      <c r="D22" s="25">
        <v>24.755549999999999</v>
      </c>
      <c r="E22" s="24">
        <v>22.15</v>
      </c>
      <c r="F22" s="163">
        <f t="shared" si="0"/>
        <v>11.763205417607228</v>
      </c>
      <c r="G22" s="24">
        <v>1606</v>
      </c>
      <c r="H22" s="24">
        <v>130638.5435</v>
      </c>
      <c r="I22" s="24">
        <v>25</v>
      </c>
      <c r="J22" s="24">
        <v>3.1355089999999999</v>
      </c>
      <c r="K22" s="24">
        <v>15.689627</v>
      </c>
      <c r="L22" s="26">
        <v>3.33</v>
      </c>
      <c r="M22" s="39">
        <f t="shared" si="4"/>
        <v>371.15996996996995</v>
      </c>
      <c r="N22" s="165">
        <f t="shared" si="5"/>
        <v>5.621590077808527</v>
      </c>
    </row>
    <row r="23" spans="1:14" s="70" customFormat="1">
      <c r="A23" s="201"/>
      <c r="B23" s="193" t="s">
        <v>23</v>
      </c>
      <c r="C23" s="25">
        <v>2.1027779999999998</v>
      </c>
      <c r="D23" s="25">
        <v>6.0092660000000002</v>
      </c>
      <c r="E23" s="24">
        <v>4.3099999999999996</v>
      </c>
      <c r="F23" s="163">
        <f t="shared" si="0"/>
        <v>39.426125290023215</v>
      </c>
      <c r="G23" s="24">
        <v>405</v>
      </c>
      <c r="H23" s="24">
        <v>13457.5</v>
      </c>
      <c r="I23" s="24"/>
      <c r="J23" s="24"/>
      <c r="K23" s="24"/>
      <c r="L23" s="26"/>
      <c r="M23" s="39" t="e">
        <f t="shared" si="4"/>
        <v>#DIV/0!</v>
      </c>
      <c r="N23" s="165">
        <f t="shared" si="5"/>
        <v>4.2108109259939752</v>
      </c>
    </row>
    <row r="24" spans="1:14" s="70" customFormat="1">
      <c r="A24" s="201"/>
      <c r="B24" s="193" t="s">
        <v>24</v>
      </c>
      <c r="C24" s="25">
        <v>66.480632999999997</v>
      </c>
      <c r="D24" s="25">
        <v>149.334146</v>
      </c>
      <c r="E24" s="24">
        <v>89.89</v>
      </c>
      <c r="F24" s="163">
        <f t="shared" si="0"/>
        <v>66.129876515741472</v>
      </c>
      <c r="G24" s="24">
        <v>207</v>
      </c>
      <c r="H24" s="24">
        <v>339121.21530500002</v>
      </c>
      <c r="I24" s="24">
        <v>42</v>
      </c>
      <c r="J24" s="24">
        <v>7.7761380000000004</v>
      </c>
      <c r="K24" s="24">
        <v>19.85915</v>
      </c>
      <c r="L24" s="26">
        <v>30.04</v>
      </c>
      <c r="M24" s="39">
        <f t="shared" si="4"/>
        <v>-33.890978695073237</v>
      </c>
      <c r="N24" s="165">
        <f t="shared" si="5"/>
        <v>4.4475540991061298</v>
      </c>
    </row>
    <row r="25" spans="1:14" s="70" customFormat="1">
      <c r="A25" s="201"/>
      <c r="B25" s="193" t="s">
        <v>25</v>
      </c>
      <c r="C25" s="24">
        <v>1.6319999999999999</v>
      </c>
      <c r="D25" s="24">
        <v>18.909020000000002</v>
      </c>
      <c r="E25" s="24">
        <v>3.62</v>
      </c>
      <c r="F25" s="163">
        <f t="shared" si="0"/>
        <v>422.3486187845304</v>
      </c>
      <c r="G25" s="26">
        <v>12</v>
      </c>
      <c r="H25" s="26">
        <v>917.29100000000005</v>
      </c>
      <c r="I25" s="26">
        <v>1</v>
      </c>
      <c r="J25" s="26">
        <v>0</v>
      </c>
      <c r="K25" s="26">
        <v>0.432</v>
      </c>
      <c r="L25" s="26"/>
      <c r="M25" s="39"/>
      <c r="N25" s="165">
        <f t="shared" si="5"/>
        <v>0.51098377224376168</v>
      </c>
    </row>
    <row r="26" spans="1:14" s="71" customFormat="1">
      <c r="A26" s="201"/>
      <c r="B26" s="193" t="s">
        <v>26</v>
      </c>
      <c r="C26" s="24">
        <v>4719.1899999999996</v>
      </c>
      <c r="D26" s="24">
        <v>5086.1099999999997</v>
      </c>
      <c r="E26" s="24">
        <v>5089.18</v>
      </c>
      <c r="F26" s="163">
        <f t="shared" si="0"/>
        <v>-6.0324060064698412E-2</v>
      </c>
      <c r="G26" s="24">
        <v>52882</v>
      </c>
      <c r="H26" s="24">
        <v>2204347.8199996902</v>
      </c>
      <c r="I26" s="24">
        <v>4252</v>
      </c>
      <c r="J26" s="24">
        <v>118.126344</v>
      </c>
      <c r="K26" s="24">
        <v>1334.839293</v>
      </c>
      <c r="L26" s="26">
        <v>37.64</v>
      </c>
      <c r="M26" s="39">
        <f t="shared" si="4"/>
        <v>3446.3318092454833</v>
      </c>
      <c r="N26" s="165">
        <f t="shared" si="5"/>
        <v>48.293018265613597</v>
      </c>
    </row>
    <row r="27" spans="1:14" s="71" customFormat="1">
      <c r="A27" s="201"/>
      <c r="B27" s="193" t="s">
        <v>27</v>
      </c>
      <c r="C27" s="171">
        <v>0.11</v>
      </c>
      <c r="D27" s="171">
        <v>0.10814799999999999</v>
      </c>
      <c r="E27" s="24">
        <v>0.19</v>
      </c>
      <c r="F27" s="163">
        <f t="shared" si="0"/>
        <v>-43.08</v>
      </c>
      <c r="G27" s="24">
        <v>1</v>
      </c>
      <c r="H27" s="24">
        <v>229.273799</v>
      </c>
      <c r="I27" s="24"/>
      <c r="J27" s="24"/>
      <c r="K27" s="24"/>
      <c r="L27" s="24"/>
      <c r="M27" s="39"/>
      <c r="N27" s="165">
        <f t="shared" si="5"/>
        <v>1.1003858469782182E-2</v>
      </c>
    </row>
    <row r="28" spans="1:14" s="71" customFormat="1">
      <c r="A28" s="201"/>
      <c r="B28" s="18" t="s">
        <v>28</v>
      </c>
      <c r="C28" s="48"/>
      <c r="D28" s="48"/>
      <c r="E28" s="48"/>
      <c r="F28" s="163"/>
      <c r="G28" s="48"/>
      <c r="H28" s="48"/>
      <c r="I28" s="48"/>
      <c r="J28" s="48"/>
      <c r="K28" s="48"/>
      <c r="L28" s="48"/>
      <c r="M28" s="39"/>
      <c r="N28" s="165"/>
    </row>
    <row r="29" spans="1:14" s="71" customFormat="1">
      <c r="A29" s="201"/>
      <c r="B29" s="18" t="s">
        <v>29</v>
      </c>
      <c r="C29" s="48">
        <v>0.10814799999999999</v>
      </c>
      <c r="D29" s="48">
        <v>0.10814799999999999</v>
      </c>
      <c r="E29" s="48"/>
      <c r="F29" s="163" t="e">
        <f>(D29-E29)/E29*100</f>
        <v>#DIV/0!</v>
      </c>
      <c r="G29" s="48">
        <v>1</v>
      </c>
      <c r="H29" s="48">
        <v>229.273799</v>
      </c>
      <c r="I29" s="48"/>
      <c r="J29" s="48"/>
      <c r="K29" s="48"/>
      <c r="L29" s="48"/>
      <c r="M29" s="39"/>
      <c r="N29" s="165">
        <f>D29/D337*100</f>
        <v>0.56119671458003573</v>
      </c>
    </row>
    <row r="30" spans="1:14" s="71" customFormat="1">
      <c r="A30" s="201"/>
      <c r="B30" s="18" t="s">
        <v>30</v>
      </c>
      <c r="C30" s="171"/>
      <c r="D30" s="171"/>
      <c r="E30" s="48">
        <v>0.19</v>
      </c>
      <c r="F30" s="163"/>
      <c r="G30" s="48"/>
      <c r="H30" s="24"/>
      <c r="I30" s="48"/>
      <c r="J30" s="48"/>
      <c r="K30" s="48"/>
      <c r="L30" s="48"/>
      <c r="M30" s="39"/>
      <c r="N30" s="165">
        <f>D30/D338*100</f>
        <v>0</v>
      </c>
    </row>
    <row r="31" spans="1:14" s="71" customFormat="1" ht="14.25" thickBot="1">
      <c r="A31" s="202"/>
      <c r="B31" s="19" t="s">
        <v>31</v>
      </c>
      <c r="C31" s="20">
        <f>C19+C21+C22+C23+C24+C25+C26+C27</f>
        <v>5695.7736189999987</v>
      </c>
      <c r="D31" s="20">
        <f>D19+D21+D22+D23+D24+D25+D26+D27</f>
        <v>8538.4124459999985</v>
      </c>
      <c r="E31" s="20">
        <f>E19+E21+E22+E23+E24+E25+E26+E27</f>
        <v>8823.9800000000014</v>
      </c>
      <c r="F31" s="160">
        <f t="shared" ref="F31:F37" si="6">(D31-E31)/E31*100</f>
        <v>-3.2362670132978866</v>
      </c>
      <c r="G31" s="20">
        <f t="shared" ref="G31:L31" si="7">G19+G21+G22+G23+G24+G25+G26+G27</f>
        <v>72671</v>
      </c>
      <c r="H31" s="20">
        <f t="shared" si="7"/>
        <v>4711350.2281246912</v>
      </c>
      <c r="I31" s="20">
        <f t="shared" si="7"/>
        <v>6415</v>
      </c>
      <c r="J31" s="20">
        <f t="shared" si="7"/>
        <v>568.23866099999998</v>
      </c>
      <c r="K31" s="20">
        <f t="shared" si="7"/>
        <v>3355.0057999999999</v>
      </c>
      <c r="L31" s="20">
        <f t="shared" si="7"/>
        <v>1368.4099999999999</v>
      </c>
      <c r="M31" s="20">
        <f t="shared" si="4"/>
        <v>145.17548103273143</v>
      </c>
      <c r="N31" s="166">
        <f>D31/D339*100</f>
        <v>18.510170504714644</v>
      </c>
    </row>
    <row r="32" spans="1:14" s="70" customFormat="1" ht="14.25" thickTop="1">
      <c r="A32" s="206" t="s">
        <v>33</v>
      </c>
      <c r="B32" s="193" t="s">
        <v>19</v>
      </c>
      <c r="C32" s="116">
        <v>1480.7006980000006</v>
      </c>
      <c r="D32" s="116">
        <v>6057.3036340000008</v>
      </c>
      <c r="E32" s="107">
        <v>6820.127645999999</v>
      </c>
      <c r="F32" s="40">
        <f t="shared" si="6"/>
        <v>-11.184893474059743</v>
      </c>
      <c r="G32" s="88">
        <v>45271</v>
      </c>
      <c r="H32" s="116">
        <v>4667024.1922629997</v>
      </c>
      <c r="I32" s="88">
        <v>4661</v>
      </c>
      <c r="J32" s="116">
        <v>907.24177499999951</v>
      </c>
      <c r="K32" s="116">
        <v>3906.3814799999996</v>
      </c>
      <c r="L32" s="116">
        <v>3400.1896619999998</v>
      </c>
      <c r="M32" s="39">
        <f t="shared" ref="M32:M40" si="8">(K32-L32)/L32*100</f>
        <v>14.887164197254119</v>
      </c>
      <c r="N32" s="165">
        <f t="shared" ref="N32:N37" si="9">D32/D327*100</f>
        <v>24.337082105758693</v>
      </c>
    </row>
    <row r="33" spans="1:14" s="70" customFormat="1">
      <c r="A33" s="201"/>
      <c r="B33" s="193" t="s">
        <v>20</v>
      </c>
      <c r="C33" s="116">
        <v>282.28543300000001</v>
      </c>
      <c r="D33" s="116">
        <v>1569.0637449999999</v>
      </c>
      <c r="E33" s="107">
        <v>1160.535063</v>
      </c>
      <c r="F33" s="40">
        <f t="shared" si="6"/>
        <v>35.20175262468566</v>
      </c>
      <c r="G33" s="88">
        <v>18898</v>
      </c>
      <c r="H33" s="116">
        <v>377804</v>
      </c>
      <c r="I33" s="88">
        <v>1845</v>
      </c>
      <c r="J33" s="116">
        <v>217.01775200000009</v>
      </c>
      <c r="K33" s="116">
        <v>974.62696600000004</v>
      </c>
      <c r="L33" s="116">
        <v>1117.2163350000001</v>
      </c>
      <c r="M33" s="39">
        <f t="shared" si="8"/>
        <v>-12.762914802888201</v>
      </c>
      <c r="N33" s="165">
        <f t="shared" si="9"/>
        <v>28.009598391224859</v>
      </c>
    </row>
    <row r="34" spans="1:14" s="70" customFormat="1">
      <c r="A34" s="201"/>
      <c r="B34" s="193" t="s">
        <v>21</v>
      </c>
      <c r="C34" s="116">
        <v>69.470679000000018</v>
      </c>
      <c r="D34" s="116">
        <v>116.65428700000001</v>
      </c>
      <c r="E34" s="107">
        <v>97.752883999999995</v>
      </c>
      <c r="F34" s="40">
        <f t="shared" si="6"/>
        <v>19.335903173966731</v>
      </c>
      <c r="G34" s="88">
        <v>111</v>
      </c>
      <c r="H34" s="116">
        <v>281573.028147</v>
      </c>
      <c r="I34" s="88">
        <v>60</v>
      </c>
      <c r="J34" s="116">
        <v>6.0075020000000006</v>
      </c>
      <c r="K34" s="116">
        <v>7.5472410000000005</v>
      </c>
      <c r="L34" s="116">
        <v>6.3314539999999999</v>
      </c>
      <c r="M34" s="39">
        <f t="shared" si="8"/>
        <v>19.202334882319299</v>
      </c>
      <c r="N34" s="165">
        <f t="shared" si="9"/>
        <v>5.5998188042994679</v>
      </c>
    </row>
    <row r="35" spans="1:14" s="70" customFormat="1">
      <c r="A35" s="201"/>
      <c r="B35" s="193" t="s">
        <v>22</v>
      </c>
      <c r="C35" s="116">
        <v>1.7767540000000039</v>
      </c>
      <c r="D35" s="116">
        <v>25.360372000000002</v>
      </c>
      <c r="E35" s="107">
        <v>35.177021999999994</v>
      </c>
      <c r="F35" s="40">
        <f t="shared" si="6"/>
        <v>-27.906427098916996</v>
      </c>
      <c r="G35" s="88">
        <v>3023</v>
      </c>
      <c r="H35" s="116">
        <v>10544.32</v>
      </c>
      <c r="I35" s="88">
        <v>345</v>
      </c>
      <c r="J35" s="116">
        <v>1.2487410000000008</v>
      </c>
      <c r="K35" s="116">
        <v>16.241323999999999</v>
      </c>
      <c r="L35" s="116">
        <v>4.9840910000000003</v>
      </c>
      <c r="M35" s="39">
        <f t="shared" si="8"/>
        <v>225.86331188575807</v>
      </c>
      <c r="N35" s="165">
        <f t="shared" si="9"/>
        <v>5.7589354954639749</v>
      </c>
    </row>
    <row r="36" spans="1:14" s="70" customFormat="1">
      <c r="A36" s="201"/>
      <c r="B36" s="193" t="s">
        <v>23</v>
      </c>
      <c r="C36" s="116">
        <v>34.480965999999995</v>
      </c>
      <c r="D36" s="116">
        <v>41.806154999999997</v>
      </c>
      <c r="E36" s="107">
        <v>9.2940310000000004</v>
      </c>
      <c r="F36" s="40">
        <f t="shared" si="6"/>
        <v>349.81725367604218</v>
      </c>
      <c r="G36" s="88">
        <v>792</v>
      </c>
      <c r="H36" s="116">
        <v>54030.162314000001</v>
      </c>
      <c r="I36" s="88">
        <v>2</v>
      </c>
      <c r="J36" s="116">
        <v>0.24533699999999997</v>
      </c>
      <c r="K36" s="116">
        <v>0.60404199999999997</v>
      </c>
      <c r="L36" s="116">
        <v>2.3112470000000003</v>
      </c>
      <c r="M36" s="39">
        <f t="shared" si="8"/>
        <v>-73.865103989318328</v>
      </c>
      <c r="N36" s="165">
        <f t="shared" si="9"/>
        <v>29.294395396675338</v>
      </c>
    </row>
    <row r="37" spans="1:14" s="70" customFormat="1">
      <c r="A37" s="201"/>
      <c r="B37" s="193" t="s">
        <v>24</v>
      </c>
      <c r="C37" s="116">
        <v>82.782962000000026</v>
      </c>
      <c r="D37" s="116">
        <v>283.71847700000001</v>
      </c>
      <c r="E37" s="107">
        <v>193.61883500000002</v>
      </c>
      <c r="F37" s="40">
        <f t="shared" si="6"/>
        <v>46.534544017889573</v>
      </c>
      <c r="G37" s="88">
        <v>1519</v>
      </c>
      <c r="H37" s="116">
        <v>368645.79075599997</v>
      </c>
      <c r="I37" s="88">
        <v>63</v>
      </c>
      <c r="J37" s="116">
        <v>19.515658999999999</v>
      </c>
      <c r="K37" s="116">
        <v>112.702749</v>
      </c>
      <c r="L37" s="116">
        <v>130.28353200000001</v>
      </c>
      <c r="M37" s="39">
        <f t="shared" si="8"/>
        <v>-13.494248068128833</v>
      </c>
      <c r="N37" s="165">
        <f t="shared" si="9"/>
        <v>8.4498643423018471</v>
      </c>
    </row>
    <row r="38" spans="1:14" s="70" customFormat="1">
      <c r="A38" s="201"/>
      <c r="B38" s="193" t="s">
        <v>25</v>
      </c>
      <c r="C38" s="116">
        <v>0</v>
      </c>
      <c r="D38" s="116">
        <v>0</v>
      </c>
      <c r="E38" s="107">
        <v>0</v>
      </c>
      <c r="F38" s="40"/>
      <c r="G38" s="90"/>
      <c r="H38" s="116">
        <v>0</v>
      </c>
      <c r="I38" s="90">
        <v>0</v>
      </c>
      <c r="J38" s="116">
        <v>0</v>
      </c>
      <c r="K38" s="116">
        <v>0</v>
      </c>
      <c r="L38" s="116">
        <v>0</v>
      </c>
      <c r="M38" s="39"/>
      <c r="N38" s="165"/>
    </row>
    <row r="39" spans="1:14" s="71" customFormat="1">
      <c r="A39" s="201"/>
      <c r="B39" s="193" t="s">
        <v>26</v>
      </c>
      <c r="C39" s="116">
        <v>228.73824999999931</v>
      </c>
      <c r="D39" s="116">
        <v>780.60347299999967</v>
      </c>
      <c r="E39" s="107">
        <v>638.79039800000078</v>
      </c>
      <c r="F39" s="40">
        <f>(D39-E39)/E39*100</f>
        <v>22.200251513486073</v>
      </c>
      <c r="G39" s="88">
        <v>47938</v>
      </c>
      <c r="H39" s="116">
        <v>11035896.949999999</v>
      </c>
      <c r="I39" s="88">
        <v>92</v>
      </c>
      <c r="J39" s="116">
        <v>46.155729000000463</v>
      </c>
      <c r="K39" s="116">
        <v>178.17856400000025</v>
      </c>
      <c r="L39" s="116">
        <v>54.556126000000596</v>
      </c>
      <c r="M39" s="39">
        <f t="shared" si="8"/>
        <v>226.59680417923789</v>
      </c>
      <c r="N39" s="165">
        <f>D39/D334*100</f>
        <v>7.4118919527478564</v>
      </c>
    </row>
    <row r="40" spans="1:14" s="71" customFormat="1">
      <c r="A40" s="201"/>
      <c r="B40" s="193" t="s">
        <v>27</v>
      </c>
      <c r="C40" s="116">
        <v>16.376047999999994</v>
      </c>
      <c r="D40" s="116">
        <v>47.250243999999995</v>
      </c>
      <c r="E40" s="107">
        <v>118.621426</v>
      </c>
      <c r="F40" s="40">
        <f>(D40-E40)/E40*100</f>
        <v>-60.167192729583277</v>
      </c>
      <c r="G40" s="88">
        <v>7133</v>
      </c>
      <c r="H40" s="116">
        <v>26591.004000000001</v>
      </c>
      <c r="I40" s="88">
        <v>1</v>
      </c>
      <c r="J40" s="116">
        <v>3.2772940000000004</v>
      </c>
      <c r="K40" s="116">
        <v>-2.7855319999999999</v>
      </c>
      <c r="L40" s="116">
        <v>1.8443650000000003</v>
      </c>
      <c r="M40" s="39">
        <f t="shared" si="8"/>
        <v>-251.0293244558425</v>
      </c>
      <c r="N40" s="165">
        <f>D40/D335*100</f>
        <v>4.80762471463804</v>
      </c>
    </row>
    <row r="41" spans="1:14" s="71" customFormat="1">
      <c r="A41" s="201"/>
      <c r="B41" s="18" t="s">
        <v>28</v>
      </c>
      <c r="C41" s="116">
        <v>8.6309769999999997</v>
      </c>
      <c r="D41" s="116">
        <v>8.6309769999999997</v>
      </c>
      <c r="E41" s="107">
        <v>35.940565999999997</v>
      </c>
      <c r="F41" s="40"/>
      <c r="G41" s="88">
        <v>2</v>
      </c>
      <c r="H41" s="116">
        <v>4857.2</v>
      </c>
      <c r="I41" s="91">
        <v>0</v>
      </c>
      <c r="J41" s="116">
        <v>0</v>
      </c>
      <c r="K41" s="116">
        <v>0</v>
      </c>
      <c r="L41" s="116">
        <v>0</v>
      </c>
      <c r="M41" s="39"/>
      <c r="N41" s="165"/>
    </row>
    <row r="42" spans="1:14" s="71" customFormat="1">
      <c r="A42" s="201"/>
      <c r="B42" s="18" t="s">
        <v>29</v>
      </c>
      <c r="C42" s="116">
        <v>0</v>
      </c>
      <c r="D42" s="116">
        <v>0</v>
      </c>
      <c r="E42" s="107">
        <v>0</v>
      </c>
      <c r="F42" s="40" t="e">
        <f>(D42-E42)/E42*100</f>
        <v>#DIV/0!</v>
      </c>
      <c r="G42" s="88">
        <v>0</v>
      </c>
      <c r="H42" s="116">
        <v>0</v>
      </c>
      <c r="I42" s="91">
        <v>0</v>
      </c>
      <c r="J42" s="116">
        <v>0</v>
      </c>
      <c r="K42" s="116">
        <v>0</v>
      </c>
      <c r="L42" s="116">
        <v>0</v>
      </c>
      <c r="M42" s="39" t="e">
        <f>(K42-L42)/L42*100</f>
        <v>#DIV/0!</v>
      </c>
      <c r="N42" s="165">
        <f>D42/D337*100</f>
        <v>0</v>
      </c>
    </row>
    <row r="43" spans="1:14" s="71" customFormat="1">
      <c r="A43" s="201"/>
      <c r="B43" s="18" t="s">
        <v>30</v>
      </c>
      <c r="C43" s="116">
        <v>0</v>
      </c>
      <c r="D43" s="116">
        <v>1.4150999999999999E-2</v>
      </c>
      <c r="E43" s="107">
        <v>0</v>
      </c>
      <c r="F43" s="40"/>
      <c r="G43" s="88">
        <v>1</v>
      </c>
      <c r="H43" s="116">
        <v>15.73</v>
      </c>
      <c r="I43" s="91">
        <v>0</v>
      </c>
      <c r="J43" s="116">
        <v>0</v>
      </c>
      <c r="K43" s="116">
        <v>0</v>
      </c>
      <c r="L43" s="116">
        <v>0</v>
      </c>
      <c r="M43" s="39" t="e">
        <f>(K43-L43)/L43*100</f>
        <v>#DIV/0!</v>
      </c>
      <c r="N43" s="165"/>
    </row>
    <row r="44" spans="1:14" s="71" customFormat="1" ht="14.25" thickBot="1">
      <c r="A44" s="202"/>
      <c r="B44" s="19" t="s">
        <v>31</v>
      </c>
      <c r="C44" s="20">
        <f t="shared" ref="C44:L44" si="10">C32+C34+C35+C36+C37+C38+C39+C40</f>
        <v>1914.3263569999999</v>
      </c>
      <c r="D44" s="20">
        <f t="shared" si="10"/>
        <v>7352.6966420000017</v>
      </c>
      <c r="E44" s="20">
        <f t="shared" si="10"/>
        <v>7913.3822419999997</v>
      </c>
      <c r="F44" s="160">
        <f>(D44-E44)/E44*100</f>
        <v>-7.0852839260585538</v>
      </c>
      <c r="G44" s="20">
        <f t="shared" si="10"/>
        <v>105787</v>
      </c>
      <c r="H44" s="20">
        <f t="shared" si="10"/>
        <v>16444305.447480001</v>
      </c>
      <c r="I44" s="20">
        <f t="shared" si="10"/>
        <v>5224</v>
      </c>
      <c r="J44" s="20">
        <f t="shared" si="10"/>
        <v>983.69203700000003</v>
      </c>
      <c r="K44" s="20">
        <f t="shared" si="10"/>
        <v>4218.8698679999998</v>
      </c>
      <c r="L44" s="20">
        <f t="shared" si="10"/>
        <v>3600.500477</v>
      </c>
      <c r="M44" s="20">
        <f t="shared" ref="M44" si="11">(K44-L44)/L44*100</f>
        <v>17.17453989938743</v>
      </c>
      <c r="N44" s="166">
        <f>D44/D339*100</f>
        <v>15.939692463160599</v>
      </c>
    </row>
    <row r="45" spans="1:14" s="70" customFormat="1" ht="14.25" thickTop="1">
      <c r="A45" s="75"/>
      <c r="B45" s="9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</row>
    <row r="46" spans="1:14" s="70" customFormat="1">
      <c r="A46" s="75"/>
      <c r="B46" s="9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</row>
    <row r="48" spans="1:14" s="70" customFormat="1" ht="18.75">
      <c r="A48" s="203" t="str">
        <f>A1</f>
        <v>2021年1-4月丹东市财产保险业务统计表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</row>
    <row r="49" spans="1:14" s="70" customFormat="1" ht="14.25" thickBot="1">
      <c r="B49" s="72" t="s">
        <v>0</v>
      </c>
      <c r="C49" s="71"/>
      <c r="D49" s="71"/>
      <c r="F49" s="71"/>
      <c r="G49" s="89" t="str">
        <f>G2</f>
        <v>（2021年1-4月）</v>
      </c>
      <c r="H49" s="71"/>
      <c r="I49" s="71"/>
      <c r="J49" s="71"/>
      <c r="K49" s="71"/>
      <c r="L49" s="72" t="s">
        <v>1</v>
      </c>
    </row>
    <row r="50" spans="1:14">
      <c r="A50" s="200" t="s">
        <v>34</v>
      </c>
      <c r="B50" s="11" t="s">
        <v>3</v>
      </c>
      <c r="C50" s="210" t="s">
        <v>4</v>
      </c>
      <c r="D50" s="211"/>
      <c r="E50" s="211"/>
      <c r="F50" s="212"/>
      <c r="G50" s="204" t="s">
        <v>5</v>
      </c>
      <c r="H50" s="204"/>
      <c r="I50" s="204" t="s">
        <v>6</v>
      </c>
      <c r="J50" s="204"/>
      <c r="K50" s="204"/>
      <c r="L50" s="204"/>
      <c r="M50" s="204"/>
      <c r="N50" s="213" t="s">
        <v>7</v>
      </c>
    </row>
    <row r="51" spans="1:14">
      <c r="A51" s="201"/>
      <c r="B51" s="12" t="s">
        <v>8</v>
      </c>
      <c r="C51" s="208" t="s">
        <v>9</v>
      </c>
      <c r="D51" s="208" t="s">
        <v>10</v>
      </c>
      <c r="E51" s="208" t="s">
        <v>11</v>
      </c>
      <c r="F51" s="193" t="s">
        <v>12</v>
      </c>
      <c r="G51" s="207" t="s">
        <v>13</v>
      </c>
      <c r="H51" s="207" t="s">
        <v>14</v>
      </c>
      <c r="I51" s="193" t="s">
        <v>13</v>
      </c>
      <c r="J51" s="207" t="s">
        <v>15</v>
      </c>
      <c r="K51" s="207"/>
      <c r="L51" s="207"/>
      <c r="M51" s="193" t="s">
        <v>12</v>
      </c>
      <c r="N51" s="214"/>
    </row>
    <row r="52" spans="1:14">
      <c r="A52" s="201"/>
      <c r="B52" s="76" t="s">
        <v>16</v>
      </c>
      <c r="C52" s="209"/>
      <c r="D52" s="209"/>
      <c r="E52" s="209"/>
      <c r="F52" s="161" t="s">
        <v>17</v>
      </c>
      <c r="G52" s="207"/>
      <c r="H52" s="207"/>
      <c r="I52" s="41" t="s">
        <v>18</v>
      </c>
      <c r="J52" s="193" t="s">
        <v>9</v>
      </c>
      <c r="K52" s="193" t="s">
        <v>10</v>
      </c>
      <c r="L52" s="193" t="s">
        <v>11</v>
      </c>
      <c r="M52" s="193" t="s">
        <v>17</v>
      </c>
      <c r="N52" s="192" t="s">
        <v>17</v>
      </c>
    </row>
    <row r="53" spans="1:14">
      <c r="A53" s="201"/>
      <c r="B53" s="193" t="s">
        <v>19</v>
      </c>
      <c r="C53" s="87">
        <v>464.5181</v>
      </c>
      <c r="D53" s="87">
        <v>1601.3142</v>
      </c>
      <c r="E53" s="195">
        <v>1805.6018999999999</v>
      </c>
      <c r="F53" s="163">
        <f>(D53-E53)/E53*100</f>
        <v>-11.314105285334485</v>
      </c>
      <c r="G53" s="88">
        <v>9128</v>
      </c>
      <c r="H53" s="88">
        <v>1516973</v>
      </c>
      <c r="I53" s="88">
        <v>1859</v>
      </c>
      <c r="J53" s="88">
        <v>233.76490000000001</v>
      </c>
      <c r="K53" s="88">
        <v>1095.8539000000001</v>
      </c>
      <c r="L53" s="88">
        <v>1406.4584</v>
      </c>
      <c r="M53" s="39">
        <f t="shared" ref="M53:M65" si="12">(K53-L53)/L53*100</f>
        <v>-22.08415833699738</v>
      </c>
      <c r="N53" s="165">
        <f t="shared" ref="N53:N65" si="13">D53/D327*100</f>
        <v>6.43377276710532</v>
      </c>
    </row>
    <row r="54" spans="1:14">
      <c r="A54" s="201"/>
      <c r="B54" s="193" t="s">
        <v>20</v>
      </c>
      <c r="C54" s="88">
        <v>99.1751</v>
      </c>
      <c r="D54" s="88">
        <v>347.91629999999998</v>
      </c>
      <c r="E54" s="88">
        <v>422.26440000000002</v>
      </c>
      <c r="F54" s="163">
        <f>(D54-E54)/E54*100</f>
        <v>-17.607001679516447</v>
      </c>
      <c r="G54" s="88">
        <v>2850</v>
      </c>
      <c r="H54" s="88">
        <v>56880</v>
      </c>
      <c r="I54" s="88">
        <v>726</v>
      </c>
      <c r="J54" s="88">
        <v>78.765600000000006</v>
      </c>
      <c r="K54" s="88">
        <v>341.37900000000002</v>
      </c>
      <c r="L54" s="88">
        <v>417.21499999999997</v>
      </c>
      <c r="M54" s="39">
        <f t="shared" si="12"/>
        <v>-18.176719437220608</v>
      </c>
      <c r="N54" s="165">
        <f t="shared" si="13"/>
        <v>6.2107074156894155</v>
      </c>
    </row>
    <row r="55" spans="1:14">
      <c r="A55" s="201"/>
      <c r="B55" s="193" t="s">
        <v>21</v>
      </c>
      <c r="C55" s="88">
        <v>36.865200000000002</v>
      </c>
      <c r="D55" s="88">
        <v>121.4473</v>
      </c>
      <c r="E55" s="88">
        <v>122.6977</v>
      </c>
      <c r="F55" s="163">
        <f>(D55-E55)/E55*100</f>
        <v>-1.0190900073921509</v>
      </c>
      <c r="G55" s="88">
        <v>152</v>
      </c>
      <c r="H55" s="88">
        <v>108658</v>
      </c>
      <c r="I55" s="88">
        <v>11</v>
      </c>
      <c r="J55" s="88">
        <v>8.2835000000000001</v>
      </c>
      <c r="K55" s="88">
        <v>27.085599999999999</v>
      </c>
      <c r="L55" s="88">
        <v>90.303200000000004</v>
      </c>
      <c r="M55" s="39">
        <f t="shared" si="12"/>
        <v>-70.005935559315731</v>
      </c>
      <c r="N55" s="165">
        <f t="shared" si="13"/>
        <v>5.8299003985288484</v>
      </c>
    </row>
    <row r="56" spans="1:14">
      <c r="A56" s="201"/>
      <c r="B56" s="193" t="s">
        <v>22</v>
      </c>
      <c r="C56" s="88">
        <v>5.8434999999999997</v>
      </c>
      <c r="D56" s="88">
        <v>22.2027</v>
      </c>
      <c r="E56" s="88">
        <v>33.132899999999999</v>
      </c>
      <c r="F56" s="163">
        <f>(D56-E56)/E56*100</f>
        <v>-32.988962632308066</v>
      </c>
      <c r="G56" s="88">
        <v>801</v>
      </c>
      <c r="H56" s="88">
        <v>51041</v>
      </c>
      <c r="I56" s="88">
        <v>50</v>
      </c>
      <c r="J56" s="88">
        <v>13.239800000000001</v>
      </c>
      <c r="K56" s="88">
        <v>17.344000000000001</v>
      </c>
      <c r="L56" s="88">
        <v>32.8551</v>
      </c>
      <c r="M56" s="39">
        <f t="shared" si="12"/>
        <v>-47.210630921835573</v>
      </c>
      <c r="N56" s="165">
        <f t="shared" si="13"/>
        <v>5.0418786098696806</v>
      </c>
    </row>
    <row r="57" spans="1:14">
      <c r="A57" s="201"/>
      <c r="B57" s="193" t="s">
        <v>23</v>
      </c>
      <c r="C57" s="88">
        <v>0</v>
      </c>
      <c r="D57" s="88">
        <v>0</v>
      </c>
      <c r="E57" s="88">
        <v>0</v>
      </c>
      <c r="F57" s="163"/>
      <c r="G57" s="88">
        <v>0</v>
      </c>
      <c r="H57" s="88">
        <v>0</v>
      </c>
      <c r="I57" s="88">
        <v>0</v>
      </c>
      <c r="J57" s="88">
        <v>0</v>
      </c>
      <c r="K57" s="88">
        <v>0</v>
      </c>
      <c r="L57" s="88">
        <v>0</v>
      </c>
      <c r="M57" s="39"/>
      <c r="N57" s="165">
        <f t="shared" si="13"/>
        <v>0</v>
      </c>
    </row>
    <row r="58" spans="1:14">
      <c r="A58" s="201"/>
      <c r="B58" s="193" t="s">
        <v>24</v>
      </c>
      <c r="C58" s="88">
        <v>87.265500000000003</v>
      </c>
      <c r="D58" s="88">
        <v>400.36919999999998</v>
      </c>
      <c r="E58" s="88">
        <v>305.89749999999998</v>
      </c>
      <c r="F58" s="163">
        <f t="shared" ref="F58:F69" si="14">(D58-E58)/E58*100</f>
        <v>30.883449521490043</v>
      </c>
      <c r="G58" s="88">
        <v>322</v>
      </c>
      <c r="H58" s="88">
        <v>449065</v>
      </c>
      <c r="I58" s="88">
        <v>127</v>
      </c>
      <c r="J58" s="88">
        <v>36.211599999999997</v>
      </c>
      <c r="K58" s="88">
        <v>178.8237</v>
      </c>
      <c r="L58" s="88">
        <v>119.9513</v>
      </c>
      <c r="M58" s="39">
        <f t="shared" si="12"/>
        <v>49.080251735495992</v>
      </c>
      <c r="N58" s="165">
        <f t="shared" si="13"/>
        <v>11.92402223009225</v>
      </c>
    </row>
    <row r="59" spans="1:14">
      <c r="A59" s="201"/>
      <c r="B59" s="193" t="s">
        <v>25</v>
      </c>
      <c r="C59" s="90">
        <v>235.6199</v>
      </c>
      <c r="D59" s="90">
        <v>933.07299999999998</v>
      </c>
      <c r="E59" s="90">
        <v>922</v>
      </c>
      <c r="F59" s="163">
        <f t="shared" si="14"/>
        <v>1.2009761388286311</v>
      </c>
      <c r="G59" s="90">
        <v>199</v>
      </c>
      <c r="H59" s="90">
        <v>31023</v>
      </c>
      <c r="I59" s="90">
        <v>943</v>
      </c>
      <c r="J59" s="88">
        <v>119.545</v>
      </c>
      <c r="K59" s="90">
        <v>252.0505</v>
      </c>
      <c r="L59" s="90">
        <v>249.88390000000001</v>
      </c>
      <c r="M59" s="39">
        <f t="shared" si="12"/>
        <v>0.86704265460879559</v>
      </c>
      <c r="N59" s="165">
        <f t="shared" si="13"/>
        <v>25.214694432540842</v>
      </c>
    </row>
    <row r="60" spans="1:14">
      <c r="A60" s="201"/>
      <c r="B60" s="193" t="s">
        <v>26</v>
      </c>
      <c r="C60" s="88">
        <v>58.656100000000002</v>
      </c>
      <c r="D60" s="88">
        <v>144.27979999999999</v>
      </c>
      <c r="E60" s="88">
        <v>149.85470000000001</v>
      </c>
      <c r="F60" s="163">
        <f t="shared" si="14"/>
        <v>-3.7202036372566312</v>
      </c>
      <c r="G60" s="88">
        <v>1361</v>
      </c>
      <c r="H60" s="88">
        <v>660517</v>
      </c>
      <c r="I60" s="88">
        <v>94</v>
      </c>
      <c r="J60" s="88">
        <v>58.8367</v>
      </c>
      <c r="K60" s="88">
        <v>137.74529999999999</v>
      </c>
      <c r="L60" s="88">
        <v>104.8781</v>
      </c>
      <c r="M60" s="39">
        <f t="shared" si="12"/>
        <v>31.338477718417838</v>
      </c>
      <c r="N60" s="165">
        <f t="shared" si="13"/>
        <v>1.3699481562056419</v>
      </c>
    </row>
    <row r="61" spans="1:14">
      <c r="A61" s="201"/>
      <c r="B61" s="193" t="s">
        <v>27</v>
      </c>
      <c r="C61" s="88">
        <v>7.9180999999999999</v>
      </c>
      <c r="D61" s="88">
        <v>36.014299999999999</v>
      </c>
      <c r="E61" s="88">
        <v>33</v>
      </c>
      <c r="F61" s="163">
        <f t="shared" si="14"/>
        <v>9.1342424242424194</v>
      </c>
      <c r="G61" s="88">
        <v>33</v>
      </c>
      <c r="H61" s="88">
        <v>3107</v>
      </c>
      <c r="I61" s="88">
        <v>1</v>
      </c>
      <c r="J61" s="88">
        <v>0</v>
      </c>
      <c r="K61" s="88">
        <v>294.64859999999999</v>
      </c>
      <c r="L61" s="88">
        <v>80.993600000000001</v>
      </c>
      <c r="M61" s="39">
        <f t="shared" si="12"/>
        <v>263.79244779834454</v>
      </c>
      <c r="N61" s="165">
        <f t="shared" si="13"/>
        <v>3.6643882465535786</v>
      </c>
    </row>
    <row r="62" spans="1:14">
      <c r="A62" s="201"/>
      <c r="B62" s="18" t="s">
        <v>28</v>
      </c>
      <c r="C62" s="91">
        <v>0</v>
      </c>
      <c r="D62" s="91">
        <v>14.9847</v>
      </c>
      <c r="E62" s="91">
        <v>17.002600000000001</v>
      </c>
      <c r="F62" s="163">
        <f t="shared" si="14"/>
        <v>-11.868184865844052</v>
      </c>
      <c r="G62" s="91">
        <v>24</v>
      </c>
      <c r="H62" s="91">
        <v>314.41000000000003</v>
      </c>
      <c r="I62" s="91">
        <v>0</v>
      </c>
      <c r="J62" s="88">
        <v>0</v>
      </c>
      <c r="K62" s="91">
        <v>0</v>
      </c>
      <c r="L62" s="91">
        <v>6.6295999999999999</v>
      </c>
      <c r="M62" s="39"/>
      <c r="N62" s="165">
        <f t="shared" si="13"/>
        <v>18.976672725561929</v>
      </c>
    </row>
    <row r="63" spans="1:14">
      <c r="A63" s="201"/>
      <c r="B63" s="18" t="s">
        <v>29</v>
      </c>
      <c r="C63" s="91">
        <v>1.1473</v>
      </c>
      <c r="D63" s="91">
        <v>1.1473</v>
      </c>
      <c r="E63" s="91">
        <v>12.0206</v>
      </c>
      <c r="F63" s="163">
        <f t="shared" si="14"/>
        <v>-90.455551303595499</v>
      </c>
      <c r="G63" s="91">
        <v>1</v>
      </c>
      <c r="H63" s="91">
        <v>2170.6</v>
      </c>
      <c r="I63" s="91">
        <v>1</v>
      </c>
      <c r="J63" s="88">
        <v>0</v>
      </c>
      <c r="K63" s="91">
        <v>2.7</v>
      </c>
      <c r="L63" s="91">
        <v>0</v>
      </c>
      <c r="M63" s="39" t="e">
        <f>(K63-L63)/L63*100</f>
        <v>#DIV/0!</v>
      </c>
      <c r="N63" s="165">
        <f t="shared" si="13"/>
        <v>5.953517315509071</v>
      </c>
    </row>
    <row r="64" spans="1:14">
      <c r="A64" s="201"/>
      <c r="B64" s="18" t="s">
        <v>30</v>
      </c>
      <c r="C64" s="91">
        <v>6.7706999999999997</v>
      </c>
      <c r="D64" s="91">
        <v>19.882200000000001</v>
      </c>
      <c r="E64" s="91">
        <v>4</v>
      </c>
      <c r="F64" s="163">
        <f t="shared" si="14"/>
        <v>397.05500000000001</v>
      </c>
      <c r="G64" s="91">
        <v>8</v>
      </c>
      <c r="H64" s="91">
        <v>622</v>
      </c>
      <c r="I64" s="91">
        <v>0</v>
      </c>
      <c r="J64" s="88">
        <v>0</v>
      </c>
      <c r="K64" s="88">
        <v>291.9486</v>
      </c>
      <c r="L64" s="91">
        <v>74.364000000000004</v>
      </c>
      <c r="M64" s="39">
        <f>(K64-L64)/L64*100</f>
        <v>292.59399709536871</v>
      </c>
      <c r="N64" s="165">
        <f t="shared" si="13"/>
        <v>2.3951521923025392</v>
      </c>
    </row>
    <row r="65" spans="1:14" ht="14.25" thickBot="1">
      <c r="A65" s="202"/>
      <c r="B65" s="19" t="s">
        <v>31</v>
      </c>
      <c r="C65" s="20">
        <f t="shared" ref="C65:L65" si="15">C53+C55+C56+C57+C58+C59+C60+C61</f>
        <v>896.68640000000005</v>
      </c>
      <c r="D65" s="20">
        <f t="shared" si="15"/>
        <v>3258.7004999999995</v>
      </c>
      <c r="E65" s="20">
        <f>E53+E55+E56+E57+E58+E59+E60+E61</f>
        <v>3372.1846999999998</v>
      </c>
      <c r="F65" s="160">
        <f t="shared" si="14"/>
        <v>-3.3653020251233672</v>
      </c>
      <c r="G65" s="20">
        <f t="shared" si="15"/>
        <v>11996</v>
      </c>
      <c r="H65" s="20">
        <f>H53+H55+H56+H57+H58+H59+H60+H61</f>
        <v>2820384</v>
      </c>
      <c r="I65" s="20">
        <f t="shared" si="15"/>
        <v>3085</v>
      </c>
      <c r="J65" s="20">
        <f t="shared" si="15"/>
        <v>469.88150000000002</v>
      </c>
      <c r="K65" s="20">
        <f t="shared" si="15"/>
        <v>2003.5516</v>
      </c>
      <c r="L65" s="20">
        <f t="shared" si="15"/>
        <v>2085.3235999999997</v>
      </c>
      <c r="M65" s="20">
        <f t="shared" si="12"/>
        <v>-3.9213098628912904</v>
      </c>
      <c r="N65" s="166">
        <f t="shared" si="13"/>
        <v>7.0644399366133479</v>
      </c>
    </row>
    <row r="66" spans="1:14" ht="14.25" thickTop="1">
      <c r="A66" s="201" t="s">
        <v>35</v>
      </c>
      <c r="B66" s="193" t="s">
        <v>19</v>
      </c>
      <c r="C66" s="40">
        <v>53.222499999999997</v>
      </c>
      <c r="D66" s="40">
        <v>170.77369300000001</v>
      </c>
      <c r="E66" s="40">
        <v>273.04351500000001</v>
      </c>
      <c r="F66" s="163">
        <f t="shared" si="14"/>
        <v>-37.455503017531839</v>
      </c>
      <c r="G66" s="39">
        <v>1409</v>
      </c>
      <c r="H66" s="39">
        <v>127195.29496</v>
      </c>
      <c r="I66" s="39">
        <v>227</v>
      </c>
      <c r="J66" s="39">
        <v>64.229156000000003</v>
      </c>
      <c r="K66" s="39">
        <v>188.592963</v>
      </c>
      <c r="L66" s="84">
        <v>198.33009200000001</v>
      </c>
      <c r="M66" s="39">
        <f t="shared" ref="M66:M82" si="16">(K66-L66)/L66*100</f>
        <v>-4.9095570429120814</v>
      </c>
      <c r="N66" s="165">
        <f>D66/D327*100</f>
        <v>0.68613588473855069</v>
      </c>
    </row>
    <row r="67" spans="1:14">
      <c r="A67" s="201"/>
      <c r="B67" s="193" t="s">
        <v>20</v>
      </c>
      <c r="C67" s="39">
        <v>8.1400849999999991</v>
      </c>
      <c r="D67" s="39">
        <v>22.93252</v>
      </c>
      <c r="E67" s="39">
        <v>56.363532999999997</v>
      </c>
      <c r="F67" s="163">
        <f t="shared" si="14"/>
        <v>-59.313196353393948</v>
      </c>
      <c r="G67" s="39">
        <v>330</v>
      </c>
      <c r="H67" s="39">
        <v>6580</v>
      </c>
      <c r="I67" s="39">
        <v>51</v>
      </c>
      <c r="J67" s="39">
        <v>19.765599999999999</v>
      </c>
      <c r="K67" s="39">
        <v>51.308999999999997</v>
      </c>
      <c r="L67" s="84">
        <v>81.537857000000002</v>
      </c>
      <c r="M67" s="39">
        <f t="shared" si="16"/>
        <v>-37.073401377227761</v>
      </c>
      <c r="N67" s="165">
        <f>D67/D328*100</f>
        <v>0.40937194383949776</v>
      </c>
    </row>
    <row r="68" spans="1:14">
      <c r="A68" s="201"/>
      <c r="B68" s="193" t="s">
        <v>21</v>
      </c>
      <c r="C68" s="39"/>
      <c r="D68" s="39">
        <v>17.252768</v>
      </c>
      <c r="E68" s="39">
        <v>17.372391</v>
      </c>
      <c r="F68" s="163">
        <f t="shared" si="14"/>
        <v>-0.68858109398988709</v>
      </c>
      <c r="G68" s="39">
        <v>2</v>
      </c>
      <c r="H68" s="39">
        <v>22836.166686</v>
      </c>
      <c r="I68" s="39"/>
      <c r="J68" s="39"/>
      <c r="K68" s="39"/>
      <c r="L68" s="84"/>
      <c r="M68" s="39"/>
      <c r="N68" s="165">
        <f>D68/D329*100</f>
        <v>0.82819394946553582</v>
      </c>
    </row>
    <row r="69" spans="1:14">
      <c r="A69" s="201"/>
      <c r="B69" s="193" t="s">
        <v>22</v>
      </c>
      <c r="C69" s="39"/>
      <c r="D69" s="39">
        <v>0.493392</v>
      </c>
      <c r="E69" s="39">
        <v>3.4199E-2</v>
      </c>
      <c r="F69" s="163">
        <f t="shared" si="14"/>
        <v>1342.7088511359982</v>
      </c>
      <c r="G69" s="39">
        <v>3</v>
      </c>
      <c r="H69" s="39">
        <v>1237.5</v>
      </c>
      <c r="I69" s="39"/>
      <c r="J69" s="39"/>
      <c r="K69" s="39"/>
      <c r="L69" s="84"/>
      <c r="M69" s="39"/>
      <c r="N69" s="165">
        <f>D69/D330*100</f>
        <v>0.11204144410728523</v>
      </c>
    </row>
    <row r="70" spans="1:14">
      <c r="A70" s="201"/>
      <c r="B70" s="193" t="s">
        <v>23</v>
      </c>
      <c r="C70" s="39"/>
      <c r="D70" s="39"/>
      <c r="E70" s="39">
        <v>0.1</v>
      </c>
      <c r="F70" s="163"/>
      <c r="G70" s="39"/>
      <c r="H70" s="39"/>
      <c r="I70" s="39"/>
      <c r="J70" s="39"/>
      <c r="K70" s="39"/>
      <c r="L70" s="84"/>
      <c r="M70" s="39"/>
      <c r="N70" s="165"/>
    </row>
    <row r="71" spans="1:14">
      <c r="A71" s="201"/>
      <c r="B71" s="193" t="s">
        <v>24</v>
      </c>
      <c r="C71" s="39">
        <v>26.0943</v>
      </c>
      <c r="D71" s="39">
        <v>80.178899999999999</v>
      </c>
      <c r="E71" s="39">
        <v>25.088999999999999</v>
      </c>
      <c r="F71" s="163">
        <f>(D71-E71)/E71*100</f>
        <v>219.57790266650724</v>
      </c>
      <c r="G71" s="39">
        <v>75</v>
      </c>
      <c r="H71" s="39">
        <v>154612.22</v>
      </c>
      <c r="I71" s="39">
        <v>3</v>
      </c>
      <c r="J71" s="39">
        <v>8.3306000000000005E-2</v>
      </c>
      <c r="K71" s="39">
        <v>0.19253700000000001</v>
      </c>
      <c r="L71" s="84">
        <v>6.2997999999999998E-2</v>
      </c>
      <c r="M71" s="39">
        <f>(K71-L71)/L71*100</f>
        <v>205.62398806311313</v>
      </c>
      <c r="N71" s="165">
        <f>D71/D332*100</f>
        <v>2.387933402430416</v>
      </c>
    </row>
    <row r="72" spans="1:14">
      <c r="A72" s="201"/>
      <c r="B72" s="193" t="s">
        <v>25</v>
      </c>
      <c r="C72" s="41"/>
      <c r="D72" s="41"/>
      <c r="E72" s="41"/>
      <c r="F72" s="163"/>
      <c r="G72" s="41"/>
      <c r="H72" s="41"/>
      <c r="I72" s="41"/>
      <c r="J72" s="41"/>
      <c r="K72" s="41"/>
      <c r="L72" s="85"/>
      <c r="M72" s="39"/>
      <c r="N72" s="165"/>
    </row>
    <row r="73" spans="1:14">
      <c r="A73" s="201"/>
      <c r="B73" s="193" t="s">
        <v>26</v>
      </c>
      <c r="C73" s="39">
        <v>13.819964000000001</v>
      </c>
      <c r="D73" s="39">
        <v>57.291182999999997</v>
      </c>
      <c r="E73" s="39">
        <v>80.763440000000003</v>
      </c>
      <c r="F73" s="163">
        <f>(D73-E73)/E73*100</f>
        <v>-29.062973295837825</v>
      </c>
      <c r="G73" s="39">
        <v>588</v>
      </c>
      <c r="H73" s="39">
        <v>225247.35999999999</v>
      </c>
      <c r="I73" s="39">
        <v>60</v>
      </c>
      <c r="J73" s="39">
        <v>5.7360730000000002</v>
      </c>
      <c r="K73" s="39">
        <v>16.348870000000002</v>
      </c>
      <c r="L73" s="84">
        <v>6.6829869999999998</v>
      </c>
      <c r="M73" s="39">
        <f t="shared" si="16"/>
        <v>144.63417331202353</v>
      </c>
      <c r="N73" s="165">
        <f>D73/D334*100</f>
        <v>0.54398433126251922</v>
      </c>
    </row>
    <row r="74" spans="1:14">
      <c r="A74" s="201"/>
      <c r="B74" s="193" t="s">
        <v>27</v>
      </c>
      <c r="C74" s="39"/>
      <c r="D74" s="39"/>
      <c r="E74" s="39"/>
      <c r="F74" s="163"/>
      <c r="G74" s="39"/>
      <c r="H74" s="39"/>
      <c r="I74" s="39"/>
      <c r="J74" s="39"/>
      <c r="K74" s="39"/>
      <c r="L74" s="39"/>
      <c r="M74" s="39"/>
      <c r="N74" s="165"/>
    </row>
    <row r="75" spans="1:14">
      <c r="A75" s="201"/>
      <c r="B75" s="18" t="s">
        <v>28</v>
      </c>
      <c r="C75" s="42"/>
      <c r="D75" s="42"/>
      <c r="E75" s="42"/>
      <c r="F75" s="163"/>
      <c r="G75" s="42"/>
      <c r="H75" s="42"/>
      <c r="I75" s="42"/>
      <c r="J75" s="42"/>
      <c r="K75" s="42"/>
      <c r="L75" s="42"/>
      <c r="M75" s="39"/>
      <c r="N75" s="165"/>
    </row>
    <row r="76" spans="1:14">
      <c r="A76" s="201"/>
      <c r="B76" s="18" t="s">
        <v>29</v>
      </c>
      <c r="C76" s="42"/>
      <c r="D76" s="42"/>
      <c r="E76" s="39"/>
      <c r="F76" s="163"/>
      <c r="G76" s="39"/>
      <c r="H76" s="39"/>
      <c r="I76" s="42"/>
      <c r="J76" s="42"/>
      <c r="K76" s="42"/>
      <c r="L76" s="42"/>
      <c r="M76" s="39"/>
      <c r="N76" s="165"/>
    </row>
    <row r="77" spans="1:14">
      <c r="A77" s="201"/>
      <c r="B77" s="18" t="s">
        <v>30</v>
      </c>
      <c r="C77" s="39"/>
      <c r="D77" s="39"/>
      <c r="E77" s="39"/>
      <c r="F77" s="163"/>
      <c r="G77" s="42"/>
      <c r="H77" s="42"/>
      <c r="I77" s="42"/>
      <c r="J77" s="42"/>
      <c r="K77" s="42"/>
      <c r="L77" s="42"/>
      <c r="M77" s="39"/>
      <c r="N77" s="165"/>
    </row>
    <row r="78" spans="1:14" ht="14.25" thickBot="1">
      <c r="A78" s="202"/>
      <c r="B78" s="19" t="s">
        <v>31</v>
      </c>
      <c r="C78" s="20">
        <f t="shared" ref="C78:K78" si="17">C66+C68+C69+C70+C71+C72+C73+C74</f>
        <v>93.136763999999999</v>
      </c>
      <c r="D78" s="20">
        <f t="shared" si="17"/>
        <v>325.989936</v>
      </c>
      <c r="E78" s="20">
        <f t="shared" si="17"/>
        <v>396.40254500000003</v>
      </c>
      <c r="F78" s="160">
        <f t="shared" ref="F78:F84" si="18">(D78-E78)/E78*100</f>
        <v>-17.762905381952081</v>
      </c>
      <c r="G78" s="20">
        <f t="shared" si="17"/>
        <v>2077</v>
      </c>
      <c r="H78" s="20">
        <f t="shared" si="17"/>
        <v>531128.541646</v>
      </c>
      <c r="I78" s="20">
        <f t="shared" si="17"/>
        <v>290</v>
      </c>
      <c r="J78" s="20">
        <f t="shared" si="17"/>
        <v>70.048535000000001</v>
      </c>
      <c r="K78" s="20">
        <f t="shared" si="17"/>
        <v>205.13436999999999</v>
      </c>
      <c r="L78" s="20">
        <f>L66+L68+L69+L70+L71+L72+L73+L74</f>
        <v>205.076077</v>
      </c>
      <c r="M78" s="20">
        <f t="shared" si="16"/>
        <v>2.8425061007965317E-2</v>
      </c>
      <c r="N78" s="166">
        <f>D78/D339*100</f>
        <v>0.70670389095666497</v>
      </c>
    </row>
    <row r="79" spans="1:14" ht="14.25" thickTop="1">
      <c r="A79" s="197" t="s">
        <v>36</v>
      </c>
      <c r="B79" s="193" t="s">
        <v>19</v>
      </c>
      <c r="C79" s="28">
        <v>189.9991</v>
      </c>
      <c r="D79" s="28">
        <v>448.15820000000002</v>
      </c>
      <c r="E79" s="15">
        <v>622.41290000000004</v>
      </c>
      <c r="F79" s="163">
        <f t="shared" si="18"/>
        <v>-27.996640172464293</v>
      </c>
      <c r="G79" s="28">
        <v>3621</v>
      </c>
      <c r="H79" s="28">
        <v>347691.13219999999</v>
      </c>
      <c r="I79" s="28">
        <v>363</v>
      </c>
      <c r="J79" s="28">
        <v>75.721400000000003</v>
      </c>
      <c r="K79" s="28">
        <v>356.43520000000001</v>
      </c>
      <c r="L79" s="28">
        <v>428.36869999999999</v>
      </c>
      <c r="M79" s="39">
        <f t="shared" si="16"/>
        <v>-16.792426710915148</v>
      </c>
      <c r="N79" s="165">
        <f t="shared" ref="N79:N84" si="19">D79/D327*100</f>
        <v>1.8006135351294206</v>
      </c>
    </row>
    <row r="80" spans="1:14">
      <c r="A80" s="198"/>
      <c r="B80" s="193" t="s">
        <v>20</v>
      </c>
      <c r="C80" s="28">
        <v>16.880400000000002</v>
      </c>
      <c r="D80" s="28">
        <v>54.832000000000001</v>
      </c>
      <c r="E80" s="28">
        <v>212.4521</v>
      </c>
      <c r="F80" s="163">
        <f t="shared" si="18"/>
        <v>-74.190888204917727</v>
      </c>
      <c r="G80" s="28">
        <v>587</v>
      </c>
      <c r="H80" s="28">
        <v>11771.2</v>
      </c>
      <c r="I80" s="28">
        <v>145</v>
      </c>
      <c r="J80" s="28">
        <v>15.4544</v>
      </c>
      <c r="K80" s="28">
        <v>107.6284</v>
      </c>
      <c r="L80" s="28">
        <v>193.68870000000001</v>
      </c>
      <c r="M80" s="39">
        <f t="shared" si="16"/>
        <v>-44.432277154010535</v>
      </c>
      <c r="N80" s="165">
        <f t="shared" si="19"/>
        <v>0.9788144706559655</v>
      </c>
    </row>
    <row r="81" spans="1:14">
      <c r="A81" s="198"/>
      <c r="B81" s="193" t="s">
        <v>21</v>
      </c>
      <c r="C81" s="28">
        <v>3.6379999999999999</v>
      </c>
      <c r="D81" s="28">
        <v>7.7401</v>
      </c>
      <c r="E81" s="28">
        <v>5.8635000000000002</v>
      </c>
      <c r="F81" s="163">
        <f t="shared" si="18"/>
        <v>32.004775304852046</v>
      </c>
      <c r="G81" s="28">
        <v>7</v>
      </c>
      <c r="H81" s="28">
        <v>44601.171199999997</v>
      </c>
      <c r="I81" s="28">
        <v>4</v>
      </c>
      <c r="J81" s="28">
        <v>0.23369999999999999</v>
      </c>
      <c r="K81" s="28">
        <v>10.509</v>
      </c>
      <c r="L81" s="28">
        <v>1.9053</v>
      </c>
      <c r="M81" s="39">
        <f t="shared" si="16"/>
        <v>451.56668241221848</v>
      </c>
      <c r="N81" s="165">
        <f t="shared" si="19"/>
        <v>0.37155220473944783</v>
      </c>
    </row>
    <row r="82" spans="1:14">
      <c r="A82" s="198"/>
      <c r="B82" s="193" t="s">
        <v>22</v>
      </c>
      <c r="C82" s="28">
        <v>0.53710000000000002</v>
      </c>
      <c r="D82" s="28">
        <v>2.5525000000000002</v>
      </c>
      <c r="E82" s="28">
        <v>3.3405999999999998</v>
      </c>
      <c r="F82" s="163">
        <f t="shared" si="18"/>
        <v>-23.591570376579046</v>
      </c>
      <c r="G82" s="28">
        <v>229</v>
      </c>
      <c r="H82" s="28">
        <v>17218.2</v>
      </c>
      <c r="I82" s="28">
        <v>5</v>
      </c>
      <c r="J82" s="28">
        <v>0.47</v>
      </c>
      <c r="K82" s="28">
        <v>0.56999999999999995</v>
      </c>
      <c r="L82" s="28">
        <v>1.169</v>
      </c>
      <c r="M82" s="39">
        <f t="shared" si="16"/>
        <v>-51.240376390076989</v>
      </c>
      <c r="N82" s="165">
        <f t="shared" si="19"/>
        <v>0.57963198852807818</v>
      </c>
    </row>
    <row r="83" spans="1:14">
      <c r="A83" s="198"/>
      <c r="B83" s="193" t="s">
        <v>23</v>
      </c>
      <c r="C83" s="28">
        <v>7.6529999999999996</v>
      </c>
      <c r="D83" s="28">
        <v>25.2622</v>
      </c>
      <c r="E83" s="28">
        <v>10.904400000000001</v>
      </c>
      <c r="F83" s="163">
        <f t="shared" si="18"/>
        <v>131.66978467407651</v>
      </c>
      <c r="G83" s="28">
        <v>300</v>
      </c>
      <c r="H83" s="28">
        <v>230577.26980000001</v>
      </c>
      <c r="I83" s="28">
        <v>0</v>
      </c>
      <c r="J83" s="28">
        <v>0</v>
      </c>
      <c r="K83" s="28">
        <v>0</v>
      </c>
      <c r="L83" s="28">
        <v>13.0547</v>
      </c>
      <c r="M83" s="39"/>
      <c r="N83" s="165">
        <f t="shared" si="19"/>
        <v>17.701720605252788</v>
      </c>
    </row>
    <row r="84" spans="1:14">
      <c r="A84" s="198"/>
      <c r="B84" s="193" t="s">
        <v>24</v>
      </c>
      <c r="C84" s="28">
        <v>6.1878000000000002</v>
      </c>
      <c r="D84" s="28">
        <v>14.3393</v>
      </c>
      <c r="E84" s="28">
        <v>17.9725</v>
      </c>
      <c r="F84" s="163">
        <f t="shared" si="18"/>
        <v>-20.215328974822647</v>
      </c>
      <c r="G84" s="28">
        <v>83</v>
      </c>
      <c r="H84" s="28">
        <v>8996.3017</v>
      </c>
      <c r="I84" s="28">
        <v>5</v>
      </c>
      <c r="J84" s="28">
        <v>30</v>
      </c>
      <c r="K84" s="28">
        <v>130.05269999999999</v>
      </c>
      <c r="L84" s="28">
        <v>100.64700000000001</v>
      </c>
      <c r="M84" s="39">
        <f>(K84-L84)/L84*100</f>
        <v>29.216668157024035</v>
      </c>
      <c r="N84" s="165">
        <f t="shared" si="19"/>
        <v>0.42706115246617826</v>
      </c>
    </row>
    <row r="85" spans="1:14">
      <c r="A85" s="198"/>
      <c r="B85" s="193" t="s">
        <v>25</v>
      </c>
      <c r="C85" s="28">
        <v>0</v>
      </c>
      <c r="D85" s="28">
        <v>0</v>
      </c>
      <c r="E85" s="28">
        <v>0</v>
      </c>
      <c r="F85" s="163"/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39"/>
      <c r="N85" s="165"/>
    </row>
    <row r="86" spans="1:14">
      <c r="A86" s="198"/>
      <c r="B86" s="193" t="s">
        <v>26</v>
      </c>
      <c r="C86" s="28">
        <v>48.398800000000001</v>
      </c>
      <c r="D86" s="28">
        <v>154.28460000000001</v>
      </c>
      <c r="E86" s="28">
        <v>105.4314</v>
      </c>
      <c r="F86" s="163">
        <f>(D86-E86)/E86*100</f>
        <v>46.336480403371304</v>
      </c>
      <c r="G86" s="28">
        <v>1983</v>
      </c>
      <c r="H86" s="28">
        <v>519854.22</v>
      </c>
      <c r="I86" s="28">
        <v>221</v>
      </c>
      <c r="J86" s="28">
        <v>36.887900000000002</v>
      </c>
      <c r="K86" s="28">
        <v>128.65899999999999</v>
      </c>
      <c r="L86" s="28">
        <v>66.153300000000002</v>
      </c>
      <c r="M86" s="39">
        <f>(K86-L86)/L86*100</f>
        <v>94.486140525113612</v>
      </c>
      <c r="N86" s="165">
        <f>D86/D334*100</f>
        <v>1.4649445265444296</v>
      </c>
    </row>
    <row r="87" spans="1:14">
      <c r="A87" s="198"/>
      <c r="B87" s="193" t="s">
        <v>27</v>
      </c>
      <c r="C87" s="28">
        <v>0</v>
      </c>
      <c r="D87" s="28">
        <v>0</v>
      </c>
      <c r="E87" s="28">
        <v>0</v>
      </c>
      <c r="F87" s="163" t="e">
        <f>(D87-E87)/E87*100</f>
        <v>#DIV/0!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39" t="e">
        <f>(K87-L87)/L87*100</f>
        <v>#DIV/0!</v>
      </c>
      <c r="N87" s="165">
        <f>D87/D335*100</f>
        <v>0</v>
      </c>
    </row>
    <row r="88" spans="1:14">
      <c r="A88" s="198"/>
      <c r="B88" s="18" t="s">
        <v>28</v>
      </c>
      <c r="C88" s="28">
        <v>0</v>
      </c>
      <c r="D88" s="28">
        <v>0</v>
      </c>
      <c r="E88" s="28">
        <v>0</v>
      </c>
      <c r="F88" s="163" t="e">
        <f>(D88-E88)/E88*100</f>
        <v>#DIV/0!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39"/>
      <c r="N88" s="165">
        <f>D88/D336*100</f>
        <v>0</v>
      </c>
    </row>
    <row r="89" spans="1:14">
      <c r="A89" s="198"/>
      <c r="B89" s="18" t="s">
        <v>29</v>
      </c>
      <c r="C89" s="28">
        <v>0</v>
      </c>
      <c r="D89" s="28">
        <v>0</v>
      </c>
      <c r="E89" s="17">
        <v>0</v>
      </c>
      <c r="F89" s="163"/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39" t="e">
        <f>(K89-L89)/L89*100</f>
        <v>#DIV/0!</v>
      </c>
      <c r="N89" s="165">
        <f>D89/D337*100</f>
        <v>0</v>
      </c>
    </row>
    <row r="90" spans="1:14">
      <c r="A90" s="198"/>
      <c r="B90" s="18" t="s">
        <v>30</v>
      </c>
      <c r="C90" s="41">
        <v>0</v>
      </c>
      <c r="D90" s="41">
        <v>0</v>
      </c>
      <c r="E90" s="41">
        <v>0</v>
      </c>
      <c r="F90" s="163"/>
      <c r="G90" s="77">
        <v>0</v>
      </c>
      <c r="H90" s="77">
        <v>0</v>
      </c>
      <c r="I90" s="93">
        <v>0</v>
      </c>
      <c r="J90" s="28">
        <v>0</v>
      </c>
      <c r="K90" s="28">
        <v>0</v>
      </c>
      <c r="L90" s="17">
        <v>0</v>
      </c>
      <c r="M90" s="39"/>
      <c r="N90" s="165"/>
    </row>
    <row r="91" spans="1:14" ht="14.25" thickBot="1">
      <c r="A91" s="199"/>
      <c r="B91" s="19" t="s">
        <v>31</v>
      </c>
      <c r="C91" s="20">
        <f t="shared" ref="C91:K91" si="20">C79+C81+C82+C83+C84+C85+C86+C87</f>
        <v>256.41380000000004</v>
      </c>
      <c r="D91" s="20">
        <f t="shared" si="20"/>
        <v>652.33690000000001</v>
      </c>
      <c r="E91" s="20">
        <f t="shared" si="20"/>
        <v>765.92530000000011</v>
      </c>
      <c r="F91" s="160">
        <f>(D91-E91)/E91*100</f>
        <v>-14.830219082722568</v>
      </c>
      <c r="G91" s="20">
        <f t="shared" si="20"/>
        <v>6223</v>
      </c>
      <c r="H91" s="20">
        <f t="shared" si="20"/>
        <v>1168938.2948999999</v>
      </c>
      <c r="I91" s="20">
        <f t="shared" si="20"/>
        <v>598</v>
      </c>
      <c r="J91" s="20">
        <f t="shared" si="20"/>
        <v>143.31299999999999</v>
      </c>
      <c r="K91" s="20">
        <f t="shared" si="20"/>
        <v>626.22590000000002</v>
      </c>
      <c r="L91" s="20">
        <f>L79+L81+L82+L83+L84+L85+L86+L87</f>
        <v>611.298</v>
      </c>
      <c r="M91" s="20">
        <f>(K91-L91)/L91*100</f>
        <v>2.442000464585198</v>
      </c>
      <c r="N91" s="166">
        <f>D91/D339*100</f>
        <v>1.414181772300507</v>
      </c>
    </row>
    <row r="92" spans="1:14" ht="14.25" thickTop="1"/>
    <row r="95" spans="1:14" s="70" customFormat="1" ht="18.75">
      <c r="A95" s="203" t="str">
        <f>A1</f>
        <v>2021年1-4月丹东市财产保险业务统计表</v>
      </c>
      <c r="B95" s="203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</row>
    <row r="96" spans="1:14" s="70" customFormat="1" ht="14.25" thickBot="1">
      <c r="B96" s="72" t="s">
        <v>0</v>
      </c>
      <c r="C96" s="71"/>
      <c r="D96" s="71"/>
      <c r="F96" s="71"/>
      <c r="G96" s="89" t="str">
        <f>G2</f>
        <v>（2021年1-4月）</v>
      </c>
      <c r="H96" s="71"/>
      <c r="I96" s="71"/>
      <c r="J96" s="71"/>
      <c r="K96" s="71"/>
      <c r="L96" s="72" t="s">
        <v>1</v>
      </c>
    </row>
    <row r="97" spans="1:14">
      <c r="A97" s="200" t="s">
        <v>37</v>
      </c>
      <c r="B97" s="11" t="s">
        <v>3</v>
      </c>
      <c r="C97" s="210" t="s">
        <v>4</v>
      </c>
      <c r="D97" s="211"/>
      <c r="E97" s="211"/>
      <c r="F97" s="212"/>
      <c r="G97" s="204" t="s">
        <v>5</v>
      </c>
      <c r="H97" s="204"/>
      <c r="I97" s="204" t="s">
        <v>6</v>
      </c>
      <c r="J97" s="204"/>
      <c r="K97" s="204"/>
      <c r="L97" s="204"/>
      <c r="M97" s="204"/>
      <c r="N97" s="213" t="s">
        <v>7</v>
      </c>
    </row>
    <row r="98" spans="1:14">
      <c r="A98" s="201"/>
      <c r="B98" s="12" t="s">
        <v>8</v>
      </c>
      <c r="C98" s="208" t="s">
        <v>9</v>
      </c>
      <c r="D98" s="208" t="s">
        <v>10</v>
      </c>
      <c r="E98" s="208" t="s">
        <v>11</v>
      </c>
      <c r="F98" s="193" t="s">
        <v>12</v>
      </c>
      <c r="G98" s="207" t="s">
        <v>13</v>
      </c>
      <c r="H98" s="207" t="s">
        <v>14</v>
      </c>
      <c r="I98" s="193" t="s">
        <v>13</v>
      </c>
      <c r="J98" s="207" t="s">
        <v>15</v>
      </c>
      <c r="K98" s="207"/>
      <c r="L98" s="207"/>
      <c r="M98" s="193" t="s">
        <v>12</v>
      </c>
      <c r="N98" s="214"/>
    </row>
    <row r="99" spans="1:14">
      <c r="A99" s="201"/>
      <c r="B99" s="76" t="s">
        <v>16</v>
      </c>
      <c r="C99" s="209"/>
      <c r="D99" s="209"/>
      <c r="E99" s="209"/>
      <c r="F99" s="161" t="s">
        <v>17</v>
      </c>
      <c r="G99" s="207"/>
      <c r="H99" s="207"/>
      <c r="I99" s="41" t="s">
        <v>18</v>
      </c>
      <c r="J99" s="193" t="s">
        <v>9</v>
      </c>
      <c r="K99" s="193" t="s">
        <v>10</v>
      </c>
      <c r="L99" s="193" t="s">
        <v>11</v>
      </c>
      <c r="M99" s="193" t="s">
        <v>17</v>
      </c>
      <c r="N99" s="192" t="s">
        <v>17</v>
      </c>
    </row>
    <row r="100" spans="1:14">
      <c r="A100" s="201"/>
      <c r="B100" s="193" t="s">
        <v>19</v>
      </c>
      <c r="C100" s="91">
        <v>96.22</v>
      </c>
      <c r="D100" s="91">
        <v>294.05</v>
      </c>
      <c r="E100" s="91">
        <v>435.54</v>
      </c>
      <c r="F100" s="163">
        <f>(D100-E100)/E100*100</f>
        <v>-32.486109197777473</v>
      </c>
      <c r="G100" s="91">
        <v>2140</v>
      </c>
      <c r="H100" s="91">
        <v>160605.85</v>
      </c>
      <c r="I100" s="88">
        <v>215</v>
      </c>
      <c r="J100" s="88">
        <v>73.53</v>
      </c>
      <c r="K100" s="88">
        <v>323.51</v>
      </c>
      <c r="L100" s="88">
        <v>179.93</v>
      </c>
      <c r="M100" s="39">
        <f>(K100-L100)/L100*100</f>
        <v>79.79769910520757</v>
      </c>
      <c r="N100" s="165">
        <f t="shared" ref="N100:N105" si="21">D100/D327*100</f>
        <v>1.1814363990323196</v>
      </c>
    </row>
    <row r="101" spans="1:14">
      <c r="A101" s="201"/>
      <c r="B101" s="193" t="s">
        <v>20</v>
      </c>
      <c r="C101" s="91">
        <v>30.75</v>
      </c>
      <c r="D101" s="91">
        <v>85.06</v>
      </c>
      <c r="E101" s="91">
        <v>108.07</v>
      </c>
      <c r="F101" s="163">
        <f>(D101-E101)/E101*100</f>
        <v>-21.291755343758666</v>
      </c>
      <c r="G101" s="91">
        <v>753</v>
      </c>
      <c r="H101" s="91">
        <v>15060</v>
      </c>
      <c r="I101" s="88">
        <v>72</v>
      </c>
      <c r="J101" s="88">
        <v>18.98</v>
      </c>
      <c r="K101" s="88">
        <v>80.77</v>
      </c>
      <c r="L101" s="88">
        <v>71.25</v>
      </c>
      <c r="M101" s="39">
        <f>(K101-L101)/L101*100</f>
        <v>13.361403508771923</v>
      </c>
      <c r="N101" s="165">
        <f t="shared" si="21"/>
        <v>1.5184191507513207</v>
      </c>
    </row>
    <row r="102" spans="1:14">
      <c r="A102" s="201"/>
      <c r="B102" s="193" t="s">
        <v>21</v>
      </c>
      <c r="C102" s="91">
        <v>-0.73</v>
      </c>
      <c r="D102" s="91">
        <v>17.989999999999998</v>
      </c>
      <c r="E102" s="91">
        <v>22.08</v>
      </c>
      <c r="F102" s="163">
        <f>(D102-E102)/E102*100</f>
        <v>-18.523550724637683</v>
      </c>
      <c r="G102" s="91">
        <v>6</v>
      </c>
      <c r="H102" s="91">
        <v>31810</v>
      </c>
      <c r="I102" s="88"/>
      <c r="J102" s="88"/>
      <c r="K102" s="88"/>
      <c r="L102" s="88"/>
      <c r="M102" s="39" t="e">
        <f>(K102-L102)/L102*100</f>
        <v>#DIV/0!</v>
      </c>
      <c r="N102" s="165">
        <f t="shared" si="21"/>
        <v>0.86358369572262195</v>
      </c>
    </row>
    <row r="103" spans="1:14">
      <c r="A103" s="201"/>
      <c r="B103" s="193" t="s">
        <v>22</v>
      </c>
      <c r="C103" s="91">
        <v>0</v>
      </c>
      <c r="D103" s="91">
        <v>0.05</v>
      </c>
      <c r="E103" s="91"/>
      <c r="F103" s="163" t="e">
        <f>(D103-E103)/E103*100</f>
        <v>#DIV/0!</v>
      </c>
      <c r="G103" s="91">
        <v>3</v>
      </c>
      <c r="H103" s="91">
        <v>220</v>
      </c>
      <c r="I103" s="88"/>
      <c r="J103" s="88"/>
      <c r="K103" s="88"/>
      <c r="L103" s="88"/>
      <c r="M103" s="39"/>
      <c r="N103" s="165">
        <f t="shared" si="21"/>
        <v>1.1354201538258142E-2</v>
      </c>
    </row>
    <row r="104" spans="1:14">
      <c r="A104" s="201"/>
      <c r="B104" s="193" t="s">
        <v>23</v>
      </c>
      <c r="C104" s="91"/>
      <c r="D104" s="91"/>
      <c r="E104" s="91">
        <v>0.04</v>
      </c>
      <c r="F104" s="163"/>
      <c r="G104" s="91"/>
      <c r="H104" s="91"/>
      <c r="I104" s="88"/>
      <c r="J104" s="88"/>
      <c r="K104" s="88"/>
      <c r="L104" s="88"/>
      <c r="M104" s="39"/>
      <c r="N104" s="165">
        <f t="shared" si="21"/>
        <v>0</v>
      </c>
    </row>
    <row r="105" spans="1:14">
      <c r="A105" s="201"/>
      <c r="B105" s="193" t="s">
        <v>24</v>
      </c>
      <c r="C105" s="91">
        <v>8.6</v>
      </c>
      <c r="D105" s="91">
        <v>21.92</v>
      </c>
      <c r="E105" s="91">
        <v>36.380000000000003</v>
      </c>
      <c r="F105" s="163">
        <f>(D105-E105)/E105*100</f>
        <v>-39.747113798790544</v>
      </c>
      <c r="G105" s="91">
        <v>102</v>
      </c>
      <c r="H105" s="91">
        <v>51467.199999999997</v>
      </c>
      <c r="I105" s="88">
        <v>13</v>
      </c>
      <c r="J105" s="88">
        <v>2.5099999999999998</v>
      </c>
      <c r="K105" s="88">
        <v>13.46</v>
      </c>
      <c r="L105" s="88">
        <v>3.79</v>
      </c>
      <c r="M105" s="39">
        <f>(K105-L105)/L105*100</f>
        <v>255.14511873350929</v>
      </c>
      <c r="N105" s="165">
        <f t="shared" si="21"/>
        <v>0.65283385256313964</v>
      </c>
    </row>
    <row r="106" spans="1:14">
      <c r="A106" s="201"/>
      <c r="B106" s="193" t="s">
        <v>25</v>
      </c>
      <c r="C106" s="91"/>
      <c r="D106" s="91"/>
      <c r="E106" s="91"/>
      <c r="F106" s="163"/>
      <c r="G106" s="91"/>
      <c r="H106" s="91"/>
      <c r="I106" s="88"/>
      <c r="J106" s="88"/>
      <c r="K106" s="88"/>
      <c r="L106" s="88"/>
      <c r="M106" s="39"/>
      <c r="N106" s="165"/>
    </row>
    <row r="107" spans="1:14">
      <c r="A107" s="201"/>
      <c r="B107" s="193" t="s">
        <v>26</v>
      </c>
      <c r="C107" s="91">
        <v>2.6</v>
      </c>
      <c r="D107" s="91">
        <v>23.13</v>
      </c>
      <c r="E107" s="91">
        <v>13.83</v>
      </c>
      <c r="F107" s="163">
        <f>(D107-E107)/E107*100</f>
        <v>67.245119305856832</v>
      </c>
      <c r="G107" s="91">
        <v>922</v>
      </c>
      <c r="H107" s="91">
        <v>28405.4</v>
      </c>
      <c r="I107" s="88">
        <v>3</v>
      </c>
      <c r="J107" s="88">
        <v>0</v>
      </c>
      <c r="K107" s="88">
        <v>8.08</v>
      </c>
      <c r="L107" s="88">
        <v>28.51</v>
      </c>
      <c r="M107" s="39">
        <f>(K107-L107)/L107*100</f>
        <v>-71.659066994037175</v>
      </c>
      <c r="N107" s="165">
        <f>D107/D334*100</f>
        <v>0.21962118642413214</v>
      </c>
    </row>
    <row r="108" spans="1:14">
      <c r="A108" s="201"/>
      <c r="B108" s="193" t="s">
        <v>27</v>
      </c>
      <c r="C108" s="42">
        <v>0</v>
      </c>
      <c r="D108" s="42">
        <v>6.0000000000000001E-3</v>
      </c>
      <c r="E108" s="42"/>
      <c r="F108" s="163"/>
      <c r="G108" s="42">
        <v>5</v>
      </c>
      <c r="H108" s="42">
        <v>14</v>
      </c>
      <c r="I108" s="39"/>
      <c r="J108" s="39"/>
      <c r="K108" s="39"/>
      <c r="L108" s="39"/>
      <c r="M108" s="39"/>
      <c r="N108" s="165"/>
    </row>
    <row r="109" spans="1:14">
      <c r="A109" s="201"/>
      <c r="B109" s="18" t="s">
        <v>28</v>
      </c>
      <c r="C109" s="42"/>
      <c r="D109" s="42"/>
      <c r="E109" s="42"/>
      <c r="F109" s="163"/>
      <c r="G109" s="42"/>
      <c r="H109" s="42"/>
      <c r="I109" s="42"/>
      <c r="J109" s="42"/>
      <c r="K109" s="42"/>
      <c r="L109" s="42"/>
      <c r="M109" s="39"/>
      <c r="N109" s="165"/>
    </row>
    <row r="110" spans="1:14">
      <c r="A110" s="201"/>
      <c r="B110" s="18" t="s">
        <v>29</v>
      </c>
      <c r="C110" s="42"/>
      <c r="D110" s="42"/>
      <c r="E110" s="42"/>
      <c r="F110" s="163"/>
      <c r="G110" s="42"/>
      <c r="H110" s="42"/>
      <c r="I110" s="42"/>
      <c r="J110" s="42"/>
      <c r="K110" s="42"/>
      <c r="L110" s="42"/>
      <c r="M110" s="39"/>
      <c r="N110" s="165"/>
    </row>
    <row r="111" spans="1:14">
      <c r="A111" s="201"/>
      <c r="B111" s="18" t="s">
        <v>30</v>
      </c>
      <c r="C111" s="42"/>
      <c r="D111" s="42"/>
      <c r="E111" s="42"/>
      <c r="F111" s="163"/>
      <c r="G111" s="42"/>
      <c r="H111" s="42"/>
      <c r="I111" s="42"/>
      <c r="J111" s="42"/>
      <c r="K111" s="42"/>
      <c r="L111" s="42"/>
      <c r="M111" s="39"/>
      <c r="N111" s="165"/>
    </row>
    <row r="112" spans="1:14" ht="14.25" thickBot="1">
      <c r="A112" s="202"/>
      <c r="B112" s="19" t="s">
        <v>31</v>
      </c>
      <c r="C112" s="20">
        <f t="shared" ref="C112:L112" si="22">C100+C102+C103+C104+C105+C106+C107+C108</f>
        <v>106.68999999999998</v>
      </c>
      <c r="D112" s="20">
        <f t="shared" si="22"/>
        <v>357.14600000000002</v>
      </c>
      <c r="E112" s="20">
        <f t="shared" si="22"/>
        <v>507.87</v>
      </c>
      <c r="F112" s="160">
        <f>(D112-E112)/E112*100</f>
        <v>-29.677673420363476</v>
      </c>
      <c r="G112" s="20">
        <f t="shared" si="22"/>
        <v>3178</v>
      </c>
      <c r="H112" s="20">
        <f t="shared" si="22"/>
        <v>272522.45</v>
      </c>
      <c r="I112" s="20">
        <f t="shared" si="22"/>
        <v>231</v>
      </c>
      <c r="J112" s="20">
        <f t="shared" si="22"/>
        <v>76.040000000000006</v>
      </c>
      <c r="K112" s="20">
        <f t="shared" si="22"/>
        <v>345.04999999999995</v>
      </c>
      <c r="L112" s="20">
        <f t="shared" si="22"/>
        <v>212.23</v>
      </c>
      <c r="M112" s="20">
        <f>(K112-L112)/L112*100</f>
        <v>62.583046694623746</v>
      </c>
      <c r="N112" s="166">
        <f>D112/D339*100</f>
        <v>0.77424619586909293</v>
      </c>
    </row>
    <row r="113" spans="1:14" ht="14.25" thickTop="1">
      <c r="A113" s="197" t="s">
        <v>90</v>
      </c>
      <c r="B113" s="22" t="s">
        <v>19</v>
      </c>
      <c r="C113" s="42">
        <v>24.719341</v>
      </c>
      <c r="D113" s="42">
        <v>103.82387000000001</v>
      </c>
      <c r="E113" s="42">
        <v>103.68924799999999</v>
      </c>
      <c r="F113" s="167">
        <f>(D113-E113)/E113*100</f>
        <v>0.12983216929109329</v>
      </c>
      <c r="G113" s="42">
        <v>743</v>
      </c>
      <c r="H113" s="42">
        <v>75677.395757999999</v>
      </c>
      <c r="I113" s="42">
        <v>230</v>
      </c>
      <c r="J113" s="42">
        <v>17.140360000000005</v>
      </c>
      <c r="K113" s="42">
        <v>44.769933000000002</v>
      </c>
      <c r="L113" s="42">
        <v>13.753550000000001</v>
      </c>
      <c r="M113" s="129">
        <f t="shared" ref="M113:M128" si="23">(K113-L113)/L113*100</f>
        <v>225.51547055123947</v>
      </c>
      <c r="N113" s="168">
        <f>D113/D327*100</f>
        <v>0.41714436016459677</v>
      </c>
    </row>
    <row r="114" spans="1:14">
      <c r="A114" s="198"/>
      <c r="B114" s="193" t="s">
        <v>20</v>
      </c>
      <c r="C114" s="42">
        <v>2.343588</v>
      </c>
      <c r="D114" s="42">
        <v>6.5582229999999999</v>
      </c>
      <c r="E114" s="42">
        <v>29.800047999999997</v>
      </c>
      <c r="F114" s="163">
        <f>(D114-E114)/E114*100</f>
        <v>-77.99257571665656</v>
      </c>
      <c r="G114" s="42">
        <v>72</v>
      </c>
      <c r="H114" s="42">
        <v>1440</v>
      </c>
      <c r="I114" s="42">
        <v>73</v>
      </c>
      <c r="J114" s="42">
        <v>2.7382</v>
      </c>
      <c r="K114" s="42">
        <v>8.1450990000000001</v>
      </c>
      <c r="L114" s="42">
        <v>1.7211000000000001</v>
      </c>
      <c r="M114" s="39">
        <f t="shared" si="23"/>
        <v>373.24960780895935</v>
      </c>
      <c r="N114" s="165">
        <f>D114/D328*100</f>
        <v>0.11707184808485513</v>
      </c>
    </row>
    <row r="115" spans="1:14">
      <c r="A115" s="198"/>
      <c r="B115" s="193" t="s">
        <v>21</v>
      </c>
      <c r="C115" s="42">
        <v>0</v>
      </c>
      <c r="D115" s="42">
        <v>2.264151</v>
      </c>
      <c r="E115" s="42">
        <v>0.28301900000000002</v>
      </c>
      <c r="F115" s="163"/>
      <c r="G115" s="42">
        <v>3</v>
      </c>
      <c r="H115" s="42">
        <v>2200</v>
      </c>
      <c r="I115" s="42"/>
      <c r="J115" s="42">
        <v>0</v>
      </c>
      <c r="K115" s="42">
        <v>0</v>
      </c>
      <c r="L115" s="42">
        <v>0</v>
      </c>
      <c r="M115" s="39"/>
      <c r="N115" s="165"/>
    </row>
    <row r="116" spans="1:14">
      <c r="A116" s="198"/>
      <c r="B116" s="193" t="s">
        <v>22</v>
      </c>
      <c r="C116" s="42">
        <v>0</v>
      </c>
      <c r="D116" s="42">
        <v>0</v>
      </c>
      <c r="E116" s="42">
        <v>0</v>
      </c>
      <c r="F116" s="163"/>
      <c r="G116" s="42">
        <v>0</v>
      </c>
      <c r="H116" s="42">
        <v>0</v>
      </c>
      <c r="I116" s="42"/>
      <c r="J116" s="42">
        <v>0</v>
      </c>
      <c r="K116" s="42">
        <v>0</v>
      </c>
      <c r="L116" s="42">
        <v>0</v>
      </c>
      <c r="M116" s="39"/>
      <c r="N116" s="165"/>
    </row>
    <row r="117" spans="1:14">
      <c r="A117" s="198"/>
      <c r="B117" s="193" t="s">
        <v>23</v>
      </c>
      <c r="C117" s="42">
        <v>0</v>
      </c>
      <c r="D117" s="42">
        <v>0</v>
      </c>
      <c r="E117" s="42">
        <v>0</v>
      </c>
      <c r="F117" s="163"/>
      <c r="G117" s="42"/>
      <c r="H117" s="42"/>
      <c r="I117" s="42"/>
      <c r="J117" s="42">
        <v>0</v>
      </c>
      <c r="K117" s="42">
        <v>0</v>
      </c>
      <c r="L117" s="42">
        <v>0</v>
      </c>
      <c r="M117" s="39"/>
      <c r="N117" s="165"/>
    </row>
    <row r="118" spans="1:14">
      <c r="A118" s="198"/>
      <c r="B118" s="193" t="s">
        <v>24</v>
      </c>
      <c r="C118" s="42">
        <v>-2.053245</v>
      </c>
      <c r="D118" s="42">
        <v>25.779067000000001</v>
      </c>
      <c r="E118" s="42">
        <v>14.891646</v>
      </c>
      <c r="F118" s="163">
        <f>(D118-E118)/E118*100</f>
        <v>73.11093078629456</v>
      </c>
      <c r="G118" s="42">
        <v>39</v>
      </c>
      <c r="H118" s="42">
        <v>57663.18</v>
      </c>
      <c r="I118" s="42"/>
      <c r="J118" s="42">
        <v>0.66050000000000031</v>
      </c>
      <c r="K118" s="42">
        <v>3.8852500000000001</v>
      </c>
      <c r="L118" s="42">
        <v>0</v>
      </c>
      <c r="M118" s="39"/>
      <c r="N118" s="165">
        <f>D118/D332*100</f>
        <v>0.76776677121775994</v>
      </c>
    </row>
    <row r="119" spans="1:14">
      <c r="A119" s="198"/>
      <c r="B119" s="193" t="s">
        <v>25</v>
      </c>
      <c r="C119" s="42">
        <v>0</v>
      </c>
      <c r="D119" s="42">
        <v>0</v>
      </c>
      <c r="E119" s="42">
        <v>0</v>
      </c>
      <c r="F119" s="163"/>
      <c r="G119" s="42"/>
      <c r="H119" s="42"/>
      <c r="I119" s="42"/>
      <c r="J119" s="42">
        <v>0</v>
      </c>
      <c r="K119" s="42">
        <v>0</v>
      </c>
      <c r="L119" s="42">
        <v>0</v>
      </c>
      <c r="M119" s="39"/>
      <c r="N119" s="165"/>
    </row>
    <row r="120" spans="1:14">
      <c r="A120" s="198"/>
      <c r="B120" s="193" t="s">
        <v>26</v>
      </c>
      <c r="C120" s="42">
        <v>2.1301320000000001</v>
      </c>
      <c r="D120" s="42">
        <v>33.468586999999999</v>
      </c>
      <c r="E120" s="42">
        <v>2.3485490000000002</v>
      </c>
      <c r="F120" s="163">
        <f>(D120-E120)/E120*100</f>
        <v>1325.075099561474</v>
      </c>
      <c r="G120" s="42">
        <v>464</v>
      </c>
      <c r="H120" s="42">
        <v>44547.573700000001</v>
      </c>
      <c r="I120" s="42"/>
      <c r="J120" s="42">
        <v>0</v>
      </c>
      <c r="K120" s="42">
        <v>0</v>
      </c>
      <c r="L120" s="42">
        <v>0</v>
      </c>
      <c r="M120" s="39"/>
      <c r="N120" s="165">
        <f>D120/D334*100</f>
        <v>0.3177868908291952</v>
      </c>
    </row>
    <row r="121" spans="1:14">
      <c r="A121" s="198"/>
      <c r="B121" s="193" t="s">
        <v>27</v>
      </c>
      <c r="C121" s="39">
        <v>0</v>
      </c>
      <c r="D121" s="39">
        <v>0</v>
      </c>
      <c r="E121" s="39">
        <v>0</v>
      </c>
      <c r="F121" s="163"/>
      <c r="G121" s="42">
        <v>0</v>
      </c>
      <c r="H121" s="42">
        <v>1505.4</v>
      </c>
      <c r="I121" s="42"/>
      <c r="J121" s="42">
        <v>0</v>
      </c>
      <c r="K121" s="42">
        <v>0</v>
      </c>
      <c r="L121" s="42">
        <v>0</v>
      </c>
      <c r="M121" s="39"/>
      <c r="N121" s="165"/>
    </row>
    <row r="122" spans="1:14">
      <c r="A122" s="198"/>
      <c r="B122" s="18" t="s">
        <v>28</v>
      </c>
      <c r="C122" s="42">
        <v>0</v>
      </c>
      <c r="D122" s="42">
        <v>0</v>
      </c>
      <c r="E122" s="42">
        <v>0</v>
      </c>
      <c r="F122" s="163"/>
      <c r="G122" s="42"/>
      <c r="H122" s="42"/>
      <c r="I122" s="42"/>
      <c r="J122" s="42">
        <v>0</v>
      </c>
      <c r="K122" s="42"/>
      <c r="L122" s="42"/>
      <c r="M122" s="39"/>
      <c r="N122" s="165"/>
    </row>
    <row r="123" spans="1:14">
      <c r="A123" s="198"/>
      <c r="B123" s="18" t="s">
        <v>29</v>
      </c>
      <c r="C123" s="42">
        <v>0</v>
      </c>
      <c r="D123" s="42">
        <v>0</v>
      </c>
      <c r="E123" s="42">
        <v>0</v>
      </c>
      <c r="F123" s="163"/>
      <c r="G123" s="42"/>
      <c r="H123" s="42"/>
      <c r="I123" s="42"/>
      <c r="J123" s="42">
        <v>0</v>
      </c>
      <c r="K123" s="42">
        <v>0</v>
      </c>
      <c r="L123" s="42"/>
      <c r="M123" s="39"/>
      <c r="N123" s="165"/>
    </row>
    <row r="124" spans="1:14">
      <c r="A124" s="198"/>
      <c r="B124" s="18" t="s">
        <v>30</v>
      </c>
      <c r="C124" s="42">
        <v>0</v>
      </c>
      <c r="D124" s="42">
        <v>0</v>
      </c>
      <c r="E124" s="42">
        <v>0</v>
      </c>
      <c r="F124" s="163"/>
      <c r="G124" s="39"/>
      <c r="H124" s="39"/>
      <c r="I124" s="39"/>
      <c r="J124" s="39">
        <v>0</v>
      </c>
      <c r="K124" s="39"/>
      <c r="L124" s="39"/>
      <c r="M124" s="39"/>
      <c r="N124" s="165"/>
    </row>
    <row r="125" spans="1:14" ht="14.25" thickBot="1">
      <c r="A125" s="199"/>
      <c r="B125" s="19" t="s">
        <v>31</v>
      </c>
      <c r="C125" s="20">
        <f t="shared" ref="C125:L125" si="24">C113+C115+C116+C117+C118+C119+C120+C121</f>
        <v>24.796227999999999</v>
      </c>
      <c r="D125" s="20">
        <f t="shared" si="24"/>
        <v>165.33567500000004</v>
      </c>
      <c r="E125" s="20">
        <f t="shared" si="24"/>
        <v>121.21246199999999</v>
      </c>
      <c r="F125" s="160">
        <f t="shared" ref="F125:F131" si="25">(D125-E125)/E125*100</f>
        <v>36.401548382046769</v>
      </c>
      <c r="G125" s="20">
        <f t="shared" si="24"/>
        <v>1249</v>
      </c>
      <c r="H125" s="20">
        <f t="shared" si="24"/>
        <v>181593.54945799999</v>
      </c>
      <c r="I125" s="20">
        <f t="shared" si="24"/>
        <v>230</v>
      </c>
      <c r="J125" s="20">
        <f t="shared" si="24"/>
        <v>17.800860000000004</v>
      </c>
      <c r="K125" s="20">
        <f t="shared" si="24"/>
        <v>48.655183000000001</v>
      </c>
      <c r="L125" s="20">
        <f t="shared" si="24"/>
        <v>13.753550000000001</v>
      </c>
      <c r="M125" s="20">
        <f t="shared" si="23"/>
        <v>253.76454079128666</v>
      </c>
      <c r="N125" s="166">
        <f>D125/D339*100</f>
        <v>0.35842629459716396</v>
      </c>
    </row>
    <row r="126" spans="1:14" ht="14.25" thickTop="1">
      <c r="A126" s="197" t="s">
        <v>38</v>
      </c>
      <c r="B126" s="193" t="s">
        <v>19</v>
      </c>
      <c r="C126" s="87">
        <v>204.66231300000001</v>
      </c>
      <c r="D126" s="92">
        <v>803.96171000000004</v>
      </c>
      <c r="E126" s="92">
        <v>830</v>
      </c>
      <c r="F126" s="163">
        <f t="shared" si="25"/>
        <v>-3.1371433734939709</v>
      </c>
      <c r="G126" s="94">
        <v>4321</v>
      </c>
      <c r="H126" s="94">
        <v>401134.30730400002</v>
      </c>
      <c r="I126" s="94">
        <v>1210</v>
      </c>
      <c r="J126" s="94">
        <v>187.32056800000001</v>
      </c>
      <c r="K126" s="94">
        <v>485.92484400000001</v>
      </c>
      <c r="L126" s="94">
        <v>361.32950499999998</v>
      </c>
      <c r="M126" s="39">
        <f t="shared" si="23"/>
        <v>34.482470231707211</v>
      </c>
      <c r="N126" s="165">
        <f t="shared" ref="N126:N131" si="26">D126/D327*100</f>
        <v>3.2301636715601627</v>
      </c>
    </row>
    <row r="127" spans="1:14">
      <c r="A127" s="198"/>
      <c r="B127" s="193" t="s">
        <v>20</v>
      </c>
      <c r="C127" s="88">
        <v>22.149877</v>
      </c>
      <c r="D127" s="94">
        <v>120.932129</v>
      </c>
      <c r="E127" s="94">
        <v>212</v>
      </c>
      <c r="F127" s="163">
        <f t="shared" si="25"/>
        <v>-42.9565429245283</v>
      </c>
      <c r="G127" s="94">
        <v>974</v>
      </c>
      <c r="H127" s="94">
        <v>19427.8</v>
      </c>
      <c r="I127" s="94">
        <v>444</v>
      </c>
      <c r="J127" s="94">
        <v>49.855324000000003</v>
      </c>
      <c r="K127" s="94">
        <v>157.44846100000001</v>
      </c>
      <c r="L127" s="94">
        <v>145.16187199999999</v>
      </c>
      <c r="M127" s="39">
        <f t="shared" si="23"/>
        <v>8.4640607280126705</v>
      </c>
      <c r="N127" s="165">
        <f t="shared" si="26"/>
        <v>2.1587780462582784</v>
      </c>
    </row>
    <row r="128" spans="1:14">
      <c r="A128" s="198"/>
      <c r="B128" s="193" t="s">
        <v>21</v>
      </c>
      <c r="C128" s="88">
        <v>1.6492450000000001</v>
      </c>
      <c r="D128" s="94">
        <v>4.9660869999999999</v>
      </c>
      <c r="E128" s="94">
        <v>4.4000000000000004</v>
      </c>
      <c r="F128" s="163">
        <f t="shared" si="25"/>
        <v>12.865613636363626</v>
      </c>
      <c r="G128" s="94">
        <v>12</v>
      </c>
      <c r="H128" s="94">
        <v>10994.511595</v>
      </c>
      <c r="I128" s="94"/>
      <c r="J128" s="94"/>
      <c r="K128" s="94"/>
      <c r="L128" s="94"/>
      <c r="M128" s="39" t="e">
        <f t="shared" si="23"/>
        <v>#DIV/0!</v>
      </c>
      <c r="N128" s="165">
        <f t="shared" si="26"/>
        <v>0.2383897590183473</v>
      </c>
    </row>
    <row r="129" spans="1:14">
      <c r="A129" s="198"/>
      <c r="B129" s="193" t="s">
        <v>22</v>
      </c>
      <c r="C129" s="88">
        <v>4.1019329999999998</v>
      </c>
      <c r="D129" s="94">
        <v>4.3494669999999998</v>
      </c>
      <c r="E129" s="94">
        <v>0.56999999999999995</v>
      </c>
      <c r="F129" s="163">
        <f t="shared" si="25"/>
        <v>663.06438596491239</v>
      </c>
      <c r="G129" s="94">
        <v>391</v>
      </c>
      <c r="H129" s="94">
        <v>219601.5</v>
      </c>
      <c r="I129" s="94">
        <v>4</v>
      </c>
      <c r="J129" s="94">
        <v>0.22</v>
      </c>
      <c r="K129" s="94">
        <v>1.4758</v>
      </c>
      <c r="L129" s="94">
        <v>0.18</v>
      </c>
      <c r="M129" s="39"/>
      <c r="N129" s="165">
        <f t="shared" si="26"/>
        <v>0.98769449804006049</v>
      </c>
    </row>
    <row r="130" spans="1:14">
      <c r="A130" s="198"/>
      <c r="B130" s="193" t="s">
        <v>23</v>
      </c>
      <c r="C130" s="88"/>
      <c r="D130" s="94"/>
      <c r="E130" s="94">
        <v>0.39</v>
      </c>
      <c r="F130" s="163">
        <f t="shared" si="25"/>
        <v>-100</v>
      </c>
      <c r="G130" s="94"/>
      <c r="H130" s="94"/>
      <c r="I130" s="94"/>
      <c r="J130" s="94"/>
      <c r="K130" s="94"/>
      <c r="L130" s="94"/>
      <c r="M130" s="39"/>
      <c r="N130" s="165">
        <f t="shared" si="26"/>
        <v>0</v>
      </c>
    </row>
    <row r="131" spans="1:14">
      <c r="A131" s="198"/>
      <c r="B131" s="193" t="s">
        <v>24</v>
      </c>
      <c r="C131" s="88">
        <v>38.659055000000002</v>
      </c>
      <c r="D131" s="94">
        <v>101.62472099999999</v>
      </c>
      <c r="E131" s="94">
        <v>49</v>
      </c>
      <c r="F131" s="163">
        <f t="shared" si="25"/>
        <v>107.39738979591836</v>
      </c>
      <c r="G131" s="94">
        <v>200</v>
      </c>
      <c r="H131" s="94">
        <v>11234152.375</v>
      </c>
      <c r="I131" s="94">
        <v>16</v>
      </c>
      <c r="J131" s="94">
        <v>0.56416100000000002</v>
      </c>
      <c r="K131" s="94">
        <v>4.9281810000000004</v>
      </c>
      <c r="L131" s="94">
        <v>8.2875689999999995</v>
      </c>
      <c r="M131" s="39">
        <f>(K131-L131)/L131*100</f>
        <v>-40.535264321781206</v>
      </c>
      <c r="N131" s="165">
        <f t="shared" si="26"/>
        <v>3.026644987503841</v>
      </c>
    </row>
    <row r="132" spans="1:14">
      <c r="A132" s="198"/>
      <c r="B132" s="193" t="s">
        <v>25</v>
      </c>
      <c r="C132" s="90"/>
      <c r="D132" s="95"/>
      <c r="E132" s="95"/>
      <c r="F132" s="163"/>
      <c r="G132" s="95"/>
      <c r="H132" s="95"/>
      <c r="I132" s="95"/>
      <c r="J132" s="95"/>
      <c r="K132" s="95"/>
      <c r="L132" s="95"/>
      <c r="M132" s="39"/>
      <c r="N132" s="165"/>
    </row>
    <row r="133" spans="1:14">
      <c r="A133" s="198"/>
      <c r="B133" s="193" t="s">
        <v>26</v>
      </c>
      <c r="C133" s="88">
        <v>10.586410000000001</v>
      </c>
      <c r="D133" s="94">
        <v>107.78719100000001</v>
      </c>
      <c r="E133" s="94">
        <v>67</v>
      </c>
      <c r="F133" s="163">
        <f>(D133-E133)/E133*100</f>
        <v>60.876404477611956</v>
      </c>
      <c r="G133" s="94">
        <v>6515</v>
      </c>
      <c r="H133" s="94">
        <v>1627668.90286</v>
      </c>
      <c r="I133" s="94">
        <v>82</v>
      </c>
      <c r="J133" s="94">
        <v>4.2725309999999999</v>
      </c>
      <c r="K133" s="94">
        <v>16.101949999999999</v>
      </c>
      <c r="L133" s="94">
        <v>10.310226</v>
      </c>
      <c r="M133" s="39">
        <f>(K133-L133)/L133*100</f>
        <v>56.174559122176362</v>
      </c>
      <c r="N133" s="165">
        <f>D133/D334*100</f>
        <v>1.0234479363918951</v>
      </c>
    </row>
    <row r="134" spans="1:14">
      <c r="A134" s="198"/>
      <c r="B134" s="193" t="s">
        <v>27</v>
      </c>
      <c r="C134" s="91"/>
      <c r="D134" s="94"/>
      <c r="E134" s="94">
        <v>0</v>
      </c>
      <c r="F134" s="163" t="e">
        <f>(D134-E134)/E134*100</f>
        <v>#DIV/0!</v>
      </c>
      <c r="G134" s="94"/>
      <c r="H134" s="94"/>
      <c r="I134" s="94"/>
      <c r="J134" s="94"/>
      <c r="K134" s="94"/>
      <c r="L134" s="94"/>
      <c r="M134" s="39"/>
      <c r="N134" s="165">
        <f>D134/D335*100</f>
        <v>0</v>
      </c>
    </row>
    <row r="135" spans="1:14">
      <c r="A135" s="198"/>
      <c r="B135" s="18" t="s">
        <v>28</v>
      </c>
      <c r="C135" s="91"/>
      <c r="D135" s="96"/>
      <c r="E135" s="96">
        <v>0</v>
      </c>
      <c r="F135" s="163"/>
      <c r="G135" s="96"/>
      <c r="H135" s="96"/>
      <c r="I135" s="97"/>
      <c r="J135" s="96"/>
      <c r="K135" s="96"/>
      <c r="L135" s="97"/>
      <c r="M135" s="39"/>
      <c r="N135" s="165"/>
    </row>
    <row r="136" spans="1:14">
      <c r="A136" s="198"/>
      <c r="B136" s="18" t="s">
        <v>29</v>
      </c>
      <c r="C136" s="91"/>
      <c r="D136" s="91"/>
      <c r="E136" s="91"/>
      <c r="F136" s="163"/>
      <c r="G136" s="96"/>
      <c r="H136" s="96"/>
      <c r="I136" s="91"/>
      <c r="J136" s="91"/>
      <c r="K136" s="91"/>
      <c r="L136" s="91"/>
      <c r="M136" s="39"/>
      <c r="N136" s="165">
        <f>D136/D337*100</f>
        <v>0</v>
      </c>
    </row>
    <row r="137" spans="1:14">
      <c r="A137" s="198"/>
      <c r="B137" s="18" t="s">
        <v>30</v>
      </c>
      <c r="C137" s="91"/>
      <c r="D137" s="97"/>
      <c r="E137" s="97"/>
      <c r="F137" s="163"/>
      <c r="G137" s="97"/>
      <c r="H137" s="97"/>
      <c r="I137" s="91"/>
      <c r="J137" s="91"/>
      <c r="K137" s="91"/>
      <c r="L137" s="96"/>
      <c r="M137" s="39"/>
      <c r="N137" s="165"/>
    </row>
    <row r="138" spans="1:14" ht="14.25" thickBot="1">
      <c r="A138" s="199"/>
      <c r="B138" s="19" t="s">
        <v>31</v>
      </c>
      <c r="C138" s="20">
        <f t="shared" ref="C138:L138" si="27">C126+C128+C129+C130+C131+C132+C133+C134</f>
        <v>259.65895599999999</v>
      </c>
      <c r="D138" s="20">
        <f t="shared" si="27"/>
        <v>1022.6891760000001</v>
      </c>
      <c r="E138" s="20">
        <v>951.36</v>
      </c>
      <c r="F138" s="160">
        <f>(D138-E138)/E138*100</f>
        <v>7.4976009081735695</v>
      </c>
      <c r="G138" s="20">
        <f t="shared" si="27"/>
        <v>11439</v>
      </c>
      <c r="H138" s="20">
        <f t="shared" si="27"/>
        <v>13493551.596759001</v>
      </c>
      <c r="I138" s="20">
        <f t="shared" si="27"/>
        <v>1312</v>
      </c>
      <c r="J138" s="20">
        <f t="shared" si="27"/>
        <v>192.37726000000001</v>
      </c>
      <c r="K138" s="20">
        <f t="shared" si="27"/>
        <v>508.43077499999998</v>
      </c>
      <c r="L138" s="20">
        <f t="shared" si="27"/>
        <v>380.10730000000001</v>
      </c>
      <c r="M138" s="20">
        <f>(K138-L138)/L138*100</f>
        <v>33.759802824097292</v>
      </c>
      <c r="N138" s="166">
        <f>D138/D339*100</f>
        <v>2.2170574613029332</v>
      </c>
    </row>
    <row r="139" spans="1:14" ht="14.25" thickTop="1"/>
    <row r="142" spans="1:14" s="70" customFormat="1" ht="18.75">
      <c r="A142" s="203" t="str">
        <f>A1</f>
        <v>2021年1-4月丹东市财产保险业务统计表</v>
      </c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</row>
    <row r="143" spans="1:14" s="70" customFormat="1" ht="14.25" thickBot="1">
      <c r="B143" s="72" t="s">
        <v>0</v>
      </c>
      <c r="C143" s="71"/>
      <c r="D143" s="71"/>
      <c r="F143" s="71"/>
      <c r="G143" s="89" t="str">
        <f>G2</f>
        <v>（2021年1-4月）</v>
      </c>
      <c r="H143" s="71"/>
      <c r="I143" s="71"/>
      <c r="J143" s="71"/>
      <c r="K143" s="71"/>
      <c r="L143" s="72" t="s">
        <v>1</v>
      </c>
    </row>
    <row r="144" spans="1:14">
      <c r="A144" s="200" t="s">
        <v>39</v>
      </c>
      <c r="B144" s="73" t="s">
        <v>3</v>
      </c>
      <c r="C144" s="204" t="s">
        <v>4</v>
      </c>
      <c r="D144" s="204"/>
      <c r="E144" s="204"/>
      <c r="F144" s="204"/>
      <c r="G144" s="204" t="s">
        <v>5</v>
      </c>
      <c r="H144" s="204"/>
      <c r="I144" s="204" t="s">
        <v>6</v>
      </c>
      <c r="J144" s="204"/>
      <c r="K144" s="204"/>
      <c r="L144" s="204"/>
      <c r="M144" s="204"/>
      <c r="N144" s="213" t="s">
        <v>7</v>
      </c>
    </row>
    <row r="145" spans="1:14">
      <c r="A145" s="201"/>
      <c r="B145" s="71" t="s">
        <v>8</v>
      </c>
      <c r="C145" s="207" t="s">
        <v>9</v>
      </c>
      <c r="D145" s="207" t="s">
        <v>10</v>
      </c>
      <c r="E145" s="207" t="s">
        <v>11</v>
      </c>
      <c r="F145" s="193" t="s">
        <v>12</v>
      </c>
      <c r="G145" s="207" t="s">
        <v>13</v>
      </c>
      <c r="H145" s="207" t="s">
        <v>14</v>
      </c>
      <c r="I145" s="193" t="s">
        <v>13</v>
      </c>
      <c r="J145" s="207" t="s">
        <v>15</v>
      </c>
      <c r="K145" s="207"/>
      <c r="L145" s="207"/>
      <c r="M145" s="193" t="s">
        <v>12</v>
      </c>
      <c r="N145" s="214"/>
    </row>
    <row r="146" spans="1:14">
      <c r="A146" s="201"/>
      <c r="B146" s="74" t="s">
        <v>16</v>
      </c>
      <c r="C146" s="207"/>
      <c r="D146" s="207"/>
      <c r="E146" s="207"/>
      <c r="F146" s="193" t="s">
        <v>17</v>
      </c>
      <c r="G146" s="207"/>
      <c r="H146" s="207"/>
      <c r="I146" s="41" t="s">
        <v>18</v>
      </c>
      <c r="J146" s="193" t="s">
        <v>9</v>
      </c>
      <c r="K146" s="193" t="s">
        <v>10</v>
      </c>
      <c r="L146" s="193" t="s">
        <v>11</v>
      </c>
      <c r="M146" s="193" t="s">
        <v>17</v>
      </c>
      <c r="N146" s="192" t="s">
        <v>17</v>
      </c>
    </row>
    <row r="147" spans="1:14">
      <c r="A147" s="201"/>
      <c r="B147" s="193" t="s">
        <v>19</v>
      </c>
      <c r="C147" s="28">
        <v>2.4373</v>
      </c>
      <c r="D147" s="143">
        <v>21.539200000000001</v>
      </c>
      <c r="E147" s="143">
        <v>54.263300000000001</v>
      </c>
      <c r="F147" s="39">
        <f>(D147-E147)/E147*100</f>
        <v>-60.306136928642374</v>
      </c>
      <c r="G147" s="24">
        <v>163</v>
      </c>
      <c r="H147" s="24">
        <v>19892.3223</v>
      </c>
      <c r="I147" s="24">
        <v>91</v>
      </c>
      <c r="J147" s="28">
        <v>7.2568999999999999</v>
      </c>
      <c r="K147" s="28">
        <v>67.743799999999993</v>
      </c>
      <c r="L147" s="28">
        <v>45.392899999999997</v>
      </c>
      <c r="M147" s="39">
        <f>(K147-L147)/L147*100</f>
        <v>49.238757603061266</v>
      </c>
      <c r="N147" s="165">
        <f>D147/D327*100</f>
        <v>8.6540366896911872E-2</v>
      </c>
    </row>
    <row r="148" spans="1:14">
      <c r="A148" s="201"/>
      <c r="B148" s="193" t="s">
        <v>20</v>
      </c>
      <c r="C148" s="144">
        <v>0.28439999999999999</v>
      </c>
      <c r="D148" s="144">
        <v>1.6153</v>
      </c>
      <c r="E148" s="196">
        <v>18.252500000000001</v>
      </c>
      <c r="F148" s="39">
        <f>(D148-E148)/E148*100</f>
        <v>-91.150253389946585</v>
      </c>
      <c r="G148" s="24">
        <v>19</v>
      </c>
      <c r="H148" s="24">
        <v>418</v>
      </c>
      <c r="I148" s="24"/>
      <c r="J148" s="144">
        <v>1.5306999999999999</v>
      </c>
      <c r="K148" s="144">
        <v>5.5514999999999999</v>
      </c>
      <c r="L148" s="144">
        <v>18.170100000000001</v>
      </c>
      <c r="M148" s="39">
        <f>(K148-L148)/L148*100</f>
        <v>-69.447058629286573</v>
      </c>
      <c r="N148" s="165">
        <f>D148/D328*100</f>
        <v>2.8834968894998921E-2</v>
      </c>
    </row>
    <row r="149" spans="1:14">
      <c r="A149" s="201"/>
      <c r="B149" s="193" t="s">
        <v>21</v>
      </c>
      <c r="C149" s="28">
        <v>0.44740000000000002</v>
      </c>
      <c r="D149" s="28">
        <v>1.7898000000000001</v>
      </c>
      <c r="E149" s="28">
        <v>1.7887999999999999</v>
      </c>
      <c r="F149" s="39">
        <f>(D149-E149)/E149*100</f>
        <v>5.5903398926660991E-2</v>
      </c>
      <c r="G149" s="37">
        <v>4</v>
      </c>
      <c r="H149" s="37">
        <v>12400</v>
      </c>
      <c r="I149" s="24"/>
      <c r="J149" s="28">
        <v>0.52349999999999997</v>
      </c>
      <c r="K149" s="28">
        <v>0.52349999999999997</v>
      </c>
      <c r="L149" s="28">
        <v>2.6383999999999999</v>
      </c>
      <c r="M149" s="39">
        <f>(K149-L149)/L149*100</f>
        <v>-80.158429351121896</v>
      </c>
      <c r="N149" s="165">
        <f>D149/D329*100</f>
        <v>8.5916736998574147E-2</v>
      </c>
    </row>
    <row r="150" spans="1:14">
      <c r="A150" s="201"/>
      <c r="B150" s="193" t="s">
        <v>22</v>
      </c>
      <c r="C150" s="28">
        <v>0</v>
      </c>
      <c r="D150" s="28">
        <v>7.2400000000000006E-2</v>
      </c>
      <c r="E150" s="28">
        <v>1.0200000000000001E-2</v>
      </c>
      <c r="F150" s="39">
        <f>(D150-E150)/E150*100</f>
        <v>609.8039215686274</v>
      </c>
      <c r="G150" s="37">
        <v>3</v>
      </c>
      <c r="H150" s="37">
        <v>786</v>
      </c>
      <c r="I150" s="24">
        <v>1</v>
      </c>
      <c r="J150" s="28">
        <v>1.2999999999999999E-3</v>
      </c>
      <c r="K150" s="28">
        <v>0.28389999999999999</v>
      </c>
      <c r="L150" s="28">
        <v>0</v>
      </c>
      <c r="M150" s="39" t="e">
        <f>(K150-L150)/L150*100</f>
        <v>#DIV/0!</v>
      </c>
      <c r="N150" s="165">
        <f>D150/D330*100</f>
        <v>1.6440883827397789E-2</v>
      </c>
    </row>
    <row r="151" spans="1:14" ht="15">
      <c r="A151" s="201"/>
      <c r="B151" s="193" t="s">
        <v>23</v>
      </c>
      <c r="C151" s="145"/>
      <c r="D151" s="145"/>
      <c r="E151" s="145"/>
      <c r="F151" s="39"/>
      <c r="G151" s="37">
        <v>0</v>
      </c>
      <c r="H151" s="37">
        <v>0</v>
      </c>
      <c r="I151" s="24"/>
      <c r="J151" s="24"/>
      <c r="K151" s="24"/>
      <c r="L151" s="24"/>
      <c r="M151" s="39"/>
      <c r="N151" s="165"/>
    </row>
    <row r="152" spans="1:14">
      <c r="A152" s="201"/>
      <c r="B152" s="193" t="s">
        <v>24</v>
      </c>
      <c r="C152" s="28">
        <v>13.1585</v>
      </c>
      <c r="D152" s="28">
        <v>13.9072</v>
      </c>
      <c r="E152" s="28">
        <v>12.5532</v>
      </c>
      <c r="F152" s="39">
        <f>(D152-E152)/E152*100</f>
        <v>10.786094382308885</v>
      </c>
      <c r="G152" s="37">
        <v>3</v>
      </c>
      <c r="H152" s="37">
        <v>14064.05</v>
      </c>
      <c r="I152" s="24"/>
      <c r="J152" s="28">
        <v>8.9700000000000002E-2</v>
      </c>
      <c r="K152" s="28">
        <v>0.13830000000000001</v>
      </c>
      <c r="L152" s="28">
        <v>3.3690000000000002</v>
      </c>
      <c r="M152" s="39">
        <f>(K152-L152)/L152*100</f>
        <v>-95.894924309884232</v>
      </c>
      <c r="N152" s="165">
        <f>D152/D332*100</f>
        <v>0.41419210558239483</v>
      </c>
    </row>
    <row r="153" spans="1:14">
      <c r="A153" s="201"/>
      <c r="B153" s="193" t="s">
        <v>25</v>
      </c>
      <c r="C153" s="24"/>
      <c r="D153" s="24"/>
      <c r="E153" s="24"/>
      <c r="F153" s="39"/>
      <c r="G153" s="37"/>
      <c r="H153" s="37"/>
      <c r="I153" s="24"/>
      <c r="J153" s="24"/>
      <c r="K153" s="24"/>
      <c r="L153" s="24"/>
      <c r="M153" s="39"/>
      <c r="N153" s="165"/>
    </row>
    <row r="154" spans="1:14">
      <c r="A154" s="201"/>
      <c r="B154" s="193" t="s">
        <v>26</v>
      </c>
      <c r="C154" s="146">
        <v>0.11609999999999999</v>
      </c>
      <c r="D154" s="146">
        <v>5.2298999999999998</v>
      </c>
      <c r="E154" s="146">
        <v>6.6193</v>
      </c>
      <c r="F154" s="39">
        <f>(D154-E154)/E154*100</f>
        <v>-20.990134908525075</v>
      </c>
      <c r="G154" s="37">
        <v>16</v>
      </c>
      <c r="H154" s="37">
        <v>104781.24</v>
      </c>
      <c r="I154" s="24"/>
      <c r="J154" s="28">
        <v>0</v>
      </c>
      <c r="K154" s="28">
        <v>0.26419999999999999</v>
      </c>
      <c r="L154" s="28">
        <v>1.8499999999999999E-2</v>
      </c>
      <c r="M154" s="39">
        <f>(K154-L154)/L154*100</f>
        <v>1328.1081081081081</v>
      </c>
      <c r="N154" s="165">
        <f>D154/D334*100</f>
        <v>4.9658315731931198E-2</v>
      </c>
    </row>
    <row r="155" spans="1:14">
      <c r="A155" s="201"/>
      <c r="B155" s="193" t="s">
        <v>27</v>
      </c>
      <c r="C155" s="24">
        <v>0</v>
      </c>
      <c r="D155" s="24">
        <v>0</v>
      </c>
      <c r="E155" s="24">
        <v>0.02</v>
      </c>
      <c r="F155" s="39">
        <f>(D155-E155)/E155*100</f>
        <v>-100</v>
      </c>
      <c r="G155" s="37"/>
      <c r="H155" s="37"/>
      <c r="I155" s="24"/>
      <c r="J155" s="28">
        <v>0</v>
      </c>
      <c r="K155" s="28">
        <v>0</v>
      </c>
      <c r="L155" s="28">
        <v>0</v>
      </c>
      <c r="M155" s="39" t="e">
        <f>(K155-L155)/L155*100</f>
        <v>#DIV/0!</v>
      </c>
      <c r="N155" s="165">
        <f>D155/D335*100</f>
        <v>0</v>
      </c>
    </row>
    <row r="156" spans="1:14">
      <c r="A156" s="201"/>
      <c r="B156" s="18" t="s">
        <v>28</v>
      </c>
      <c r="C156" s="24"/>
      <c r="D156" s="24"/>
      <c r="E156" s="24"/>
      <c r="F156" s="39"/>
      <c r="G156" s="37"/>
      <c r="H156" s="37"/>
      <c r="I156" s="37"/>
      <c r="J156" s="37"/>
      <c r="K156" s="37"/>
      <c r="L156" s="37"/>
      <c r="M156" s="39"/>
      <c r="N156" s="165"/>
    </row>
    <row r="157" spans="1:14">
      <c r="A157" s="201"/>
      <c r="B157" s="18" t="s">
        <v>29</v>
      </c>
      <c r="C157" s="37">
        <v>0</v>
      </c>
      <c r="D157" s="146">
        <v>0</v>
      </c>
      <c r="E157" s="37">
        <v>0</v>
      </c>
      <c r="F157" s="39"/>
      <c r="G157" s="39"/>
      <c r="H157" s="39"/>
      <c r="I157" s="39"/>
      <c r="J157" s="39">
        <v>0</v>
      </c>
      <c r="K157" s="39">
        <v>0</v>
      </c>
      <c r="L157" s="39">
        <v>0</v>
      </c>
      <c r="M157" s="39"/>
      <c r="N157" s="165"/>
    </row>
    <row r="158" spans="1:14">
      <c r="A158" s="201"/>
      <c r="B158" s="18" t="s">
        <v>30</v>
      </c>
      <c r="C158" s="42"/>
      <c r="D158" s="42"/>
      <c r="E158" s="42"/>
      <c r="F158" s="39"/>
      <c r="G158" s="147"/>
      <c r="H158" s="147"/>
      <c r="I158" s="147"/>
      <c r="J158" s="147"/>
      <c r="K158" s="147"/>
      <c r="L158" s="147"/>
      <c r="M158" s="39"/>
      <c r="N158" s="165"/>
    </row>
    <row r="159" spans="1:14" ht="14.25" thickBot="1">
      <c r="A159" s="202"/>
      <c r="B159" s="19" t="s">
        <v>31</v>
      </c>
      <c r="C159" s="20">
        <f t="shared" ref="C159:L159" si="28">C147+C149+C150+C151+C152+C153+C154+C155</f>
        <v>16.159299999999998</v>
      </c>
      <c r="D159" s="20">
        <f t="shared" si="28"/>
        <v>42.538499999999999</v>
      </c>
      <c r="E159" s="20">
        <f t="shared" si="28"/>
        <v>75.254799999999989</v>
      </c>
      <c r="F159" s="20">
        <f t="shared" ref="F159:F165" si="29">(D159-E159)/E159*100</f>
        <v>-43.474037536476075</v>
      </c>
      <c r="G159" s="20">
        <f t="shared" si="28"/>
        <v>189</v>
      </c>
      <c r="H159" s="20">
        <f t="shared" si="28"/>
        <v>151923.61230000001</v>
      </c>
      <c r="I159" s="20">
        <f t="shared" si="28"/>
        <v>92</v>
      </c>
      <c r="J159" s="20">
        <f t="shared" si="28"/>
        <v>7.8713999999999995</v>
      </c>
      <c r="K159" s="20">
        <f t="shared" si="28"/>
        <v>68.953699999999998</v>
      </c>
      <c r="L159" s="20">
        <f t="shared" si="28"/>
        <v>51.418799999999997</v>
      </c>
      <c r="M159" s="20">
        <f>(K159-L159)/L159*100</f>
        <v>34.102118291364256</v>
      </c>
      <c r="N159" s="166">
        <f>D159/D339*100</f>
        <v>9.2217949530380872E-2</v>
      </c>
    </row>
    <row r="160" spans="1:14" ht="14.25" thickTop="1">
      <c r="A160" s="197" t="s">
        <v>40</v>
      </c>
      <c r="B160" s="193" t="s">
        <v>19</v>
      </c>
      <c r="C160" s="35">
        <v>416.26749999999998</v>
      </c>
      <c r="D160" s="35">
        <v>1720.1821</v>
      </c>
      <c r="E160" s="35">
        <v>2237.8591000000001</v>
      </c>
      <c r="F160" s="39">
        <f t="shared" si="29"/>
        <v>-23.132689631800325</v>
      </c>
      <c r="G160" s="35">
        <v>12272</v>
      </c>
      <c r="H160" s="35">
        <v>1086764.764</v>
      </c>
      <c r="I160" s="37">
        <v>1440</v>
      </c>
      <c r="J160" s="37">
        <v>138.43</v>
      </c>
      <c r="K160" s="35">
        <v>797.17</v>
      </c>
      <c r="L160" s="35">
        <v>638.64</v>
      </c>
      <c r="M160" s="41">
        <f t="shared" ref="M160:M175" si="30">(K160-L160)/L160*100</f>
        <v>24.823061505699609</v>
      </c>
      <c r="N160" s="165">
        <f t="shared" ref="N160:N168" si="31">D160/D327*100</f>
        <v>6.9113611491374032</v>
      </c>
    </row>
    <row r="161" spans="1:14">
      <c r="A161" s="198"/>
      <c r="B161" s="193" t="s">
        <v>20</v>
      </c>
      <c r="C161" s="35">
        <v>82.103200000000001</v>
      </c>
      <c r="D161" s="35">
        <v>348.4871</v>
      </c>
      <c r="E161" s="35">
        <v>450.6155</v>
      </c>
      <c r="F161" s="39">
        <f t="shared" si="29"/>
        <v>-22.664200410327652</v>
      </c>
      <c r="G161" s="35">
        <v>3921</v>
      </c>
      <c r="H161" s="35">
        <v>78443.399999999994</v>
      </c>
      <c r="I161" s="37">
        <v>516</v>
      </c>
      <c r="J161" s="37">
        <v>27.55</v>
      </c>
      <c r="K161" s="35">
        <v>142.36000000000001</v>
      </c>
      <c r="L161" s="35">
        <v>203.09</v>
      </c>
      <c r="M161" s="41">
        <f t="shared" si="30"/>
        <v>-29.90299867054015</v>
      </c>
      <c r="N161" s="165">
        <f t="shared" si="31"/>
        <v>6.2208968543356526</v>
      </c>
    </row>
    <row r="162" spans="1:14">
      <c r="A162" s="198"/>
      <c r="B162" s="193" t="s">
        <v>21</v>
      </c>
      <c r="C162" s="35">
        <v>-8.923</v>
      </c>
      <c r="D162" s="35">
        <v>133.4229</v>
      </c>
      <c r="E162" s="35">
        <v>95.412999999999997</v>
      </c>
      <c r="F162" s="39">
        <f t="shared" si="29"/>
        <v>39.837233919906097</v>
      </c>
      <c r="G162" s="35">
        <v>72</v>
      </c>
      <c r="H162" s="35">
        <v>218560.01879999999</v>
      </c>
      <c r="I162" s="37">
        <v>4</v>
      </c>
      <c r="J162" s="37">
        <v>0.14000000000000001</v>
      </c>
      <c r="K162" s="35">
        <v>1.86</v>
      </c>
      <c r="L162" s="35">
        <v>1.57</v>
      </c>
      <c r="M162" s="41">
        <f t="shared" si="30"/>
        <v>18.471337579617835</v>
      </c>
      <c r="N162" s="165">
        <f t="shared" si="31"/>
        <v>6.4047715995569661</v>
      </c>
    </row>
    <row r="163" spans="1:14">
      <c r="A163" s="198"/>
      <c r="B163" s="193" t="s">
        <v>22</v>
      </c>
      <c r="C163" s="35">
        <v>17.581299999999999</v>
      </c>
      <c r="D163" s="35">
        <v>60.3187</v>
      </c>
      <c r="E163" s="35">
        <v>28.888000000000002</v>
      </c>
      <c r="F163" s="39">
        <f t="shared" si="29"/>
        <v>108.80192467460536</v>
      </c>
      <c r="G163" s="35">
        <v>3469</v>
      </c>
      <c r="H163" s="35">
        <v>139544.18</v>
      </c>
      <c r="I163" s="37">
        <v>198</v>
      </c>
      <c r="J163" s="37">
        <v>9.4499999999999993</v>
      </c>
      <c r="K163" s="35">
        <v>33</v>
      </c>
      <c r="L163" s="35">
        <v>7.78</v>
      </c>
      <c r="M163" s="41">
        <f t="shared" si="30"/>
        <v>324.1645244215938</v>
      </c>
      <c r="N163" s="165">
        <f t="shared" si="31"/>
        <v>13.697413526514627</v>
      </c>
    </row>
    <row r="164" spans="1:14">
      <c r="A164" s="198"/>
      <c r="B164" s="193" t="s">
        <v>23</v>
      </c>
      <c r="C164" s="35">
        <v>7.0189000000000004</v>
      </c>
      <c r="D164" s="35">
        <v>18.2028</v>
      </c>
      <c r="E164" s="35">
        <v>6.4867999999999997</v>
      </c>
      <c r="F164" s="39">
        <f t="shared" si="29"/>
        <v>180.61293704137634</v>
      </c>
      <c r="G164" s="35">
        <v>104</v>
      </c>
      <c r="H164" s="35">
        <v>112412.2</v>
      </c>
      <c r="I164" s="37"/>
      <c r="J164" s="37"/>
      <c r="K164" s="35"/>
      <c r="L164" s="35"/>
      <c r="M164" s="41" t="e">
        <f t="shared" si="30"/>
        <v>#DIV/0!</v>
      </c>
      <c r="N164" s="165">
        <f t="shared" si="31"/>
        <v>12.755060122764267</v>
      </c>
    </row>
    <row r="165" spans="1:14">
      <c r="A165" s="198"/>
      <c r="B165" s="193" t="s">
        <v>24</v>
      </c>
      <c r="C165" s="35">
        <v>64.542900000000003</v>
      </c>
      <c r="D165" s="35">
        <v>203.3749</v>
      </c>
      <c r="E165" s="35">
        <v>205.96360000000001</v>
      </c>
      <c r="F165" s="39">
        <f t="shared" si="29"/>
        <v>-1.2568725736003921</v>
      </c>
      <c r="G165" s="35">
        <v>365</v>
      </c>
      <c r="H165" s="35">
        <v>239580.715</v>
      </c>
      <c r="I165" s="37">
        <v>54</v>
      </c>
      <c r="J165" s="37">
        <v>14.47</v>
      </c>
      <c r="K165" s="35">
        <v>45.19</v>
      </c>
      <c r="L165" s="35">
        <v>7.05</v>
      </c>
      <c r="M165" s="41">
        <f t="shared" si="30"/>
        <v>540.99290780141848</v>
      </c>
      <c r="N165" s="165">
        <f t="shared" si="31"/>
        <v>6.0570264362063533</v>
      </c>
    </row>
    <row r="166" spans="1:14">
      <c r="A166" s="198"/>
      <c r="B166" s="193" t="s">
        <v>25</v>
      </c>
      <c r="C166" s="35">
        <v>0</v>
      </c>
      <c r="D166" s="35">
        <v>25.230799999999999</v>
      </c>
      <c r="E166" s="35">
        <v>0</v>
      </c>
      <c r="F166" s="39"/>
      <c r="G166" s="35">
        <v>16</v>
      </c>
      <c r="H166" s="35">
        <v>1460.6006</v>
      </c>
      <c r="I166" s="148">
        <v>3</v>
      </c>
      <c r="J166" s="37"/>
      <c r="K166" s="35">
        <v>4.08</v>
      </c>
      <c r="L166" s="35"/>
      <c r="M166" s="41"/>
      <c r="N166" s="165">
        <f t="shared" si="31"/>
        <v>0.68181901339825646</v>
      </c>
    </row>
    <row r="167" spans="1:14">
      <c r="A167" s="198"/>
      <c r="B167" s="193" t="s">
        <v>26</v>
      </c>
      <c r="C167" s="35">
        <v>41.147100000000002</v>
      </c>
      <c r="D167" s="35">
        <v>145.285</v>
      </c>
      <c r="E167" s="35">
        <v>121.65309999999999</v>
      </c>
      <c r="F167" s="39">
        <f>(D167-E167)/E167*100</f>
        <v>19.425645544585386</v>
      </c>
      <c r="G167" s="35">
        <v>5224</v>
      </c>
      <c r="H167" s="35">
        <v>338071.3</v>
      </c>
      <c r="I167" s="37">
        <v>39</v>
      </c>
      <c r="J167" s="37">
        <v>32.85</v>
      </c>
      <c r="K167" s="35">
        <v>53.52</v>
      </c>
      <c r="L167" s="35">
        <v>59.88</v>
      </c>
      <c r="M167" s="41">
        <f t="shared" si="30"/>
        <v>-10.621242484969939</v>
      </c>
      <c r="N167" s="165">
        <f t="shared" si="31"/>
        <v>1.3794926100142686</v>
      </c>
    </row>
    <row r="168" spans="1:14">
      <c r="A168" s="198"/>
      <c r="B168" s="193" t="s">
        <v>27</v>
      </c>
      <c r="C168" s="35">
        <v>1.2026999999999999</v>
      </c>
      <c r="D168" s="35">
        <v>11.6067</v>
      </c>
      <c r="E168" s="35">
        <v>16.3718</v>
      </c>
      <c r="F168" s="39">
        <f>(D168-E168)/E168*100</f>
        <v>-29.105535127475296</v>
      </c>
      <c r="G168" s="35">
        <v>29</v>
      </c>
      <c r="H168" s="35">
        <v>9627.1602000000003</v>
      </c>
      <c r="I168" s="37">
        <v>3</v>
      </c>
      <c r="J168" s="37">
        <v>0.05</v>
      </c>
      <c r="K168" s="35">
        <v>1.79</v>
      </c>
      <c r="L168" s="37">
        <v>1.01</v>
      </c>
      <c r="M168" s="41">
        <f t="shared" si="30"/>
        <v>77.227722772277232</v>
      </c>
      <c r="N168" s="165">
        <f t="shared" si="31"/>
        <v>1.1809602036211568</v>
      </c>
    </row>
    <row r="169" spans="1:14">
      <c r="A169" s="198"/>
      <c r="B169" s="18" t="s">
        <v>28</v>
      </c>
      <c r="C169" s="35">
        <v>0</v>
      </c>
      <c r="D169" s="35">
        <v>0</v>
      </c>
      <c r="E169" s="35">
        <v>0</v>
      </c>
      <c r="F169" s="39"/>
      <c r="G169" s="35">
        <v>0</v>
      </c>
      <c r="H169" s="35">
        <v>0</v>
      </c>
      <c r="I169" s="35"/>
      <c r="J169" s="35"/>
      <c r="K169" s="35"/>
      <c r="L169" s="35"/>
      <c r="M169" s="41"/>
      <c r="N169" s="165"/>
    </row>
    <row r="170" spans="1:14">
      <c r="A170" s="198"/>
      <c r="B170" s="18" t="s">
        <v>29</v>
      </c>
      <c r="C170" s="35">
        <v>4.7199999999999999E-2</v>
      </c>
      <c r="D170" s="35">
        <v>4.8074000000000003</v>
      </c>
      <c r="E170" s="35">
        <v>1.4968999999999999</v>
      </c>
      <c r="F170" s="39">
        <f>(D170-E170)/E170*100</f>
        <v>221.15705791970072</v>
      </c>
      <c r="G170" s="35">
        <v>3</v>
      </c>
      <c r="H170" s="35">
        <v>4778.8217000000004</v>
      </c>
      <c r="I170" s="35"/>
      <c r="J170" s="35"/>
      <c r="K170" s="35"/>
      <c r="L170" s="35"/>
      <c r="M170" s="41"/>
      <c r="N170" s="165">
        <f>D170/D337*100</f>
        <v>24.946342841957911</v>
      </c>
    </row>
    <row r="171" spans="1:14">
      <c r="A171" s="198"/>
      <c r="B171" s="18" t="s">
        <v>30</v>
      </c>
      <c r="C171" s="42">
        <v>0</v>
      </c>
      <c r="D171" s="42">
        <v>0</v>
      </c>
      <c r="E171" s="42">
        <v>0</v>
      </c>
      <c r="F171" s="39"/>
      <c r="G171" s="49">
        <v>0</v>
      </c>
      <c r="H171" s="49">
        <v>0</v>
      </c>
      <c r="I171" s="49"/>
      <c r="J171" s="149"/>
      <c r="K171" s="41"/>
      <c r="L171" s="149"/>
      <c r="M171" s="41"/>
      <c r="N171" s="165"/>
    </row>
    <row r="172" spans="1:14" ht="14.25" thickBot="1">
      <c r="A172" s="199"/>
      <c r="B172" s="19" t="s">
        <v>31</v>
      </c>
      <c r="C172" s="20">
        <f t="shared" ref="C172:L172" si="32">C160+C162+C163+C164+C165+C166+C167+C168</f>
        <v>538.8374</v>
      </c>
      <c r="D172" s="20">
        <f t="shared" si="32"/>
        <v>2317.6238999999996</v>
      </c>
      <c r="E172" s="20">
        <f t="shared" si="32"/>
        <v>2712.6354000000001</v>
      </c>
      <c r="F172" s="20">
        <f>(D172-E172)/E172*100</f>
        <v>-14.561909057147911</v>
      </c>
      <c r="G172" s="20">
        <f t="shared" si="32"/>
        <v>21551</v>
      </c>
      <c r="H172" s="20">
        <f t="shared" si="32"/>
        <v>2146020.9385999995</v>
      </c>
      <c r="I172" s="20">
        <f>I160+I162+I163+I164+I165+I166+I167+I168</f>
        <v>1741</v>
      </c>
      <c r="J172" s="20">
        <f t="shared" si="32"/>
        <v>195.39</v>
      </c>
      <c r="K172" s="20">
        <f t="shared" si="32"/>
        <v>936.61</v>
      </c>
      <c r="L172" s="20">
        <f t="shared" si="32"/>
        <v>715.93</v>
      </c>
      <c r="M172" s="20">
        <f t="shared" si="30"/>
        <v>30.824242593549663</v>
      </c>
      <c r="N172" s="166">
        <f>D172/D339*100</f>
        <v>5.0243079525748318</v>
      </c>
    </row>
    <row r="173" spans="1:14" ht="14.25" thickTop="1">
      <c r="A173" s="197" t="s">
        <v>41</v>
      </c>
      <c r="B173" s="193" t="s">
        <v>19</v>
      </c>
      <c r="C173" s="87">
        <v>98.98</v>
      </c>
      <c r="D173" s="123">
        <v>297.13</v>
      </c>
      <c r="E173" s="123">
        <v>462.73</v>
      </c>
      <c r="F173" s="39">
        <f>(D173-E173)/E173*100</f>
        <v>-35.787608324508895</v>
      </c>
      <c r="G173" s="88">
        <v>1833</v>
      </c>
      <c r="H173" s="88">
        <v>183982.0067</v>
      </c>
      <c r="I173" s="88">
        <v>873</v>
      </c>
      <c r="J173" s="88">
        <v>16.399999999999999</v>
      </c>
      <c r="K173" s="124">
        <v>158.04</v>
      </c>
      <c r="L173" s="124">
        <v>121.44</v>
      </c>
      <c r="M173" s="39">
        <f t="shared" si="30"/>
        <v>30.138339920948614</v>
      </c>
      <c r="N173" s="165">
        <f t="shared" ref="N173:N178" si="33">D173/D327*100</f>
        <v>1.1938112472180686</v>
      </c>
    </row>
    <row r="174" spans="1:14">
      <c r="A174" s="198"/>
      <c r="B174" s="193" t="s">
        <v>20</v>
      </c>
      <c r="C174" s="88">
        <v>22.54</v>
      </c>
      <c r="D174" s="124">
        <v>71.59</v>
      </c>
      <c r="E174" s="124">
        <v>142.62</v>
      </c>
      <c r="F174" s="39">
        <f>(D174-E174)/E174*100</f>
        <v>-49.803674099004347</v>
      </c>
      <c r="G174" s="88">
        <v>617</v>
      </c>
      <c r="H174" s="88">
        <v>17480</v>
      </c>
      <c r="I174" s="88">
        <v>226</v>
      </c>
      <c r="J174" s="88">
        <v>4.6900000000000004</v>
      </c>
      <c r="K174" s="124">
        <v>20.149999999999999</v>
      </c>
      <c r="L174" s="124">
        <v>31.36</v>
      </c>
      <c r="M174" s="39">
        <f t="shared" si="30"/>
        <v>-35.746173469387763</v>
      </c>
      <c r="N174" s="165">
        <f t="shared" si="33"/>
        <v>1.2779641077155779</v>
      </c>
    </row>
    <row r="175" spans="1:14">
      <c r="A175" s="198"/>
      <c r="B175" s="193" t="s">
        <v>21</v>
      </c>
      <c r="C175" s="88">
        <v>0.37</v>
      </c>
      <c r="D175" s="124">
        <v>0.81</v>
      </c>
      <c r="E175" s="124">
        <v>3.05</v>
      </c>
      <c r="F175" s="39">
        <f>(D175-E175)/E175*100</f>
        <v>-73.442622950819668</v>
      </c>
      <c r="G175" s="88">
        <v>2</v>
      </c>
      <c r="H175" s="88">
        <v>707</v>
      </c>
      <c r="I175" s="124"/>
      <c r="J175" s="88"/>
      <c r="K175" s="88"/>
      <c r="L175" s="124"/>
      <c r="M175" s="39" t="e">
        <f t="shared" si="30"/>
        <v>#DIV/0!</v>
      </c>
      <c r="N175" s="165">
        <f t="shared" si="33"/>
        <v>3.888286790079621E-2</v>
      </c>
    </row>
    <row r="176" spans="1:14">
      <c r="A176" s="198"/>
      <c r="B176" s="193" t="s">
        <v>22</v>
      </c>
      <c r="C176" s="88">
        <v>0.64</v>
      </c>
      <c r="D176" s="124">
        <v>0.65</v>
      </c>
      <c r="E176" s="124">
        <v>0.37</v>
      </c>
      <c r="F176" s="39">
        <f>(D176-E176)/E176*100</f>
        <v>75.675675675675677</v>
      </c>
      <c r="G176" s="88">
        <v>3</v>
      </c>
      <c r="H176" s="88">
        <v>4400</v>
      </c>
      <c r="I176" s="124"/>
      <c r="J176" s="88"/>
      <c r="K176" s="88"/>
      <c r="L176" s="124">
        <v>0.45</v>
      </c>
      <c r="M176" s="39"/>
      <c r="N176" s="165">
        <f t="shared" si="33"/>
        <v>0.14760461999735586</v>
      </c>
    </row>
    <row r="177" spans="1:14">
      <c r="A177" s="198"/>
      <c r="B177" s="193" t="s">
        <v>23</v>
      </c>
      <c r="C177" s="88"/>
      <c r="D177" s="88"/>
      <c r="E177" s="124"/>
      <c r="F177" s="39"/>
      <c r="G177" s="88"/>
      <c r="H177" s="88"/>
      <c r="I177" s="124"/>
      <c r="J177" s="88"/>
      <c r="K177" s="88"/>
      <c r="L177" s="124"/>
      <c r="M177" s="39"/>
      <c r="N177" s="165">
        <f t="shared" si="33"/>
        <v>0</v>
      </c>
    </row>
    <row r="178" spans="1:14">
      <c r="A178" s="198"/>
      <c r="B178" s="193" t="s">
        <v>24</v>
      </c>
      <c r="C178" s="88">
        <v>8.98</v>
      </c>
      <c r="D178" s="124">
        <v>12.26</v>
      </c>
      <c r="E178" s="124">
        <v>11.17</v>
      </c>
      <c r="F178" s="39">
        <f>(D178-E178)/E178*100</f>
        <v>9.758281110116382</v>
      </c>
      <c r="G178" s="88">
        <v>41</v>
      </c>
      <c r="H178" s="88">
        <v>46444.58</v>
      </c>
      <c r="I178" s="124">
        <v>1</v>
      </c>
      <c r="J178" s="88">
        <v>0.48</v>
      </c>
      <c r="K178" s="124">
        <v>0.48</v>
      </c>
      <c r="L178" s="124">
        <v>6</v>
      </c>
      <c r="M178" s="39">
        <f>(K178-L178)/L178*100</f>
        <v>-92</v>
      </c>
      <c r="N178" s="165">
        <f t="shared" si="33"/>
        <v>0.36513426242810637</v>
      </c>
    </row>
    <row r="179" spans="1:14">
      <c r="A179" s="198"/>
      <c r="B179" s="193" t="s">
        <v>25</v>
      </c>
      <c r="C179" s="90"/>
      <c r="D179" s="90"/>
      <c r="E179" s="159"/>
      <c r="F179" s="39"/>
      <c r="G179" s="88"/>
      <c r="H179" s="88"/>
      <c r="I179" s="124"/>
      <c r="J179" s="90"/>
      <c r="K179" s="90"/>
      <c r="L179" s="159"/>
      <c r="M179" s="39"/>
      <c r="N179" s="165"/>
    </row>
    <row r="180" spans="1:14">
      <c r="A180" s="198"/>
      <c r="B180" s="193" t="s">
        <v>26</v>
      </c>
      <c r="C180" s="88">
        <v>4.8499999999999996</v>
      </c>
      <c r="D180" s="124">
        <v>18</v>
      </c>
      <c r="E180" s="124">
        <v>8.6199999999999992</v>
      </c>
      <c r="F180" s="39">
        <f>(D180-E180)/E180*100</f>
        <v>108.81670533642693</v>
      </c>
      <c r="G180" s="88">
        <v>134</v>
      </c>
      <c r="H180" s="88">
        <v>35901.919999999998</v>
      </c>
      <c r="I180" s="124">
        <v>19</v>
      </c>
      <c r="J180" s="88">
        <v>2.76</v>
      </c>
      <c r="K180" s="88">
        <v>9.94</v>
      </c>
      <c r="L180" s="124">
        <v>3.79</v>
      </c>
      <c r="M180" s="39">
        <f>(K180-L180)/L180*100</f>
        <v>162.26912928759893</v>
      </c>
      <c r="N180" s="165">
        <f>D180/D334*100</f>
        <v>0.17091142912383822</v>
      </c>
    </row>
    <row r="181" spans="1:14">
      <c r="A181" s="198"/>
      <c r="B181" s="193" t="s">
        <v>27</v>
      </c>
      <c r="C181" s="88">
        <v>0.27</v>
      </c>
      <c r="D181" s="88">
        <v>0.4</v>
      </c>
      <c r="E181" s="124"/>
      <c r="F181" s="39"/>
      <c r="G181" s="88">
        <v>2</v>
      </c>
      <c r="H181" s="88">
        <v>101.4</v>
      </c>
      <c r="I181" s="124"/>
      <c r="J181" s="88"/>
      <c r="K181" s="88"/>
      <c r="L181" s="124"/>
      <c r="M181" s="39"/>
      <c r="N181" s="165">
        <f>D181/D335*100</f>
        <v>4.0699258311876998E-2</v>
      </c>
    </row>
    <row r="182" spans="1:14">
      <c r="A182" s="198"/>
      <c r="B182" s="18" t="s">
        <v>28</v>
      </c>
      <c r="C182" s="91"/>
      <c r="D182" s="91"/>
      <c r="E182" s="150"/>
      <c r="F182" s="39"/>
      <c r="G182" s="91"/>
      <c r="H182" s="91"/>
      <c r="I182" s="150"/>
      <c r="J182" s="88"/>
      <c r="K182" s="88"/>
      <c r="L182" s="124"/>
      <c r="M182" s="39"/>
      <c r="N182" s="165"/>
    </row>
    <row r="183" spans="1:14">
      <c r="A183" s="198"/>
      <c r="B183" s="18" t="s">
        <v>29</v>
      </c>
      <c r="C183" s="91"/>
      <c r="D183" s="91"/>
      <c r="E183" s="150"/>
      <c r="F183" s="39"/>
      <c r="G183" s="88"/>
      <c r="H183" s="88"/>
      <c r="I183" s="124"/>
      <c r="J183" s="88"/>
      <c r="K183" s="88"/>
      <c r="L183" s="124"/>
      <c r="M183" s="39"/>
      <c r="N183" s="165">
        <f>D183/D337*100</f>
        <v>0</v>
      </c>
    </row>
    <row r="184" spans="1:14">
      <c r="A184" s="198"/>
      <c r="B184" s="18" t="s">
        <v>30</v>
      </c>
      <c r="C184" s="91">
        <v>0.27</v>
      </c>
      <c r="D184" s="91">
        <v>0.4</v>
      </c>
      <c r="E184" s="150"/>
      <c r="F184" s="39"/>
      <c r="G184" s="91">
        <v>2</v>
      </c>
      <c r="H184" s="91">
        <v>101.4</v>
      </c>
      <c r="I184" s="150"/>
      <c r="J184" s="88"/>
      <c r="K184" s="88"/>
      <c r="L184" s="124"/>
      <c r="M184" s="39"/>
      <c r="N184" s="165"/>
    </row>
    <row r="185" spans="1:14" ht="14.25" thickBot="1">
      <c r="A185" s="199"/>
      <c r="B185" s="19" t="s">
        <v>31</v>
      </c>
      <c r="C185" s="20">
        <f t="shared" ref="C185:L185" si="34">C173+C175+C176+C177+C178+C179+C180+C181</f>
        <v>114.09</v>
      </c>
      <c r="D185" s="20">
        <f>D173+D175+D176+D177+D178+D179+D180+D181</f>
        <v>329.24999999999994</v>
      </c>
      <c r="E185" s="20">
        <f t="shared" si="34"/>
        <v>485.94000000000005</v>
      </c>
      <c r="F185" s="20">
        <f>(D185-E185)/E185*100</f>
        <v>-32.244721570564288</v>
      </c>
      <c r="G185" s="20">
        <f t="shared" si="34"/>
        <v>2015</v>
      </c>
      <c r="H185" s="20">
        <f t="shared" si="34"/>
        <v>271536.90669999999</v>
      </c>
      <c r="I185" s="20">
        <f t="shared" si="34"/>
        <v>893</v>
      </c>
      <c r="J185" s="20">
        <f t="shared" si="34"/>
        <v>19.64</v>
      </c>
      <c r="K185" s="20">
        <f>K173+K175+K176+K177+K178+K179+K180+K181</f>
        <v>168.45999999999998</v>
      </c>
      <c r="L185" s="20">
        <f t="shared" si="34"/>
        <v>131.68</v>
      </c>
      <c r="M185" s="20">
        <f>(K185-L185)/L185*100</f>
        <v>27.931348724179806</v>
      </c>
      <c r="N185" s="166">
        <f>D185/D339*100</f>
        <v>0.71377128678439294</v>
      </c>
    </row>
    <row r="186" spans="1:14" ht="14.25" thickTop="1">
      <c r="A186" s="78"/>
      <c r="N186" s="169"/>
    </row>
    <row r="187" spans="1:14">
      <c r="A187" s="78"/>
      <c r="N187" s="169"/>
    </row>
    <row r="188" spans="1:14">
      <c r="A188" s="78"/>
      <c r="N188" s="169"/>
    </row>
    <row r="189" spans="1:14" s="70" customFormat="1" ht="18.75">
      <c r="A189" s="216" t="str">
        <f>A1</f>
        <v>2021年1-4月丹东市财产保险业务统计表</v>
      </c>
      <c r="B189" s="216"/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</row>
    <row r="190" spans="1:14" s="70" customFormat="1" ht="14.25" thickBot="1">
      <c r="A190" s="79"/>
      <c r="B190" s="72" t="s">
        <v>0</v>
      </c>
      <c r="C190" s="71"/>
      <c r="D190" s="71"/>
      <c r="F190" s="71"/>
      <c r="G190" s="89" t="str">
        <f>G2</f>
        <v>（2021年1-4月）</v>
      </c>
      <c r="H190" s="71"/>
      <c r="I190" s="71"/>
      <c r="J190" s="71"/>
      <c r="K190" s="71"/>
      <c r="L190" s="72" t="s">
        <v>1</v>
      </c>
      <c r="N190" s="71"/>
    </row>
    <row r="191" spans="1:14">
      <c r="A191" s="200" t="s">
        <v>42</v>
      </c>
      <c r="B191" s="73" t="s">
        <v>3</v>
      </c>
      <c r="C191" s="204" t="s">
        <v>4</v>
      </c>
      <c r="D191" s="204"/>
      <c r="E191" s="204"/>
      <c r="F191" s="205"/>
      <c r="G191" s="204" t="s">
        <v>5</v>
      </c>
      <c r="H191" s="204"/>
      <c r="I191" s="204" t="s">
        <v>6</v>
      </c>
      <c r="J191" s="204"/>
      <c r="K191" s="204"/>
      <c r="L191" s="204"/>
      <c r="M191" s="204"/>
      <c r="N191" s="213" t="s">
        <v>7</v>
      </c>
    </row>
    <row r="192" spans="1:14">
      <c r="A192" s="201"/>
      <c r="B192" s="71" t="s">
        <v>8</v>
      </c>
      <c r="C192" s="207" t="s">
        <v>9</v>
      </c>
      <c r="D192" s="207" t="s">
        <v>10</v>
      </c>
      <c r="E192" s="207" t="s">
        <v>11</v>
      </c>
      <c r="F192" s="194" t="s">
        <v>12</v>
      </c>
      <c r="G192" s="207" t="s">
        <v>13</v>
      </c>
      <c r="H192" s="207" t="s">
        <v>14</v>
      </c>
      <c r="I192" s="193" t="s">
        <v>13</v>
      </c>
      <c r="J192" s="207" t="s">
        <v>15</v>
      </c>
      <c r="K192" s="207"/>
      <c r="L192" s="207"/>
      <c r="M192" s="193" t="s">
        <v>12</v>
      </c>
      <c r="N192" s="214"/>
    </row>
    <row r="193" spans="1:14">
      <c r="A193" s="201"/>
      <c r="B193" s="74" t="s">
        <v>16</v>
      </c>
      <c r="C193" s="207"/>
      <c r="D193" s="207"/>
      <c r="E193" s="207"/>
      <c r="F193" s="194" t="s">
        <v>17</v>
      </c>
      <c r="G193" s="207"/>
      <c r="H193" s="207"/>
      <c r="I193" s="41" t="s">
        <v>18</v>
      </c>
      <c r="J193" s="193" t="s">
        <v>9</v>
      </c>
      <c r="K193" s="193" t="s">
        <v>10</v>
      </c>
      <c r="L193" s="193" t="s">
        <v>11</v>
      </c>
      <c r="M193" s="193" t="s">
        <v>17</v>
      </c>
      <c r="N193" s="192" t="s">
        <v>17</v>
      </c>
    </row>
    <row r="194" spans="1:14">
      <c r="A194" s="201"/>
      <c r="B194" s="193" t="s">
        <v>19</v>
      </c>
      <c r="C194" s="193">
        <v>191.97699700000001</v>
      </c>
      <c r="D194" s="40">
        <v>638.70377699999995</v>
      </c>
      <c r="E194" s="40">
        <v>874.46764499999995</v>
      </c>
      <c r="F194" s="163">
        <f t="shared" ref="F194:F199" si="35">(D194-E194)/E194*100</f>
        <v>-26.960845189418077</v>
      </c>
      <c r="G194" s="40">
        <v>5036</v>
      </c>
      <c r="H194" s="39">
        <v>129544</v>
      </c>
      <c r="I194" s="39">
        <v>901</v>
      </c>
      <c r="J194" s="39">
        <v>84.501411000000004</v>
      </c>
      <c r="K194" s="39">
        <v>565.73823700000003</v>
      </c>
      <c r="L194" s="39">
        <v>594.62887899999998</v>
      </c>
      <c r="M194" s="39">
        <f t="shared" ref="M194:M206" si="36">(K194-L194)/L194*100</f>
        <v>-4.8586005524296034</v>
      </c>
      <c r="N194" s="165">
        <f t="shared" ref="N194:N199" si="37">D194/D327*100</f>
        <v>2.5661890506622052</v>
      </c>
    </row>
    <row r="195" spans="1:14">
      <c r="A195" s="201"/>
      <c r="B195" s="193" t="s">
        <v>20</v>
      </c>
      <c r="C195" s="193">
        <v>52.650334000000001</v>
      </c>
      <c r="D195" s="40">
        <v>189.53251299999999</v>
      </c>
      <c r="E195" s="40">
        <v>237.70443900000001</v>
      </c>
      <c r="F195" s="163">
        <f t="shared" si="35"/>
        <v>-20.265471777748338</v>
      </c>
      <c r="G195" s="40">
        <v>2181</v>
      </c>
      <c r="H195" s="39">
        <v>36272</v>
      </c>
      <c r="I195" s="39">
        <v>378</v>
      </c>
      <c r="J195" s="39">
        <v>19.458984999999998</v>
      </c>
      <c r="K195" s="39">
        <v>192.91108600000001</v>
      </c>
      <c r="L195" s="39">
        <v>215.431569</v>
      </c>
      <c r="M195" s="39">
        <f t="shared" si="36"/>
        <v>-10.453659649111122</v>
      </c>
      <c r="N195" s="165">
        <f t="shared" si="37"/>
        <v>3.3833740586553454</v>
      </c>
    </row>
    <row r="196" spans="1:14">
      <c r="A196" s="201"/>
      <c r="B196" s="193" t="s">
        <v>21</v>
      </c>
      <c r="C196" s="193">
        <v>21.670694000000001</v>
      </c>
      <c r="D196" s="40">
        <v>34.017670000000003</v>
      </c>
      <c r="E196" s="40">
        <v>13.156128000000001</v>
      </c>
      <c r="F196" s="163">
        <f t="shared" si="35"/>
        <v>158.56901057818834</v>
      </c>
      <c r="G196" s="40">
        <v>351</v>
      </c>
      <c r="H196" s="39">
        <v>29974</v>
      </c>
      <c r="I196" s="39">
        <v>2</v>
      </c>
      <c r="J196" s="39">
        <v>0</v>
      </c>
      <c r="K196" s="39">
        <v>1.4767870000000001</v>
      </c>
      <c r="L196" s="39">
        <v>299.36969199999999</v>
      </c>
      <c r="M196" s="39">
        <f t="shared" si="36"/>
        <v>-99.506701232802158</v>
      </c>
      <c r="N196" s="165">
        <f t="shared" si="37"/>
        <v>1.6329686035838002</v>
      </c>
    </row>
    <row r="197" spans="1:14">
      <c r="A197" s="201"/>
      <c r="B197" s="193" t="s">
        <v>22</v>
      </c>
      <c r="C197" s="193">
        <v>35.250480000000003</v>
      </c>
      <c r="D197" s="40">
        <v>75.561239</v>
      </c>
      <c r="E197" s="40">
        <v>3.6059619999999999</v>
      </c>
      <c r="F197" s="163">
        <f t="shared" si="35"/>
        <v>1995.4530025552128</v>
      </c>
      <c r="G197" s="40">
        <v>290</v>
      </c>
      <c r="H197" s="39">
        <v>1012157</v>
      </c>
      <c r="I197" s="39">
        <v>18</v>
      </c>
      <c r="J197" s="39">
        <v>8.0000000000000099E-2</v>
      </c>
      <c r="K197" s="39">
        <v>2.391</v>
      </c>
      <c r="L197" s="39">
        <v>0.81899999999999995</v>
      </c>
      <c r="M197" s="39">
        <f t="shared" si="36"/>
        <v>191.94139194139197</v>
      </c>
      <c r="N197" s="165">
        <f t="shared" si="37"/>
        <v>17.15875072172982</v>
      </c>
    </row>
    <row r="198" spans="1:14">
      <c r="A198" s="201"/>
      <c r="B198" s="193" t="s">
        <v>23</v>
      </c>
      <c r="C198" s="193">
        <v>0</v>
      </c>
      <c r="D198" s="40">
        <v>0</v>
      </c>
      <c r="E198" s="40">
        <v>2.1870000000000001E-2</v>
      </c>
      <c r="F198" s="163">
        <f t="shared" si="35"/>
        <v>-100</v>
      </c>
      <c r="G198" s="40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/>
      <c r="N198" s="165">
        <f t="shared" si="37"/>
        <v>0</v>
      </c>
    </row>
    <row r="199" spans="1:14">
      <c r="A199" s="201"/>
      <c r="B199" s="193" t="s">
        <v>24</v>
      </c>
      <c r="C199" s="193">
        <v>13.108072999999999</v>
      </c>
      <c r="D199" s="40">
        <v>99.764069000000006</v>
      </c>
      <c r="E199" s="40">
        <v>108.146829</v>
      </c>
      <c r="F199" s="163">
        <f t="shared" si="35"/>
        <v>-7.7512767387751982</v>
      </c>
      <c r="G199" s="40">
        <v>162</v>
      </c>
      <c r="H199" s="39">
        <v>168018</v>
      </c>
      <c r="I199" s="39">
        <v>16</v>
      </c>
      <c r="J199" s="39">
        <v>3.1583100000000002</v>
      </c>
      <c r="K199" s="39">
        <v>19.331309999999998</v>
      </c>
      <c r="L199" s="39">
        <v>5.68</v>
      </c>
      <c r="M199" s="39">
        <f t="shared" si="36"/>
        <v>240.33996478873237</v>
      </c>
      <c r="N199" s="165">
        <f t="shared" si="37"/>
        <v>2.9712299960148214</v>
      </c>
    </row>
    <row r="200" spans="1:14">
      <c r="A200" s="201"/>
      <c r="B200" s="193" t="s">
        <v>25</v>
      </c>
      <c r="C200" s="193">
        <v>0</v>
      </c>
      <c r="D200" s="40">
        <v>0</v>
      </c>
      <c r="E200" s="40">
        <v>0</v>
      </c>
      <c r="F200" s="163"/>
      <c r="G200" s="40">
        <v>0</v>
      </c>
      <c r="H200" s="39">
        <v>0</v>
      </c>
      <c r="I200" s="39">
        <v>0</v>
      </c>
      <c r="J200" s="39">
        <v>0</v>
      </c>
      <c r="K200" s="39">
        <v>0</v>
      </c>
      <c r="L200" s="41">
        <v>0</v>
      </c>
      <c r="M200" s="39"/>
      <c r="N200" s="165"/>
    </row>
    <row r="201" spans="1:14">
      <c r="A201" s="201"/>
      <c r="B201" s="193" t="s">
        <v>26</v>
      </c>
      <c r="C201" s="193">
        <v>31.191406000000001</v>
      </c>
      <c r="D201" s="40">
        <v>114.77202699999999</v>
      </c>
      <c r="E201" s="40">
        <v>156.624427</v>
      </c>
      <c r="F201" s="163">
        <f>(D201-E201)/E201*100</f>
        <v>-26.721502387363884</v>
      </c>
      <c r="G201" s="40">
        <v>1768</v>
      </c>
      <c r="H201" s="39">
        <v>935302</v>
      </c>
      <c r="I201" s="39">
        <v>123</v>
      </c>
      <c r="J201" s="39">
        <v>41.957968999999999</v>
      </c>
      <c r="K201" s="39">
        <v>73.178370000000001</v>
      </c>
      <c r="L201" s="39">
        <v>13.816031000000001</v>
      </c>
      <c r="M201" s="39">
        <f t="shared" si="36"/>
        <v>429.6627519147865</v>
      </c>
      <c r="N201" s="165">
        <f>D201/D334*100</f>
        <v>1.0897695087783192</v>
      </c>
    </row>
    <row r="202" spans="1:14">
      <c r="A202" s="201"/>
      <c r="B202" s="193" t="s">
        <v>27</v>
      </c>
      <c r="C202" s="193">
        <v>261.82407899999998</v>
      </c>
      <c r="D202" s="40">
        <v>939.533501</v>
      </c>
      <c r="E202" s="40">
        <v>662.76692000000003</v>
      </c>
      <c r="F202" s="163">
        <f>(D202-E202)/E202*100</f>
        <v>41.759262969853708</v>
      </c>
      <c r="G202" s="40">
        <v>321</v>
      </c>
      <c r="H202" s="39">
        <v>4870</v>
      </c>
      <c r="I202" s="39">
        <v>0</v>
      </c>
      <c r="J202" s="39">
        <v>0</v>
      </c>
      <c r="K202" s="39">
        <v>0</v>
      </c>
      <c r="L202" s="39">
        <v>297.23664600000001</v>
      </c>
      <c r="M202" s="39">
        <f t="shared" si="36"/>
        <v>-100</v>
      </c>
      <c r="N202" s="165">
        <f>D202/D335*100</f>
        <v>95.595791624652847</v>
      </c>
    </row>
    <row r="203" spans="1:14">
      <c r="A203" s="201"/>
      <c r="B203" s="18" t="s">
        <v>28</v>
      </c>
      <c r="C203" s="193">
        <v>0.19811300000000001</v>
      </c>
      <c r="D203" s="40">
        <v>0.19811300000000001</v>
      </c>
      <c r="E203" s="40">
        <v>0</v>
      </c>
      <c r="F203" s="163"/>
      <c r="G203" s="40">
        <v>0</v>
      </c>
      <c r="H203" s="39">
        <v>0</v>
      </c>
      <c r="I203" s="39">
        <v>0</v>
      </c>
      <c r="J203" s="39">
        <v>0</v>
      </c>
      <c r="K203" s="39">
        <v>0</v>
      </c>
      <c r="L203" s="42">
        <v>0</v>
      </c>
      <c r="M203" s="39"/>
      <c r="N203" s="165"/>
    </row>
    <row r="204" spans="1:14">
      <c r="A204" s="201"/>
      <c r="B204" s="18" t="s">
        <v>29</v>
      </c>
      <c r="C204" s="193">
        <v>2.8302000000000001E-2</v>
      </c>
      <c r="D204" s="40">
        <v>0.19811300000000001</v>
      </c>
      <c r="E204" s="40">
        <v>0</v>
      </c>
      <c r="F204" s="163" t="e">
        <f t="shared" ref="F204:F215" si="38">(D204-E204)/E204*100</f>
        <v>#DIV/0!</v>
      </c>
      <c r="G204" s="40">
        <v>2</v>
      </c>
      <c r="H204" s="39">
        <v>75</v>
      </c>
      <c r="I204" s="39">
        <v>0</v>
      </c>
      <c r="J204" s="39">
        <v>0</v>
      </c>
      <c r="K204" s="39">
        <v>0</v>
      </c>
      <c r="L204" s="42">
        <v>0</v>
      </c>
      <c r="M204" s="39"/>
      <c r="N204" s="165">
        <f>D204/D337*100</f>
        <v>1.0280390272182067</v>
      </c>
    </row>
    <row r="205" spans="1:14">
      <c r="A205" s="201"/>
      <c r="B205" s="18" t="s">
        <v>30</v>
      </c>
      <c r="C205" s="193">
        <v>261.59766400000001</v>
      </c>
      <c r="D205" s="40">
        <v>939.33538799999997</v>
      </c>
      <c r="E205" s="40">
        <v>662.76692000000003</v>
      </c>
      <c r="F205" s="163">
        <f t="shared" si="38"/>
        <v>41.729371164149221</v>
      </c>
      <c r="G205" s="40">
        <v>319</v>
      </c>
      <c r="H205" s="39">
        <v>4795</v>
      </c>
      <c r="I205" s="39">
        <v>0</v>
      </c>
      <c r="J205" s="39">
        <v>0</v>
      </c>
      <c r="K205" s="39">
        <v>0</v>
      </c>
      <c r="L205" s="39">
        <v>297.23664600000001</v>
      </c>
      <c r="M205" s="39">
        <f t="shared" si="36"/>
        <v>-100</v>
      </c>
      <c r="N205" s="165">
        <f>D205/D338*100</f>
        <v>113.15906760195331</v>
      </c>
    </row>
    <row r="206" spans="1:14" ht="14.25" thickBot="1">
      <c r="A206" s="202"/>
      <c r="B206" s="19" t="s">
        <v>31</v>
      </c>
      <c r="C206" s="20">
        <f>C194+C196+C197+C198+C199+C200+C201+C202</f>
        <v>555.02172900000005</v>
      </c>
      <c r="D206" s="20">
        <f t="shared" ref="D206:L206" si="39">D194+D196+D197+D198+D199+D200+D201+D202</f>
        <v>1902.3522829999997</v>
      </c>
      <c r="E206" s="20">
        <f t="shared" si="39"/>
        <v>1818.7897809999999</v>
      </c>
      <c r="F206" s="160">
        <f t="shared" si="38"/>
        <v>4.5944013361486871</v>
      </c>
      <c r="G206" s="20">
        <f t="shared" si="39"/>
        <v>7928</v>
      </c>
      <c r="H206" s="20">
        <f>H194+H196+H197+H198+H199+H200+H201+H202</f>
        <v>2279865</v>
      </c>
      <c r="I206" s="20">
        <f t="shared" si="39"/>
        <v>1060</v>
      </c>
      <c r="J206" s="20">
        <f t="shared" si="39"/>
        <v>129.69768999999999</v>
      </c>
      <c r="K206" s="20">
        <f t="shared" si="39"/>
        <v>662.11570399999994</v>
      </c>
      <c r="L206" s="20">
        <f t="shared" si="39"/>
        <v>1211.5502479999998</v>
      </c>
      <c r="M206" s="20">
        <f t="shared" si="36"/>
        <v>-45.349711653065498</v>
      </c>
      <c r="N206" s="166">
        <f>D206/D339*100</f>
        <v>4.12405295961773</v>
      </c>
    </row>
    <row r="207" spans="1:14" ht="14.25" thickTop="1">
      <c r="A207" s="197" t="s">
        <v>43</v>
      </c>
      <c r="B207" s="193" t="s">
        <v>19</v>
      </c>
      <c r="C207" s="98">
        <v>21.6</v>
      </c>
      <c r="D207" s="98">
        <v>74.099999999999994</v>
      </c>
      <c r="E207" s="98">
        <v>201.43</v>
      </c>
      <c r="F207" s="164">
        <f t="shared" si="38"/>
        <v>-63.213026857965545</v>
      </c>
      <c r="G207" s="99">
        <v>507</v>
      </c>
      <c r="H207" s="99">
        <v>46610.91</v>
      </c>
      <c r="I207" s="99">
        <v>116</v>
      </c>
      <c r="J207" s="99">
        <v>111.8</v>
      </c>
      <c r="K207" s="99">
        <v>305.57</v>
      </c>
      <c r="L207" s="99">
        <v>120.89</v>
      </c>
      <c r="M207" s="39">
        <f t="shared" ref="M207:M221" si="40">(K207-L207)/L207*100</f>
        <v>152.76697824468525</v>
      </c>
      <c r="N207" s="165">
        <f t="shared" ref="N207:N215" si="41">D207/D327*100</f>
        <v>0.29771956187143295</v>
      </c>
    </row>
    <row r="208" spans="1:14">
      <c r="A208" s="198"/>
      <c r="B208" s="193" t="s">
        <v>20</v>
      </c>
      <c r="C208" s="99">
        <v>3.79</v>
      </c>
      <c r="D208" s="99">
        <v>11.27</v>
      </c>
      <c r="E208" s="99">
        <v>47.59</v>
      </c>
      <c r="F208" s="164">
        <f t="shared" si="38"/>
        <v>-76.318554318134062</v>
      </c>
      <c r="G208" s="99">
        <v>127</v>
      </c>
      <c r="H208" s="99">
        <v>2540</v>
      </c>
      <c r="I208" s="99">
        <v>49</v>
      </c>
      <c r="J208" s="99">
        <v>18.75</v>
      </c>
      <c r="K208" s="99">
        <v>49.59</v>
      </c>
      <c r="L208" s="99">
        <v>40.46</v>
      </c>
      <c r="M208" s="39">
        <f t="shared" si="40"/>
        <v>22.565496786950078</v>
      </c>
      <c r="N208" s="165">
        <f t="shared" si="41"/>
        <v>0.2011825044552949</v>
      </c>
    </row>
    <row r="209" spans="1:14">
      <c r="A209" s="198"/>
      <c r="B209" s="193" t="s">
        <v>21</v>
      </c>
      <c r="C209" s="99">
        <v>0</v>
      </c>
      <c r="D209" s="99">
        <v>0</v>
      </c>
      <c r="E209" s="99">
        <v>0</v>
      </c>
      <c r="F209" s="164" t="e">
        <f t="shared" si="38"/>
        <v>#DIV/0!</v>
      </c>
      <c r="G209" s="99">
        <v>0</v>
      </c>
      <c r="H209" s="99">
        <v>0</v>
      </c>
      <c r="I209" s="99">
        <v>2</v>
      </c>
      <c r="J209" s="99">
        <v>0</v>
      </c>
      <c r="K209" s="99">
        <v>0.6</v>
      </c>
      <c r="L209" s="99">
        <v>0</v>
      </c>
      <c r="M209" s="39"/>
      <c r="N209" s="165">
        <f t="shared" si="41"/>
        <v>0</v>
      </c>
    </row>
    <row r="210" spans="1:14">
      <c r="A210" s="198"/>
      <c r="B210" s="193" t="s">
        <v>22</v>
      </c>
      <c r="C210" s="99">
        <v>0.1</v>
      </c>
      <c r="D210" s="99">
        <v>0.97</v>
      </c>
      <c r="E210" s="99">
        <v>1.1299999999999999</v>
      </c>
      <c r="F210" s="164">
        <f t="shared" si="38"/>
        <v>-14.159292035398224</v>
      </c>
      <c r="G210" s="99">
        <v>107</v>
      </c>
      <c r="H210" s="99">
        <v>1137.26</v>
      </c>
      <c r="I210" s="99">
        <v>2</v>
      </c>
      <c r="J210" s="99">
        <v>0.03</v>
      </c>
      <c r="K210" s="99">
        <v>0.24</v>
      </c>
      <c r="L210" s="99">
        <v>0.51</v>
      </c>
      <c r="M210" s="39">
        <f t="shared" si="40"/>
        <v>-52.941176470588239</v>
      </c>
      <c r="N210" s="165">
        <f t="shared" si="41"/>
        <v>0.22027150984220795</v>
      </c>
    </row>
    <row r="211" spans="1:14">
      <c r="A211" s="198"/>
      <c r="B211" s="193" t="s">
        <v>23</v>
      </c>
      <c r="C211" s="99">
        <v>0</v>
      </c>
      <c r="D211" s="99">
        <v>0</v>
      </c>
      <c r="E211" s="99">
        <v>0</v>
      </c>
      <c r="F211" s="164" t="e">
        <f t="shared" si="38"/>
        <v>#DIV/0!</v>
      </c>
      <c r="G211" s="99">
        <v>0</v>
      </c>
      <c r="H211" s="99">
        <v>-18.239999999999998</v>
      </c>
      <c r="I211" s="99">
        <v>1</v>
      </c>
      <c r="J211" s="99">
        <v>18.239999999999998</v>
      </c>
      <c r="K211" s="99">
        <v>18.239999999999998</v>
      </c>
      <c r="L211" s="99">
        <v>0.92</v>
      </c>
      <c r="M211" s="39"/>
      <c r="N211" s="165">
        <f t="shared" si="41"/>
        <v>0</v>
      </c>
    </row>
    <row r="212" spans="1:14">
      <c r="A212" s="198"/>
      <c r="B212" s="193" t="s">
        <v>24</v>
      </c>
      <c r="C212" s="99">
        <v>6.56</v>
      </c>
      <c r="D212" s="99">
        <v>6.75</v>
      </c>
      <c r="E212" s="99">
        <v>3.26</v>
      </c>
      <c r="F212" s="164">
        <f t="shared" si="38"/>
        <v>107.05521472392638</v>
      </c>
      <c r="G212" s="99">
        <v>7</v>
      </c>
      <c r="H212" s="99">
        <v>7804.23</v>
      </c>
      <c r="I212" s="99">
        <v>3</v>
      </c>
      <c r="J212" s="99">
        <v>0.76</v>
      </c>
      <c r="K212" s="99">
        <v>0.94</v>
      </c>
      <c r="L212" s="99">
        <v>6.09</v>
      </c>
      <c r="M212" s="39">
        <f>(K212-L212)/L212*100</f>
        <v>-84.5648604269294</v>
      </c>
      <c r="N212" s="165">
        <f t="shared" si="41"/>
        <v>0.20103232229932447</v>
      </c>
    </row>
    <row r="213" spans="1:14">
      <c r="A213" s="198"/>
      <c r="B213" s="193" t="s">
        <v>25</v>
      </c>
      <c r="C213" s="100">
        <v>180.1</v>
      </c>
      <c r="D213" s="100">
        <v>693.1</v>
      </c>
      <c r="E213" s="100">
        <v>620.34</v>
      </c>
      <c r="F213" s="164">
        <f t="shared" si="38"/>
        <v>11.729051810297577</v>
      </c>
      <c r="G213" s="100">
        <v>30</v>
      </c>
      <c r="H213" s="100">
        <v>7269.32</v>
      </c>
      <c r="I213" s="100">
        <v>259</v>
      </c>
      <c r="J213" s="100">
        <v>77.63</v>
      </c>
      <c r="K213" s="100">
        <v>88.92</v>
      </c>
      <c r="L213" s="100">
        <v>55.22</v>
      </c>
      <c r="M213" s="39">
        <f t="shared" si="40"/>
        <v>61.028612821441506</v>
      </c>
      <c r="N213" s="165">
        <f t="shared" si="41"/>
        <v>18.729836477096708</v>
      </c>
    </row>
    <row r="214" spans="1:14">
      <c r="A214" s="198"/>
      <c r="B214" s="193" t="s">
        <v>26</v>
      </c>
      <c r="C214" s="99">
        <v>11.14</v>
      </c>
      <c r="D214" s="99">
        <v>12.98</v>
      </c>
      <c r="E214" s="99">
        <v>3.79</v>
      </c>
      <c r="F214" s="164">
        <f t="shared" si="38"/>
        <v>242.48021108179421</v>
      </c>
      <c r="G214" s="99">
        <v>88</v>
      </c>
      <c r="H214" s="99">
        <v>19432.330000000002</v>
      </c>
      <c r="I214" s="99">
        <v>1</v>
      </c>
      <c r="J214" s="99">
        <v>0.13</v>
      </c>
      <c r="K214" s="99">
        <v>0.13</v>
      </c>
      <c r="L214" s="99">
        <v>0.68</v>
      </c>
      <c r="M214" s="39">
        <f t="shared" si="40"/>
        <v>-80.882352941176478</v>
      </c>
      <c r="N214" s="165">
        <f t="shared" si="41"/>
        <v>0.12324613055707889</v>
      </c>
    </row>
    <row r="215" spans="1:14">
      <c r="A215" s="198"/>
      <c r="B215" s="193" t="s">
        <v>27</v>
      </c>
      <c r="C215" s="101">
        <v>0.26</v>
      </c>
      <c r="D215" s="101">
        <v>0.44</v>
      </c>
      <c r="E215" s="101">
        <v>0.66</v>
      </c>
      <c r="F215" s="164">
        <f t="shared" si="38"/>
        <v>-33.333333333333336</v>
      </c>
      <c r="G215" s="101">
        <v>6</v>
      </c>
      <c r="H215" s="101">
        <v>68.5</v>
      </c>
      <c r="I215" s="101">
        <v>0</v>
      </c>
      <c r="J215" s="101">
        <v>0</v>
      </c>
      <c r="K215" s="101">
        <v>0</v>
      </c>
      <c r="L215" s="101">
        <v>0</v>
      </c>
      <c r="M215" s="39" t="e">
        <f t="shared" si="40"/>
        <v>#DIV/0!</v>
      </c>
      <c r="N215" s="165">
        <f t="shared" si="41"/>
        <v>4.4769184143064696E-2</v>
      </c>
    </row>
    <row r="216" spans="1:14">
      <c r="A216" s="198"/>
      <c r="B216" s="18" t="s">
        <v>28</v>
      </c>
      <c r="C216" s="101"/>
      <c r="D216" s="101"/>
      <c r="E216" s="101"/>
      <c r="F216" s="164"/>
      <c r="G216" s="101"/>
      <c r="H216" s="101"/>
      <c r="I216" s="101"/>
      <c r="J216" s="101"/>
      <c r="K216" s="101"/>
      <c r="L216" s="101"/>
      <c r="M216" s="39"/>
      <c r="N216" s="165"/>
    </row>
    <row r="217" spans="1:14">
      <c r="A217" s="198"/>
      <c r="B217" s="18" t="s">
        <v>29</v>
      </c>
      <c r="C217" s="101">
        <v>0.19</v>
      </c>
      <c r="D217" s="101">
        <v>0.38</v>
      </c>
      <c r="E217" s="101">
        <v>0.56999999999999995</v>
      </c>
      <c r="F217" s="164">
        <f>(D217-E217)/E217*100</f>
        <v>-33.333333333333329</v>
      </c>
      <c r="G217" s="101">
        <v>4</v>
      </c>
      <c r="H217" s="101">
        <v>29.5</v>
      </c>
      <c r="I217" s="101">
        <v>0</v>
      </c>
      <c r="J217" s="101">
        <v>0</v>
      </c>
      <c r="K217" s="101">
        <v>0</v>
      </c>
      <c r="L217" s="101">
        <v>0</v>
      </c>
      <c r="M217" s="39"/>
      <c r="N217" s="165">
        <f>D217/D337*100</f>
        <v>1.9718788284611235</v>
      </c>
    </row>
    <row r="218" spans="1:14">
      <c r="A218" s="198"/>
      <c r="B218" s="18" t="s">
        <v>30</v>
      </c>
      <c r="C218" s="42"/>
      <c r="D218" s="42"/>
      <c r="E218" s="42"/>
      <c r="F218" s="163"/>
      <c r="G218" s="42"/>
      <c r="H218" s="42"/>
      <c r="I218" s="42"/>
      <c r="J218" s="42"/>
      <c r="K218" s="42"/>
      <c r="L218" s="42"/>
      <c r="M218" s="39"/>
      <c r="N218" s="165"/>
    </row>
    <row r="219" spans="1:14" ht="14.25" thickBot="1">
      <c r="A219" s="199"/>
      <c r="B219" s="19" t="s">
        <v>31</v>
      </c>
      <c r="C219" s="20">
        <f t="shared" ref="C219:L219" si="42">C207+C209+C210+C211+C212+C213+C214+C215</f>
        <v>219.76</v>
      </c>
      <c r="D219" s="20">
        <f t="shared" si="42"/>
        <v>788.34000000000015</v>
      </c>
      <c r="E219" s="20">
        <f t="shared" si="42"/>
        <v>830.61</v>
      </c>
      <c r="F219" s="160">
        <f>(D219-E219)/E219*100</f>
        <v>-5.0890309531548947</v>
      </c>
      <c r="G219" s="20">
        <f t="shared" si="42"/>
        <v>745</v>
      </c>
      <c r="H219" s="20">
        <f t="shared" si="42"/>
        <v>82304.31</v>
      </c>
      <c r="I219" s="20">
        <f t="shared" si="42"/>
        <v>384</v>
      </c>
      <c r="J219" s="20">
        <f t="shared" si="42"/>
        <v>208.58999999999997</v>
      </c>
      <c r="K219" s="20">
        <f t="shared" si="42"/>
        <v>414.64000000000004</v>
      </c>
      <c r="L219" s="20">
        <f t="shared" si="42"/>
        <v>184.31</v>
      </c>
      <c r="M219" s="20">
        <f t="shared" si="40"/>
        <v>124.96880256090283</v>
      </c>
      <c r="N219" s="166">
        <f>D219/D339*100</f>
        <v>1.7090188495781582</v>
      </c>
    </row>
    <row r="220" spans="1:14" ht="14.25" thickTop="1">
      <c r="A220" s="197" t="s">
        <v>44</v>
      </c>
      <c r="B220" s="193" t="s">
        <v>19</v>
      </c>
      <c r="C220" s="87">
        <v>2.2200000000000002</v>
      </c>
      <c r="D220" s="87">
        <v>7.6</v>
      </c>
      <c r="E220" s="87">
        <v>16.55</v>
      </c>
      <c r="F220" s="163">
        <f>(D220-E220)/E220*100</f>
        <v>-54.0785498489426</v>
      </c>
      <c r="G220" s="88">
        <v>46</v>
      </c>
      <c r="H220" s="88">
        <v>2971</v>
      </c>
      <c r="I220" s="88">
        <v>6</v>
      </c>
      <c r="J220" s="88">
        <v>0.4</v>
      </c>
      <c r="K220" s="88">
        <v>0.59</v>
      </c>
      <c r="L220" s="88">
        <v>4.84</v>
      </c>
      <c r="M220" s="39">
        <f t="shared" si="40"/>
        <v>-87.809917355371908</v>
      </c>
      <c r="N220" s="165">
        <f>D220/D327*100</f>
        <v>3.053533967912133E-2</v>
      </c>
    </row>
    <row r="221" spans="1:14">
      <c r="A221" s="198"/>
      <c r="B221" s="193" t="s">
        <v>20</v>
      </c>
      <c r="C221" s="88">
        <v>0.8</v>
      </c>
      <c r="D221" s="88">
        <v>1.97</v>
      </c>
      <c r="E221" s="88">
        <v>6.45</v>
      </c>
      <c r="F221" s="163">
        <f>(D221-E221)/E221*100</f>
        <v>-69.457364341085281</v>
      </c>
      <c r="G221" s="88">
        <v>23</v>
      </c>
      <c r="H221" s="88">
        <v>460</v>
      </c>
      <c r="I221" s="88">
        <v>3</v>
      </c>
      <c r="J221" s="88">
        <v>0.2</v>
      </c>
      <c r="K221" s="88">
        <v>0.35</v>
      </c>
      <c r="L221" s="88">
        <v>2.14</v>
      </c>
      <c r="M221" s="39">
        <f t="shared" si="40"/>
        <v>-83.644859813084111</v>
      </c>
      <c r="N221" s="165">
        <f>D221/D328*100</f>
        <v>3.5166773183401147E-2</v>
      </c>
    </row>
    <row r="222" spans="1:14">
      <c r="A222" s="198"/>
      <c r="B222" s="193" t="s">
        <v>21</v>
      </c>
      <c r="C222" s="88"/>
      <c r="D222" s="88"/>
      <c r="E222" s="88"/>
      <c r="F222" s="163"/>
      <c r="G222" s="88"/>
      <c r="H222" s="88"/>
      <c r="I222" s="88"/>
      <c r="J222" s="88"/>
      <c r="K222" s="88"/>
      <c r="L222" s="88"/>
      <c r="M222" s="39"/>
      <c r="N222" s="165">
        <f>D222/D329*100</f>
        <v>0</v>
      </c>
    </row>
    <row r="223" spans="1:14">
      <c r="A223" s="198"/>
      <c r="B223" s="193" t="s">
        <v>22</v>
      </c>
      <c r="C223" s="88"/>
      <c r="D223" s="88"/>
      <c r="E223" s="88">
        <v>0.03</v>
      </c>
      <c r="F223" s="163">
        <f>(D223-E223)/E223*100</f>
        <v>-100</v>
      </c>
      <c r="G223" s="88"/>
      <c r="H223" s="88">
        <v>35</v>
      </c>
      <c r="I223" s="88"/>
      <c r="J223" s="88"/>
      <c r="K223" s="88"/>
      <c r="L223" s="88"/>
      <c r="M223" s="39"/>
      <c r="N223" s="165">
        <f>D223/D330*100</f>
        <v>0</v>
      </c>
    </row>
    <row r="224" spans="1:14">
      <c r="A224" s="198"/>
      <c r="B224" s="193" t="s">
        <v>23</v>
      </c>
      <c r="C224" s="88"/>
      <c r="D224" s="88"/>
      <c r="E224" s="88"/>
      <c r="F224" s="163"/>
      <c r="G224" s="88"/>
      <c r="H224" s="88"/>
      <c r="I224" s="88"/>
      <c r="J224" s="88"/>
      <c r="K224" s="88"/>
      <c r="L224" s="88"/>
      <c r="M224" s="39"/>
      <c r="N224" s="165"/>
    </row>
    <row r="225" spans="1:14">
      <c r="A225" s="198"/>
      <c r="B225" s="193" t="s">
        <v>24</v>
      </c>
      <c r="C225" s="88">
        <v>99.26</v>
      </c>
      <c r="D225" s="88">
        <v>172.75</v>
      </c>
      <c r="E225" s="88">
        <v>52.97</v>
      </c>
      <c r="F225" s="163">
        <f>(D225-E225)/E225*100</f>
        <v>226.12799697942231</v>
      </c>
      <c r="G225" s="88">
        <v>844</v>
      </c>
      <c r="H225" s="88">
        <v>30073</v>
      </c>
      <c r="I225" s="88">
        <v>37</v>
      </c>
      <c r="J225" s="88">
        <v>4.03</v>
      </c>
      <c r="K225" s="88">
        <v>27.95</v>
      </c>
      <c r="L225" s="88">
        <v>0.38</v>
      </c>
      <c r="M225" s="39">
        <f>(K225-L225)/L225*100</f>
        <v>7255.2631578947367</v>
      </c>
      <c r="N225" s="165">
        <f>D225/D332*100</f>
        <v>5.1449383225493781</v>
      </c>
    </row>
    <row r="226" spans="1:14">
      <c r="A226" s="198"/>
      <c r="B226" s="193" t="s">
        <v>25</v>
      </c>
      <c r="C226" s="90">
        <v>132.16999999999999</v>
      </c>
      <c r="D226" s="90">
        <v>254.94</v>
      </c>
      <c r="E226" s="90">
        <v>179.59</v>
      </c>
      <c r="F226" s="163">
        <f>(D226-E226)/E226*100</f>
        <v>41.95667910239991</v>
      </c>
      <c r="G226" s="90">
        <v>12</v>
      </c>
      <c r="H226" s="90">
        <v>4249</v>
      </c>
      <c r="I226" s="95">
        <v>754</v>
      </c>
      <c r="J226" s="88">
        <v>36.479999999999997</v>
      </c>
      <c r="K226" s="88">
        <v>124.67</v>
      </c>
      <c r="L226" s="95">
        <v>70.319999999999993</v>
      </c>
      <c r="M226" s="39">
        <f>(K226-L226)/L226*100</f>
        <v>77.289533560864641</v>
      </c>
      <c r="N226" s="165">
        <f>D226/D333*100</f>
        <v>6.8893154111542838</v>
      </c>
    </row>
    <row r="227" spans="1:14">
      <c r="A227" s="198"/>
      <c r="B227" s="193" t="s">
        <v>26</v>
      </c>
      <c r="C227" s="88">
        <v>0.62</v>
      </c>
      <c r="D227" s="88">
        <v>4.43</v>
      </c>
      <c r="E227" s="88">
        <v>1</v>
      </c>
      <c r="F227" s="163">
        <f>(D227-E227)/E227*100</f>
        <v>343</v>
      </c>
      <c r="G227" s="88">
        <v>9</v>
      </c>
      <c r="H227" s="88">
        <v>9304.6200000000008</v>
      </c>
      <c r="I227" s="88"/>
      <c r="J227" s="88"/>
      <c r="K227" s="88"/>
      <c r="L227" s="88"/>
      <c r="M227" s="39"/>
      <c r="N227" s="165">
        <f>D227/D334*100</f>
        <v>4.2063201723255741E-2</v>
      </c>
    </row>
    <row r="228" spans="1:14">
      <c r="A228" s="198"/>
      <c r="B228" s="193" t="s">
        <v>27</v>
      </c>
      <c r="C228" s="88">
        <v>0.46</v>
      </c>
      <c r="D228" s="88">
        <v>0.47</v>
      </c>
      <c r="E228" s="88"/>
      <c r="F228" s="163"/>
      <c r="G228" s="88">
        <v>3</v>
      </c>
      <c r="H228" s="88">
        <v>14</v>
      </c>
      <c r="I228" s="88"/>
      <c r="J228" s="88"/>
      <c r="K228" s="88"/>
      <c r="L228" s="88"/>
      <c r="M228" s="39"/>
      <c r="N228" s="165"/>
    </row>
    <row r="229" spans="1:14">
      <c r="A229" s="198"/>
      <c r="B229" s="18" t="s">
        <v>28</v>
      </c>
      <c r="C229" s="91"/>
      <c r="D229" s="91"/>
      <c r="E229" s="91"/>
      <c r="F229" s="163"/>
      <c r="G229" s="91"/>
      <c r="H229" s="91"/>
      <c r="I229" s="91"/>
      <c r="J229" s="91"/>
      <c r="K229" s="91"/>
      <c r="L229" s="91"/>
      <c r="M229" s="39"/>
      <c r="N229" s="165"/>
    </row>
    <row r="230" spans="1:14">
      <c r="A230" s="198"/>
      <c r="B230" s="18" t="s">
        <v>29</v>
      </c>
      <c r="C230" s="91"/>
      <c r="D230" s="91"/>
      <c r="E230" s="91"/>
      <c r="F230" s="163"/>
      <c r="G230" s="91"/>
      <c r="H230" s="91"/>
      <c r="I230" s="91"/>
      <c r="J230" s="91"/>
      <c r="K230" s="91"/>
      <c r="L230" s="91"/>
      <c r="M230" s="39"/>
      <c r="N230" s="165"/>
    </row>
    <row r="231" spans="1:14">
      <c r="A231" s="198"/>
      <c r="B231" s="18" t="s">
        <v>30</v>
      </c>
      <c r="C231" s="91"/>
      <c r="D231" s="91"/>
      <c r="E231" s="91"/>
      <c r="F231" s="163"/>
      <c r="G231" s="91"/>
      <c r="H231" s="91">
        <v>14</v>
      </c>
      <c r="I231" s="91"/>
      <c r="J231" s="91"/>
      <c r="K231" s="91"/>
      <c r="L231" s="91"/>
      <c r="M231" s="39"/>
      <c r="N231" s="165"/>
    </row>
    <row r="232" spans="1:14" ht="14.25" thickBot="1">
      <c r="A232" s="199"/>
      <c r="B232" s="19" t="s">
        <v>31</v>
      </c>
      <c r="C232" s="20">
        <f t="shared" ref="C232:L232" si="43">C220+C222+C223+C224+C225+C226+C227+C228</f>
        <v>234.73</v>
      </c>
      <c r="D232" s="20">
        <f>D220+D222+D223+D224+D225+D226+D227+D228</f>
        <v>440.19</v>
      </c>
      <c r="E232" s="20">
        <f t="shared" si="43"/>
        <v>250.14</v>
      </c>
      <c r="F232" s="20">
        <f>(D232-E232)/E232*100</f>
        <v>75.977452626529157</v>
      </c>
      <c r="G232" s="20">
        <f t="shared" si="43"/>
        <v>914</v>
      </c>
      <c r="H232" s="20">
        <f t="shared" si="43"/>
        <v>46646.62</v>
      </c>
      <c r="I232" s="20">
        <f t="shared" si="43"/>
        <v>797</v>
      </c>
      <c r="J232" s="20">
        <f t="shared" si="43"/>
        <v>40.909999999999997</v>
      </c>
      <c r="K232" s="20">
        <f t="shared" si="43"/>
        <v>153.21</v>
      </c>
      <c r="L232" s="20">
        <f t="shared" si="43"/>
        <v>75.539999999999992</v>
      </c>
      <c r="M232" s="20">
        <f t="shared" ref="M232" si="44">(K232-L232)/L232*100</f>
        <v>102.81969817315333</v>
      </c>
      <c r="N232" s="166">
        <f>D232/D339*100</f>
        <v>0.95427481466855579</v>
      </c>
    </row>
    <row r="233" spans="1:14" ht="14.25" thickTop="1"/>
    <row r="236" spans="1:14" s="70" customFormat="1" ht="18.75">
      <c r="A236" s="203" t="str">
        <f>A1</f>
        <v>2021年1-4月丹东市财产保险业务统计表</v>
      </c>
      <c r="B236" s="203"/>
      <c r="C236" s="203"/>
      <c r="D236" s="203"/>
      <c r="E236" s="203"/>
      <c r="F236" s="203"/>
      <c r="G236" s="203"/>
      <c r="H236" s="203"/>
      <c r="I236" s="203"/>
      <c r="J236" s="203"/>
      <c r="K236" s="203"/>
      <c r="L236" s="203"/>
      <c r="M236" s="203"/>
      <c r="N236" s="203"/>
    </row>
    <row r="237" spans="1:14" s="70" customFormat="1" ht="14.25" thickBot="1">
      <c r="B237" s="72" t="s">
        <v>0</v>
      </c>
      <c r="C237" s="71"/>
      <c r="D237" s="71"/>
      <c r="F237" s="71"/>
      <c r="G237" s="89" t="str">
        <f>G2</f>
        <v>（2021年1-4月）</v>
      </c>
      <c r="H237" s="71"/>
      <c r="I237" s="71"/>
      <c r="J237" s="71"/>
      <c r="K237" s="71"/>
      <c r="L237" s="72" t="s">
        <v>1</v>
      </c>
    </row>
    <row r="238" spans="1:14">
      <c r="A238" s="200" t="s">
        <v>45</v>
      </c>
      <c r="B238" s="73" t="s">
        <v>3</v>
      </c>
      <c r="C238" s="204" t="s">
        <v>4</v>
      </c>
      <c r="D238" s="204"/>
      <c r="E238" s="204"/>
      <c r="F238" s="205"/>
      <c r="G238" s="204" t="s">
        <v>5</v>
      </c>
      <c r="H238" s="204"/>
      <c r="I238" s="204" t="s">
        <v>6</v>
      </c>
      <c r="J238" s="204"/>
      <c r="K238" s="204"/>
      <c r="L238" s="204"/>
      <c r="M238" s="204"/>
      <c r="N238" s="213" t="s">
        <v>7</v>
      </c>
    </row>
    <row r="239" spans="1:14">
      <c r="A239" s="201"/>
      <c r="B239" s="71" t="s">
        <v>8</v>
      </c>
      <c r="C239" s="207" t="s">
        <v>9</v>
      </c>
      <c r="D239" s="207" t="s">
        <v>10</v>
      </c>
      <c r="E239" s="207" t="s">
        <v>11</v>
      </c>
      <c r="F239" s="194" t="s">
        <v>12</v>
      </c>
      <c r="G239" s="207" t="s">
        <v>13</v>
      </c>
      <c r="H239" s="207" t="s">
        <v>14</v>
      </c>
      <c r="I239" s="193" t="s">
        <v>13</v>
      </c>
      <c r="J239" s="207" t="s">
        <v>15</v>
      </c>
      <c r="K239" s="207"/>
      <c r="L239" s="207"/>
      <c r="M239" s="193" t="s">
        <v>12</v>
      </c>
      <c r="N239" s="214"/>
    </row>
    <row r="240" spans="1:14">
      <c r="A240" s="201"/>
      <c r="B240" s="74" t="s">
        <v>16</v>
      </c>
      <c r="C240" s="207"/>
      <c r="D240" s="207"/>
      <c r="E240" s="207"/>
      <c r="F240" s="194" t="s">
        <v>17</v>
      </c>
      <c r="G240" s="207"/>
      <c r="H240" s="207"/>
      <c r="I240" s="41" t="s">
        <v>18</v>
      </c>
      <c r="J240" s="193" t="s">
        <v>9</v>
      </c>
      <c r="K240" s="193" t="s">
        <v>10</v>
      </c>
      <c r="L240" s="193" t="s">
        <v>11</v>
      </c>
      <c r="M240" s="193" t="s">
        <v>17</v>
      </c>
      <c r="N240" s="192" t="s">
        <v>17</v>
      </c>
    </row>
    <row r="241" spans="1:14">
      <c r="A241" s="201"/>
      <c r="B241" s="193" t="s">
        <v>19</v>
      </c>
      <c r="C241" s="40">
        <v>93.086969999999994</v>
      </c>
      <c r="D241" s="40">
        <v>183.120634</v>
      </c>
      <c r="E241" s="40">
        <v>156.080322</v>
      </c>
      <c r="F241" s="163">
        <f>(D241-E241)/E241*100</f>
        <v>17.324613156551536</v>
      </c>
      <c r="G241" s="39">
        <v>1013</v>
      </c>
      <c r="H241" s="39">
        <v>72133.208199999994</v>
      </c>
      <c r="I241" s="39">
        <v>238</v>
      </c>
      <c r="J241" s="39">
        <v>85.049323999999999</v>
      </c>
      <c r="K241" s="39">
        <v>188.10008199999999</v>
      </c>
      <c r="L241" s="39">
        <v>85.815825000000004</v>
      </c>
      <c r="M241" s="39">
        <f>(K241-L241)/L241*100</f>
        <v>119.19043719500451</v>
      </c>
      <c r="N241" s="165">
        <f>D241/D327*100</f>
        <v>0.73574352124290199</v>
      </c>
    </row>
    <row r="242" spans="1:14">
      <c r="A242" s="201"/>
      <c r="B242" s="193" t="s">
        <v>20</v>
      </c>
      <c r="C242" s="39">
        <v>21.624181</v>
      </c>
      <c r="D242" s="39">
        <v>47.208500999999998</v>
      </c>
      <c r="E242" s="39">
        <v>42.070134000000003</v>
      </c>
      <c r="F242" s="163">
        <f>(D242-E242)/E242*100</f>
        <v>12.213811821944743</v>
      </c>
      <c r="G242" s="39">
        <v>447</v>
      </c>
      <c r="H242" s="39">
        <v>8880</v>
      </c>
      <c r="I242" s="39">
        <v>95</v>
      </c>
      <c r="J242" s="39">
        <v>29.163637000000001</v>
      </c>
      <c r="K242" s="39">
        <v>58.963227000000003</v>
      </c>
      <c r="L242" s="39">
        <v>19.066672000000001</v>
      </c>
      <c r="M242" s="39">
        <f>(K242-L242)/L242*100</f>
        <v>209.24760755311681</v>
      </c>
      <c r="N242" s="165">
        <f>D242/D328*100</f>
        <v>0.84272621674891701</v>
      </c>
    </row>
    <row r="243" spans="1:14">
      <c r="A243" s="201"/>
      <c r="B243" s="193" t="s">
        <v>21</v>
      </c>
      <c r="C243" s="39">
        <v>0</v>
      </c>
      <c r="D243" s="39">
        <v>0</v>
      </c>
      <c r="E243" s="39">
        <v>7.6327400000000001</v>
      </c>
      <c r="F243" s="163">
        <f>(D243-E243)/E243*100</f>
        <v>-100</v>
      </c>
      <c r="G243" s="39">
        <v>0</v>
      </c>
      <c r="H243" s="39">
        <v>0</v>
      </c>
      <c r="I243" s="39">
        <v>0</v>
      </c>
      <c r="J243" s="39">
        <v>0</v>
      </c>
      <c r="K243" s="39">
        <v>0</v>
      </c>
      <c r="L243" s="39">
        <v>0</v>
      </c>
      <c r="M243" s="39" t="e">
        <f>(K243-L243)/L243*100</f>
        <v>#DIV/0!</v>
      </c>
      <c r="N243" s="165">
        <f>D243/D329*100</f>
        <v>0</v>
      </c>
    </row>
    <row r="244" spans="1:14">
      <c r="A244" s="201"/>
      <c r="B244" s="193" t="s">
        <v>22</v>
      </c>
      <c r="C244" s="39">
        <v>0</v>
      </c>
      <c r="D244" s="39">
        <v>0</v>
      </c>
      <c r="E244" s="39">
        <v>0</v>
      </c>
      <c r="F244" s="163" t="e">
        <f>(D244-E244)/E244*100</f>
        <v>#DIV/0!</v>
      </c>
      <c r="G244" s="39">
        <v>0</v>
      </c>
      <c r="H244" s="39">
        <v>0</v>
      </c>
      <c r="I244" s="39">
        <v>0</v>
      </c>
      <c r="J244" s="39">
        <v>0</v>
      </c>
      <c r="K244" s="39">
        <v>0</v>
      </c>
      <c r="L244" s="39">
        <v>0</v>
      </c>
      <c r="M244" s="39"/>
      <c r="N244" s="165">
        <f>D244/D330*100</f>
        <v>0</v>
      </c>
    </row>
    <row r="245" spans="1:14">
      <c r="A245" s="201"/>
      <c r="B245" s="193" t="s">
        <v>23</v>
      </c>
      <c r="C245" s="39">
        <v>0</v>
      </c>
      <c r="D245" s="39">
        <v>0</v>
      </c>
      <c r="E245" s="39">
        <v>0</v>
      </c>
      <c r="F245" s="163"/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39"/>
      <c r="N245" s="165"/>
    </row>
    <row r="246" spans="1:14">
      <c r="A246" s="201"/>
      <c r="B246" s="193" t="s">
        <v>24</v>
      </c>
      <c r="C246" s="39">
        <v>4.59572</v>
      </c>
      <c r="D246" s="39">
        <v>8.5507369999999998</v>
      </c>
      <c r="E246" s="39">
        <v>3.2129310000000002</v>
      </c>
      <c r="F246" s="163">
        <f>(D246-E246)/E246*100</f>
        <v>166.13509596066643</v>
      </c>
      <c r="G246" s="39">
        <v>20</v>
      </c>
      <c r="H246" s="39">
        <v>4676.5402999999997</v>
      </c>
      <c r="I246" s="39">
        <v>0</v>
      </c>
      <c r="J246" s="39">
        <v>0</v>
      </c>
      <c r="K246" s="39">
        <v>0</v>
      </c>
      <c r="L246" s="39">
        <v>0</v>
      </c>
      <c r="M246" s="39" t="e">
        <f>(K246-L246)/L246*100</f>
        <v>#DIV/0!</v>
      </c>
      <c r="N246" s="165">
        <f>D246/D332*100</f>
        <v>0.25466289133048275</v>
      </c>
    </row>
    <row r="247" spans="1:14">
      <c r="A247" s="201"/>
      <c r="B247" s="193" t="s">
        <v>25</v>
      </c>
      <c r="C247" s="41">
        <v>0</v>
      </c>
      <c r="D247" s="41">
        <v>0</v>
      </c>
      <c r="E247" s="41">
        <v>0</v>
      </c>
      <c r="F247" s="163"/>
      <c r="G247" s="41">
        <v>0</v>
      </c>
      <c r="H247" s="41">
        <v>0</v>
      </c>
      <c r="I247" s="41">
        <v>0</v>
      </c>
      <c r="J247" s="39">
        <v>0</v>
      </c>
      <c r="K247" s="41">
        <v>0</v>
      </c>
      <c r="L247" s="41">
        <v>0</v>
      </c>
      <c r="M247" s="39"/>
      <c r="N247" s="165"/>
    </row>
    <row r="248" spans="1:14">
      <c r="A248" s="201"/>
      <c r="B248" s="193" t="s">
        <v>26</v>
      </c>
      <c r="C248" s="39">
        <v>4.7281999999999803E-2</v>
      </c>
      <c r="D248" s="39">
        <v>1.1189469999999999</v>
      </c>
      <c r="E248" s="39">
        <v>0.41039900000000001</v>
      </c>
      <c r="F248" s="163">
        <f>(D248-E248)/E248*100</f>
        <v>172.64856883179539</v>
      </c>
      <c r="G248" s="39">
        <v>35</v>
      </c>
      <c r="H248" s="39">
        <v>2961.8</v>
      </c>
      <c r="I248" s="39">
        <v>12</v>
      </c>
      <c r="J248" s="39">
        <v>0.16373900000000099</v>
      </c>
      <c r="K248" s="39">
        <v>5.2739320000000003</v>
      </c>
      <c r="L248" s="39">
        <v>0.18509999999999999</v>
      </c>
      <c r="M248" s="39">
        <f t="shared" ref="M248" si="45">(K248-L248)/L248*100</f>
        <v>2749.2339276066991</v>
      </c>
      <c r="N248" s="165">
        <f>D248/D334*100</f>
        <v>1.06244906046573E-2</v>
      </c>
    </row>
    <row r="249" spans="1:14">
      <c r="A249" s="201"/>
      <c r="B249" s="193" t="s">
        <v>27</v>
      </c>
      <c r="C249" s="39">
        <v>0</v>
      </c>
      <c r="D249" s="39">
        <v>0</v>
      </c>
      <c r="E249" s="39">
        <v>0</v>
      </c>
      <c r="F249" s="163" t="e">
        <f>(D249-E249)/E249*100</f>
        <v>#DIV/0!</v>
      </c>
      <c r="G249" s="39">
        <v>0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39"/>
      <c r="N249" s="165">
        <f>D249/D335*100</f>
        <v>0</v>
      </c>
    </row>
    <row r="250" spans="1:14">
      <c r="A250" s="201"/>
      <c r="B250" s="18" t="s">
        <v>28</v>
      </c>
      <c r="C250" s="42">
        <v>0</v>
      </c>
      <c r="D250" s="42">
        <v>0</v>
      </c>
      <c r="E250" s="42">
        <v>0</v>
      </c>
      <c r="F250" s="163"/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39"/>
      <c r="N250" s="165"/>
    </row>
    <row r="251" spans="1:14">
      <c r="A251" s="201"/>
      <c r="B251" s="18" t="s">
        <v>29</v>
      </c>
      <c r="C251" s="42">
        <v>0</v>
      </c>
      <c r="D251" s="42">
        <v>0</v>
      </c>
      <c r="E251" s="42">
        <v>0</v>
      </c>
      <c r="F251" s="163" t="e">
        <f>(D251-E251)/E251*100</f>
        <v>#DIV/0!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39"/>
      <c r="N251" s="165">
        <f>D251/D337*100</f>
        <v>0</v>
      </c>
    </row>
    <row r="252" spans="1:14">
      <c r="A252" s="201"/>
      <c r="B252" s="18" t="s">
        <v>30</v>
      </c>
      <c r="C252" s="42">
        <v>0</v>
      </c>
      <c r="D252" s="42">
        <v>0</v>
      </c>
      <c r="E252" s="42">
        <v>0</v>
      </c>
      <c r="F252" s="163"/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39"/>
      <c r="N252" s="165"/>
    </row>
    <row r="253" spans="1:14" ht="14.25" thickBot="1">
      <c r="A253" s="202"/>
      <c r="B253" s="19" t="s">
        <v>31</v>
      </c>
      <c r="C253" s="20">
        <f t="shared" ref="C253:L253" si="46">C241+C243+C244+C245+C246+C247+C248+C249</f>
        <v>97.729971999999989</v>
      </c>
      <c r="D253" s="20">
        <f t="shared" si="46"/>
        <v>192.79031799999998</v>
      </c>
      <c r="E253" s="20">
        <f>E241+E243+E244+E245+E246+E247+E248+E249</f>
        <v>167.33639200000002</v>
      </c>
      <c r="F253" s="160">
        <f>(D253-E253)/E253*100</f>
        <v>15.211231517409532</v>
      </c>
      <c r="G253" s="20">
        <f t="shared" si="46"/>
        <v>1068</v>
      </c>
      <c r="H253" s="20">
        <f t="shared" si="46"/>
        <v>79771.54849999999</v>
      </c>
      <c r="I253" s="20">
        <f t="shared" si="46"/>
        <v>250</v>
      </c>
      <c r="J253" s="20">
        <f t="shared" si="46"/>
        <v>85.213063000000005</v>
      </c>
      <c r="K253" s="20">
        <f t="shared" si="46"/>
        <v>193.37401399999999</v>
      </c>
      <c r="L253" s="20">
        <f t="shared" si="46"/>
        <v>86.000925000000009</v>
      </c>
      <c r="M253" s="20">
        <f t="shared" ref="M253:M259" si="47">(K253-L253)/L253*100</f>
        <v>124.85108619471241</v>
      </c>
      <c r="N253" s="166">
        <f>D253/D339*100</f>
        <v>0.41794439896258873</v>
      </c>
    </row>
    <row r="254" spans="1:14" ht="14.25" thickTop="1">
      <c r="A254" s="197" t="s">
        <v>46</v>
      </c>
      <c r="B254" s="193" t="s">
        <v>19</v>
      </c>
      <c r="C254" s="157">
        <v>89.4328</v>
      </c>
      <c r="D254" s="157">
        <v>343.85329999999999</v>
      </c>
      <c r="E254" s="157">
        <v>312.95510000000002</v>
      </c>
      <c r="F254" s="163">
        <f>(D254-E254)/E254*100</f>
        <v>9.8730456861064013</v>
      </c>
      <c r="G254" s="152">
        <v>2208</v>
      </c>
      <c r="H254" s="153">
        <v>171281.58069999999</v>
      </c>
      <c r="I254" s="151">
        <v>437</v>
      </c>
      <c r="J254" s="151">
        <v>73.146699999999996</v>
      </c>
      <c r="K254" s="151">
        <v>203.37139999999999</v>
      </c>
      <c r="L254" s="151">
        <v>245.3563</v>
      </c>
      <c r="M254" s="39">
        <f t="shared" si="47"/>
        <v>-17.111808419021646</v>
      </c>
      <c r="N254" s="165">
        <f>D254/D327*100</f>
        <v>1.3815364888535278</v>
      </c>
    </row>
    <row r="255" spans="1:14">
      <c r="A255" s="198"/>
      <c r="B255" s="193" t="s">
        <v>20</v>
      </c>
      <c r="C255" s="151">
        <v>22.869599999999998</v>
      </c>
      <c r="D255" s="151">
        <v>83.398499999999999</v>
      </c>
      <c r="E255" s="151">
        <v>54.735300000000002</v>
      </c>
      <c r="F255" s="163">
        <f>(D255-E255)/E255*100</f>
        <v>52.366936876202367</v>
      </c>
      <c r="G255" s="154">
        <v>1036</v>
      </c>
      <c r="H255" s="155">
        <v>20720</v>
      </c>
      <c r="I255" s="151">
        <v>103</v>
      </c>
      <c r="J255" s="151">
        <v>5.2339000000000002</v>
      </c>
      <c r="K255" s="151">
        <v>31.2624</v>
      </c>
      <c r="L255" s="151">
        <v>70.077299999999994</v>
      </c>
      <c r="M255" s="39">
        <f t="shared" si="47"/>
        <v>-55.388692201326251</v>
      </c>
      <c r="N255" s="165">
        <f>D255/D328*100</f>
        <v>1.4887594585461323</v>
      </c>
    </row>
    <row r="256" spans="1:14">
      <c r="A256" s="198"/>
      <c r="B256" s="193" t="s">
        <v>21</v>
      </c>
      <c r="C256" s="151">
        <v>2.6463000000000001</v>
      </c>
      <c r="D256" s="151">
        <v>44.7682</v>
      </c>
      <c r="E256" s="151">
        <v>40.625</v>
      </c>
      <c r="F256" s="163">
        <f>(D256-E256)/E256*100</f>
        <v>10.198646153846154</v>
      </c>
      <c r="G256" s="151">
        <v>10</v>
      </c>
      <c r="H256" s="28">
        <v>66692.8943</v>
      </c>
      <c r="I256" s="151">
        <v>1</v>
      </c>
      <c r="J256" s="151">
        <v>0.18679999999999999</v>
      </c>
      <c r="K256" s="151">
        <v>8.4778000000000002</v>
      </c>
      <c r="L256" s="151">
        <v>3.2122000000000002</v>
      </c>
      <c r="M256" s="39">
        <f t="shared" si="47"/>
        <v>163.92503580100865</v>
      </c>
      <c r="N256" s="165">
        <f>D256/D329*100</f>
        <v>2.1490321071066973</v>
      </c>
    </row>
    <row r="257" spans="1:14">
      <c r="A257" s="198"/>
      <c r="B257" s="193" t="s">
        <v>22</v>
      </c>
      <c r="C257" s="151">
        <v>4.6800000000000001E-2</v>
      </c>
      <c r="D257" s="151">
        <v>0.59930000000000005</v>
      </c>
      <c r="E257" s="151">
        <v>0.11509999999999999</v>
      </c>
      <c r="F257" s="163">
        <f>(D257-E257)/E257*100</f>
        <v>420.67767158992189</v>
      </c>
      <c r="G257" s="151">
        <v>168</v>
      </c>
      <c r="H257" s="151">
        <v>3208</v>
      </c>
      <c r="I257" s="151">
        <v>2</v>
      </c>
      <c r="J257" s="151">
        <v>0</v>
      </c>
      <c r="K257" s="151">
        <v>0.6</v>
      </c>
      <c r="L257" s="151">
        <v>0</v>
      </c>
      <c r="M257" s="39" t="e">
        <f t="shared" si="47"/>
        <v>#DIV/0!</v>
      </c>
      <c r="N257" s="165">
        <f>D257/D330*100</f>
        <v>0.13609145963756208</v>
      </c>
    </row>
    <row r="258" spans="1:14">
      <c r="A258" s="198"/>
      <c r="B258" s="193" t="s">
        <v>23</v>
      </c>
      <c r="C258" s="151">
        <v>0</v>
      </c>
      <c r="D258" s="151">
        <v>0</v>
      </c>
      <c r="E258" s="151">
        <v>0</v>
      </c>
      <c r="F258" s="163"/>
      <c r="G258" s="151">
        <v>0</v>
      </c>
      <c r="H258" s="151">
        <v>0</v>
      </c>
      <c r="I258" s="151">
        <v>0</v>
      </c>
      <c r="J258" s="151">
        <v>0</v>
      </c>
      <c r="K258" s="151">
        <v>0</v>
      </c>
      <c r="L258" s="151">
        <v>0</v>
      </c>
      <c r="M258" s="39" t="e">
        <f t="shared" si="47"/>
        <v>#DIV/0!</v>
      </c>
      <c r="N258" s="165"/>
    </row>
    <row r="259" spans="1:14">
      <c r="A259" s="198"/>
      <c r="B259" s="193" t="s">
        <v>24</v>
      </c>
      <c r="C259" s="151">
        <v>44.720399999999998</v>
      </c>
      <c r="D259" s="151">
        <v>51.3583</v>
      </c>
      <c r="E259" s="151">
        <v>32.440800000000003</v>
      </c>
      <c r="F259" s="163">
        <f>(D259-E259)/E259*100</f>
        <v>58.31391334369065</v>
      </c>
      <c r="G259" s="151">
        <v>15</v>
      </c>
      <c r="H259" s="151">
        <v>61994.38</v>
      </c>
      <c r="I259" s="151">
        <v>36</v>
      </c>
      <c r="J259" s="151">
        <v>7.1882000000000001</v>
      </c>
      <c r="K259" s="151">
        <v>12.238799999999999</v>
      </c>
      <c r="L259" s="151">
        <v>4.1912000000000003</v>
      </c>
      <c r="M259" s="39">
        <f t="shared" si="47"/>
        <v>192.0118343195266</v>
      </c>
      <c r="N259" s="165">
        <f>D259/D332*100</f>
        <v>1.5295819730882068</v>
      </c>
    </row>
    <row r="260" spans="1:14">
      <c r="A260" s="198"/>
      <c r="B260" s="193" t="s">
        <v>25</v>
      </c>
      <c r="C260" s="151"/>
      <c r="D260" s="151"/>
      <c r="E260" s="151"/>
      <c r="F260" s="163"/>
      <c r="G260" s="151"/>
      <c r="H260" s="151"/>
      <c r="I260" s="151"/>
      <c r="J260" s="151"/>
      <c r="K260" s="151"/>
      <c r="L260" s="151"/>
      <c r="M260" s="39"/>
      <c r="N260" s="165"/>
    </row>
    <row r="261" spans="1:14">
      <c r="A261" s="198"/>
      <c r="B261" s="193" t="s">
        <v>26</v>
      </c>
      <c r="C261" s="151">
        <v>2.8313999999999999</v>
      </c>
      <c r="D261" s="151">
        <v>17.702999999999999</v>
      </c>
      <c r="E261" s="151">
        <v>17.590900000000001</v>
      </c>
      <c r="F261" s="163">
        <f>(D261-E261)/E261*100</f>
        <v>0.63726131124614482</v>
      </c>
      <c r="G261" s="151">
        <v>465</v>
      </c>
      <c r="H261" s="151">
        <v>27536.3</v>
      </c>
      <c r="I261" s="151">
        <v>10</v>
      </c>
      <c r="J261" s="151">
        <v>0.51070000000000004</v>
      </c>
      <c r="K261" s="151">
        <v>0.95940000000000003</v>
      </c>
      <c r="L261" s="151">
        <v>1.3274999999999999</v>
      </c>
      <c r="M261" s="39">
        <f>(K261-L261)/L261*100</f>
        <v>-27.728813559322024</v>
      </c>
      <c r="N261" s="165">
        <f>D261/D334*100</f>
        <v>0.16809139054329489</v>
      </c>
    </row>
    <row r="262" spans="1:14">
      <c r="A262" s="198"/>
      <c r="B262" s="193" t="s">
        <v>27</v>
      </c>
      <c r="C262" s="37">
        <v>0</v>
      </c>
      <c r="D262" s="37">
        <v>0</v>
      </c>
      <c r="E262" s="35">
        <v>0</v>
      </c>
      <c r="F262" s="163"/>
      <c r="G262" s="151">
        <v>0</v>
      </c>
      <c r="H262" s="156">
        <v>0</v>
      </c>
      <c r="I262" s="151">
        <v>0</v>
      </c>
      <c r="J262" s="151">
        <v>0</v>
      </c>
      <c r="K262" s="151">
        <v>0</v>
      </c>
      <c r="L262" s="151">
        <v>0</v>
      </c>
      <c r="M262" s="39"/>
      <c r="N262" s="165"/>
    </row>
    <row r="263" spans="1:14">
      <c r="A263" s="198"/>
      <c r="B263" s="18" t="s">
        <v>28</v>
      </c>
      <c r="C263" s="42"/>
      <c r="D263" s="42"/>
      <c r="E263" s="42"/>
      <c r="F263" s="163"/>
      <c r="G263" s="49"/>
      <c r="H263" s="49"/>
      <c r="I263" s="49"/>
      <c r="J263" s="49"/>
      <c r="K263" s="49"/>
      <c r="L263" s="49"/>
      <c r="M263" s="39"/>
      <c r="N263" s="165"/>
    </row>
    <row r="264" spans="1:14">
      <c r="A264" s="198"/>
      <c r="B264" s="18" t="s">
        <v>29</v>
      </c>
      <c r="C264" s="49">
        <v>0</v>
      </c>
      <c r="D264" s="49">
        <v>0</v>
      </c>
      <c r="E264" s="49">
        <v>0</v>
      </c>
      <c r="F264" s="163"/>
      <c r="G264" s="49">
        <v>0</v>
      </c>
      <c r="H264" s="49">
        <v>0</v>
      </c>
      <c r="I264" s="49">
        <v>0</v>
      </c>
      <c r="J264" s="49">
        <v>0</v>
      </c>
      <c r="K264" s="49">
        <v>0</v>
      </c>
      <c r="L264" s="49">
        <v>0</v>
      </c>
      <c r="M264" s="39"/>
      <c r="N264" s="165"/>
    </row>
    <row r="265" spans="1:14">
      <c r="A265" s="198"/>
      <c r="B265" s="18" t="s">
        <v>30</v>
      </c>
      <c r="C265" s="49"/>
      <c r="D265" s="49"/>
      <c r="E265" s="49"/>
      <c r="F265" s="163"/>
      <c r="G265" s="49"/>
      <c r="H265" s="49"/>
      <c r="I265" s="49"/>
      <c r="J265" s="49"/>
      <c r="K265" s="49"/>
      <c r="L265" s="49"/>
      <c r="M265" s="39"/>
      <c r="N265" s="165"/>
    </row>
    <row r="266" spans="1:14" ht="14.25" thickBot="1">
      <c r="A266" s="199"/>
      <c r="B266" s="19" t="s">
        <v>31</v>
      </c>
      <c r="C266" s="20">
        <f t="shared" ref="C266:L266" si="48">C254+C256+C257+C258+C259+C260+C261+C262</f>
        <v>139.67769999999999</v>
      </c>
      <c r="D266" s="20">
        <f t="shared" si="48"/>
        <v>458.28209999999996</v>
      </c>
      <c r="E266" s="20">
        <f t="shared" si="48"/>
        <v>403.7269</v>
      </c>
      <c r="F266" s="160">
        <f>(D266-E266)/E266*100</f>
        <v>13.51289696079205</v>
      </c>
      <c r="G266" s="20">
        <f t="shared" si="48"/>
        <v>2866</v>
      </c>
      <c r="H266" s="20">
        <f>H254+H256+H257+H258+H259+H260+H261+H262</f>
        <v>330713.15499999997</v>
      </c>
      <c r="I266" s="20">
        <f t="shared" si="48"/>
        <v>486</v>
      </c>
      <c r="J266" s="20">
        <f t="shared" si="48"/>
        <v>81.032399999999996</v>
      </c>
      <c r="K266" s="20">
        <f t="shared" si="48"/>
        <v>225.64739999999998</v>
      </c>
      <c r="L266" s="20">
        <f t="shared" si="48"/>
        <v>254.0872</v>
      </c>
      <c r="M266" s="20">
        <f>(K266-L266)/L266*100</f>
        <v>-11.192929041683335</v>
      </c>
      <c r="N266" s="166">
        <f>D266/D339*100</f>
        <v>0.99349614040168222</v>
      </c>
    </row>
    <row r="267" spans="1:14" ht="14.25" thickTop="1">
      <c r="A267" s="197" t="s">
        <v>47</v>
      </c>
      <c r="B267" s="193" t="s">
        <v>19</v>
      </c>
      <c r="C267" s="87">
        <v>42.87</v>
      </c>
      <c r="D267" s="87">
        <v>127.8</v>
      </c>
      <c r="E267" s="87">
        <v>298.62</v>
      </c>
      <c r="F267" s="39">
        <f>(D267-E267)/E267*100</f>
        <v>-57.203134418324289</v>
      </c>
      <c r="G267" s="88">
        <v>971</v>
      </c>
      <c r="H267" s="88">
        <v>169553.15100000001</v>
      </c>
      <c r="I267" s="88">
        <v>188</v>
      </c>
      <c r="J267" s="88">
        <v>65.55</v>
      </c>
      <c r="K267" s="88">
        <v>125.54</v>
      </c>
      <c r="L267" s="88">
        <v>217.38</v>
      </c>
      <c r="M267" s="39">
        <f>(K267-L267)/L267*100</f>
        <v>-42.248596927040197</v>
      </c>
      <c r="N267" s="165">
        <f t="shared" ref="N267:N272" si="49">D267/D327*100</f>
        <v>0.5134758435515403</v>
      </c>
    </row>
    <row r="268" spans="1:14">
      <c r="A268" s="198"/>
      <c r="B268" s="193" t="s">
        <v>20</v>
      </c>
      <c r="C268" s="88">
        <v>10.79</v>
      </c>
      <c r="D268" s="88">
        <v>15.25</v>
      </c>
      <c r="E268" s="88">
        <v>51.58</v>
      </c>
      <c r="F268" s="39">
        <f>(D268-E268)/E268*100</f>
        <v>-70.434276851492825</v>
      </c>
      <c r="G268" s="88">
        <v>137</v>
      </c>
      <c r="H268" s="88">
        <v>2740</v>
      </c>
      <c r="I268" s="88">
        <v>27</v>
      </c>
      <c r="J268" s="88">
        <v>1.87</v>
      </c>
      <c r="K268" s="88">
        <v>11.46</v>
      </c>
      <c r="L268" s="88">
        <v>51.22</v>
      </c>
      <c r="M268" s="39">
        <f t="shared" ref="M268:M272" si="50">(K268-L268)/L268*100</f>
        <v>-77.625927372120259</v>
      </c>
      <c r="N268" s="165">
        <f t="shared" si="49"/>
        <v>0.27223009697810535</v>
      </c>
    </row>
    <row r="269" spans="1:14">
      <c r="A269" s="198"/>
      <c r="B269" s="193" t="s">
        <v>21</v>
      </c>
      <c r="C269" s="88">
        <v>0.94</v>
      </c>
      <c r="D269" s="88">
        <v>0.94</v>
      </c>
      <c r="E269" s="88">
        <v>32.130000000000003</v>
      </c>
      <c r="F269" s="39">
        <f>(D269-E269)/E269*100</f>
        <v>-97.074385309679428</v>
      </c>
      <c r="G269" s="88">
        <v>1</v>
      </c>
      <c r="H269" s="88">
        <v>1537.25</v>
      </c>
      <c r="I269" s="88">
        <v>1</v>
      </c>
      <c r="J269" s="88">
        <v>-0.03</v>
      </c>
      <c r="K269" s="88">
        <v>2.4900000000000002</v>
      </c>
      <c r="L269" s="88"/>
      <c r="M269" s="39" t="e">
        <f t="shared" si="50"/>
        <v>#DIV/0!</v>
      </c>
      <c r="N269" s="165">
        <f t="shared" si="49"/>
        <v>4.5123328181170902E-2</v>
      </c>
    </row>
    <row r="270" spans="1:14">
      <c r="A270" s="198"/>
      <c r="B270" s="193" t="s">
        <v>22</v>
      </c>
      <c r="C270" s="88"/>
      <c r="D270" s="88"/>
      <c r="E270" s="88"/>
      <c r="F270" s="39"/>
      <c r="G270" s="88"/>
      <c r="H270" s="88"/>
      <c r="I270" s="88"/>
      <c r="J270" s="88"/>
      <c r="K270" s="88"/>
      <c r="L270" s="88"/>
      <c r="M270" s="39"/>
      <c r="N270" s="165">
        <f t="shared" si="49"/>
        <v>0</v>
      </c>
    </row>
    <row r="271" spans="1:14">
      <c r="A271" s="198"/>
      <c r="B271" s="193" t="s">
        <v>23</v>
      </c>
      <c r="C271" s="88"/>
      <c r="D271" s="88"/>
      <c r="E271" s="88"/>
      <c r="F271" s="39"/>
      <c r="G271" s="88"/>
      <c r="H271" s="88"/>
      <c r="I271" s="88"/>
      <c r="J271" s="88"/>
      <c r="K271" s="88"/>
      <c r="L271" s="88"/>
      <c r="M271" s="39"/>
      <c r="N271" s="165">
        <f t="shared" si="49"/>
        <v>0</v>
      </c>
    </row>
    <row r="272" spans="1:14">
      <c r="A272" s="198"/>
      <c r="B272" s="193" t="s">
        <v>24</v>
      </c>
      <c r="C272" s="88">
        <v>1.79</v>
      </c>
      <c r="D272" s="88">
        <v>2.76</v>
      </c>
      <c r="E272" s="88">
        <v>16.75</v>
      </c>
      <c r="F272" s="39">
        <f>(D272-E272)/E272*100</f>
        <v>-83.522388059701484</v>
      </c>
      <c r="G272" s="88">
        <v>8</v>
      </c>
      <c r="H272" s="88">
        <v>7823.61</v>
      </c>
      <c r="I272" s="88">
        <v>2</v>
      </c>
      <c r="J272" s="88">
        <v>0.18</v>
      </c>
      <c r="K272" s="88">
        <v>1.97</v>
      </c>
      <c r="L272" s="88">
        <v>28.46</v>
      </c>
      <c r="M272" s="39">
        <f t="shared" si="50"/>
        <v>-93.078004216444128</v>
      </c>
      <c r="N272" s="165">
        <f t="shared" si="49"/>
        <v>8.2199882895723775E-2</v>
      </c>
    </row>
    <row r="273" spans="1:14">
      <c r="A273" s="198"/>
      <c r="B273" s="193" t="s">
        <v>25</v>
      </c>
      <c r="C273" s="90"/>
      <c r="D273" s="90"/>
      <c r="E273" s="90"/>
      <c r="F273" s="39"/>
      <c r="G273" s="90"/>
      <c r="H273" s="90"/>
      <c r="I273" s="90"/>
      <c r="J273" s="90"/>
      <c r="K273" s="90"/>
      <c r="L273" s="90"/>
      <c r="M273" s="39"/>
      <c r="N273" s="165"/>
    </row>
    <row r="274" spans="1:14">
      <c r="A274" s="198"/>
      <c r="B274" s="193" t="s">
        <v>26</v>
      </c>
      <c r="C274" s="88">
        <v>0.28000000000000003</v>
      </c>
      <c r="D274" s="88">
        <v>5.41</v>
      </c>
      <c r="E274" s="88">
        <v>5.93</v>
      </c>
      <c r="F274" s="39">
        <f>(D274-E274)/E274*100</f>
        <v>-8.7689713322090999</v>
      </c>
      <c r="G274" s="88">
        <v>89</v>
      </c>
      <c r="H274" s="88">
        <v>20948.259999999998</v>
      </c>
      <c r="I274" s="88">
        <v>5</v>
      </c>
      <c r="J274" s="88">
        <v>-0.01</v>
      </c>
      <c r="K274" s="88">
        <v>1.1200000000000001</v>
      </c>
      <c r="L274" s="88">
        <v>0.25</v>
      </c>
      <c r="M274" s="39">
        <f>(K274-L274)/L274*100</f>
        <v>348.00000000000006</v>
      </c>
      <c r="N274" s="165">
        <f>D274/D334*100</f>
        <v>5.1368379531109155E-2</v>
      </c>
    </row>
    <row r="275" spans="1:14">
      <c r="A275" s="198"/>
      <c r="B275" s="193" t="s">
        <v>27</v>
      </c>
      <c r="C275" s="88"/>
      <c r="D275" s="88"/>
      <c r="E275" s="88"/>
      <c r="F275" s="39"/>
      <c r="G275" s="88"/>
      <c r="H275" s="88"/>
      <c r="I275" s="88"/>
      <c r="J275" s="88"/>
      <c r="K275" s="88"/>
      <c r="L275" s="88"/>
      <c r="M275" s="39"/>
      <c r="N275" s="165"/>
    </row>
    <row r="276" spans="1:14">
      <c r="A276" s="198"/>
      <c r="B276" s="18" t="s">
        <v>28</v>
      </c>
      <c r="C276" s="91"/>
      <c r="D276" s="91"/>
      <c r="E276" s="91"/>
      <c r="F276" s="39"/>
      <c r="G276" s="91"/>
      <c r="H276" s="91"/>
      <c r="I276" s="91"/>
      <c r="J276" s="91"/>
      <c r="K276" s="91"/>
      <c r="L276" s="91"/>
      <c r="M276" s="39"/>
      <c r="N276" s="165"/>
    </row>
    <row r="277" spans="1:14">
      <c r="A277" s="198"/>
      <c r="B277" s="18" t="s">
        <v>29</v>
      </c>
      <c r="C277" s="91"/>
      <c r="D277" s="91"/>
      <c r="E277" s="91"/>
      <c r="F277" s="39"/>
      <c r="G277" s="91"/>
      <c r="H277" s="91"/>
      <c r="I277" s="91"/>
      <c r="J277" s="91"/>
      <c r="K277" s="91"/>
      <c r="L277" s="91"/>
      <c r="M277" s="39"/>
      <c r="N277" s="165"/>
    </row>
    <row r="278" spans="1:14">
      <c r="A278" s="198"/>
      <c r="B278" s="18" t="s">
        <v>30</v>
      </c>
      <c r="C278" s="91"/>
      <c r="D278" s="91"/>
      <c r="E278" s="91"/>
      <c r="F278" s="39"/>
      <c r="G278" s="91"/>
      <c r="H278" s="91"/>
      <c r="I278" s="91"/>
      <c r="J278" s="91"/>
      <c r="K278" s="91"/>
      <c r="L278" s="91"/>
      <c r="M278" s="39"/>
      <c r="N278" s="165"/>
    </row>
    <row r="279" spans="1:14" ht="14.25" thickBot="1">
      <c r="A279" s="199"/>
      <c r="B279" s="19" t="s">
        <v>31</v>
      </c>
      <c r="C279" s="20">
        <f>C267+C269+C270+C271+C272+C273+C274+C275</f>
        <v>45.879999999999995</v>
      </c>
      <c r="D279" s="20">
        <f t="shared" ref="D279:L279" si="51">D267+D269+D270+D271+D272+D273+D274+D275</f>
        <v>136.91</v>
      </c>
      <c r="E279" s="20">
        <f t="shared" si="51"/>
        <v>353.43</v>
      </c>
      <c r="F279" s="20">
        <f>(D279-E279)/E279*100</f>
        <v>-61.262484791896554</v>
      </c>
      <c r="G279" s="20">
        <f t="shared" si="51"/>
        <v>1069</v>
      </c>
      <c r="H279" s="20">
        <f t="shared" si="51"/>
        <v>199862.27100000001</v>
      </c>
      <c r="I279" s="20">
        <f t="shared" si="51"/>
        <v>196</v>
      </c>
      <c r="J279" s="20">
        <f t="shared" si="51"/>
        <v>65.69</v>
      </c>
      <c r="K279" s="20">
        <f t="shared" si="51"/>
        <v>131.12</v>
      </c>
      <c r="L279" s="20">
        <f t="shared" si="51"/>
        <v>246.09</v>
      </c>
      <c r="M279" s="20">
        <f t="shared" ref="M279" si="52">(K279-L279)/L279*100</f>
        <v>-46.718680157665894</v>
      </c>
      <c r="N279" s="166">
        <f>D279/D339*100</f>
        <v>0.29680311882657934</v>
      </c>
    </row>
    <row r="280" spans="1:14" ht="14.25" thickTop="1">
      <c r="A280" s="80"/>
      <c r="B280" s="81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71"/>
    </row>
    <row r="281" spans="1:14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</row>
    <row r="282" spans="1:14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</row>
    <row r="283" spans="1:14" ht="18.75">
      <c r="A283" s="203" t="str">
        <f>A1</f>
        <v>2021年1-4月丹东市财产保险业务统计表</v>
      </c>
      <c r="B283" s="203"/>
      <c r="C283" s="203"/>
      <c r="D283" s="203"/>
      <c r="E283" s="203"/>
      <c r="F283" s="203"/>
      <c r="G283" s="203"/>
      <c r="H283" s="203"/>
      <c r="I283" s="203"/>
      <c r="J283" s="203"/>
      <c r="K283" s="203"/>
      <c r="L283" s="203"/>
      <c r="M283" s="203"/>
      <c r="N283" s="203"/>
    </row>
    <row r="284" spans="1:14" ht="14.25" thickBot="1">
      <c r="A284" s="70"/>
      <c r="B284" s="72" t="s">
        <v>0</v>
      </c>
      <c r="C284" s="71"/>
      <c r="D284" s="71"/>
      <c r="E284" s="70"/>
      <c r="F284" s="71"/>
      <c r="G284" s="89" t="str">
        <f>G2</f>
        <v>（2021年1-4月）</v>
      </c>
      <c r="H284" s="71"/>
      <c r="I284" s="71"/>
      <c r="J284" s="71"/>
      <c r="K284" s="71"/>
      <c r="L284" s="72" t="s">
        <v>1</v>
      </c>
      <c r="M284" s="70"/>
      <c r="N284" s="70"/>
    </row>
    <row r="285" spans="1:14">
      <c r="A285" s="215" t="s">
        <v>94</v>
      </c>
      <c r="B285" s="73" t="s">
        <v>3</v>
      </c>
      <c r="C285" s="204" t="s">
        <v>4</v>
      </c>
      <c r="D285" s="204"/>
      <c r="E285" s="204"/>
      <c r="F285" s="205"/>
      <c r="G285" s="204" t="s">
        <v>5</v>
      </c>
      <c r="H285" s="204"/>
      <c r="I285" s="204" t="s">
        <v>6</v>
      </c>
      <c r="J285" s="204"/>
      <c r="K285" s="204"/>
      <c r="L285" s="204"/>
      <c r="M285" s="204"/>
      <c r="N285" s="213" t="s">
        <v>7</v>
      </c>
    </row>
    <row r="286" spans="1:14">
      <c r="A286" s="198"/>
      <c r="B286" s="71" t="s">
        <v>8</v>
      </c>
      <c r="C286" s="207" t="s">
        <v>9</v>
      </c>
      <c r="D286" s="207" t="s">
        <v>10</v>
      </c>
      <c r="E286" s="207" t="s">
        <v>11</v>
      </c>
      <c r="F286" s="194" t="s">
        <v>12</v>
      </c>
      <c r="G286" s="207" t="s">
        <v>13</v>
      </c>
      <c r="H286" s="207" t="s">
        <v>14</v>
      </c>
      <c r="I286" s="193" t="s">
        <v>13</v>
      </c>
      <c r="J286" s="207" t="s">
        <v>15</v>
      </c>
      <c r="K286" s="207"/>
      <c r="L286" s="207"/>
      <c r="M286" s="193" t="s">
        <v>12</v>
      </c>
      <c r="N286" s="214"/>
    </row>
    <row r="287" spans="1:14">
      <c r="A287" s="198"/>
      <c r="B287" s="74" t="s">
        <v>16</v>
      </c>
      <c r="C287" s="207"/>
      <c r="D287" s="207"/>
      <c r="E287" s="207"/>
      <c r="F287" s="194" t="s">
        <v>17</v>
      </c>
      <c r="G287" s="207"/>
      <c r="H287" s="207"/>
      <c r="I287" s="41" t="s">
        <v>18</v>
      </c>
      <c r="J287" s="193" t="s">
        <v>9</v>
      </c>
      <c r="K287" s="193" t="s">
        <v>10</v>
      </c>
      <c r="L287" s="193" t="s">
        <v>11</v>
      </c>
      <c r="M287" s="193" t="s">
        <v>17</v>
      </c>
      <c r="N287" s="192" t="s">
        <v>17</v>
      </c>
    </row>
    <row r="288" spans="1:14">
      <c r="A288" s="198"/>
      <c r="B288" s="193" t="s">
        <v>19</v>
      </c>
      <c r="C288" s="23">
        <v>18.16</v>
      </c>
      <c r="D288" s="23">
        <v>48.97</v>
      </c>
      <c r="E288" s="23">
        <v>140.79</v>
      </c>
      <c r="F288" s="39">
        <f>(D288-E288)/E288*100</f>
        <v>-65.21770012074721</v>
      </c>
      <c r="G288" s="24">
        <v>468</v>
      </c>
      <c r="H288" s="24">
        <v>43677</v>
      </c>
      <c r="I288" s="24">
        <v>78</v>
      </c>
      <c r="J288" s="24">
        <v>21.81</v>
      </c>
      <c r="K288" s="24">
        <v>105.26</v>
      </c>
      <c r="L288" s="24">
        <v>143.94</v>
      </c>
      <c r="M288" s="39">
        <f>(K288-L288)/L288*100</f>
        <v>-26.872307906071967</v>
      </c>
      <c r="N288" s="165">
        <f>D288/D327*100</f>
        <v>0.19675205053770678</v>
      </c>
    </row>
    <row r="289" spans="1:14">
      <c r="A289" s="198"/>
      <c r="B289" s="193" t="s">
        <v>20</v>
      </c>
      <c r="C289" s="24">
        <v>0.36</v>
      </c>
      <c r="D289" s="24">
        <v>0.7</v>
      </c>
      <c r="E289" s="24"/>
      <c r="F289" s="39" t="e">
        <f>(D289-E289)/E289*100</f>
        <v>#DIV/0!</v>
      </c>
      <c r="G289" s="24">
        <v>7</v>
      </c>
      <c r="H289" s="24">
        <v>140</v>
      </c>
      <c r="I289" s="24">
        <v>2</v>
      </c>
      <c r="J289" s="24"/>
      <c r="K289" s="24">
        <v>0.33</v>
      </c>
      <c r="L289" s="24">
        <v>29.33</v>
      </c>
      <c r="M289" s="39">
        <f>(K289-L289)/L289*100</f>
        <v>-98.874872144561891</v>
      </c>
      <c r="N289" s="165">
        <f>D289/D328*100</f>
        <v>1.249580773014254E-2</v>
      </c>
    </row>
    <row r="290" spans="1:14">
      <c r="A290" s="198"/>
      <c r="B290" s="193" t="s">
        <v>21</v>
      </c>
      <c r="C290" s="24"/>
      <c r="D290" s="24">
        <v>9.19</v>
      </c>
      <c r="E290" s="24">
        <v>1.24</v>
      </c>
      <c r="F290" s="39">
        <f>(D290-E290)/E290*100</f>
        <v>641.12903225806451</v>
      </c>
      <c r="G290" s="24">
        <v>2</v>
      </c>
      <c r="H290" s="24">
        <v>7711.91</v>
      </c>
      <c r="I290" s="24"/>
      <c r="J290" s="24"/>
      <c r="K290" s="24"/>
      <c r="L290" s="24"/>
      <c r="M290" s="39"/>
      <c r="N290" s="165">
        <f>D290/D329*100</f>
        <v>0.44115253828187301</v>
      </c>
    </row>
    <row r="291" spans="1:14">
      <c r="A291" s="198"/>
      <c r="B291" s="193" t="s">
        <v>22</v>
      </c>
      <c r="C291" s="24"/>
      <c r="D291" s="24">
        <v>0.02</v>
      </c>
      <c r="E291" s="24"/>
      <c r="F291" s="39"/>
      <c r="G291" s="24">
        <v>2</v>
      </c>
      <c r="H291" s="24">
        <v>46</v>
      </c>
      <c r="I291" s="24"/>
      <c r="J291" s="24"/>
      <c r="K291" s="24"/>
      <c r="L291" s="24"/>
      <c r="M291" s="39"/>
      <c r="N291" s="165">
        <f>D291/D330*100</f>
        <v>4.5416806153032565E-3</v>
      </c>
    </row>
    <row r="292" spans="1:14">
      <c r="A292" s="198"/>
      <c r="B292" s="193" t="s">
        <v>23</v>
      </c>
      <c r="C292" s="24"/>
      <c r="D292" s="24"/>
      <c r="E292" s="24"/>
      <c r="F292" s="39"/>
      <c r="G292" s="24"/>
      <c r="H292" s="24"/>
      <c r="I292" s="24"/>
      <c r="J292" s="24"/>
      <c r="K292" s="24"/>
      <c r="L292" s="24"/>
      <c r="M292" s="39"/>
      <c r="N292" s="165"/>
    </row>
    <row r="293" spans="1:14">
      <c r="A293" s="198"/>
      <c r="B293" s="193" t="s">
        <v>24</v>
      </c>
      <c r="C293" s="24">
        <v>0.25</v>
      </c>
      <c r="D293" s="24">
        <v>7.48</v>
      </c>
      <c r="E293" s="24">
        <v>6.23</v>
      </c>
      <c r="F293" s="39">
        <f>(D293-E293)/E293*100</f>
        <v>20.064205457463881</v>
      </c>
      <c r="G293" s="24">
        <v>6</v>
      </c>
      <c r="H293" s="24">
        <v>8339.1200000000008</v>
      </c>
      <c r="I293" s="24">
        <v>1</v>
      </c>
      <c r="J293" s="24"/>
      <c r="K293" s="24">
        <v>0.44</v>
      </c>
      <c r="L293" s="24">
        <v>5.55</v>
      </c>
      <c r="M293" s="39">
        <f>(K293-L293)/L293*100</f>
        <v>-92.072072072072061</v>
      </c>
      <c r="N293" s="165">
        <f>D293/D332*100</f>
        <v>0.22277359567391808</v>
      </c>
    </row>
    <row r="294" spans="1:14">
      <c r="A294" s="198"/>
      <c r="B294" s="193" t="s">
        <v>25</v>
      </c>
      <c r="C294" s="26"/>
      <c r="D294" s="26"/>
      <c r="E294" s="26"/>
      <c r="F294" s="39"/>
      <c r="G294" s="26"/>
      <c r="H294" s="26"/>
      <c r="I294" s="26"/>
      <c r="J294" s="26"/>
      <c r="K294" s="26"/>
      <c r="L294" s="26"/>
      <c r="M294" s="39"/>
      <c r="N294" s="165"/>
    </row>
    <row r="295" spans="1:14">
      <c r="A295" s="198"/>
      <c r="B295" s="193" t="s">
        <v>26</v>
      </c>
      <c r="C295" s="24">
        <v>1.47</v>
      </c>
      <c r="D295" s="24">
        <v>20.78</v>
      </c>
      <c r="E295" s="24">
        <v>5.99</v>
      </c>
      <c r="F295" s="39">
        <f>(D295-E295)/E295*100</f>
        <v>246.91151919866442</v>
      </c>
      <c r="G295" s="24">
        <v>494</v>
      </c>
      <c r="H295" s="24">
        <v>30179.72</v>
      </c>
      <c r="I295" s="24">
        <v>5</v>
      </c>
      <c r="J295" s="24">
        <v>2</v>
      </c>
      <c r="K295" s="24">
        <v>6.38</v>
      </c>
      <c r="L295" s="24">
        <v>1.38</v>
      </c>
      <c r="M295" s="39"/>
      <c r="N295" s="165">
        <f>D295/D334*100</f>
        <v>0.19730774984407545</v>
      </c>
    </row>
    <row r="296" spans="1:14">
      <c r="A296" s="198"/>
      <c r="B296" s="193" t="s">
        <v>27</v>
      </c>
      <c r="C296" s="24"/>
      <c r="D296" s="48">
        <v>8.74</v>
      </c>
      <c r="E296" s="24"/>
      <c r="F296" s="39"/>
      <c r="G296" s="48">
        <v>2</v>
      </c>
      <c r="H296" s="48">
        <v>597.77</v>
      </c>
      <c r="I296" s="24"/>
      <c r="J296" s="24"/>
      <c r="K296" s="24"/>
      <c r="L296" s="24"/>
      <c r="M296" s="39"/>
      <c r="N296" s="165">
        <f>D296/D335*100</f>
        <v>0.88927879411451227</v>
      </c>
    </row>
    <row r="297" spans="1:14">
      <c r="A297" s="198"/>
      <c r="B297" s="18" t="s">
        <v>28</v>
      </c>
      <c r="C297" s="48"/>
      <c r="D297" s="48"/>
      <c r="E297" s="48"/>
      <c r="F297" s="39"/>
      <c r="G297" s="48"/>
      <c r="H297" s="48"/>
      <c r="I297" s="48"/>
      <c r="J297" s="48"/>
      <c r="K297" s="48"/>
      <c r="L297" s="48"/>
      <c r="M297" s="39"/>
      <c r="N297" s="165"/>
    </row>
    <row r="298" spans="1:14">
      <c r="A298" s="198"/>
      <c r="B298" s="18" t="s">
        <v>29</v>
      </c>
      <c r="C298" s="48"/>
      <c r="D298" s="48"/>
      <c r="E298" s="48"/>
      <c r="F298" s="39"/>
      <c r="G298" s="48"/>
      <c r="H298" s="48"/>
      <c r="I298" s="48"/>
      <c r="J298" s="48"/>
      <c r="K298" s="48"/>
      <c r="L298" s="48"/>
      <c r="M298" s="39"/>
      <c r="N298" s="165">
        <f>D298/D337*100</f>
        <v>0</v>
      </c>
    </row>
    <row r="299" spans="1:14">
      <c r="A299" s="198"/>
      <c r="B299" s="18" t="s">
        <v>30</v>
      </c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165"/>
    </row>
    <row r="300" spans="1:14" ht="14.25" thickBot="1">
      <c r="A300" s="199"/>
      <c r="B300" s="19" t="s">
        <v>31</v>
      </c>
      <c r="C300" s="20">
        <f>C288+C290+C291+C292+C293+C294+C295+C296</f>
        <v>19.88</v>
      </c>
      <c r="D300" s="20">
        <f t="shared" ref="D300:E300" si="53">D288+D290+D291+D292+D293+D294+D295+D296</f>
        <v>95.179999999999993</v>
      </c>
      <c r="E300" s="20">
        <f t="shared" si="53"/>
        <v>154.25</v>
      </c>
      <c r="F300" s="20">
        <f>(D300-E300)/E300*100</f>
        <v>-38.294975688816862</v>
      </c>
      <c r="G300" s="20">
        <f t="shared" ref="G300:L300" si="54">G288+G290+G291+G292+G293+G294+G295+G296</f>
        <v>974</v>
      </c>
      <c r="H300" s="20">
        <f t="shared" si="54"/>
        <v>90551.52</v>
      </c>
      <c r="I300" s="20">
        <f t="shared" si="54"/>
        <v>84</v>
      </c>
      <c r="J300" s="20">
        <f t="shared" si="54"/>
        <v>23.81</v>
      </c>
      <c r="K300" s="20">
        <f t="shared" si="54"/>
        <v>112.08</v>
      </c>
      <c r="L300" s="20">
        <f t="shared" si="54"/>
        <v>150.87</v>
      </c>
      <c r="M300" s="20">
        <f>(K300-L300)/L300*100</f>
        <v>-25.710876913899387</v>
      </c>
      <c r="N300" s="166">
        <f>D300/D339*100</f>
        <v>0.20633789241044351</v>
      </c>
    </row>
    <row r="301" spans="1:14" ht="14.25" thickTop="1">
      <c r="A301" s="198" t="s">
        <v>48</v>
      </c>
      <c r="B301" s="193" t="s">
        <v>19</v>
      </c>
      <c r="C301" s="40">
        <v>41.58</v>
      </c>
      <c r="D301" s="40">
        <v>102.9</v>
      </c>
      <c r="E301" s="40">
        <v>296.64</v>
      </c>
      <c r="F301" s="40">
        <f>(D301-E301)/E301*100</f>
        <v>-65.311488673139152</v>
      </c>
      <c r="G301" s="39">
        <v>645</v>
      </c>
      <c r="H301" s="39">
        <v>51601</v>
      </c>
      <c r="I301" s="39">
        <v>200</v>
      </c>
      <c r="J301" s="39">
        <v>29.6</v>
      </c>
      <c r="K301" s="39">
        <v>270.23</v>
      </c>
      <c r="L301" s="39">
        <v>206.55</v>
      </c>
      <c r="M301" s="40">
        <f>(K301-L301)/L301*100</f>
        <v>30.830307431614624</v>
      </c>
      <c r="N301" s="165">
        <f>D301/D327*100</f>
        <v>0.41343242802389285</v>
      </c>
    </row>
    <row r="302" spans="1:14">
      <c r="A302" s="198"/>
      <c r="B302" s="193" t="s">
        <v>20</v>
      </c>
      <c r="C302" s="39">
        <v>5.01</v>
      </c>
      <c r="D302" s="39">
        <v>16.3</v>
      </c>
      <c r="E302" s="39">
        <v>24.26</v>
      </c>
      <c r="F302" s="39">
        <f>(D302-E302)/E302*100</f>
        <v>-32.81121187139324</v>
      </c>
      <c r="G302" s="39">
        <v>177</v>
      </c>
      <c r="H302" s="39">
        <v>3540</v>
      </c>
      <c r="I302" s="39">
        <v>83</v>
      </c>
      <c r="J302" s="39">
        <v>10.82</v>
      </c>
      <c r="K302" s="39">
        <v>70.84</v>
      </c>
      <c r="L302" s="39">
        <v>74.63</v>
      </c>
      <c r="M302" s="39">
        <f>(K302-L302)/L302*100</f>
        <v>-5.0783867077582636</v>
      </c>
      <c r="N302" s="165">
        <f>D302/D328*100</f>
        <v>0.29097380857331917</v>
      </c>
    </row>
    <row r="303" spans="1:14">
      <c r="A303" s="198"/>
      <c r="B303" s="193" t="s">
        <v>21</v>
      </c>
      <c r="C303" s="39">
        <v>0</v>
      </c>
      <c r="D303" s="39">
        <v>0</v>
      </c>
      <c r="E303" s="39">
        <v>0</v>
      </c>
      <c r="F303" s="39" t="e">
        <f>(D303-E303)/E303*100</f>
        <v>#DIV/0!</v>
      </c>
      <c r="G303" s="39"/>
      <c r="H303" s="39"/>
      <c r="I303" s="39"/>
      <c r="J303" s="39">
        <v>0</v>
      </c>
      <c r="K303" s="39">
        <v>0</v>
      </c>
      <c r="L303" s="39">
        <v>0.91</v>
      </c>
      <c r="M303" s="39"/>
      <c r="N303" s="165">
        <f>D303/D329*100</f>
        <v>0</v>
      </c>
    </row>
    <row r="304" spans="1:14">
      <c r="A304" s="198"/>
      <c r="B304" s="193" t="s">
        <v>22</v>
      </c>
      <c r="C304" s="39">
        <v>0</v>
      </c>
      <c r="D304" s="39">
        <v>0</v>
      </c>
      <c r="E304" s="39">
        <v>0.03</v>
      </c>
      <c r="F304" s="39">
        <f>(D304-E304)/E304*100</f>
        <v>-100</v>
      </c>
      <c r="G304" s="39"/>
      <c r="H304" s="39"/>
      <c r="I304" s="39"/>
      <c r="J304" s="39">
        <v>0</v>
      </c>
      <c r="K304" s="39">
        <v>7.0000000000000007E-2</v>
      </c>
      <c r="L304" s="39">
        <v>0</v>
      </c>
      <c r="M304" s="39"/>
      <c r="N304" s="165">
        <f>D304/D330*100</f>
        <v>0</v>
      </c>
    </row>
    <row r="305" spans="1:14">
      <c r="A305" s="198"/>
      <c r="B305" s="193" t="s">
        <v>23</v>
      </c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165"/>
    </row>
    <row r="306" spans="1:14">
      <c r="A306" s="198"/>
      <c r="B306" s="193" t="s">
        <v>24</v>
      </c>
      <c r="C306" s="39">
        <v>4.62</v>
      </c>
      <c r="D306" s="39">
        <v>13.9</v>
      </c>
      <c r="E306" s="39">
        <v>3.94</v>
      </c>
      <c r="F306" s="39">
        <f>(D306-E306)/E306*100</f>
        <v>252.79187817258887</v>
      </c>
      <c r="G306" s="39">
        <v>338</v>
      </c>
      <c r="H306" s="39">
        <v>33600</v>
      </c>
      <c r="I306" s="39">
        <v>1</v>
      </c>
      <c r="J306" s="39">
        <v>0</v>
      </c>
      <c r="K306" s="39">
        <v>0.31</v>
      </c>
      <c r="L306" s="39"/>
      <c r="M306" s="39"/>
      <c r="N306" s="165">
        <f>D306/D332*100</f>
        <v>0.41397767110527561</v>
      </c>
    </row>
    <row r="307" spans="1:14">
      <c r="A307" s="198"/>
      <c r="B307" s="193" t="s">
        <v>25</v>
      </c>
      <c r="C307" s="41"/>
      <c r="D307" s="41"/>
      <c r="E307" s="41"/>
      <c r="F307" s="39"/>
      <c r="G307" s="41"/>
      <c r="H307" s="41"/>
      <c r="I307" s="41"/>
      <c r="J307" s="41"/>
      <c r="K307" s="41"/>
      <c r="L307" s="41"/>
      <c r="M307" s="39"/>
      <c r="N307" s="165"/>
    </row>
    <row r="308" spans="1:14">
      <c r="A308" s="198"/>
      <c r="B308" s="193" t="s">
        <v>26</v>
      </c>
      <c r="C308" s="39">
        <v>1.7100000000000001E-2</v>
      </c>
      <c r="D308" s="39">
        <v>1.7100000000000001E-2</v>
      </c>
      <c r="E308" s="39">
        <v>0.65</v>
      </c>
      <c r="F308" s="39">
        <f>(D308-E308)/E308*100</f>
        <v>-97.369230769230768</v>
      </c>
      <c r="G308" s="39">
        <v>3</v>
      </c>
      <c r="H308" s="39">
        <v>208</v>
      </c>
      <c r="I308" s="39"/>
      <c r="J308" s="39"/>
      <c r="K308" s="39"/>
      <c r="L308" s="39"/>
      <c r="M308" s="39"/>
      <c r="N308" s="165">
        <f>D308/D334*100</f>
        <v>1.6236585766764633E-4</v>
      </c>
    </row>
    <row r="309" spans="1:14">
      <c r="A309" s="198"/>
      <c r="B309" s="193" t="s">
        <v>27</v>
      </c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165"/>
    </row>
    <row r="310" spans="1:14">
      <c r="A310" s="198"/>
      <c r="B310" s="18" t="s">
        <v>28</v>
      </c>
      <c r="C310" s="42"/>
      <c r="D310" s="42"/>
      <c r="E310" s="42"/>
      <c r="F310" s="39"/>
      <c r="G310" s="42"/>
      <c r="H310" s="42"/>
      <c r="I310" s="42"/>
      <c r="J310" s="42"/>
      <c r="K310" s="42"/>
      <c r="L310" s="42"/>
      <c r="M310" s="39"/>
      <c r="N310" s="165"/>
    </row>
    <row r="311" spans="1:14">
      <c r="A311" s="198"/>
      <c r="B311" s="18" t="s">
        <v>29</v>
      </c>
      <c r="C311" s="42"/>
      <c r="D311" s="42"/>
      <c r="E311" s="42"/>
      <c r="F311" s="39"/>
      <c r="G311" s="42"/>
      <c r="H311" s="42"/>
      <c r="I311" s="42"/>
      <c r="J311" s="42"/>
      <c r="K311" s="42"/>
      <c r="L311" s="42"/>
      <c r="M311" s="39"/>
      <c r="N311" s="165"/>
    </row>
    <row r="312" spans="1:14">
      <c r="A312" s="198"/>
      <c r="B312" s="18" t="s">
        <v>30</v>
      </c>
      <c r="C312" s="42"/>
      <c r="D312" s="42"/>
      <c r="E312" s="42"/>
      <c r="F312" s="39"/>
      <c r="G312" s="42"/>
      <c r="H312" s="42"/>
      <c r="I312" s="42"/>
      <c r="J312" s="42"/>
      <c r="K312" s="42"/>
      <c r="L312" s="42"/>
      <c r="M312" s="39"/>
      <c r="N312" s="165"/>
    </row>
    <row r="313" spans="1:14" ht="14.25" thickBot="1">
      <c r="A313" s="199"/>
      <c r="B313" s="19" t="s">
        <v>31</v>
      </c>
      <c r="C313" s="20">
        <f>C301+C303+C304+C305+C306+C307+C308+C309</f>
        <v>46.217099999999995</v>
      </c>
      <c r="D313" s="20">
        <f t="shared" ref="D313:E313" si="55">D301+D303+D304+D305+D306+D307+D308+D309</f>
        <v>116.81710000000001</v>
      </c>
      <c r="E313" s="20">
        <f t="shared" si="55"/>
        <v>301.25999999999993</v>
      </c>
      <c r="F313" s="20">
        <f>(D313-E313)/E313*100</f>
        <v>-61.22382659496779</v>
      </c>
      <c r="G313" s="20">
        <f t="shared" ref="G313:L313" si="56">G301+G303+G304+G305+G306+G307+G308+G309</f>
        <v>986</v>
      </c>
      <c r="H313" s="20">
        <f t="shared" si="56"/>
        <v>85409</v>
      </c>
      <c r="I313" s="20">
        <f t="shared" si="56"/>
        <v>201</v>
      </c>
      <c r="J313" s="20">
        <f t="shared" si="56"/>
        <v>29.6</v>
      </c>
      <c r="K313" s="20">
        <f t="shared" si="56"/>
        <v>270.61</v>
      </c>
      <c r="L313" s="20">
        <f t="shared" si="56"/>
        <v>207.46</v>
      </c>
      <c r="M313" s="20">
        <f>(K313-L313)/L313*100</f>
        <v>30.439602815000484</v>
      </c>
      <c r="N313" s="166">
        <f>D313/D339*100</f>
        <v>0.25324431825488575</v>
      </c>
    </row>
    <row r="314" spans="1:14" ht="14.25" thickTop="1">
      <c r="A314" s="198" t="s">
        <v>97</v>
      </c>
      <c r="B314" s="193" t="s">
        <v>19</v>
      </c>
      <c r="C314" s="40">
        <v>16.53</v>
      </c>
      <c r="D314" s="40">
        <v>16.53</v>
      </c>
      <c r="E314" s="40"/>
      <c r="F314" s="40" t="e">
        <f>(D314-E314)/E314*100</f>
        <v>#DIV/0!</v>
      </c>
      <c r="G314" s="39">
        <v>120</v>
      </c>
      <c r="H314" s="39">
        <v>13439.51</v>
      </c>
      <c r="I314" s="39"/>
      <c r="J314" s="39"/>
      <c r="K314" s="39"/>
      <c r="L314" s="39"/>
      <c r="M314" s="40" t="e">
        <f>(K314-L314)/L314*100</f>
        <v>#DIV/0!</v>
      </c>
      <c r="N314" s="165" t="e">
        <f>D314/D340*100</f>
        <v>#DIV/0!</v>
      </c>
    </row>
    <row r="315" spans="1:14">
      <c r="A315" s="198"/>
      <c r="B315" s="193" t="s">
        <v>20</v>
      </c>
      <c r="C315" s="39">
        <v>0.99</v>
      </c>
      <c r="D315" s="39">
        <v>0.99</v>
      </c>
      <c r="E315" s="39"/>
      <c r="F315" s="39" t="e">
        <f>(D315-E315)/E315*100</f>
        <v>#DIV/0!</v>
      </c>
      <c r="G315" s="39">
        <v>10</v>
      </c>
      <c r="H315" s="39">
        <v>2000000</v>
      </c>
      <c r="I315" s="39"/>
      <c r="J315" s="39"/>
      <c r="K315" s="39"/>
      <c r="L315" s="39"/>
      <c r="M315" s="39" t="e">
        <f>(K315-L315)/L315*100</f>
        <v>#DIV/0!</v>
      </c>
      <c r="N315" s="165" t="e">
        <f>D315/D341*100</f>
        <v>#DIV/0!</v>
      </c>
    </row>
    <row r="316" spans="1:14">
      <c r="A316" s="198"/>
      <c r="B316" s="193" t="s">
        <v>21</v>
      </c>
      <c r="C316" s="39"/>
      <c r="D316" s="39"/>
      <c r="E316" s="39"/>
      <c r="F316" s="39" t="e">
        <f>(D316-E316)/E316*100</f>
        <v>#DIV/0!</v>
      </c>
      <c r="G316" s="39"/>
      <c r="H316" s="39"/>
      <c r="I316" s="39"/>
      <c r="J316" s="39"/>
      <c r="K316" s="39"/>
      <c r="L316" s="39"/>
      <c r="M316" s="39"/>
      <c r="N316" s="165" t="e">
        <f>D316/D342*100</f>
        <v>#DIV/0!</v>
      </c>
    </row>
    <row r="317" spans="1:14">
      <c r="A317" s="198"/>
      <c r="B317" s="193" t="s">
        <v>22</v>
      </c>
      <c r="C317" s="39">
        <v>0.02</v>
      </c>
      <c r="D317" s="39">
        <v>0.02</v>
      </c>
      <c r="E317" s="39"/>
      <c r="F317" s="39" t="e">
        <f>(D317-E317)/E317*100</f>
        <v>#DIV/0!</v>
      </c>
      <c r="G317" s="39">
        <v>6</v>
      </c>
      <c r="H317" s="39">
        <v>220.4</v>
      </c>
      <c r="I317" s="39"/>
      <c r="J317" s="39"/>
      <c r="K317" s="39"/>
      <c r="L317" s="39"/>
      <c r="M317" s="39"/>
      <c r="N317" s="165" t="e">
        <f>D317/D343*100</f>
        <v>#DIV/0!</v>
      </c>
    </row>
    <row r="318" spans="1:14">
      <c r="A318" s="198"/>
      <c r="B318" s="193" t="s">
        <v>23</v>
      </c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165"/>
    </row>
    <row r="319" spans="1:14">
      <c r="A319" s="198"/>
      <c r="B319" s="193" t="s">
        <v>24</v>
      </c>
      <c r="C319" s="39">
        <v>2.6</v>
      </c>
      <c r="D319" s="39">
        <v>2.6</v>
      </c>
      <c r="E319" s="39"/>
      <c r="F319" s="39" t="e">
        <f>(D319-E319)/E319*100</f>
        <v>#DIV/0!</v>
      </c>
      <c r="G319" s="39">
        <v>30</v>
      </c>
      <c r="H319" s="39">
        <v>10000</v>
      </c>
      <c r="I319" s="39"/>
      <c r="J319" s="39"/>
      <c r="K319" s="39"/>
      <c r="L319" s="39"/>
      <c r="M319" s="39"/>
      <c r="N319" s="165" t="e">
        <f>D319/D345*100</f>
        <v>#DIV/0!</v>
      </c>
    </row>
    <row r="320" spans="1:14">
      <c r="A320" s="198"/>
      <c r="B320" s="193" t="s">
        <v>25</v>
      </c>
      <c r="C320" s="41"/>
      <c r="D320" s="41"/>
      <c r="E320" s="41"/>
      <c r="F320" s="39"/>
      <c r="G320" s="41"/>
      <c r="H320" s="41"/>
      <c r="I320" s="41"/>
      <c r="J320" s="41"/>
      <c r="K320" s="41"/>
      <c r="L320" s="41"/>
      <c r="M320" s="39"/>
      <c r="N320" s="165"/>
    </row>
    <row r="321" spans="1:14">
      <c r="A321" s="198"/>
      <c r="B321" s="193" t="s">
        <v>26</v>
      </c>
      <c r="C321" s="39">
        <v>0.46</v>
      </c>
      <c r="D321" s="39">
        <v>0.46</v>
      </c>
      <c r="E321" s="39"/>
      <c r="F321" s="39" t="e">
        <f>(D321-E321)/E321*100</f>
        <v>#DIV/0!</v>
      </c>
      <c r="G321" s="39">
        <v>22</v>
      </c>
      <c r="H321" s="39">
        <v>1818.5</v>
      </c>
      <c r="I321" s="39"/>
      <c r="J321" s="39"/>
      <c r="K321" s="39"/>
      <c r="L321" s="39"/>
      <c r="M321" s="39"/>
      <c r="N321" s="165" t="e">
        <f>D321/D347*100</f>
        <v>#DIV/0!</v>
      </c>
    </row>
    <row r="322" spans="1:14">
      <c r="A322" s="198"/>
      <c r="B322" s="193" t="s">
        <v>27</v>
      </c>
      <c r="C322" s="39">
        <v>0</v>
      </c>
      <c r="D322" s="39">
        <v>0</v>
      </c>
      <c r="E322" s="39"/>
      <c r="F322" s="39"/>
      <c r="G322" s="39"/>
      <c r="H322" s="39"/>
      <c r="I322" s="39"/>
      <c r="J322" s="39"/>
      <c r="K322" s="39"/>
      <c r="L322" s="39"/>
      <c r="M322" s="39"/>
      <c r="N322" s="165"/>
    </row>
    <row r="323" spans="1:14">
      <c r="A323" s="198"/>
      <c r="B323" s="18" t="s">
        <v>28</v>
      </c>
      <c r="C323" s="42"/>
      <c r="D323" s="42"/>
      <c r="E323" s="42"/>
      <c r="F323" s="39"/>
      <c r="G323" s="42"/>
      <c r="H323" s="42"/>
      <c r="I323" s="42"/>
      <c r="J323" s="42"/>
      <c r="K323" s="42"/>
      <c r="L323" s="42"/>
      <c r="M323" s="39"/>
      <c r="N323" s="165"/>
    </row>
    <row r="324" spans="1:14">
      <c r="A324" s="198"/>
      <c r="B324" s="18" t="s">
        <v>29</v>
      </c>
      <c r="C324" s="42"/>
      <c r="D324" s="42"/>
      <c r="E324" s="42"/>
      <c r="F324" s="39"/>
      <c r="G324" s="42"/>
      <c r="H324" s="42"/>
      <c r="I324" s="42"/>
      <c r="J324" s="42"/>
      <c r="K324" s="42"/>
      <c r="L324" s="42"/>
      <c r="M324" s="39"/>
      <c r="N324" s="165"/>
    </row>
    <row r="325" spans="1:14">
      <c r="A325" s="198"/>
      <c r="B325" s="18" t="s">
        <v>30</v>
      </c>
      <c r="C325" s="42"/>
      <c r="D325" s="42"/>
      <c r="E325" s="42"/>
      <c r="F325" s="39"/>
      <c r="G325" s="42"/>
      <c r="H325" s="42"/>
      <c r="I325" s="42"/>
      <c r="J325" s="42"/>
      <c r="K325" s="42"/>
      <c r="L325" s="42"/>
      <c r="M325" s="39"/>
      <c r="N325" s="165"/>
    </row>
    <row r="326" spans="1:14" ht="14.25" thickBot="1">
      <c r="A326" s="199"/>
      <c r="B326" s="19" t="s">
        <v>31</v>
      </c>
      <c r="C326" s="20">
        <f>C314+C316+C317+C318+C319+C320+C321+C322</f>
        <v>19.610000000000003</v>
      </c>
      <c r="D326" s="20">
        <f t="shared" ref="D326:E326" si="57">D314+D316+D317+D318+D319+D320+D321+D322</f>
        <v>19.610000000000003</v>
      </c>
      <c r="E326" s="20">
        <f t="shared" si="57"/>
        <v>0</v>
      </c>
      <c r="F326" s="20" t="e">
        <f t="shared" ref="F326:F339" si="58">(D326-E326)/E326*100</f>
        <v>#DIV/0!</v>
      </c>
      <c r="G326" s="20">
        <f t="shared" ref="G326:L326" si="59">G314+G316+G317+G318+G319+G320+G321+G322</f>
        <v>178</v>
      </c>
      <c r="H326" s="20">
        <f t="shared" si="59"/>
        <v>25478.41</v>
      </c>
      <c r="I326" s="20">
        <f t="shared" si="59"/>
        <v>0</v>
      </c>
      <c r="J326" s="20">
        <f t="shared" si="59"/>
        <v>0</v>
      </c>
      <c r="K326" s="20">
        <f t="shared" si="59"/>
        <v>0</v>
      </c>
      <c r="L326" s="20">
        <f t="shared" si="59"/>
        <v>0</v>
      </c>
      <c r="M326" s="20" t="e">
        <f>(K326-L326)/L326*100</f>
        <v>#DIV/0!</v>
      </c>
      <c r="N326" s="166" t="e">
        <f>D326/D352*100</f>
        <v>#DIV/0!</v>
      </c>
    </row>
    <row r="327" spans="1:14" ht="14.25" thickTop="1">
      <c r="A327" s="206" t="s">
        <v>49</v>
      </c>
      <c r="B327" s="193" t="s">
        <v>19</v>
      </c>
      <c r="C327" s="39">
        <f t="shared" ref="C327:C338" si="60">C6+C19+C32+C53+C66+C79+C100+C113+C126+C147+C160+C173+C194+C207+C220+C241+C254+C267+C288+C301+C314</f>
        <v>6915.3569979999993</v>
      </c>
      <c r="D327" s="39">
        <f t="shared" ref="D327:E327" si="61">D6+D19+D32+D53+D66+D79+D100+D113+D126+D147+D160+D173+D194+D207+D220+D241+D254+D267+D288+D301+D314</f>
        <v>24889.194224999999</v>
      </c>
      <c r="E327" s="39">
        <f t="shared" si="61"/>
        <v>30934.490676000001</v>
      </c>
      <c r="F327" s="162">
        <f t="shared" si="58"/>
        <v>-19.54225306088567</v>
      </c>
      <c r="G327" s="39">
        <f t="shared" ref="G327:G338" si="62">G6+G19+G32+G53+G66+G79+G100+G113+G126+G147+G160+G173+G194+G207+G220+G241+G254+G267+G288+G301+G314</f>
        <v>172311</v>
      </c>
      <c r="H327" s="39">
        <f t="shared" ref="H327:K327" si="63">H6+H19+H32+H53+H66+H79+H100+H113+H126+H147+H160+H173+H194+H207+H220+H241+H254+H267+H288+H301+H314</f>
        <v>16716138.227385001</v>
      </c>
      <c r="I327" s="39">
        <f t="shared" si="63"/>
        <v>25488</v>
      </c>
      <c r="J327" s="39">
        <f t="shared" si="63"/>
        <v>4784.5771720000002</v>
      </c>
      <c r="K327" s="39">
        <f t="shared" si="63"/>
        <v>18023.981576999999</v>
      </c>
      <c r="L327" s="39">
        <f t="shared" ref="L327:L338" si="64">L6+L19+L32+L53+L66+L79+L100+L113+L126+L147+L160+L173+L194+L207+L220+L241+L254+L267+L288+L301+L314</f>
        <v>14542.453812999998</v>
      </c>
      <c r="M327" s="40">
        <f t="shared" ref="M327:M339" si="65">(K327-L327)/L327*100</f>
        <v>23.940442299275126</v>
      </c>
      <c r="N327" s="165">
        <f>D327/D339*100</f>
        <v>53.956544233879832</v>
      </c>
    </row>
    <row r="328" spans="1:14">
      <c r="A328" s="201"/>
      <c r="B328" s="193" t="s">
        <v>20</v>
      </c>
      <c r="C328" s="39">
        <f t="shared" si="60"/>
        <v>1460.8343089999996</v>
      </c>
      <c r="D328" s="39">
        <f t="shared" ref="D328:E328" si="66">D7+D20+D33+D54+D67+D80+D101+D114+D127+D148+D161+D174+D195+D208+D221+D242+D255+D268+D289+D302+D315</f>
        <v>5601.8787670000029</v>
      </c>
      <c r="E328" s="39">
        <f t="shared" si="66"/>
        <v>6663.8830170000001</v>
      </c>
      <c r="F328" s="163">
        <f t="shared" si="58"/>
        <v>-15.936718085998136</v>
      </c>
      <c r="G328" s="39">
        <f t="shared" si="62"/>
        <v>68065</v>
      </c>
      <c r="H328" s="39">
        <f t="shared" ref="H328:K328" si="67">H7+H20+H33+H54+H67+H80+H101+H114+H127+H148+H161+H174+H195+H208+H221+H242+H255+H268+H289+H302+H315</f>
        <v>3358627</v>
      </c>
      <c r="I328" s="39">
        <f t="shared" si="67"/>
        <v>10655</v>
      </c>
      <c r="J328" s="39">
        <f t="shared" si="67"/>
        <v>1303.0836850000003</v>
      </c>
      <c r="K328" s="39">
        <f t="shared" si="67"/>
        <v>5245.4652779999997</v>
      </c>
      <c r="L328" s="39">
        <f t="shared" si="64"/>
        <v>4806.9365050000006</v>
      </c>
      <c r="M328" s="39">
        <f t="shared" si="65"/>
        <v>9.1228326511876627</v>
      </c>
      <c r="N328" s="165">
        <f>D328/D339*100</f>
        <v>12.144146441706184</v>
      </c>
    </row>
    <row r="329" spans="1:14">
      <c r="A329" s="201"/>
      <c r="B329" s="193" t="s">
        <v>21</v>
      </c>
      <c r="C329" s="39">
        <f t="shared" si="60"/>
        <v>289.25906000000003</v>
      </c>
      <c r="D329" s="39">
        <f t="shared" ref="D329:E329" si="68">D8+D21+D34+D55+D68+D81+D102+D115+D128+D149+D162+D175+D196+D209+D222+D243+D256+D269+D290+D303+D316</f>
        <v>2083.1796720000007</v>
      </c>
      <c r="E329" s="39">
        <f t="shared" si="68"/>
        <v>1216.6651620000002</v>
      </c>
      <c r="F329" s="163">
        <f t="shared" si="58"/>
        <v>71.220458764150933</v>
      </c>
      <c r="G329" s="39">
        <f t="shared" si="62"/>
        <v>1172</v>
      </c>
      <c r="H329" s="39">
        <f t="shared" ref="H329:K329" si="69">H8+H21+H34+H55+H68+H81+H102+H115+H128+H149+H162+H175+H196+H209+H222+H243+H256+H269+H290+H303+H316</f>
        <v>2068855.4932489998</v>
      </c>
      <c r="I329" s="39">
        <f t="shared" si="69"/>
        <v>149</v>
      </c>
      <c r="J329" s="39">
        <f t="shared" si="69"/>
        <v>381.47099400000002</v>
      </c>
      <c r="K329" s="39">
        <f t="shared" si="69"/>
        <v>1237.4959199999998</v>
      </c>
      <c r="L329" s="39">
        <f t="shared" si="64"/>
        <v>483.16024599999997</v>
      </c>
      <c r="M329" s="39">
        <f t="shared" si="65"/>
        <v>156.12536011499586</v>
      </c>
      <c r="N329" s="165">
        <f>D329/D339*100</f>
        <v>4.5160632804450431</v>
      </c>
    </row>
    <row r="330" spans="1:14">
      <c r="A330" s="201"/>
      <c r="B330" s="193" t="s">
        <v>22</v>
      </c>
      <c r="C330" s="39">
        <f t="shared" si="60"/>
        <v>95.208154000000007</v>
      </c>
      <c r="D330" s="39">
        <f t="shared" ref="D330:E330" si="70">D9+D22+D35+D56+D69+D82+D103+D116+D129+D150+D163+D176+D197+D210+D223+D244+D257+D270+D291+D304+D317</f>
        <v>440.36561999999998</v>
      </c>
      <c r="E330" s="39">
        <f t="shared" si="70"/>
        <v>416.33398299999982</v>
      </c>
      <c r="F330" s="163">
        <f t="shared" si="58"/>
        <v>5.7722016412962791</v>
      </c>
      <c r="G330" s="39">
        <f t="shared" si="62"/>
        <v>17779</v>
      </c>
      <c r="H330" s="39">
        <f t="shared" ref="H330:K330" si="71">H9+H22+H35+H56+H69+H82+H103+H116+H129+H150+H163+H176+H197+H210+H223+H244+H257+H270+H291+H304+H317</f>
        <v>1873830.1735</v>
      </c>
      <c r="I330" s="39">
        <f t="shared" si="71"/>
        <v>1673</v>
      </c>
      <c r="J330" s="39">
        <f t="shared" si="71"/>
        <v>63.785349999999994</v>
      </c>
      <c r="K330" s="39">
        <f t="shared" si="71"/>
        <v>259.36565100000001</v>
      </c>
      <c r="L330" s="39">
        <f t="shared" si="64"/>
        <v>269.297191</v>
      </c>
      <c r="M330" s="39">
        <f t="shared" si="65"/>
        <v>-3.6879478627758817</v>
      </c>
      <c r="N330" s="165">
        <f>D330/D339*100</f>
        <v>0.95465553604557951</v>
      </c>
    </row>
    <row r="331" spans="1:14">
      <c r="A331" s="201"/>
      <c r="B331" s="193" t="s">
        <v>23</v>
      </c>
      <c r="C331" s="39">
        <f t="shared" si="60"/>
        <v>61.115643999999996</v>
      </c>
      <c r="D331" s="39">
        <f t="shared" ref="D331:E331" si="72">D10+D23+D36+D57+D70+D83+D104+D117+D130+D151+D164+D177+D198+D211+D224+D245+D258+D271+D292+D305+D318</f>
        <v>142.710421</v>
      </c>
      <c r="E331" s="39">
        <f t="shared" si="72"/>
        <v>114.55710100000002</v>
      </c>
      <c r="F331" s="163">
        <f t="shared" si="58"/>
        <v>24.575796484235383</v>
      </c>
      <c r="G331" s="39">
        <f t="shared" si="62"/>
        <v>2310</v>
      </c>
      <c r="H331" s="39">
        <f t="shared" ref="H331:K331" si="73">H10+H23+H36+H57+H70+H83+H104+H117+H130+H151+H164+H177+H198+H211+H224+H245+H258+H271+H292+H305+H318</f>
        <v>441414.48211400001</v>
      </c>
      <c r="I331" s="39">
        <f t="shared" si="73"/>
        <v>17</v>
      </c>
      <c r="J331" s="39">
        <f t="shared" si="73"/>
        <v>29.655336999999996</v>
      </c>
      <c r="K331" s="39">
        <f t="shared" si="73"/>
        <v>34.074041999999999</v>
      </c>
      <c r="L331" s="39">
        <f t="shared" si="64"/>
        <v>31.785947000000004</v>
      </c>
      <c r="M331" s="39">
        <f t="shared" si="65"/>
        <v>7.1984484212472726</v>
      </c>
      <c r="N331" s="165">
        <f>D331/D339*100</f>
        <v>0.30937767907277897</v>
      </c>
    </row>
    <row r="332" spans="1:14">
      <c r="A332" s="201"/>
      <c r="B332" s="193" t="s">
        <v>24</v>
      </c>
      <c r="C332" s="39">
        <f t="shared" si="60"/>
        <v>909.87259800000015</v>
      </c>
      <c r="D332" s="39">
        <f t="shared" ref="D332:E332" si="74">D11+D24+D37+D58+D71+D84+D105+D118+D131+D152+D165+D178+D199+D212+D225+D246+D259+D272+D293+D306+D319</f>
        <v>3357.6690170000002</v>
      </c>
      <c r="E332" s="39">
        <f t="shared" si="74"/>
        <v>2618.5868409999998</v>
      </c>
      <c r="F332" s="163">
        <f t="shared" si="58"/>
        <v>28.224466892904559</v>
      </c>
      <c r="G332" s="39">
        <f t="shared" si="62"/>
        <v>6177</v>
      </c>
      <c r="H332" s="39">
        <f t="shared" ref="H332:K332" si="75">H11+H24+H37+H58+H71+H84+H105+H118+H131+H152+H165+H178+H199+H212+H225+H246+H259+H272+H293+H306+H319</f>
        <v>14198973.138061002</v>
      </c>
      <c r="I332" s="39">
        <f t="shared" si="75"/>
        <v>758</v>
      </c>
      <c r="J332" s="39">
        <f t="shared" si="75"/>
        <v>304.50757399999998</v>
      </c>
      <c r="K332" s="39">
        <f t="shared" si="75"/>
        <v>1131.9826770000004</v>
      </c>
      <c r="L332" s="39">
        <f t="shared" si="64"/>
        <v>811.76259900000002</v>
      </c>
      <c r="M332" s="39">
        <f t="shared" si="65"/>
        <v>39.447503296465669</v>
      </c>
      <c r="N332" s="165">
        <f>D332/D339*100</f>
        <v>7.2789908423999332</v>
      </c>
    </row>
    <row r="333" spans="1:14">
      <c r="A333" s="201"/>
      <c r="B333" s="193" t="s">
        <v>25</v>
      </c>
      <c r="C333" s="39">
        <f t="shared" si="60"/>
        <v>582.2118999999999</v>
      </c>
      <c r="D333" s="39">
        <f t="shared" ref="D333:E333" si="76">D12+D25+D38+D59+D72+D85+D106+D119+D132+D153+D166+D179+D200+D213+D226+D247+D260+D273+D294+D307+D320</f>
        <v>3700.5128199999999</v>
      </c>
      <c r="E333" s="39">
        <f t="shared" si="76"/>
        <v>2384.46</v>
      </c>
      <c r="F333" s="163">
        <f t="shared" si="58"/>
        <v>55.192908247569669</v>
      </c>
      <c r="G333" s="39">
        <f t="shared" si="62"/>
        <v>812</v>
      </c>
      <c r="H333" s="39">
        <f t="shared" ref="H333:K333" si="77">H12+H25+H38+H59+H72+H85+H106+H119+H132+H153+H166+H179+H200+H213+H226+H247+H260+H273+H294+H307+H320</f>
        <v>72781.651599999997</v>
      </c>
      <c r="I333" s="39">
        <f t="shared" si="77"/>
        <v>3633</v>
      </c>
      <c r="J333" s="39">
        <f t="shared" si="77"/>
        <v>866.39499999999998</v>
      </c>
      <c r="K333" s="39">
        <f t="shared" si="77"/>
        <v>1384.3425000000002</v>
      </c>
      <c r="L333" s="39">
        <f t="shared" si="64"/>
        <v>592.82390000000009</v>
      </c>
      <c r="M333" s="39">
        <f t="shared" si="65"/>
        <v>133.5166480298787</v>
      </c>
      <c r="N333" s="165">
        <f>D333/D339*100</f>
        <v>8.0222317305802378</v>
      </c>
    </row>
    <row r="334" spans="1:14">
      <c r="A334" s="201"/>
      <c r="B334" s="193" t="s">
        <v>26</v>
      </c>
      <c r="C334" s="39">
        <f t="shared" si="60"/>
        <v>5383.3400440000014</v>
      </c>
      <c r="D334" s="39">
        <f t="shared" ref="D334:E334" si="78">D13+D26+D39+D60+D73+D86+D107+D120+D133+D154+D167+D180+D201+D214+D227+D248+D261+D274+D295+D308+D321</f>
        <v>10531.770807999997</v>
      </c>
      <c r="E334" s="39">
        <f t="shared" si="78"/>
        <v>9793.0266130000036</v>
      </c>
      <c r="F334" s="163">
        <f t="shared" si="58"/>
        <v>7.5435738530448697</v>
      </c>
      <c r="G334" s="39">
        <f t="shared" si="62"/>
        <v>228092</v>
      </c>
      <c r="H334" s="39">
        <f t="shared" ref="H334:K334" si="79">H13+H26+H39+H60+H73+H86+H107+H120+H133+H154+H167+H180+H201+H214+H227+H248+H261+H274+H295+H308+H321</f>
        <v>44642805.99655968</v>
      </c>
      <c r="I334" s="39">
        <f t="shared" si="79"/>
        <v>30399</v>
      </c>
      <c r="J334" s="39">
        <f t="shared" si="79"/>
        <v>721.16768500000057</v>
      </c>
      <c r="K334" s="39">
        <f t="shared" si="79"/>
        <v>4058.7588790000009</v>
      </c>
      <c r="L334" s="39">
        <f t="shared" si="64"/>
        <v>753.22787000000051</v>
      </c>
      <c r="M334" s="39">
        <f t="shared" si="65"/>
        <v>438.84873896129176</v>
      </c>
      <c r="N334" s="165">
        <f>D334/D339*100</f>
        <v>22.831512837492681</v>
      </c>
    </row>
    <row r="335" spans="1:14">
      <c r="A335" s="201"/>
      <c r="B335" s="193" t="s">
        <v>27</v>
      </c>
      <c r="C335" s="39">
        <f t="shared" si="60"/>
        <v>338.28092699999996</v>
      </c>
      <c r="D335" s="39">
        <f t="shared" ref="D335:E335" si="80">D14+D27+D40+D61+D74+D87+D108+D121+D134+D155+D168+D181+D202+D215+D228+D249+D262+D275+D296+D309+D322</f>
        <v>982.81889300000012</v>
      </c>
      <c r="E335" s="39">
        <f t="shared" si="80"/>
        <v>1461.5501460000003</v>
      </c>
      <c r="F335" s="163">
        <f t="shared" si="58"/>
        <v>-32.75503439346241</v>
      </c>
      <c r="G335" s="39">
        <f t="shared" si="62"/>
        <v>7494</v>
      </c>
      <c r="H335" s="39">
        <f t="shared" ref="H335:K335" si="81">H14+H27+H40+H61+H74+H87+H108+H121+H134+H155+H168+H181+H202+H215+H228+H249+H262+H275+H296+H309+H322</f>
        <v>109262.017999</v>
      </c>
      <c r="I335" s="39">
        <f t="shared" si="81"/>
        <v>52</v>
      </c>
      <c r="J335" s="39">
        <f t="shared" si="81"/>
        <v>64.587294</v>
      </c>
      <c r="K335" s="39">
        <f t="shared" si="81"/>
        <v>482.02306800000002</v>
      </c>
      <c r="L335" s="39">
        <f t="shared" si="64"/>
        <v>691.65461099999993</v>
      </c>
      <c r="M335" s="39">
        <f t="shared" si="65"/>
        <v>-30.308703168610833</v>
      </c>
      <c r="N335" s="165">
        <f>D335/D339*100</f>
        <v>2.130623860083896</v>
      </c>
    </row>
    <row r="336" spans="1:14">
      <c r="A336" s="201"/>
      <c r="B336" s="18" t="s">
        <v>28</v>
      </c>
      <c r="C336" s="39">
        <f t="shared" si="60"/>
        <v>28.50909</v>
      </c>
      <c r="D336" s="39">
        <f t="shared" ref="D336:E336" si="82">D15+D28+D41+D62+D75+D88+D109+D122+D135+D156+D169+D182+D203+D216+D229+D250+D263+D276+D297+D310+D323</f>
        <v>78.963790000000003</v>
      </c>
      <c r="E336" s="39">
        <f t="shared" si="82"/>
        <v>74.363166000000007</v>
      </c>
      <c r="F336" s="163">
        <f t="shared" si="58"/>
        <v>6.1866973227040871</v>
      </c>
      <c r="G336" s="39">
        <f t="shared" si="62"/>
        <v>41</v>
      </c>
      <c r="H336" s="39">
        <f t="shared" ref="H336:K336" si="83">H15+H28+H41+H62+H75+H88+H109+H122+H135+H156+H169+H182+H203+H216+H229+H250+H263+H276+H297+H310+H323</f>
        <v>14110.57</v>
      </c>
      <c r="I336" s="39">
        <f t="shared" si="83"/>
        <v>1</v>
      </c>
      <c r="J336" s="39">
        <f t="shared" si="83"/>
        <v>3.68</v>
      </c>
      <c r="K336" s="39">
        <f t="shared" si="83"/>
        <v>3.68</v>
      </c>
      <c r="L336" s="39">
        <f t="shared" si="64"/>
        <v>6.6295999999999999</v>
      </c>
      <c r="M336" s="39">
        <f>(K336-L336)/L336*100</f>
        <v>-44.491372028478338</v>
      </c>
      <c r="N336" s="165">
        <f>D336/D339*100</f>
        <v>0.17118325284031158</v>
      </c>
    </row>
    <row r="337" spans="1:14">
      <c r="A337" s="201"/>
      <c r="B337" s="18" t="s">
        <v>29</v>
      </c>
      <c r="C337" s="39">
        <f t="shared" si="60"/>
        <v>14.15095</v>
      </c>
      <c r="D337" s="39">
        <f>D16+D29+D42+D63+D76+D89+D110+D123+D136+D157+D170+D183+D204+D217+D230+D251+D264+D277+D298+D311+D324</f>
        <v>19.270961</v>
      </c>
      <c r="E337" s="39">
        <f t="shared" ref="E337" si="84">E16+E29+E42+E63+E76+E89+E110+E123+E136+E157+E170+E183+E204+E217+E230+E251+E264+E277+E298+E311+E324</f>
        <v>20.217500000000001</v>
      </c>
      <c r="F337" s="163">
        <f t="shared" si="58"/>
        <v>-4.6817806355879874</v>
      </c>
      <c r="G337" s="39">
        <f t="shared" si="62"/>
        <v>13</v>
      </c>
      <c r="H337" s="39">
        <f t="shared" ref="H337:K337" si="85">H16+H29+H42+H63+H76+H89+H110+H123+H136+H157+H170+H183+H204+H217+H230+H251+H264+H277+H298+H311+H324</f>
        <v>11960.745499000001</v>
      </c>
      <c r="I337" s="39">
        <f t="shared" si="85"/>
        <v>1</v>
      </c>
      <c r="J337" s="39">
        <f t="shared" si="85"/>
        <v>0</v>
      </c>
      <c r="K337" s="39">
        <f t="shared" si="85"/>
        <v>2.7</v>
      </c>
      <c r="L337" s="39">
        <f t="shared" si="64"/>
        <v>0</v>
      </c>
      <c r="M337" s="39" t="e">
        <f t="shared" si="65"/>
        <v>#DIV/0!</v>
      </c>
      <c r="N337" s="165">
        <f>D337/D339*100</f>
        <v>4.1776943448874275E-2</v>
      </c>
    </row>
    <row r="338" spans="1:14">
      <c r="A338" s="201"/>
      <c r="B338" s="18" t="s">
        <v>30</v>
      </c>
      <c r="C338" s="39">
        <f t="shared" si="60"/>
        <v>286.18836400000004</v>
      </c>
      <c r="D338" s="39">
        <f t="shared" ref="D338:E338" si="86">D17+D30+D43+D64+D77+D90+D111+D124+D137+D158+D171+D184+D205+D218+D231+D252+D265+D278+D299+D312+D325</f>
        <v>830.10173899999995</v>
      </c>
      <c r="E338" s="39">
        <f t="shared" si="86"/>
        <v>1269.3369200000002</v>
      </c>
      <c r="F338" s="163">
        <f t="shared" si="58"/>
        <v>-34.603514171792952</v>
      </c>
      <c r="G338" s="39">
        <f t="shared" si="62"/>
        <v>272</v>
      </c>
      <c r="H338" s="39">
        <f t="shared" ref="H338:K338" si="87">H17+H30+H43+H64+H77+H90+H111+H124+H137+H158+H171+H184+H205+H218+H231+H252+H265+H278+H299+H312+H325</f>
        <v>54468.130000000005</v>
      </c>
      <c r="I338" s="39">
        <f t="shared" si="87"/>
        <v>46</v>
      </c>
      <c r="J338" s="39">
        <f t="shared" si="87"/>
        <v>57.58</v>
      </c>
      <c r="K338" s="39">
        <f t="shared" si="87"/>
        <v>476.6386</v>
      </c>
      <c r="L338" s="39">
        <f t="shared" si="64"/>
        <v>682.17064600000003</v>
      </c>
      <c r="M338" s="39">
        <f t="shared" si="65"/>
        <v>-30.129124905207373</v>
      </c>
      <c r="N338" s="165">
        <f>D338/D339*100</f>
        <v>1.7995528820288302</v>
      </c>
    </row>
    <row r="339" spans="1:14" ht="14.25" thickBot="1">
      <c r="A339" s="202"/>
      <c r="B339" s="19" t="s">
        <v>50</v>
      </c>
      <c r="C339" s="20">
        <f>C327+C329+C330+C331+C332+C333+C334+C335</f>
        <v>14574.645325000001</v>
      </c>
      <c r="D339" s="20">
        <f>D327+D329+D330+D331+D332+D333+D334+D335</f>
        <v>46128.221476000006</v>
      </c>
      <c r="E339" s="20">
        <f t="shared" ref="E339:L339" si="88">E327+E329+E330+E331+E332+E333+E334+E335</f>
        <v>48939.670522</v>
      </c>
      <c r="F339" s="160">
        <f t="shared" si="58"/>
        <v>-5.7447240980834859</v>
      </c>
      <c r="G339" s="20">
        <f>G327+G329+G330+G331+G332+G333+G334+G335</f>
        <v>436147</v>
      </c>
      <c r="H339" s="20">
        <f t="shared" si="88"/>
        <v>80124061.18046768</v>
      </c>
      <c r="I339" s="20">
        <f t="shared" si="88"/>
        <v>62169</v>
      </c>
      <c r="J339" s="20">
        <f t="shared" si="88"/>
        <v>7216.1464060000008</v>
      </c>
      <c r="K339" s="20">
        <f t="shared" si="88"/>
        <v>26612.024313999998</v>
      </c>
      <c r="L339" s="20">
        <f t="shared" si="88"/>
        <v>18176.166176999999</v>
      </c>
      <c r="M339" s="20">
        <f t="shared" si="65"/>
        <v>46.411647290475798</v>
      </c>
      <c r="N339" s="166"/>
    </row>
    <row r="340" spans="1:14" ht="14.25" thickTop="1">
      <c r="A340" s="51" t="s">
        <v>51</v>
      </c>
      <c r="B340" s="51"/>
      <c r="C340" s="51"/>
      <c r="D340" s="51"/>
      <c r="E340" s="51"/>
      <c r="F340" s="51"/>
      <c r="G340" s="51"/>
      <c r="H340" s="51"/>
      <c r="I340" s="51"/>
    </row>
    <row r="341" spans="1:14">
      <c r="A341" s="51" t="s">
        <v>52</v>
      </c>
      <c r="B341" s="51"/>
      <c r="C341" s="51"/>
      <c r="D341" s="51"/>
      <c r="E341" s="51"/>
      <c r="F341" s="51"/>
      <c r="G341" s="51"/>
      <c r="H341" s="51"/>
      <c r="I341" s="51"/>
    </row>
  </sheetData>
  <mergeCells count="99">
    <mergeCell ref="A1:N1"/>
    <mergeCell ref="C3:F3"/>
    <mergeCell ref="G3:H3"/>
    <mergeCell ref="I3:M3"/>
    <mergeCell ref="J4:L4"/>
    <mergeCell ref="A3:A18"/>
    <mergeCell ref="D4:D5"/>
    <mergeCell ref="E4:E5"/>
    <mergeCell ref="G4:G5"/>
    <mergeCell ref="H4:H5"/>
    <mergeCell ref="N3:N4"/>
    <mergeCell ref="C4:C5"/>
    <mergeCell ref="N50:N51"/>
    <mergeCell ref="A95:N95"/>
    <mergeCell ref="C97:F97"/>
    <mergeCell ref="G97:H97"/>
    <mergeCell ref="I97:M97"/>
    <mergeCell ref="G50:H50"/>
    <mergeCell ref="I50:M50"/>
    <mergeCell ref="J51:L51"/>
    <mergeCell ref="D51:D52"/>
    <mergeCell ref="E51:E52"/>
    <mergeCell ref="G51:G52"/>
    <mergeCell ref="H51:H52"/>
    <mergeCell ref="N97:N98"/>
    <mergeCell ref="J98:L98"/>
    <mergeCell ref="A97:A112"/>
    <mergeCell ref="D98:D99"/>
    <mergeCell ref="E98:E99"/>
    <mergeCell ref="G98:G99"/>
    <mergeCell ref="H98:H99"/>
    <mergeCell ref="G191:H191"/>
    <mergeCell ref="I191:M191"/>
    <mergeCell ref="N191:N192"/>
    <mergeCell ref="J192:L192"/>
    <mergeCell ref="A191:A206"/>
    <mergeCell ref="D192:D193"/>
    <mergeCell ref="E192:E193"/>
    <mergeCell ref="G192:G193"/>
    <mergeCell ref="H192:H193"/>
    <mergeCell ref="D145:D146"/>
    <mergeCell ref="E145:E146"/>
    <mergeCell ref="G145:G146"/>
    <mergeCell ref="N144:N145"/>
    <mergeCell ref="A189:N189"/>
    <mergeCell ref="H145:H146"/>
    <mergeCell ref="A126:A138"/>
    <mergeCell ref="A48:N48"/>
    <mergeCell ref="C50:F50"/>
    <mergeCell ref="N238:N239"/>
    <mergeCell ref="J239:L239"/>
    <mergeCell ref="D239:D240"/>
    <mergeCell ref="E239:E240"/>
    <mergeCell ref="G239:G240"/>
    <mergeCell ref="A160:A172"/>
    <mergeCell ref="A173:A185"/>
    <mergeCell ref="A142:N142"/>
    <mergeCell ref="C144:F144"/>
    <mergeCell ref="G144:H144"/>
    <mergeCell ref="I144:M144"/>
    <mergeCell ref="J145:L145"/>
    <mergeCell ref="C51:C52"/>
    <mergeCell ref="C98:C99"/>
    <mergeCell ref="C145:C146"/>
    <mergeCell ref="C192:C193"/>
    <mergeCell ref="A113:A125"/>
    <mergeCell ref="A144:A159"/>
    <mergeCell ref="C191:F191"/>
    <mergeCell ref="A19:A31"/>
    <mergeCell ref="A32:A44"/>
    <mergeCell ref="A50:A65"/>
    <mergeCell ref="A66:A78"/>
    <mergeCell ref="A79:A91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A285:A300"/>
    <mergeCell ref="D286:D287"/>
    <mergeCell ref="E286:E287"/>
    <mergeCell ref="G286:G287"/>
    <mergeCell ref="H286:H287"/>
    <mergeCell ref="A207:A219"/>
    <mergeCell ref="A220:A232"/>
    <mergeCell ref="A238:A253"/>
    <mergeCell ref="A254:A266"/>
    <mergeCell ref="A267:A279"/>
    <mergeCell ref="A236:N236"/>
    <mergeCell ref="C238:F238"/>
    <mergeCell ref="G238:H238"/>
    <mergeCell ref="I238:M238"/>
    <mergeCell ref="H239:H240"/>
  </mergeCells>
  <phoneticPr fontId="2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D18" sqref="D18"/>
    </sheetView>
  </sheetViews>
  <sheetFormatPr defaultColWidth="9" defaultRowHeight="13.5"/>
  <cols>
    <col min="1" max="1" width="9" style="52"/>
    <col min="2" max="2" width="11.75" style="52" customWidth="1"/>
    <col min="3" max="5" width="9.125" style="52" customWidth="1"/>
    <col min="6" max="6" width="10.75" style="52" customWidth="1"/>
    <col min="7" max="7" width="9.375" style="52" customWidth="1"/>
    <col min="8" max="8" width="11.625" style="52" customWidth="1"/>
    <col min="9" max="16384" width="9" style="52"/>
  </cols>
  <sheetData>
    <row r="2" spans="1:8" ht="18.75">
      <c r="A2" s="223" t="s">
        <v>98</v>
      </c>
      <c r="B2" s="223"/>
      <c r="C2" s="223"/>
      <c r="D2" s="223"/>
      <c r="E2" s="223"/>
      <c r="F2" s="223"/>
      <c r="G2" s="223"/>
      <c r="H2" s="223"/>
    </row>
    <row r="3" spans="1:8">
      <c r="B3" s="53"/>
      <c r="C3" s="224" t="s">
        <v>99</v>
      </c>
      <c r="D3" s="224"/>
      <c r="E3" s="224"/>
      <c r="F3" s="224"/>
      <c r="G3" s="224" t="s">
        <v>53</v>
      </c>
      <c r="H3" s="224"/>
    </row>
    <row r="4" spans="1:8">
      <c r="A4" s="230" t="s">
        <v>54</v>
      </c>
      <c r="B4" s="54" t="s">
        <v>55</v>
      </c>
      <c r="C4" s="225" t="s">
        <v>4</v>
      </c>
      <c r="D4" s="226"/>
      <c r="E4" s="226"/>
      <c r="F4" s="227"/>
      <c r="G4" s="228" t="s">
        <v>5</v>
      </c>
      <c r="H4" s="229"/>
    </row>
    <row r="5" spans="1:8">
      <c r="A5" s="222"/>
      <c r="B5" s="55" t="s">
        <v>56</v>
      </c>
      <c r="C5" s="231" t="s">
        <v>9</v>
      </c>
      <c r="D5" s="231" t="s">
        <v>10</v>
      </c>
      <c r="E5" s="231" t="s">
        <v>11</v>
      </c>
      <c r="F5" s="14" t="s">
        <v>12</v>
      </c>
      <c r="G5" s="231" t="s">
        <v>13</v>
      </c>
      <c r="H5" s="233" t="s">
        <v>14</v>
      </c>
    </row>
    <row r="6" spans="1:8">
      <c r="A6" s="222"/>
      <c r="B6" s="56" t="s">
        <v>16</v>
      </c>
      <c r="C6" s="232"/>
      <c r="D6" s="232"/>
      <c r="E6" s="232"/>
      <c r="F6" s="13" t="s">
        <v>17</v>
      </c>
      <c r="G6" s="232"/>
      <c r="H6" s="234"/>
    </row>
    <row r="7" spans="1:8">
      <c r="A7" s="222" t="s">
        <v>57</v>
      </c>
      <c r="B7" s="57" t="s">
        <v>19</v>
      </c>
      <c r="C7" s="87">
        <v>5.23</v>
      </c>
      <c r="D7" s="87">
        <v>17.171899</v>
      </c>
      <c r="E7" s="87">
        <v>3.88</v>
      </c>
      <c r="F7" s="16">
        <f t="shared" ref="F7:F24" si="0">(D7-E7)/E7*100</f>
        <v>342.5747164948454</v>
      </c>
      <c r="G7" s="88">
        <v>195</v>
      </c>
      <c r="H7" s="125">
        <v>11617.49</v>
      </c>
    </row>
    <row r="8" spans="1:8" ht="14.25" thickBot="1">
      <c r="A8" s="221"/>
      <c r="B8" s="59" t="s">
        <v>20</v>
      </c>
      <c r="C8" s="87">
        <v>2.56</v>
      </c>
      <c r="D8" s="88">
        <v>8.4684120000000007</v>
      </c>
      <c r="E8" s="88">
        <v>2.72</v>
      </c>
      <c r="F8" s="16">
        <f t="shared" si="0"/>
        <v>211.33867647058824</v>
      </c>
      <c r="G8" s="88">
        <v>114</v>
      </c>
      <c r="H8" s="125">
        <v>2280</v>
      </c>
    </row>
    <row r="9" spans="1:8" ht="14.25" thickTop="1">
      <c r="A9" s="220" t="s">
        <v>58</v>
      </c>
      <c r="B9" s="62" t="s">
        <v>19</v>
      </c>
      <c r="C9" s="23">
        <v>10.54</v>
      </c>
      <c r="D9" s="23">
        <v>32.64</v>
      </c>
      <c r="E9" s="23">
        <v>0.93</v>
      </c>
      <c r="F9" s="16">
        <f t="shared" si="0"/>
        <v>3409.6774193548385</v>
      </c>
      <c r="G9" s="24">
        <v>262</v>
      </c>
      <c r="H9" s="63">
        <v>3718.12</v>
      </c>
    </row>
    <row r="10" spans="1:8" ht="14.25" thickBot="1">
      <c r="A10" s="221"/>
      <c r="B10" s="59" t="s">
        <v>20</v>
      </c>
      <c r="C10" s="24">
        <v>0.62</v>
      </c>
      <c r="D10" s="24">
        <v>3.39</v>
      </c>
      <c r="E10" s="24">
        <v>0.56999999999999995</v>
      </c>
      <c r="F10" s="16">
        <f t="shared" si="0"/>
        <v>494.73684210526329</v>
      </c>
      <c r="G10" s="24">
        <v>46</v>
      </c>
      <c r="H10" s="63">
        <v>551.79999999999995</v>
      </c>
    </row>
    <row r="11" spans="1:8" ht="14.25" thickTop="1">
      <c r="A11" s="220" t="s">
        <v>59</v>
      </c>
      <c r="B11" s="56" t="s">
        <v>19</v>
      </c>
      <c r="C11" s="118">
        <v>6.2658370000000003</v>
      </c>
      <c r="D11" s="118">
        <v>14.31521</v>
      </c>
      <c r="E11" s="117">
        <v>4.3861360000000005</v>
      </c>
      <c r="F11" s="16">
        <f t="shared" si="0"/>
        <v>226.37405680079229</v>
      </c>
      <c r="G11" s="87">
        <v>213</v>
      </c>
      <c r="H11" s="119">
        <v>26289.423999999999</v>
      </c>
    </row>
    <row r="12" spans="1:8" ht="14.25" thickBot="1">
      <c r="A12" s="221"/>
      <c r="B12" s="59" t="s">
        <v>20</v>
      </c>
      <c r="C12" s="118">
        <v>0.66509399999999996</v>
      </c>
      <c r="D12" s="118">
        <v>1.7466970000000002</v>
      </c>
      <c r="E12" s="117">
        <v>2.820287</v>
      </c>
      <c r="F12" s="16">
        <f t="shared" si="0"/>
        <v>-38.066693212428376</v>
      </c>
      <c r="G12" s="120">
        <v>38</v>
      </c>
      <c r="H12" s="121">
        <v>760</v>
      </c>
    </row>
    <row r="13" spans="1:8" ht="14.25" thickTop="1">
      <c r="A13" s="217" t="s">
        <v>60</v>
      </c>
      <c r="B13" s="65" t="s">
        <v>19</v>
      </c>
      <c r="C13" s="29">
        <v>14.71</v>
      </c>
      <c r="D13" s="29">
        <v>38.35</v>
      </c>
      <c r="E13" s="29">
        <v>57.531999999999996</v>
      </c>
      <c r="F13" s="16">
        <f t="shared" si="0"/>
        <v>-33.341444761176383</v>
      </c>
      <c r="G13" s="29">
        <v>365</v>
      </c>
      <c r="H13" s="64">
        <v>45924.68</v>
      </c>
    </row>
    <row r="14" spans="1:8" ht="14.25" thickBot="1">
      <c r="A14" s="219"/>
      <c r="B14" s="59" t="s">
        <v>20</v>
      </c>
      <c r="C14" s="20">
        <v>0.06</v>
      </c>
      <c r="D14" s="20">
        <v>0.70399999999999996</v>
      </c>
      <c r="E14" s="20">
        <v>0.86850000000000005</v>
      </c>
      <c r="F14" s="16">
        <f t="shared" si="0"/>
        <v>-18.940702360391491</v>
      </c>
      <c r="G14" s="20">
        <v>9</v>
      </c>
      <c r="H14" s="61">
        <v>180</v>
      </c>
    </row>
    <row r="15" spans="1:8" ht="14.25" thickTop="1">
      <c r="A15" s="220" t="s">
        <v>61</v>
      </c>
      <c r="B15" s="56" t="s">
        <v>19</v>
      </c>
      <c r="C15" s="27">
        <v>0</v>
      </c>
      <c r="D15" s="27">
        <v>0</v>
      </c>
      <c r="E15" s="27">
        <v>0</v>
      </c>
      <c r="F15" s="16" t="e">
        <f t="shared" si="0"/>
        <v>#DIV/0!</v>
      </c>
      <c r="G15" s="27">
        <v>0</v>
      </c>
      <c r="H15" s="58">
        <v>0</v>
      </c>
    </row>
    <row r="16" spans="1:8" ht="14.25" thickBot="1">
      <c r="A16" s="221"/>
      <c r="B16" s="59" t="s">
        <v>20</v>
      </c>
      <c r="C16" s="39">
        <v>0</v>
      </c>
      <c r="D16" s="39">
        <v>0</v>
      </c>
      <c r="E16" s="39">
        <v>0</v>
      </c>
      <c r="F16" s="16" t="e">
        <f t="shared" si="0"/>
        <v>#DIV/0!</v>
      </c>
      <c r="G16" s="20">
        <v>0</v>
      </c>
      <c r="H16" s="61">
        <v>0</v>
      </c>
    </row>
    <row r="17" spans="1:8" ht="14.25" thickTop="1">
      <c r="A17" s="217" t="s">
        <v>62</v>
      </c>
      <c r="B17" s="56" t="s">
        <v>19</v>
      </c>
      <c r="C17" s="29">
        <v>0</v>
      </c>
      <c r="D17" s="29">
        <v>0</v>
      </c>
      <c r="E17" s="87">
        <v>0.9</v>
      </c>
      <c r="F17" s="16">
        <f t="shared" si="0"/>
        <v>-100</v>
      </c>
      <c r="G17" s="29">
        <v>1</v>
      </c>
      <c r="H17" s="64">
        <v>12.2</v>
      </c>
    </row>
    <row r="18" spans="1:8" ht="14.25" thickBot="1">
      <c r="A18" s="217"/>
      <c r="B18" s="59" t="s">
        <v>20</v>
      </c>
      <c r="C18" s="20">
        <v>0</v>
      </c>
      <c r="D18" s="20">
        <v>0</v>
      </c>
      <c r="E18" s="88">
        <v>0.9</v>
      </c>
      <c r="F18" s="16">
        <f t="shared" si="0"/>
        <v>-100</v>
      </c>
      <c r="G18" s="20">
        <v>1</v>
      </c>
      <c r="H18" s="61">
        <v>12.2</v>
      </c>
    </row>
    <row r="19" spans="1:8" ht="14.25" thickTop="1">
      <c r="A19" s="218" t="s">
        <v>63</v>
      </c>
      <c r="B19" s="65" t="s">
        <v>19</v>
      </c>
      <c r="C19" s="38">
        <v>46.463900000000002</v>
      </c>
      <c r="D19" s="38">
        <v>160.6995</v>
      </c>
      <c r="E19" s="29">
        <v>207.41229999999999</v>
      </c>
      <c r="F19" s="16">
        <f t="shared" si="0"/>
        <v>-22.521711586053474</v>
      </c>
      <c r="G19" s="37">
        <v>1119</v>
      </c>
      <c r="H19" s="66">
        <v>116032.476</v>
      </c>
    </row>
    <row r="20" spans="1:8" ht="14.25" thickBot="1">
      <c r="A20" s="219"/>
      <c r="B20" s="59" t="s">
        <v>20</v>
      </c>
      <c r="C20" s="67">
        <v>2.0943000000000001</v>
      </c>
      <c r="D20" s="67">
        <v>14.797700000000001</v>
      </c>
      <c r="E20" s="60">
        <v>21.636199999999999</v>
      </c>
      <c r="F20" s="16">
        <f t="shared" si="0"/>
        <v>-31.606751647701532</v>
      </c>
      <c r="G20" s="68">
        <v>146</v>
      </c>
      <c r="H20" s="69">
        <v>2920</v>
      </c>
    </row>
    <row r="21" spans="1:8" ht="14.25" thickTop="1">
      <c r="A21" s="220" t="s">
        <v>64</v>
      </c>
      <c r="B21" s="56" t="s">
        <v>19</v>
      </c>
      <c r="C21" s="87">
        <v>91.56</v>
      </c>
      <c r="D21" s="123">
        <v>195.4</v>
      </c>
      <c r="E21" s="123">
        <v>142.63999999999999</v>
      </c>
      <c r="F21" s="16">
        <f t="shared" si="0"/>
        <v>36.988222097588356</v>
      </c>
      <c r="G21" s="88">
        <v>1656</v>
      </c>
      <c r="H21" s="125">
        <v>123612.6</v>
      </c>
    </row>
    <row r="22" spans="1:8" ht="14.25" thickBot="1">
      <c r="A22" s="221"/>
      <c r="B22" s="59" t="s">
        <v>20</v>
      </c>
      <c r="C22" s="88">
        <v>20.48</v>
      </c>
      <c r="D22" s="124">
        <v>40.700000000000003</v>
      </c>
      <c r="E22" s="124">
        <v>45.84</v>
      </c>
      <c r="F22" s="16">
        <f t="shared" si="0"/>
        <v>-11.212914485165793</v>
      </c>
      <c r="G22" s="88">
        <v>465</v>
      </c>
      <c r="H22" s="125">
        <v>9280</v>
      </c>
    </row>
    <row r="23" spans="1:8" ht="14.25" thickTop="1">
      <c r="A23" s="217" t="s">
        <v>65</v>
      </c>
      <c r="B23" s="56" t="s">
        <v>19</v>
      </c>
      <c r="C23" s="29">
        <v>2.0620989999999999</v>
      </c>
      <c r="D23" s="29">
        <v>10.134919999999999</v>
      </c>
      <c r="E23" s="29">
        <v>0.169409</v>
      </c>
      <c r="F23" s="16">
        <f t="shared" si="0"/>
        <v>5882.5156868879458</v>
      </c>
      <c r="G23" s="29">
        <v>111</v>
      </c>
      <c r="H23" s="64">
        <v>8480.5054799999998</v>
      </c>
    </row>
    <row r="24" spans="1:8" ht="14.25" thickBot="1">
      <c r="A24" s="219"/>
      <c r="B24" s="59" t="s">
        <v>20</v>
      </c>
      <c r="C24" s="60">
        <v>0.43018899999999999</v>
      </c>
      <c r="D24" s="60">
        <v>3.8287789999999999</v>
      </c>
      <c r="E24" s="60">
        <v>0.43915199999999999</v>
      </c>
      <c r="F24" s="16">
        <f t="shared" si="0"/>
        <v>771.85735235180528</v>
      </c>
      <c r="G24" s="60">
        <v>54</v>
      </c>
      <c r="H24" s="61">
        <v>1080</v>
      </c>
    </row>
    <row r="25" spans="1:8" ht="14.25" thickTop="1">
      <c r="A25" s="220" t="s">
        <v>50</v>
      </c>
      <c r="B25" s="65" t="s">
        <v>19</v>
      </c>
      <c r="C25" s="29">
        <f t="shared" ref="C25:E26" si="1">+C7+C9+C11+C13+C15+C17+C19+C21+C23</f>
        <v>176.83183600000001</v>
      </c>
      <c r="D25" s="40">
        <f t="shared" si="1"/>
        <v>468.71152899999998</v>
      </c>
      <c r="E25" s="40">
        <f t="shared" si="1"/>
        <v>417.84984499999996</v>
      </c>
      <c r="F25" s="32">
        <f t="shared" ref="F25:F27" si="2">(D25-E25)/E25*100</f>
        <v>12.172239527814121</v>
      </c>
      <c r="G25" s="29">
        <f>+G7+G9+G11+G13+G15+G17+G19+G21+G23</f>
        <v>3922</v>
      </c>
      <c r="H25" s="40">
        <f>+H7+H9+H11+H13+H15+H17+H19+H21+H23</f>
        <v>335687.49547999998</v>
      </c>
    </row>
    <row r="26" spans="1:8">
      <c r="A26" s="222"/>
      <c r="B26" s="57" t="s">
        <v>20</v>
      </c>
      <c r="C26" s="29">
        <f t="shared" si="1"/>
        <v>26.909582999999998</v>
      </c>
      <c r="D26" s="40">
        <f t="shared" si="1"/>
        <v>73.635588000000013</v>
      </c>
      <c r="E26" s="40">
        <f t="shared" si="1"/>
        <v>75.794139000000001</v>
      </c>
      <c r="F26" s="16">
        <f t="shared" si="2"/>
        <v>-2.8479128181665718</v>
      </c>
      <c r="G26" s="29">
        <f>+G8+G10+G12+G14+G16+G18+G20+G22+G24</f>
        <v>873</v>
      </c>
      <c r="H26" s="40">
        <f>+H8+H10+H12+H14+H16+H18+H20+H22+H24</f>
        <v>17064</v>
      </c>
    </row>
    <row r="27" spans="1:8" ht="14.25" thickBot="1">
      <c r="A27" s="221"/>
      <c r="B27" s="59" t="s">
        <v>49</v>
      </c>
      <c r="C27" s="20">
        <f>+C25</f>
        <v>176.83183600000001</v>
      </c>
      <c r="D27" s="20">
        <f>+D25</f>
        <v>468.71152899999998</v>
      </c>
      <c r="E27" s="20">
        <f>+E25</f>
        <v>417.84984499999996</v>
      </c>
      <c r="F27" s="21">
        <f t="shared" si="2"/>
        <v>12.172239527814121</v>
      </c>
      <c r="G27" s="20">
        <f>+G25</f>
        <v>3922</v>
      </c>
      <c r="H27" s="20">
        <f>+H25</f>
        <v>335687.49547999998</v>
      </c>
    </row>
    <row r="28" spans="1:8" ht="14.25" thickTop="1"/>
    <row r="29" spans="1:8">
      <c r="A29" s="10"/>
    </row>
  </sheetData>
  <mergeCells count="21"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7"/>
  </mergeCells>
  <phoneticPr fontId="2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81"/>
  <sheetViews>
    <sheetView workbookViewId="0">
      <pane xSplit="1" ySplit="6" topLeftCell="B7" activePane="bottomRight" state="frozen"/>
      <selection pane="topRight"/>
      <selection pane="bottomLeft"/>
      <selection pane="bottomRight" activeCell="N579" sqref="N579"/>
    </sheetView>
  </sheetViews>
  <sheetFormatPr defaultColWidth="9" defaultRowHeight="13.5"/>
  <cols>
    <col min="1" max="1" width="4.25" style="9" customWidth="1"/>
    <col min="2" max="2" width="17.625" style="10" customWidth="1"/>
    <col min="3" max="5" width="9" style="10"/>
    <col min="6" max="6" width="10.375" style="10" customWidth="1"/>
    <col min="7" max="7" width="9" style="10"/>
    <col min="8" max="8" width="9.625" style="10" customWidth="1"/>
    <col min="9" max="12" width="9" style="10"/>
    <col min="13" max="13" width="11.875" style="10" customWidth="1"/>
    <col min="14" max="14" width="9.625" style="10" customWidth="1"/>
    <col min="15" max="16384" width="9" style="10"/>
  </cols>
  <sheetData>
    <row r="1" spans="1:14">
      <c r="A1" s="203" t="s">
        <v>100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14" ht="14.25" thickBot="1">
      <c r="A3" s="253" t="s">
        <v>101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</row>
    <row r="4" spans="1:14" ht="14.25" thickBot="1">
      <c r="A4" s="200" t="s">
        <v>2</v>
      </c>
      <c r="B4" s="11" t="s">
        <v>3</v>
      </c>
      <c r="C4" s="210" t="s">
        <v>4</v>
      </c>
      <c r="D4" s="211"/>
      <c r="E4" s="211"/>
      <c r="F4" s="248"/>
      <c r="G4" s="205" t="s">
        <v>5</v>
      </c>
      <c r="H4" s="248"/>
      <c r="I4" s="205" t="s">
        <v>6</v>
      </c>
      <c r="J4" s="212"/>
      <c r="K4" s="212"/>
      <c r="L4" s="212"/>
      <c r="M4" s="212"/>
      <c r="N4" s="213" t="s">
        <v>7</v>
      </c>
    </row>
    <row r="5" spans="1:14" ht="14.25" thickBot="1">
      <c r="A5" s="200"/>
      <c r="B5" s="12" t="s">
        <v>8</v>
      </c>
      <c r="C5" s="208" t="s">
        <v>9</v>
      </c>
      <c r="D5" s="208" t="s">
        <v>10</v>
      </c>
      <c r="E5" s="208" t="s">
        <v>11</v>
      </c>
      <c r="F5" s="188" t="s">
        <v>12</v>
      </c>
      <c r="G5" s="208" t="s">
        <v>13</v>
      </c>
      <c r="H5" s="208" t="s">
        <v>14</v>
      </c>
      <c r="I5" s="188" t="s">
        <v>13</v>
      </c>
      <c r="J5" s="249" t="s">
        <v>15</v>
      </c>
      <c r="K5" s="250"/>
      <c r="L5" s="251"/>
      <c r="M5" s="114" t="s">
        <v>12</v>
      </c>
      <c r="N5" s="214"/>
    </row>
    <row r="6" spans="1:14" ht="14.25" thickBot="1">
      <c r="A6" s="200"/>
      <c r="B6" s="12" t="s">
        <v>16</v>
      </c>
      <c r="C6" s="209"/>
      <c r="D6" s="209"/>
      <c r="E6" s="209"/>
      <c r="F6" s="191" t="s">
        <v>17</v>
      </c>
      <c r="G6" s="252"/>
      <c r="H6" s="252"/>
      <c r="I6" s="30" t="s">
        <v>18</v>
      </c>
      <c r="J6" s="189" t="s">
        <v>9</v>
      </c>
      <c r="K6" s="31" t="s">
        <v>10</v>
      </c>
      <c r="L6" s="114" t="s">
        <v>11</v>
      </c>
      <c r="M6" s="188" t="s">
        <v>17</v>
      </c>
      <c r="N6" s="126" t="s">
        <v>17</v>
      </c>
    </row>
    <row r="7" spans="1:14" ht="14.25" thickBot="1">
      <c r="A7" s="238"/>
      <c r="B7" s="188" t="s">
        <v>19</v>
      </c>
      <c r="C7" s="87">
        <v>822.32</v>
      </c>
      <c r="D7" s="87">
        <v>2928.77</v>
      </c>
      <c r="E7" s="87">
        <v>3960.39</v>
      </c>
      <c r="F7" s="39">
        <f t="shared" ref="F7:F23" si="0">(D7-E7)/E7*100</f>
        <v>-26.048444723878202</v>
      </c>
      <c r="G7" s="91">
        <v>23794</v>
      </c>
      <c r="H7" s="91">
        <v>1808264.52</v>
      </c>
      <c r="I7" s="91">
        <v>3447</v>
      </c>
      <c r="J7" s="88">
        <v>857.38</v>
      </c>
      <c r="K7" s="88">
        <v>2480.83</v>
      </c>
      <c r="L7" s="88">
        <v>1858.83</v>
      </c>
      <c r="M7" s="40">
        <f t="shared" ref="M7:M14" si="1">(K7-L7)/L7*100</f>
        <v>33.461908835127474</v>
      </c>
      <c r="N7" s="127">
        <f t="shared" ref="N7:N19" si="2">D7/D202*100</f>
        <v>41.452750415749698</v>
      </c>
    </row>
    <row r="8" spans="1:14" ht="14.25" thickBot="1">
      <c r="A8" s="238"/>
      <c r="B8" s="188" t="s">
        <v>20</v>
      </c>
      <c r="C8" s="87">
        <v>210.84</v>
      </c>
      <c r="D8" s="87">
        <v>712.95</v>
      </c>
      <c r="E8" s="87">
        <v>965.59</v>
      </c>
      <c r="F8" s="39">
        <f t="shared" si="0"/>
        <v>-26.164314046334365</v>
      </c>
      <c r="G8" s="91">
        <v>13284</v>
      </c>
      <c r="H8" s="91">
        <v>265734.59999999998</v>
      </c>
      <c r="I8" s="91">
        <v>1754</v>
      </c>
      <c r="J8" s="88">
        <v>316.42</v>
      </c>
      <c r="K8" s="88">
        <v>931.17</v>
      </c>
      <c r="L8" s="88">
        <v>628.59</v>
      </c>
      <c r="M8" s="39">
        <f t="shared" si="1"/>
        <v>48.136305063714012</v>
      </c>
      <c r="N8" s="127">
        <f t="shared" si="2"/>
        <v>46.312840325566221</v>
      </c>
    </row>
    <row r="9" spans="1:14" ht="14.25" thickBot="1">
      <c r="A9" s="238"/>
      <c r="B9" s="188" t="s">
        <v>21</v>
      </c>
      <c r="C9" s="87">
        <v>107.69</v>
      </c>
      <c r="D9" s="87">
        <v>371.87</v>
      </c>
      <c r="E9" s="87">
        <v>406.3</v>
      </c>
      <c r="F9" s="39">
        <f t="shared" si="0"/>
        <v>-8.4740339650504559</v>
      </c>
      <c r="G9" s="91">
        <v>148</v>
      </c>
      <c r="H9" s="91">
        <v>444935.37</v>
      </c>
      <c r="I9" s="91">
        <v>38</v>
      </c>
      <c r="J9" s="88">
        <v>201.4</v>
      </c>
      <c r="K9" s="88">
        <v>303.42</v>
      </c>
      <c r="L9" s="88">
        <v>18.670000000000002</v>
      </c>
      <c r="M9" s="39">
        <f t="shared" si="1"/>
        <v>1525.1740760578468</v>
      </c>
      <c r="N9" s="127">
        <f t="shared" si="2"/>
        <v>81.104038058105303</v>
      </c>
    </row>
    <row r="10" spans="1:14" ht="14.25" thickBot="1">
      <c r="A10" s="238"/>
      <c r="B10" s="188" t="s">
        <v>22</v>
      </c>
      <c r="C10" s="87">
        <v>3.49</v>
      </c>
      <c r="D10" s="87">
        <v>125.49</v>
      </c>
      <c r="E10" s="87">
        <v>117.24</v>
      </c>
      <c r="F10" s="39">
        <f t="shared" si="0"/>
        <v>7.0368474923234388</v>
      </c>
      <c r="G10" s="91">
        <v>852</v>
      </c>
      <c r="H10" s="91">
        <v>122867.79</v>
      </c>
      <c r="I10" s="91">
        <v>181</v>
      </c>
      <c r="J10" s="88">
        <v>3.21</v>
      </c>
      <c r="K10" s="88">
        <v>11.1</v>
      </c>
      <c r="L10" s="88">
        <v>28.93</v>
      </c>
      <c r="M10" s="39">
        <f t="shared" si="1"/>
        <v>-61.631524369166947</v>
      </c>
      <c r="N10" s="127">
        <f t="shared" si="2"/>
        <v>83.613918140008565</v>
      </c>
    </row>
    <row r="11" spans="1:14" ht="14.25" thickBot="1">
      <c r="A11" s="238"/>
      <c r="B11" s="188" t="s">
        <v>23</v>
      </c>
      <c r="C11" s="87">
        <v>6.17</v>
      </c>
      <c r="D11" s="87">
        <v>22.37</v>
      </c>
      <c r="E11" s="87">
        <v>26.4</v>
      </c>
      <c r="F11" s="39">
        <f t="shared" si="0"/>
        <v>-15.265151515151507</v>
      </c>
      <c r="G11" s="91">
        <v>334</v>
      </c>
      <c r="H11" s="91">
        <v>5048.6400000000003</v>
      </c>
      <c r="I11" s="91">
        <v>3</v>
      </c>
      <c r="J11" s="88">
        <v>1.62</v>
      </c>
      <c r="K11" s="88">
        <v>2.99</v>
      </c>
      <c r="L11" s="88">
        <v>0</v>
      </c>
      <c r="M11" s="39" t="e">
        <f t="shared" si="1"/>
        <v>#DIV/0!</v>
      </c>
      <c r="N11" s="127">
        <f t="shared" si="2"/>
        <v>59.615498953077747</v>
      </c>
    </row>
    <row r="12" spans="1:14" ht="14.25" thickBot="1">
      <c r="A12" s="238"/>
      <c r="B12" s="188" t="s">
        <v>24</v>
      </c>
      <c r="C12" s="87">
        <v>278.18</v>
      </c>
      <c r="D12" s="87">
        <v>1105.03</v>
      </c>
      <c r="E12" s="87">
        <v>1018.21</v>
      </c>
      <c r="F12" s="39">
        <f t="shared" si="0"/>
        <v>8.5267282780565843</v>
      </c>
      <c r="G12" s="91">
        <v>1192</v>
      </c>
      <c r="H12" s="91">
        <v>480526.81</v>
      </c>
      <c r="I12" s="91">
        <v>112</v>
      </c>
      <c r="J12" s="88">
        <v>117.6</v>
      </c>
      <c r="K12" s="88">
        <v>362.36</v>
      </c>
      <c r="L12" s="88">
        <v>144.58000000000001</v>
      </c>
      <c r="M12" s="39">
        <f t="shared" si="1"/>
        <v>150.62940932355789</v>
      </c>
      <c r="N12" s="127">
        <f t="shared" si="2"/>
        <v>75.274497265925675</v>
      </c>
    </row>
    <row r="13" spans="1:14" ht="14.25" thickBot="1">
      <c r="A13" s="238"/>
      <c r="B13" s="188" t="s">
        <v>25</v>
      </c>
      <c r="C13" s="87">
        <v>3.13</v>
      </c>
      <c r="D13" s="87">
        <v>705.47</v>
      </c>
      <c r="E13" s="87">
        <v>251.34</v>
      </c>
      <c r="F13" s="39">
        <f t="shared" si="0"/>
        <v>180.68353624572293</v>
      </c>
      <c r="G13" s="91">
        <v>339</v>
      </c>
      <c r="H13" s="91">
        <v>11192.94</v>
      </c>
      <c r="I13" s="91">
        <v>522</v>
      </c>
      <c r="J13" s="88">
        <v>564.22</v>
      </c>
      <c r="K13" s="88">
        <v>633.91</v>
      </c>
      <c r="L13" s="88">
        <v>75.41</v>
      </c>
      <c r="M13" s="39">
        <f t="shared" si="1"/>
        <v>740.61795517835833</v>
      </c>
      <c r="N13" s="127">
        <f t="shared" si="2"/>
        <v>76.345095458261696</v>
      </c>
    </row>
    <row r="14" spans="1:14" ht="14.25" thickBot="1">
      <c r="A14" s="238"/>
      <c r="B14" s="188" t="s">
        <v>26</v>
      </c>
      <c r="C14" s="87">
        <v>105.35</v>
      </c>
      <c r="D14" s="87">
        <v>595.38</v>
      </c>
      <c r="E14" s="87">
        <v>365.19</v>
      </c>
      <c r="F14" s="39">
        <f t="shared" si="0"/>
        <v>63.032941756346005</v>
      </c>
      <c r="G14" s="91">
        <v>26086</v>
      </c>
      <c r="H14" s="91">
        <v>6905924.1299999999</v>
      </c>
      <c r="I14" s="91">
        <v>430</v>
      </c>
      <c r="J14" s="88">
        <v>49.46</v>
      </c>
      <c r="K14" s="88">
        <v>106.98</v>
      </c>
      <c r="L14" s="88">
        <v>86.63</v>
      </c>
      <c r="M14" s="39">
        <f t="shared" si="1"/>
        <v>23.490707607064536</v>
      </c>
      <c r="N14" s="127">
        <f t="shared" si="2"/>
        <v>60.335765708785452</v>
      </c>
    </row>
    <row r="15" spans="1:14" ht="14.25" thickBot="1">
      <c r="A15" s="238"/>
      <c r="B15" s="188" t="s">
        <v>27</v>
      </c>
      <c r="C15" s="87">
        <v>61.24</v>
      </c>
      <c r="D15" s="87">
        <v>96.71</v>
      </c>
      <c r="E15" s="87">
        <v>47.69</v>
      </c>
      <c r="F15" s="39">
        <f t="shared" si="0"/>
        <v>102.78884462151395</v>
      </c>
      <c r="G15" s="91">
        <v>48</v>
      </c>
      <c r="H15" s="91">
        <v>32903.449999999997</v>
      </c>
      <c r="I15" s="91">
        <v>1</v>
      </c>
      <c r="J15" s="88">
        <v>3.68</v>
      </c>
      <c r="K15" s="103">
        <v>3.68</v>
      </c>
      <c r="L15" s="88"/>
      <c r="M15" s="39"/>
      <c r="N15" s="127">
        <f t="shared" si="2"/>
        <v>78.509631157434029</v>
      </c>
    </row>
    <row r="16" spans="1:14" ht="14.25" thickBot="1">
      <c r="A16" s="238"/>
      <c r="B16" s="18" t="s">
        <v>28</v>
      </c>
      <c r="C16" s="87">
        <v>19.68</v>
      </c>
      <c r="D16" s="87">
        <v>55.15</v>
      </c>
      <c r="E16" s="87">
        <v>21.42</v>
      </c>
      <c r="F16" s="39">
        <f t="shared" si="0"/>
        <v>157.46965452847803</v>
      </c>
      <c r="G16" s="91">
        <v>15</v>
      </c>
      <c r="H16" s="91">
        <v>8938.9599999999991</v>
      </c>
      <c r="I16" s="91">
        <v>1</v>
      </c>
      <c r="J16" s="88">
        <v>3.68</v>
      </c>
      <c r="K16" s="88">
        <v>3.68</v>
      </c>
      <c r="L16" s="88"/>
      <c r="M16" s="39"/>
      <c r="N16" s="127">
        <f t="shared" si="2"/>
        <v>100</v>
      </c>
    </row>
    <row r="17" spans="1:14" ht="14.25" thickBot="1">
      <c r="A17" s="238"/>
      <c r="B17" s="18" t="s">
        <v>29</v>
      </c>
      <c r="C17" s="87"/>
      <c r="D17" s="87"/>
      <c r="E17" s="87"/>
      <c r="F17" s="39" t="e">
        <f t="shared" si="0"/>
        <v>#DIV/0!</v>
      </c>
      <c r="G17" s="91"/>
      <c r="H17" s="91"/>
      <c r="I17" s="91"/>
      <c r="J17" s="88"/>
      <c r="K17" s="88"/>
      <c r="L17" s="88"/>
      <c r="M17" s="39"/>
      <c r="N17" s="127">
        <f t="shared" si="2"/>
        <v>0</v>
      </c>
    </row>
    <row r="18" spans="1:14" ht="14.25" thickBot="1">
      <c r="A18" s="238"/>
      <c r="B18" s="18" t="s">
        <v>30</v>
      </c>
      <c r="C18" s="87">
        <v>41.56</v>
      </c>
      <c r="D18" s="87">
        <v>41.56</v>
      </c>
      <c r="E18" s="87">
        <v>26.27</v>
      </c>
      <c r="F18" s="39">
        <f t="shared" si="0"/>
        <v>58.203273696231449</v>
      </c>
      <c r="G18" s="91">
        <v>32</v>
      </c>
      <c r="H18" s="91">
        <v>23964.49</v>
      </c>
      <c r="I18" s="91">
        <v>0</v>
      </c>
      <c r="J18" s="88"/>
      <c r="K18" s="88"/>
      <c r="L18" s="88"/>
      <c r="M18" s="39"/>
      <c r="N18" s="127">
        <f t="shared" si="2"/>
        <v>67.497994224666328</v>
      </c>
    </row>
    <row r="19" spans="1:14" ht="14.25" thickBot="1">
      <c r="A19" s="239"/>
      <c r="B19" s="19" t="s">
        <v>31</v>
      </c>
      <c r="C19" s="20">
        <f t="shared" ref="C19:L19" si="3">C7+C9+C10+C11+C12+C13+C14+C15</f>
        <v>1387.57</v>
      </c>
      <c r="D19" s="20">
        <f t="shared" si="3"/>
        <v>5951.09</v>
      </c>
      <c r="E19" s="20">
        <f t="shared" si="3"/>
        <v>6192.7599999999984</v>
      </c>
      <c r="F19" s="20">
        <f t="shared" si="0"/>
        <v>-3.9024602923413516</v>
      </c>
      <c r="G19" s="20">
        <f t="shared" si="3"/>
        <v>52793</v>
      </c>
      <c r="H19" s="20">
        <f t="shared" si="3"/>
        <v>9811663.6499999985</v>
      </c>
      <c r="I19" s="20">
        <f t="shared" si="3"/>
        <v>4734</v>
      </c>
      <c r="J19" s="20">
        <f t="shared" si="3"/>
        <v>1798.57</v>
      </c>
      <c r="K19" s="20">
        <f t="shared" si="3"/>
        <v>3905.2699999999995</v>
      </c>
      <c r="L19" s="20">
        <f t="shared" si="3"/>
        <v>2213.0500000000002</v>
      </c>
      <c r="M19" s="20">
        <f t="shared" ref="M19:M22" si="4">(K19-L19)/L19*100</f>
        <v>76.465511398296442</v>
      </c>
      <c r="N19" s="128">
        <f t="shared" si="2"/>
        <v>53.070987896952836</v>
      </c>
    </row>
    <row r="20" spans="1:14" ht="15" thickTop="1" thickBot="1">
      <c r="A20" s="235" t="s">
        <v>32</v>
      </c>
      <c r="B20" s="22" t="s">
        <v>19</v>
      </c>
      <c r="C20" s="23">
        <v>235.484915</v>
      </c>
      <c r="D20" s="23">
        <v>860.72834999999998</v>
      </c>
      <c r="E20" s="23">
        <v>777.34</v>
      </c>
      <c r="F20" s="129">
        <f t="shared" si="0"/>
        <v>10.727397277896408</v>
      </c>
      <c r="G20" s="24">
        <v>3113</v>
      </c>
      <c r="H20" s="24">
        <v>344301.63760000002</v>
      </c>
      <c r="I20" s="24">
        <v>399</v>
      </c>
      <c r="J20" s="23">
        <v>49.660212999999999</v>
      </c>
      <c r="K20" s="24">
        <v>381.86539800000003</v>
      </c>
      <c r="L20" s="24">
        <v>269.7</v>
      </c>
      <c r="M20" s="129">
        <f t="shared" si="4"/>
        <v>41.588949944382662</v>
      </c>
      <c r="N20" s="130">
        <f>D20/D202*100</f>
        <v>12.182437497075583</v>
      </c>
    </row>
    <row r="21" spans="1:14" ht="14.25" thickBot="1">
      <c r="A21" s="238"/>
      <c r="B21" s="188" t="s">
        <v>20</v>
      </c>
      <c r="C21" s="24">
        <v>44.647039999999997</v>
      </c>
      <c r="D21" s="24">
        <v>155.513836</v>
      </c>
      <c r="E21" s="24">
        <v>159.44</v>
      </c>
      <c r="F21" s="39">
        <f t="shared" si="0"/>
        <v>-2.4624711490215754</v>
      </c>
      <c r="G21" s="24">
        <v>751</v>
      </c>
      <c r="H21" s="24">
        <v>15020</v>
      </c>
      <c r="I21" s="24">
        <v>179</v>
      </c>
      <c r="J21" s="24">
        <v>11.755126000000001</v>
      </c>
      <c r="K21" s="24">
        <v>114.057947</v>
      </c>
      <c r="L21" s="24">
        <v>83.22</v>
      </c>
      <c r="M21" s="39">
        <f t="shared" si="4"/>
        <v>37.055932468156691</v>
      </c>
      <c r="N21" s="127">
        <f>D21/D203*100</f>
        <v>10.10209335168566</v>
      </c>
    </row>
    <row r="22" spans="1:14" ht="14.25" thickBot="1">
      <c r="A22" s="238"/>
      <c r="B22" s="188" t="s">
        <v>21</v>
      </c>
      <c r="C22" s="24">
        <v>2.2024949999999999</v>
      </c>
      <c r="D22" s="24">
        <v>3.8611930000000001</v>
      </c>
      <c r="E22" s="24">
        <v>7.61</v>
      </c>
      <c r="F22" s="39">
        <f t="shared" si="0"/>
        <v>-49.261590013140605</v>
      </c>
      <c r="G22" s="24">
        <v>3</v>
      </c>
      <c r="H22" s="24">
        <v>8375.9318000000003</v>
      </c>
      <c r="I22" s="24"/>
      <c r="J22" s="24"/>
      <c r="K22" s="24"/>
      <c r="L22" s="24"/>
      <c r="M22" s="39" t="e">
        <f t="shared" si="4"/>
        <v>#DIV/0!</v>
      </c>
      <c r="N22" s="127">
        <f>D22/D204*100</f>
        <v>0.84211779391101671</v>
      </c>
    </row>
    <row r="23" spans="1:14" ht="14.25" thickBot="1">
      <c r="A23" s="238"/>
      <c r="B23" s="188" t="s">
        <v>22</v>
      </c>
      <c r="C23" s="24">
        <v>0.242538</v>
      </c>
      <c r="D23" s="24">
        <v>0.599325</v>
      </c>
      <c r="E23" s="24">
        <v>0.92</v>
      </c>
      <c r="F23" s="39">
        <f t="shared" si="0"/>
        <v>-34.85597826086957</v>
      </c>
      <c r="G23" s="24">
        <v>51</v>
      </c>
      <c r="H23" s="24">
        <v>3336.5</v>
      </c>
      <c r="I23" s="24">
        <v>1</v>
      </c>
      <c r="J23" s="24">
        <v>0.11</v>
      </c>
      <c r="K23" s="24">
        <v>0.11</v>
      </c>
      <c r="L23" s="24">
        <v>0.16</v>
      </c>
      <c r="M23" s="39"/>
      <c r="N23" s="127">
        <f>D23/D205*100</f>
        <v>0.39932991863304351</v>
      </c>
    </row>
    <row r="24" spans="1:14" ht="14.25" thickBot="1">
      <c r="A24" s="238"/>
      <c r="B24" s="188" t="s">
        <v>23</v>
      </c>
      <c r="C24" s="24"/>
      <c r="D24" s="24"/>
      <c r="E24" s="24"/>
      <c r="F24" s="39"/>
      <c r="G24" s="24"/>
      <c r="H24" s="24"/>
      <c r="I24" s="24"/>
      <c r="J24" s="24"/>
      <c r="K24" s="24"/>
      <c r="L24" s="24"/>
      <c r="M24" s="39"/>
      <c r="N24" s="127"/>
    </row>
    <row r="25" spans="1:14" ht="14.25" thickBot="1">
      <c r="A25" s="238"/>
      <c r="B25" s="188" t="s">
        <v>24</v>
      </c>
      <c r="C25" s="25">
        <v>0.86289899999999997</v>
      </c>
      <c r="D25" s="25">
        <v>4.4893970000000003</v>
      </c>
      <c r="E25" s="24">
        <v>1.73</v>
      </c>
      <c r="F25" s="39">
        <f>(D25-E25)/E25*100</f>
        <v>159.50271676300579</v>
      </c>
      <c r="G25" s="24">
        <v>13</v>
      </c>
      <c r="H25" s="24">
        <v>3028.7748999999999</v>
      </c>
      <c r="I25" s="24"/>
      <c r="J25" s="25"/>
      <c r="K25" s="24"/>
      <c r="L25" s="24">
        <v>5.03</v>
      </c>
      <c r="M25" s="39">
        <f>(K25-L25)/L25*100</f>
        <v>-100</v>
      </c>
      <c r="N25" s="127">
        <f>D25/D207*100</f>
        <v>0.30581712912966613</v>
      </c>
    </row>
    <row r="26" spans="1:14" ht="14.25" thickBot="1">
      <c r="A26" s="238"/>
      <c r="B26" s="188" t="s">
        <v>25</v>
      </c>
      <c r="C26" s="26"/>
      <c r="D26" s="26">
        <v>3.31142</v>
      </c>
      <c r="E26" s="26"/>
      <c r="F26" s="39"/>
      <c r="G26" s="26">
        <v>2</v>
      </c>
      <c r="H26" s="26">
        <v>165.571</v>
      </c>
      <c r="I26" s="26"/>
      <c r="J26" s="26"/>
      <c r="K26" s="26"/>
      <c r="L26" s="26"/>
      <c r="M26" s="39"/>
      <c r="N26" s="127"/>
    </row>
    <row r="27" spans="1:14" ht="14.25" thickBot="1">
      <c r="A27" s="238"/>
      <c r="B27" s="188" t="s">
        <v>26</v>
      </c>
      <c r="C27" s="24">
        <v>11.26</v>
      </c>
      <c r="D27" s="24">
        <v>44.24</v>
      </c>
      <c r="E27" s="24">
        <v>22.22</v>
      </c>
      <c r="F27" s="39">
        <f>(D27-E27)/E27*100</f>
        <v>99.099909990999123</v>
      </c>
      <c r="G27" s="24">
        <v>7706</v>
      </c>
      <c r="H27" s="24">
        <v>348701.37</v>
      </c>
      <c r="I27" s="24">
        <v>31</v>
      </c>
      <c r="J27" s="24">
        <v>34.153964999999999</v>
      </c>
      <c r="K27" s="24">
        <v>42.532798</v>
      </c>
      <c r="L27" s="24">
        <v>0.18</v>
      </c>
      <c r="M27" s="39">
        <f>(K27-L27)/L27*100</f>
        <v>23529.332222222223</v>
      </c>
      <c r="N27" s="127">
        <f>D27/D209*100</f>
        <v>4.4832783683641848</v>
      </c>
    </row>
    <row r="28" spans="1:14" ht="14.25" thickBot="1">
      <c r="A28" s="238"/>
      <c r="B28" s="188" t="s">
        <v>27</v>
      </c>
      <c r="C28" s="24"/>
      <c r="D28" s="24"/>
      <c r="E28" s="24"/>
      <c r="F28" s="39"/>
      <c r="G28" s="24"/>
      <c r="H28" s="24"/>
      <c r="I28" s="24"/>
      <c r="J28" s="24"/>
      <c r="K28" s="24"/>
      <c r="L28" s="24"/>
      <c r="M28" s="39"/>
      <c r="N28" s="127"/>
    </row>
    <row r="29" spans="1:14" ht="14.25" thickBot="1">
      <c r="A29" s="238"/>
      <c r="B29" s="18" t="s">
        <v>28</v>
      </c>
      <c r="C29" s="48"/>
      <c r="D29" s="48"/>
      <c r="E29" s="48"/>
      <c r="F29" s="39"/>
      <c r="G29" s="48"/>
      <c r="H29" s="48"/>
      <c r="I29" s="48"/>
      <c r="J29" s="48"/>
      <c r="K29" s="48"/>
      <c r="L29" s="48"/>
      <c r="M29" s="39"/>
      <c r="N29" s="127"/>
    </row>
    <row r="30" spans="1:14" ht="14.25" thickBot="1">
      <c r="A30" s="238"/>
      <c r="B30" s="18" t="s">
        <v>29</v>
      </c>
      <c r="C30" s="48"/>
      <c r="D30" s="48"/>
      <c r="E30" s="48"/>
      <c r="F30" s="39"/>
      <c r="G30" s="48"/>
      <c r="H30" s="48"/>
      <c r="I30" s="48"/>
      <c r="J30" s="48"/>
      <c r="K30" s="48"/>
      <c r="L30" s="48"/>
      <c r="M30" s="39"/>
      <c r="N30" s="127"/>
    </row>
    <row r="31" spans="1:14" ht="14.25" thickBot="1">
      <c r="A31" s="238"/>
      <c r="B31" s="18" t="s">
        <v>30</v>
      </c>
      <c r="C31" s="48"/>
      <c r="D31" s="48"/>
      <c r="E31" s="48"/>
      <c r="F31" s="39"/>
      <c r="G31" s="48"/>
      <c r="H31" s="48"/>
      <c r="I31" s="48"/>
      <c r="J31" s="48"/>
      <c r="K31" s="48"/>
      <c r="L31" s="48"/>
      <c r="M31" s="39"/>
      <c r="N31" s="127"/>
    </row>
    <row r="32" spans="1:14" ht="14.25" thickBot="1">
      <c r="A32" s="239"/>
      <c r="B32" s="19" t="s">
        <v>31</v>
      </c>
      <c r="C32" s="20">
        <f t="shared" ref="C32:L32" si="5">C20+C22+C23+C24+C25+C26+C27+C28</f>
        <v>250.05284699999999</v>
      </c>
      <c r="D32" s="20">
        <f t="shared" si="5"/>
        <v>917.22968500000002</v>
      </c>
      <c r="E32" s="20">
        <f t="shared" si="5"/>
        <v>809.82</v>
      </c>
      <c r="F32" s="20">
        <f t="shared" ref="F32:F38" si="6">(D32-E32)/E32*100</f>
        <v>13.263402361018493</v>
      </c>
      <c r="G32" s="20">
        <f t="shared" si="5"/>
        <v>10888</v>
      </c>
      <c r="H32" s="20">
        <f t="shared" si="5"/>
        <v>707909.78530000011</v>
      </c>
      <c r="I32" s="20">
        <f t="shared" si="5"/>
        <v>431</v>
      </c>
      <c r="J32" s="20">
        <f t="shared" si="5"/>
        <v>83.924177999999998</v>
      </c>
      <c r="K32" s="20">
        <f t="shared" si="5"/>
        <v>424.50819600000005</v>
      </c>
      <c r="L32" s="20">
        <f t="shared" si="5"/>
        <v>275.07</v>
      </c>
      <c r="M32" s="20">
        <f t="shared" ref="M32:M37" si="7">(K32-L32)/L32*100</f>
        <v>54.327333406042122</v>
      </c>
      <c r="N32" s="128">
        <f>D32/D214*100</f>
        <v>8.1797259848802248</v>
      </c>
    </row>
    <row r="33" spans="1:14" ht="15" thickTop="1" thickBot="1">
      <c r="A33" s="235" t="s">
        <v>33</v>
      </c>
      <c r="B33" s="22" t="s">
        <v>19</v>
      </c>
      <c r="C33" s="122">
        <v>351.04473699999994</v>
      </c>
      <c r="D33" s="122">
        <v>1250.468885</v>
      </c>
      <c r="E33" s="107">
        <v>1433.7009289999999</v>
      </c>
      <c r="F33" s="129">
        <f t="shared" si="6"/>
        <v>-12.780353300587134</v>
      </c>
      <c r="G33" s="88">
        <v>8288</v>
      </c>
      <c r="H33" s="88">
        <v>906933.43568000069</v>
      </c>
      <c r="I33" s="88">
        <v>1114</v>
      </c>
      <c r="J33" s="88">
        <v>177.58</v>
      </c>
      <c r="K33" s="88">
        <v>690.18000000000006</v>
      </c>
      <c r="L33" s="88">
        <v>397</v>
      </c>
      <c r="M33" s="129">
        <f t="shared" si="7"/>
        <v>73.848866498740577</v>
      </c>
      <c r="N33" s="130">
        <f t="shared" ref="N33:N38" si="8">D33/D202*100</f>
        <v>17.698683950110734</v>
      </c>
    </row>
    <row r="34" spans="1:14" ht="14.25" thickBot="1">
      <c r="A34" s="238"/>
      <c r="B34" s="188" t="s">
        <v>20</v>
      </c>
      <c r="C34" s="122">
        <v>85.219116</v>
      </c>
      <c r="D34" s="122">
        <v>280.28954899999997</v>
      </c>
      <c r="E34" s="107">
        <v>280.05694199999999</v>
      </c>
      <c r="F34" s="39">
        <f t="shared" si="6"/>
        <v>8.3057037736266201E-2</v>
      </c>
      <c r="G34" s="88">
        <v>2892</v>
      </c>
      <c r="H34" s="88">
        <v>57840</v>
      </c>
      <c r="I34" s="88">
        <v>511</v>
      </c>
      <c r="J34" s="88">
        <v>31.79</v>
      </c>
      <c r="K34" s="88">
        <v>236.39</v>
      </c>
      <c r="L34" s="88">
        <v>158</v>
      </c>
      <c r="M34" s="39">
        <f t="shared" si="7"/>
        <v>49.613924050632903</v>
      </c>
      <c r="N34" s="127">
        <f t="shared" si="8"/>
        <v>18.207455119941045</v>
      </c>
    </row>
    <row r="35" spans="1:14" ht="14.25" thickBot="1">
      <c r="A35" s="238"/>
      <c r="B35" s="188" t="s">
        <v>21</v>
      </c>
      <c r="C35" s="122">
        <v>1.6933639999999999</v>
      </c>
      <c r="D35" s="122">
        <v>11.668471</v>
      </c>
      <c r="E35" s="107">
        <v>12.860261999999999</v>
      </c>
      <c r="F35" s="39">
        <f t="shared" si="6"/>
        <v>-9.2672373237807957</v>
      </c>
      <c r="G35" s="88">
        <v>501</v>
      </c>
      <c r="H35" s="88">
        <v>41828.230600000003</v>
      </c>
      <c r="I35" s="88">
        <v>15</v>
      </c>
      <c r="J35" s="88">
        <v>1</v>
      </c>
      <c r="K35" s="88">
        <v>2</v>
      </c>
      <c r="L35" s="88">
        <v>0</v>
      </c>
      <c r="M35" s="39" t="e">
        <f t="shared" si="7"/>
        <v>#DIV/0!</v>
      </c>
      <c r="N35" s="127">
        <f t="shared" si="8"/>
        <v>2.5448681422644954</v>
      </c>
    </row>
    <row r="36" spans="1:14" ht="14.25" thickBot="1">
      <c r="A36" s="238"/>
      <c r="B36" s="188" t="s">
        <v>22</v>
      </c>
      <c r="C36" s="122">
        <v>1.5566E-2</v>
      </c>
      <c r="D36" s="122">
        <v>0.92340499999999992</v>
      </c>
      <c r="E36" s="107">
        <v>0.45236700000000002</v>
      </c>
      <c r="F36" s="39">
        <f t="shared" si="6"/>
        <v>104.12740098194604</v>
      </c>
      <c r="G36" s="88">
        <v>239</v>
      </c>
      <c r="H36" s="88">
        <v>18591.52</v>
      </c>
      <c r="I36" s="88">
        <v>26</v>
      </c>
      <c r="J36" s="88">
        <v>0</v>
      </c>
      <c r="K36" s="88">
        <v>5</v>
      </c>
      <c r="L36" s="88">
        <v>1</v>
      </c>
      <c r="M36" s="39">
        <f t="shared" si="7"/>
        <v>400</v>
      </c>
      <c r="N36" s="127">
        <f t="shared" si="8"/>
        <v>0.61526424480097697</v>
      </c>
    </row>
    <row r="37" spans="1:14" ht="14.25" thickBot="1">
      <c r="A37" s="238"/>
      <c r="B37" s="188" t="s">
        <v>23</v>
      </c>
      <c r="C37" s="122">
        <v>2.5849139999999999</v>
      </c>
      <c r="D37" s="122">
        <v>4.1415179999999996</v>
      </c>
      <c r="E37" s="107">
        <v>0</v>
      </c>
      <c r="F37" s="39" t="e">
        <f t="shared" si="6"/>
        <v>#DIV/0!</v>
      </c>
      <c r="G37" s="88">
        <v>349</v>
      </c>
      <c r="H37" s="88">
        <v>10945.92325</v>
      </c>
      <c r="I37" s="88">
        <v>2</v>
      </c>
      <c r="J37" s="88">
        <v>0</v>
      </c>
      <c r="K37" s="88">
        <v>0</v>
      </c>
      <c r="L37" s="88">
        <v>1</v>
      </c>
      <c r="M37" s="39">
        <f t="shared" si="7"/>
        <v>-100</v>
      </c>
      <c r="N37" s="127">
        <f t="shared" si="8"/>
        <v>11.037043450744417</v>
      </c>
    </row>
    <row r="38" spans="1:14" ht="14.25" thickBot="1">
      <c r="A38" s="238"/>
      <c r="B38" s="188" t="s">
        <v>24</v>
      </c>
      <c r="C38" s="122">
        <v>36.432875000000003</v>
      </c>
      <c r="D38" s="122">
        <v>51.263777000000005</v>
      </c>
      <c r="E38" s="107">
        <v>39.140211000000001</v>
      </c>
      <c r="F38" s="39">
        <f t="shared" si="6"/>
        <v>30.974707826690061</v>
      </c>
      <c r="G38" s="88">
        <v>142</v>
      </c>
      <c r="H38" s="88">
        <v>62346.789801999999</v>
      </c>
      <c r="I38" s="88">
        <v>14</v>
      </c>
      <c r="J38" s="88">
        <v>0</v>
      </c>
      <c r="K38" s="88">
        <v>7</v>
      </c>
      <c r="L38" s="88">
        <v>9</v>
      </c>
      <c r="M38" s="39">
        <f t="shared" ref="M38" si="9">(K38-L38)/L38*100</f>
        <v>-22.222222222222221</v>
      </c>
      <c r="N38" s="127">
        <f t="shared" si="8"/>
        <v>3.4920817006122227</v>
      </c>
    </row>
    <row r="39" spans="1:14" ht="14.25" thickBot="1">
      <c r="A39" s="238"/>
      <c r="B39" s="188" t="s">
        <v>25</v>
      </c>
      <c r="C39" s="122">
        <v>0</v>
      </c>
      <c r="D39" s="122">
        <v>0</v>
      </c>
      <c r="E39" s="107">
        <v>0</v>
      </c>
      <c r="F39" s="39"/>
      <c r="G39" s="90"/>
      <c r="H39" s="90">
        <v>0</v>
      </c>
      <c r="I39" s="90">
        <v>0</v>
      </c>
      <c r="J39" s="88">
        <v>0</v>
      </c>
      <c r="K39" s="90">
        <v>0</v>
      </c>
      <c r="L39" s="90">
        <v>0</v>
      </c>
      <c r="M39" s="39"/>
      <c r="N39" s="127"/>
    </row>
    <row r="40" spans="1:14" ht="14.25" thickBot="1">
      <c r="A40" s="238"/>
      <c r="B40" s="188" t="s">
        <v>26</v>
      </c>
      <c r="C40" s="122">
        <v>45.500020999999983</v>
      </c>
      <c r="D40" s="122">
        <v>168.09928799999992</v>
      </c>
      <c r="E40" s="107">
        <v>125.96492700000019</v>
      </c>
      <c r="F40" s="39">
        <f>(D40-E40)/E40*100</f>
        <v>33.44927989360059</v>
      </c>
      <c r="G40" s="88">
        <v>3930</v>
      </c>
      <c r="H40" s="88">
        <v>3641394.17</v>
      </c>
      <c r="I40" s="90">
        <v>33</v>
      </c>
      <c r="J40" s="88">
        <v>3</v>
      </c>
      <c r="K40" s="90">
        <v>12</v>
      </c>
      <c r="L40" s="88">
        <v>16.399999999999999</v>
      </c>
      <c r="M40" s="39">
        <f>(K40-L40)/L40*100</f>
        <v>-26.829268292682922</v>
      </c>
      <c r="N40" s="127">
        <f>D40/D209*100</f>
        <v>17.035169566632476</v>
      </c>
    </row>
    <row r="41" spans="1:14" ht="14.25" thickBot="1">
      <c r="A41" s="238"/>
      <c r="B41" s="188" t="s">
        <v>27</v>
      </c>
      <c r="C41" s="122">
        <v>0</v>
      </c>
      <c r="D41" s="122">
        <v>0</v>
      </c>
      <c r="E41" s="107">
        <v>0</v>
      </c>
      <c r="F41" s="39"/>
      <c r="G41" s="88"/>
      <c r="H41" s="88"/>
      <c r="I41" s="90">
        <v>0</v>
      </c>
      <c r="J41" s="88">
        <v>0</v>
      </c>
      <c r="K41" s="90">
        <v>0</v>
      </c>
      <c r="L41" s="88">
        <v>0</v>
      </c>
      <c r="M41" s="39"/>
      <c r="N41" s="127">
        <f>D41/D210*100</f>
        <v>0</v>
      </c>
    </row>
    <row r="42" spans="1:14" ht="14.25" thickBot="1">
      <c r="A42" s="238"/>
      <c r="B42" s="18" t="s">
        <v>28</v>
      </c>
      <c r="C42" s="122">
        <v>0</v>
      </c>
      <c r="D42" s="122">
        <v>0</v>
      </c>
      <c r="E42" s="107">
        <v>0</v>
      </c>
      <c r="F42" s="39"/>
      <c r="G42" s="88"/>
      <c r="H42" s="88"/>
      <c r="I42" s="88">
        <v>0</v>
      </c>
      <c r="J42" s="88">
        <v>0</v>
      </c>
      <c r="K42" s="88">
        <v>0</v>
      </c>
      <c r="L42" s="88">
        <v>0</v>
      </c>
      <c r="M42" s="39"/>
      <c r="N42" s="127"/>
    </row>
    <row r="43" spans="1:14" ht="14.25" thickBot="1">
      <c r="A43" s="238"/>
      <c r="B43" s="18" t="s">
        <v>29</v>
      </c>
      <c r="C43" s="122">
        <v>0</v>
      </c>
      <c r="D43" s="122">
        <v>0</v>
      </c>
      <c r="E43" s="107">
        <v>0</v>
      </c>
      <c r="F43" s="39"/>
      <c r="G43" s="88"/>
      <c r="H43" s="88"/>
      <c r="I43" s="88">
        <v>0</v>
      </c>
      <c r="J43" s="88">
        <v>0</v>
      </c>
      <c r="K43" s="88">
        <v>0</v>
      </c>
      <c r="L43" s="88">
        <v>0</v>
      </c>
      <c r="M43" s="39"/>
      <c r="N43" s="127">
        <f>D43/D212*100</f>
        <v>0</v>
      </c>
    </row>
    <row r="44" spans="1:14" ht="14.25" thickBot="1">
      <c r="A44" s="238"/>
      <c r="B44" s="18" t="s">
        <v>30</v>
      </c>
      <c r="C44" s="122">
        <v>0</v>
      </c>
      <c r="D44" s="122">
        <v>0</v>
      </c>
      <c r="E44" s="107">
        <v>0</v>
      </c>
      <c r="F44" s="39"/>
      <c r="G44" s="88"/>
      <c r="H44" s="88"/>
      <c r="I44" s="88">
        <v>0</v>
      </c>
      <c r="J44" s="88">
        <v>0</v>
      </c>
      <c r="K44" s="88">
        <v>0</v>
      </c>
      <c r="L44" s="88"/>
      <c r="M44" s="39"/>
      <c r="N44" s="127"/>
    </row>
    <row r="45" spans="1:14" ht="14.25" thickBot="1">
      <c r="A45" s="239"/>
      <c r="B45" s="19" t="s">
        <v>31</v>
      </c>
      <c r="C45" s="20">
        <f t="shared" ref="C45:L45" si="10">C33+C35+C36+C37+C38+C39+C40+C41</f>
        <v>437.27147699999995</v>
      </c>
      <c r="D45" s="20">
        <f t="shared" si="10"/>
        <v>1486.5653439999996</v>
      </c>
      <c r="E45" s="20">
        <f t="shared" si="10"/>
        <v>1612.118696</v>
      </c>
      <c r="F45" s="20">
        <f>(D45-E45)/E45*100</f>
        <v>-7.7880960199471785</v>
      </c>
      <c r="G45" s="20">
        <f t="shared" si="10"/>
        <v>13449</v>
      </c>
      <c r="H45" s="20">
        <f t="shared" si="10"/>
        <v>4682040.0693320008</v>
      </c>
      <c r="I45" s="20">
        <f t="shared" si="10"/>
        <v>1204</v>
      </c>
      <c r="J45" s="20">
        <f t="shared" si="10"/>
        <v>181.58</v>
      </c>
      <c r="K45" s="20">
        <f t="shared" si="10"/>
        <v>716.18000000000006</v>
      </c>
      <c r="L45" s="20">
        <f t="shared" si="10"/>
        <v>424.4</v>
      </c>
      <c r="M45" s="20">
        <f t="shared" ref="M45:M49" si="11">(K45-L45)/L45*100</f>
        <v>68.751178133836035</v>
      </c>
      <c r="N45" s="128">
        <f>D45/D214*100</f>
        <v>13.256981725944911</v>
      </c>
    </row>
    <row r="46" spans="1:14" ht="14.25" thickTop="1">
      <c r="A46" s="235" t="s">
        <v>34</v>
      </c>
      <c r="B46" s="22" t="s">
        <v>19</v>
      </c>
      <c r="C46" s="139">
        <v>171.4016</v>
      </c>
      <c r="D46" s="139">
        <v>650.36329999999998</v>
      </c>
      <c r="E46" s="139">
        <v>743.18110000000001</v>
      </c>
      <c r="F46" s="129">
        <f>(D46-E46)/E46*100</f>
        <v>-12.489257329068248</v>
      </c>
      <c r="G46" s="140">
        <v>4091</v>
      </c>
      <c r="H46" s="140">
        <v>340929.95</v>
      </c>
      <c r="I46" s="140">
        <v>686</v>
      </c>
      <c r="J46" s="140">
        <v>70.531000000000006</v>
      </c>
      <c r="K46" s="140">
        <v>473.02</v>
      </c>
      <c r="L46" s="140">
        <v>494.03050000000002</v>
      </c>
      <c r="M46" s="129">
        <f t="shared" si="11"/>
        <v>-4.2528750755267204</v>
      </c>
      <c r="N46" s="130">
        <f>D46/D202*100</f>
        <v>9.2050067278971532</v>
      </c>
    </row>
    <row r="47" spans="1:14">
      <c r="A47" s="236"/>
      <c r="B47" s="188" t="s">
        <v>20</v>
      </c>
      <c r="C47" s="140">
        <v>38.709699999999998</v>
      </c>
      <c r="D47" s="140">
        <v>152.27670000000001</v>
      </c>
      <c r="E47" s="140">
        <v>190.95660000000001</v>
      </c>
      <c r="F47" s="39">
        <f>(D47-E47)/E47*100</f>
        <v>-20.255859184757167</v>
      </c>
      <c r="G47" s="140">
        <v>1321</v>
      </c>
      <c r="H47" s="140">
        <v>26360</v>
      </c>
      <c r="I47" s="140">
        <v>265</v>
      </c>
      <c r="J47" s="140">
        <v>27.612200000000001</v>
      </c>
      <c r="K47" s="140">
        <v>157.74700000000001</v>
      </c>
      <c r="L47" s="140">
        <v>165.44569999999999</v>
      </c>
      <c r="M47" s="39">
        <f t="shared" si="11"/>
        <v>-4.6533092126298685</v>
      </c>
      <c r="N47" s="127">
        <f>D47/D203*100</f>
        <v>9.8918107755160243</v>
      </c>
    </row>
    <row r="48" spans="1:14">
      <c r="A48" s="236"/>
      <c r="B48" s="188" t="s">
        <v>21</v>
      </c>
      <c r="C48" s="140">
        <v>17.970099999999999</v>
      </c>
      <c r="D48" s="140">
        <v>27.663699999999999</v>
      </c>
      <c r="E48" s="140">
        <v>18.775700000000001</v>
      </c>
      <c r="F48" s="39">
        <f>(D48-E48)/E48*100</f>
        <v>47.33778234633062</v>
      </c>
      <c r="G48" s="140">
        <v>27</v>
      </c>
      <c r="H48" s="140">
        <v>21115</v>
      </c>
      <c r="I48" s="140">
        <v>2</v>
      </c>
      <c r="J48" s="140">
        <v>0</v>
      </c>
      <c r="K48" s="140">
        <v>0.63100000000000001</v>
      </c>
      <c r="L48" s="140">
        <v>7.56</v>
      </c>
      <c r="M48" s="39">
        <f t="shared" si="11"/>
        <v>-91.653439153439152</v>
      </c>
      <c r="N48" s="127">
        <f>D48/D204*100</f>
        <v>6.0333927921800825</v>
      </c>
    </row>
    <row r="49" spans="1:14">
      <c r="A49" s="236"/>
      <c r="B49" s="188" t="s">
        <v>22</v>
      </c>
      <c r="C49" s="140">
        <v>5.5399999999999998E-2</v>
      </c>
      <c r="D49" s="140">
        <v>0.3009</v>
      </c>
      <c r="E49" s="140">
        <v>1.1613</v>
      </c>
      <c r="F49" s="39">
        <f>(D49-E49)/E49*100</f>
        <v>-74.089382588478429</v>
      </c>
      <c r="G49" s="140">
        <v>16</v>
      </c>
      <c r="H49" s="140">
        <v>5931</v>
      </c>
      <c r="I49" s="140">
        <v>4</v>
      </c>
      <c r="J49" s="140">
        <v>0</v>
      </c>
      <c r="K49" s="140">
        <v>1.2785</v>
      </c>
      <c r="L49" s="140">
        <v>4</v>
      </c>
      <c r="M49" s="39">
        <f t="shared" si="11"/>
        <v>-68.037499999999994</v>
      </c>
      <c r="N49" s="127">
        <f>D49/D205*100</f>
        <v>0.20048950488746972</v>
      </c>
    </row>
    <row r="50" spans="1:14">
      <c r="A50" s="236"/>
      <c r="B50" s="188" t="s">
        <v>23</v>
      </c>
      <c r="C50" s="140">
        <v>0</v>
      </c>
      <c r="D50" s="140">
        <v>0</v>
      </c>
      <c r="E50" s="140">
        <v>0</v>
      </c>
      <c r="F50" s="39"/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140">
        <v>0</v>
      </c>
      <c r="M50" s="39"/>
      <c r="N50" s="127"/>
    </row>
    <row r="51" spans="1:14">
      <c r="A51" s="236"/>
      <c r="B51" s="188" t="s">
        <v>24</v>
      </c>
      <c r="C51" s="140">
        <v>8.94</v>
      </c>
      <c r="D51" s="140">
        <v>40.840000000000003</v>
      </c>
      <c r="E51" s="140">
        <v>26.7211</v>
      </c>
      <c r="F51" s="39">
        <f>(D51-E51)/E51*100</f>
        <v>52.838019392914227</v>
      </c>
      <c r="G51" s="140">
        <v>57</v>
      </c>
      <c r="H51" s="140">
        <v>62446.76</v>
      </c>
      <c r="I51" s="140">
        <v>30</v>
      </c>
      <c r="J51" s="140">
        <v>0.52900000000000003</v>
      </c>
      <c r="K51" s="140">
        <v>9.5698000000000008</v>
      </c>
      <c r="L51" s="140">
        <v>9.2126999999999999</v>
      </c>
      <c r="M51" s="39">
        <f>(K51-L51)/L51*100</f>
        <v>3.876170937944369</v>
      </c>
      <c r="N51" s="127">
        <f>D51/D207*100</f>
        <v>2.7820153917453871</v>
      </c>
    </row>
    <row r="52" spans="1:14">
      <c r="A52" s="236"/>
      <c r="B52" s="188" t="s">
        <v>25</v>
      </c>
      <c r="C52" s="142">
        <v>7.8154000000000003</v>
      </c>
      <c r="D52" s="142">
        <v>112.81270000000001</v>
      </c>
      <c r="E52" s="142">
        <v>180.0386</v>
      </c>
      <c r="F52" s="39">
        <f>(D52-E52)/E52*100</f>
        <v>-37.339714927798809</v>
      </c>
      <c r="G52" s="142">
        <v>81</v>
      </c>
      <c r="H52" s="142">
        <v>5163.9679999999998</v>
      </c>
      <c r="I52" s="142">
        <v>292</v>
      </c>
      <c r="J52" s="142">
        <v>15.45</v>
      </c>
      <c r="K52" s="142">
        <v>70.913799999999995</v>
      </c>
      <c r="L52" s="142">
        <v>70.830200000000005</v>
      </c>
      <c r="M52" s="39">
        <f t="shared" ref="M52:M54" si="12">(K52-L52)/L52*100</f>
        <v>0.11802875044824086</v>
      </c>
      <c r="N52" s="127">
        <f>D52/D208*100</f>
        <v>12.208451600215797</v>
      </c>
    </row>
    <row r="53" spans="1:14">
      <c r="A53" s="236"/>
      <c r="B53" s="188" t="s">
        <v>26</v>
      </c>
      <c r="C53" s="140">
        <v>24.620899999999999</v>
      </c>
      <c r="D53" s="140">
        <v>42.0901</v>
      </c>
      <c r="E53" s="140">
        <v>36.636400000000002</v>
      </c>
      <c r="F53" s="39">
        <f>(D53-E53)/E53*100</f>
        <v>14.886015001473938</v>
      </c>
      <c r="G53" s="140">
        <v>384</v>
      </c>
      <c r="H53" s="140">
        <v>98872.31</v>
      </c>
      <c r="I53" s="140">
        <v>3</v>
      </c>
      <c r="J53" s="140">
        <v>1.696</v>
      </c>
      <c r="K53" s="140">
        <v>42.242699999999999</v>
      </c>
      <c r="L53" s="140">
        <v>12.3515</v>
      </c>
      <c r="M53" s="39">
        <f t="shared" si="12"/>
        <v>242.0046148241104</v>
      </c>
      <c r="N53" s="127">
        <f>D53/D209*100</f>
        <v>4.2654076594097052</v>
      </c>
    </row>
    <row r="54" spans="1:14">
      <c r="A54" s="236"/>
      <c r="B54" s="188" t="s">
        <v>27</v>
      </c>
      <c r="C54" s="140">
        <v>7.9180999999999999</v>
      </c>
      <c r="D54" s="140">
        <v>21.029499999999999</v>
      </c>
      <c r="E54" s="140">
        <v>12.0206</v>
      </c>
      <c r="F54" s="39">
        <f>(D54-E54)/E54*100</f>
        <v>74.945510207477156</v>
      </c>
      <c r="G54" s="140">
        <v>9</v>
      </c>
      <c r="H54" s="140">
        <v>952</v>
      </c>
      <c r="I54" s="140">
        <v>1</v>
      </c>
      <c r="J54" s="140">
        <v>0</v>
      </c>
      <c r="K54" s="140">
        <v>2.7</v>
      </c>
      <c r="L54" s="140">
        <v>0</v>
      </c>
      <c r="M54" s="39" t="e">
        <f t="shared" si="12"/>
        <v>#DIV/0!</v>
      </c>
      <c r="N54" s="127">
        <f>D54/D210*100</f>
        <v>17.071846638664656</v>
      </c>
    </row>
    <row r="55" spans="1:14">
      <c r="A55" s="236"/>
      <c r="B55" s="18" t="s">
        <v>28</v>
      </c>
      <c r="C55" s="141">
        <v>0</v>
      </c>
      <c r="D55" s="141">
        <v>0</v>
      </c>
      <c r="E55" s="141">
        <v>0</v>
      </c>
      <c r="F55" s="39"/>
      <c r="G55" s="141">
        <v>0</v>
      </c>
      <c r="H55" s="141">
        <v>0</v>
      </c>
      <c r="I55" s="141">
        <v>0</v>
      </c>
      <c r="J55" s="141">
        <v>0</v>
      </c>
      <c r="K55" s="141">
        <v>0</v>
      </c>
      <c r="L55" s="141">
        <v>0</v>
      </c>
      <c r="M55" s="39"/>
      <c r="N55" s="127"/>
    </row>
    <row r="56" spans="1:14">
      <c r="A56" s="236"/>
      <c r="B56" s="18" t="s">
        <v>29</v>
      </c>
      <c r="C56" s="141">
        <v>1.1473</v>
      </c>
      <c r="D56" s="141">
        <v>1.1473</v>
      </c>
      <c r="E56" s="141">
        <v>12.0206</v>
      </c>
      <c r="F56" s="39">
        <f>(D56-E56)/E56*100</f>
        <v>-90.455551303595499</v>
      </c>
      <c r="G56" s="141">
        <v>1</v>
      </c>
      <c r="H56" s="141">
        <v>314.41000000000003</v>
      </c>
      <c r="I56" s="141">
        <v>1</v>
      </c>
      <c r="J56" s="141">
        <v>0</v>
      </c>
      <c r="K56" s="141">
        <v>2.7</v>
      </c>
      <c r="L56" s="141">
        <v>0</v>
      </c>
      <c r="M56" s="39" t="e">
        <f>(K56-L56)/L56*100</f>
        <v>#DIV/0!</v>
      </c>
      <c r="N56" s="127">
        <f>D56/D212*100</f>
        <v>100</v>
      </c>
    </row>
    <row r="57" spans="1:14">
      <c r="A57" s="236"/>
      <c r="B57" s="18" t="s">
        <v>30</v>
      </c>
      <c r="C57" s="141">
        <v>6.7706999999999997</v>
      </c>
      <c r="D57" s="141">
        <v>19.882200000000001</v>
      </c>
      <c r="E57" s="141">
        <v>0</v>
      </c>
      <c r="F57" s="39"/>
      <c r="G57" s="141">
        <v>8</v>
      </c>
      <c r="H57" s="141">
        <v>637.14</v>
      </c>
      <c r="I57" s="141">
        <v>0</v>
      </c>
      <c r="J57" s="141">
        <v>0</v>
      </c>
      <c r="K57" s="141">
        <v>0</v>
      </c>
      <c r="L57" s="141">
        <v>0</v>
      </c>
      <c r="M57" s="39" t="e">
        <f>(K57-L57)/L57*100</f>
        <v>#DIV/0!</v>
      </c>
      <c r="N57" s="127"/>
    </row>
    <row r="58" spans="1:14" ht="14.25" thickBot="1">
      <c r="A58" s="237"/>
      <c r="B58" s="19" t="s">
        <v>31</v>
      </c>
      <c r="C58" s="20">
        <f t="shared" ref="C58:L58" si="13">C46+C48+C49+C50+C51+C52+C53+C54</f>
        <v>238.72150000000002</v>
      </c>
      <c r="D58" s="20">
        <f t="shared" si="13"/>
        <v>895.10019999999986</v>
      </c>
      <c r="E58" s="20">
        <f t="shared" si="13"/>
        <v>1018.5347999999999</v>
      </c>
      <c r="F58" s="20">
        <f>(D58-E58)/E58*100</f>
        <v>-12.118839729383822</v>
      </c>
      <c r="G58" s="20">
        <f t="shared" si="13"/>
        <v>4665</v>
      </c>
      <c r="H58" s="20">
        <f t="shared" si="13"/>
        <v>535410.98800000001</v>
      </c>
      <c r="I58" s="20">
        <f t="shared" si="13"/>
        <v>1018</v>
      </c>
      <c r="J58" s="20">
        <f t="shared" si="13"/>
        <v>88.206000000000003</v>
      </c>
      <c r="K58" s="20">
        <f t="shared" si="13"/>
        <v>600.35580000000004</v>
      </c>
      <c r="L58" s="20">
        <f t="shared" si="13"/>
        <v>597.98490000000004</v>
      </c>
      <c r="M58" s="20">
        <f t="shared" ref="M58:M60" si="14">(K58-L58)/L58*100</f>
        <v>0.39648158339784262</v>
      </c>
      <c r="N58" s="128">
        <f>D58/D214*100</f>
        <v>7.9823783341808063</v>
      </c>
    </row>
    <row r="59" spans="1:14" ht="15" thickTop="1" thickBot="1">
      <c r="A59" s="238" t="s">
        <v>35</v>
      </c>
      <c r="B59" s="188" t="s">
        <v>19</v>
      </c>
      <c r="C59" s="83">
        <v>9.9054289999999998</v>
      </c>
      <c r="D59" s="83">
        <v>34.707438000000003</v>
      </c>
      <c r="E59" s="83">
        <v>63.043793000000001</v>
      </c>
      <c r="F59" s="39">
        <f>(D59-E59)/E59*100</f>
        <v>-44.947097329629258</v>
      </c>
      <c r="G59" s="84">
        <v>283</v>
      </c>
      <c r="H59" s="84">
        <v>25672.472959999999</v>
      </c>
      <c r="I59" s="84">
        <v>22</v>
      </c>
      <c r="J59" s="84">
        <v>18.348437000000001</v>
      </c>
      <c r="K59" s="84">
        <v>21.807566999999999</v>
      </c>
      <c r="L59" s="84">
        <v>72.624437999999998</v>
      </c>
      <c r="M59" s="39">
        <f t="shared" si="14"/>
        <v>-69.972136651852651</v>
      </c>
      <c r="N59" s="127">
        <f>D59/D202*100</f>
        <v>0.49123651395777307</v>
      </c>
    </row>
    <row r="60" spans="1:14" ht="14.25" thickBot="1">
      <c r="A60" s="238"/>
      <c r="B60" s="188" t="s">
        <v>20</v>
      </c>
      <c r="C60" s="84">
        <v>2.541226</v>
      </c>
      <c r="D60" s="84">
        <v>7.1947159999999997</v>
      </c>
      <c r="E60" s="84">
        <v>15.905484</v>
      </c>
      <c r="F60" s="39">
        <f>(D60-E60)/E60*100</f>
        <v>-54.765815362801916</v>
      </c>
      <c r="G60" s="84">
        <v>76</v>
      </c>
      <c r="H60" s="84">
        <v>1520</v>
      </c>
      <c r="I60" s="84">
        <v>8</v>
      </c>
      <c r="J60" s="84">
        <v>13.5</v>
      </c>
      <c r="K60" s="84">
        <v>14.43</v>
      </c>
      <c r="L60" s="84">
        <v>37.382192000000003</v>
      </c>
      <c r="M60" s="39">
        <f t="shared" si="14"/>
        <v>-61.39873231617878</v>
      </c>
      <c r="N60" s="127">
        <f>D60/D203*100</f>
        <v>0.46736479878784831</v>
      </c>
    </row>
    <row r="61" spans="1:14" ht="14.25" thickBot="1">
      <c r="A61" s="238"/>
      <c r="B61" s="188" t="s">
        <v>21</v>
      </c>
      <c r="C61" s="84"/>
      <c r="D61" s="84"/>
      <c r="E61" s="84">
        <v>17.219749</v>
      </c>
      <c r="F61" s="39">
        <f>(D61-E61)/E61*100</f>
        <v>-100</v>
      </c>
      <c r="G61" s="84"/>
      <c r="H61" s="84"/>
      <c r="I61" s="84"/>
      <c r="J61" s="84"/>
      <c r="K61" s="84"/>
      <c r="L61" s="84"/>
      <c r="M61" s="39"/>
      <c r="N61" s="127">
        <f>D61/D204*100</f>
        <v>0</v>
      </c>
    </row>
    <row r="62" spans="1:14" ht="14.25" thickBot="1">
      <c r="A62" s="238"/>
      <c r="B62" s="188" t="s">
        <v>22</v>
      </c>
      <c r="C62" s="84"/>
      <c r="D62" s="84">
        <v>0.493392</v>
      </c>
      <c r="E62" s="84"/>
      <c r="F62" s="39"/>
      <c r="G62" s="84">
        <v>3</v>
      </c>
      <c r="H62" s="84">
        <v>1237.5</v>
      </c>
      <c r="I62" s="84"/>
      <c r="J62" s="84"/>
      <c r="K62" s="84"/>
      <c r="L62" s="84"/>
      <c r="M62" s="39"/>
      <c r="N62" s="127"/>
    </row>
    <row r="63" spans="1:14" ht="14.25" thickBot="1">
      <c r="A63" s="238"/>
      <c r="B63" s="188" t="s">
        <v>23</v>
      </c>
      <c r="C63" s="84"/>
      <c r="D63" s="84"/>
      <c r="E63" s="84"/>
      <c r="F63" s="39"/>
      <c r="G63" s="84"/>
      <c r="H63" s="84"/>
      <c r="I63" s="84"/>
      <c r="J63" s="84"/>
      <c r="K63" s="84"/>
      <c r="L63" s="84"/>
      <c r="M63" s="39"/>
      <c r="N63" s="127"/>
    </row>
    <row r="64" spans="1:14" ht="14.25" thickBot="1">
      <c r="A64" s="238"/>
      <c r="B64" s="188" t="s">
        <v>24</v>
      </c>
      <c r="C64" s="84">
        <v>3.7735999999999999E-2</v>
      </c>
      <c r="D64" s="84">
        <v>12.02</v>
      </c>
      <c r="E64" s="84">
        <v>0.91132100000000005</v>
      </c>
      <c r="F64" s="39">
        <f>(D64-E64)/E64*100</f>
        <v>1218.9644483118461</v>
      </c>
      <c r="G64" s="84">
        <v>4</v>
      </c>
      <c r="H64" s="84">
        <v>4517.91</v>
      </c>
      <c r="I64" s="84"/>
      <c r="J64" s="84"/>
      <c r="K64" s="84"/>
      <c r="L64" s="84"/>
      <c r="M64" s="39"/>
      <c r="N64" s="127">
        <f>D64/D207*100</f>
        <v>0.81880080824631618</v>
      </c>
    </row>
    <row r="65" spans="1:14" ht="14.25" thickBot="1">
      <c r="A65" s="238"/>
      <c r="B65" s="188" t="s">
        <v>25</v>
      </c>
      <c r="C65" s="85"/>
      <c r="D65" s="85"/>
      <c r="E65" s="85"/>
      <c r="F65" s="39"/>
      <c r="G65" s="85"/>
      <c r="H65" s="85"/>
      <c r="I65" s="85"/>
      <c r="J65" s="85"/>
      <c r="K65" s="85"/>
      <c r="L65" s="85"/>
      <c r="M65" s="39"/>
      <c r="N65" s="127"/>
    </row>
    <row r="66" spans="1:14" ht="14.25" thickBot="1">
      <c r="A66" s="238"/>
      <c r="B66" s="188" t="s">
        <v>26</v>
      </c>
      <c r="C66" s="84">
        <v>2.6863730000000001</v>
      </c>
      <c r="D66" s="86">
        <v>14.997949999999999</v>
      </c>
      <c r="E66" s="84">
        <v>7.1429619999999998</v>
      </c>
      <c r="F66" s="39">
        <f>(D66-E66)/E66*100</f>
        <v>109.96821766656466</v>
      </c>
      <c r="G66" s="84">
        <v>102</v>
      </c>
      <c r="H66" s="84">
        <v>18077.72</v>
      </c>
      <c r="I66" s="84">
        <v>7</v>
      </c>
      <c r="J66" s="84">
        <v>0.19025600000000001</v>
      </c>
      <c r="K66" s="84">
        <v>0.57132300000000003</v>
      </c>
      <c r="L66" s="84">
        <v>2.421513</v>
      </c>
      <c r="M66" s="39">
        <f>(K66-L66)/L66*100</f>
        <v>-76.406362468423666</v>
      </c>
      <c r="N66" s="127">
        <f>D66/D209*100</f>
        <v>1.5198911574323604</v>
      </c>
    </row>
    <row r="67" spans="1:14" ht="14.25" thickBot="1">
      <c r="A67" s="238"/>
      <c r="B67" s="188" t="s">
        <v>27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127"/>
    </row>
    <row r="68" spans="1:14" ht="14.25" thickBot="1">
      <c r="A68" s="238"/>
      <c r="B68" s="18" t="s">
        <v>28</v>
      </c>
      <c r="C68" s="42"/>
      <c r="D68" s="42"/>
      <c r="E68" s="42"/>
      <c r="F68" s="39"/>
      <c r="G68" s="42"/>
      <c r="H68" s="42"/>
      <c r="I68" s="42"/>
      <c r="J68" s="42"/>
      <c r="K68" s="42"/>
      <c r="L68" s="42"/>
      <c r="M68" s="39"/>
      <c r="N68" s="127"/>
    </row>
    <row r="69" spans="1:14" ht="14.25" thickBot="1">
      <c r="A69" s="238"/>
      <c r="B69" s="18" t="s">
        <v>29</v>
      </c>
      <c r="C69" s="42"/>
      <c r="D69" s="42"/>
      <c r="E69" s="42"/>
      <c r="F69" s="39"/>
      <c r="G69" s="42"/>
      <c r="H69" s="42"/>
      <c r="I69" s="42"/>
      <c r="J69" s="42"/>
      <c r="K69" s="42"/>
      <c r="L69" s="42"/>
      <c r="M69" s="39"/>
      <c r="N69" s="127"/>
    </row>
    <row r="70" spans="1:14" ht="14.25" thickBot="1">
      <c r="A70" s="238"/>
      <c r="B70" s="18" t="s">
        <v>30</v>
      </c>
      <c r="C70" s="42"/>
      <c r="D70" s="42"/>
      <c r="E70" s="42"/>
      <c r="F70" s="39"/>
      <c r="G70" s="42"/>
      <c r="H70" s="42"/>
      <c r="I70" s="42"/>
      <c r="J70" s="42"/>
      <c r="K70" s="42"/>
      <c r="L70" s="42"/>
      <c r="M70" s="39"/>
      <c r="N70" s="127"/>
    </row>
    <row r="71" spans="1:14" ht="14.25" thickBot="1">
      <c r="A71" s="239"/>
      <c r="B71" s="19" t="s">
        <v>31</v>
      </c>
      <c r="C71" s="20">
        <f t="shared" ref="C71:L71" si="15">C59+C61+C62+C63+C64+C65+C66+C67</f>
        <v>12.629538</v>
      </c>
      <c r="D71" s="20">
        <f t="shared" si="15"/>
        <v>62.21878000000001</v>
      </c>
      <c r="E71" s="20">
        <f t="shared" si="15"/>
        <v>88.317824999999999</v>
      </c>
      <c r="F71" s="20">
        <f t="shared" ref="F71:F77" si="16">(D71-E71)/E71*100</f>
        <v>-29.551276879837101</v>
      </c>
      <c r="G71" s="20">
        <f t="shared" si="15"/>
        <v>392</v>
      </c>
      <c r="H71" s="20">
        <f t="shared" si="15"/>
        <v>49505.602960000004</v>
      </c>
      <c r="I71" s="20">
        <f t="shared" si="15"/>
        <v>29</v>
      </c>
      <c r="J71" s="20">
        <f t="shared" si="15"/>
        <v>18.538693000000002</v>
      </c>
      <c r="K71" s="20">
        <f t="shared" si="15"/>
        <v>22.378889999999998</v>
      </c>
      <c r="L71" s="20">
        <f t="shared" si="15"/>
        <v>75.045951000000002</v>
      </c>
      <c r="M71" s="20">
        <f t="shared" ref="M71:M74" si="17">(K71-L71)/L71*100</f>
        <v>-70.179750270604217</v>
      </c>
      <c r="N71" s="128">
        <f>D71/D214*100</f>
        <v>0.55485837390178461</v>
      </c>
    </row>
    <row r="72" spans="1:14" ht="15" thickTop="1" thickBot="1">
      <c r="A72" s="235" t="s">
        <v>36</v>
      </c>
      <c r="B72" s="22" t="s">
        <v>19</v>
      </c>
      <c r="C72" s="40">
        <v>47.343899999999998</v>
      </c>
      <c r="D72" s="40">
        <v>168.60390000000001</v>
      </c>
      <c r="E72" s="40">
        <v>288.47449999999998</v>
      </c>
      <c r="F72" s="129">
        <f t="shared" si="16"/>
        <v>-41.553274206212329</v>
      </c>
      <c r="G72" s="39">
        <v>1332</v>
      </c>
      <c r="H72" s="39">
        <v>121285.1626</v>
      </c>
      <c r="I72" s="41">
        <v>174</v>
      </c>
      <c r="J72" s="39">
        <v>49.673699999999997</v>
      </c>
      <c r="K72" s="39">
        <v>151.36619999999999</v>
      </c>
      <c r="L72" s="39">
        <v>151.9452</v>
      </c>
      <c r="M72" s="129">
        <f t="shared" si="17"/>
        <v>-0.38105843422497571</v>
      </c>
      <c r="N72" s="130">
        <f t="shared" ref="N72:N77" si="18">D72/D202*100</f>
        <v>2.3863585688947992</v>
      </c>
    </row>
    <row r="73" spans="1:14" ht="14.25" thickBot="1">
      <c r="A73" s="238"/>
      <c r="B73" s="188" t="s">
        <v>20</v>
      </c>
      <c r="C73" s="39">
        <v>5.7961</v>
      </c>
      <c r="D73" s="39">
        <v>20.402000000000001</v>
      </c>
      <c r="E73" s="39">
        <v>95.498599999999996</v>
      </c>
      <c r="F73" s="39">
        <f t="shared" si="16"/>
        <v>-78.636336030056981</v>
      </c>
      <c r="G73" s="39">
        <v>194</v>
      </c>
      <c r="H73" s="39">
        <v>3895.6</v>
      </c>
      <c r="I73" s="41">
        <v>76</v>
      </c>
      <c r="J73" s="39">
        <v>11.654199999999999</v>
      </c>
      <c r="K73" s="39">
        <v>46.207500000000003</v>
      </c>
      <c r="L73" s="39">
        <v>85.250900000000001</v>
      </c>
      <c r="M73" s="39">
        <f t="shared" si="17"/>
        <v>-45.798226177084345</v>
      </c>
      <c r="N73" s="127">
        <f t="shared" si="18"/>
        <v>1.3253027117220031</v>
      </c>
    </row>
    <row r="74" spans="1:14" ht="14.25" thickBot="1">
      <c r="A74" s="238"/>
      <c r="B74" s="188" t="s">
        <v>21</v>
      </c>
      <c r="C74" s="39">
        <v>0.34429999999999999</v>
      </c>
      <c r="D74" s="39">
        <v>1.7989999999999999</v>
      </c>
      <c r="E74" s="39">
        <v>1.1054999999999999</v>
      </c>
      <c r="F74" s="39">
        <f t="shared" si="16"/>
        <v>62.731795567616466</v>
      </c>
      <c r="G74" s="39">
        <v>4</v>
      </c>
      <c r="H74" s="39">
        <v>33774.654399999999</v>
      </c>
      <c r="I74" s="41">
        <v>0</v>
      </c>
      <c r="J74" s="39">
        <v>0</v>
      </c>
      <c r="K74" s="39">
        <v>0</v>
      </c>
      <c r="L74" s="39">
        <v>0</v>
      </c>
      <c r="M74" s="39" t="e">
        <f t="shared" si="17"/>
        <v>#DIV/0!</v>
      </c>
      <c r="N74" s="127">
        <f t="shared" si="18"/>
        <v>0.39235798657200477</v>
      </c>
    </row>
    <row r="75" spans="1:14" ht="14.25" thickBot="1">
      <c r="A75" s="238"/>
      <c r="B75" s="188" t="s">
        <v>22</v>
      </c>
      <c r="C75" s="39">
        <v>0.13039999999999999</v>
      </c>
      <c r="D75" s="39">
        <v>0.48549999999999999</v>
      </c>
      <c r="E75" s="39">
        <v>8.2600000000000007E-2</v>
      </c>
      <c r="F75" s="39">
        <f t="shared" si="16"/>
        <v>487.77239709443097</v>
      </c>
      <c r="G75" s="39">
        <v>47</v>
      </c>
      <c r="H75" s="39">
        <v>2962.6</v>
      </c>
      <c r="I75" s="41">
        <v>0</v>
      </c>
      <c r="J75" s="39">
        <v>0</v>
      </c>
      <c r="K75" s="39">
        <v>0</v>
      </c>
      <c r="L75" s="39">
        <v>0</v>
      </c>
      <c r="M75" s="39"/>
      <c r="N75" s="127">
        <f t="shared" si="18"/>
        <v>0.32348838359211218</v>
      </c>
    </row>
    <row r="76" spans="1:14" ht="14.25" thickBot="1">
      <c r="A76" s="238"/>
      <c r="B76" s="188" t="s">
        <v>23</v>
      </c>
      <c r="C76" s="39">
        <v>4.0830000000000002</v>
      </c>
      <c r="D76" s="39">
        <v>8.5218000000000007</v>
      </c>
      <c r="E76" s="39">
        <v>3.0741999999999998</v>
      </c>
      <c r="F76" s="39">
        <f t="shared" si="16"/>
        <v>177.20382538546619</v>
      </c>
      <c r="G76" s="39">
        <v>106</v>
      </c>
      <c r="H76" s="39">
        <v>78214.783899999995</v>
      </c>
      <c r="I76" s="41">
        <v>0</v>
      </c>
      <c r="J76" s="39">
        <v>0</v>
      </c>
      <c r="K76" s="39">
        <v>0</v>
      </c>
      <c r="L76" s="39">
        <v>0</v>
      </c>
      <c r="M76" s="39"/>
      <c r="N76" s="127">
        <f t="shared" si="18"/>
        <v>22.710387079943583</v>
      </c>
    </row>
    <row r="77" spans="1:14" ht="14.25" thickBot="1">
      <c r="A77" s="238"/>
      <c r="B77" s="188" t="s">
        <v>24</v>
      </c>
      <c r="C77" s="39">
        <v>0.36990000000000001</v>
      </c>
      <c r="D77" s="39">
        <v>1.5607</v>
      </c>
      <c r="E77" s="39">
        <v>15.725</v>
      </c>
      <c r="F77" s="39">
        <f t="shared" si="16"/>
        <v>-90.075039745627976</v>
      </c>
      <c r="G77" s="39">
        <v>12</v>
      </c>
      <c r="H77" s="39">
        <v>3788.4169000000002</v>
      </c>
      <c r="I77" s="41">
        <v>4</v>
      </c>
      <c r="J77" s="39">
        <v>30</v>
      </c>
      <c r="K77" s="39">
        <v>130</v>
      </c>
      <c r="L77" s="39">
        <v>100.1357</v>
      </c>
      <c r="M77" s="39">
        <f>(K77-L77)/L77*100</f>
        <v>29.823829063960204</v>
      </c>
      <c r="N77" s="127">
        <f t="shared" si="18"/>
        <v>0.10631467732362941</v>
      </c>
    </row>
    <row r="78" spans="1:14" ht="14.25" thickBot="1">
      <c r="A78" s="238"/>
      <c r="B78" s="188" t="s">
        <v>25</v>
      </c>
      <c r="C78" s="41">
        <v>0</v>
      </c>
      <c r="D78" s="41">
        <v>0</v>
      </c>
      <c r="E78" s="39">
        <v>0</v>
      </c>
      <c r="F78" s="39"/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39">
        <v>0</v>
      </c>
      <c r="M78" s="39"/>
      <c r="N78" s="127"/>
    </row>
    <row r="79" spans="1:14" ht="14.25" thickBot="1">
      <c r="A79" s="238"/>
      <c r="B79" s="188" t="s">
        <v>26</v>
      </c>
      <c r="C79" s="39">
        <v>7.8140999999999998</v>
      </c>
      <c r="D79" s="39">
        <v>26.2562</v>
      </c>
      <c r="E79" s="39">
        <v>18.532299999999999</v>
      </c>
      <c r="F79" s="39">
        <f>(D79-E79)/E79*100</f>
        <v>41.678043200250379</v>
      </c>
      <c r="G79" s="39">
        <v>707</v>
      </c>
      <c r="H79" s="39">
        <v>127516.92</v>
      </c>
      <c r="I79" s="41">
        <v>137</v>
      </c>
      <c r="J79" s="39">
        <v>31.9086</v>
      </c>
      <c r="K79" s="39">
        <v>51.184600000000003</v>
      </c>
      <c r="L79" s="39">
        <v>42.738799999999998</v>
      </c>
      <c r="M79" s="39">
        <f>(K79-L79)/L79*100</f>
        <v>19.761434574672208</v>
      </c>
      <c r="N79" s="127">
        <f>D79/D209*100</f>
        <v>2.6608013900416747</v>
      </c>
    </row>
    <row r="80" spans="1:14" ht="14.25" thickBot="1">
      <c r="A80" s="238"/>
      <c r="B80" s="188" t="s">
        <v>27</v>
      </c>
      <c r="C80" s="39">
        <v>0</v>
      </c>
      <c r="D80" s="39">
        <v>0</v>
      </c>
      <c r="E80" s="39">
        <v>0</v>
      </c>
      <c r="F80" s="39" t="e">
        <f>(D80-E80)/E80*100</f>
        <v>#DIV/0!</v>
      </c>
      <c r="G80" s="39">
        <v>0</v>
      </c>
      <c r="H80" s="39">
        <v>0</v>
      </c>
      <c r="I80" s="41">
        <v>0</v>
      </c>
      <c r="J80" s="39">
        <v>0</v>
      </c>
      <c r="K80" s="39">
        <v>0</v>
      </c>
      <c r="L80" s="39">
        <v>0</v>
      </c>
      <c r="M80" s="39"/>
      <c r="N80" s="127">
        <f>D80/D210*100</f>
        <v>0</v>
      </c>
    </row>
    <row r="81" spans="1:14" ht="14.25" thickBot="1">
      <c r="A81" s="238"/>
      <c r="B81" s="18" t="s">
        <v>28</v>
      </c>
      <c r="C81" s="42">
        <v>0</v>
      </c>
      <c r="D81" s="42">
        <v>0</v>
      </c>
      <c r="E81" s="42">
        <v>0</v>
      </c>
      <c r="F81" s="39" t="e">
        <f>(D81-E81)/E81*100</f>
        <v>#DIV/0!</v>
      </c>
      <c r="G81" s="42">
        <v>0</v>
      </c>
      <c r="H81" s="42">
        <v>0</v>
      </c>
      <c r="I81" s="41">
        <v>0</v>
      </c>
      <c r="J81" s="39">
        <v>0</v>
      </c>
      <c r="K81" s="39">
        <v>0</v>
      </c>
      <c r="L81" s="39">
        <v>0</v>
      </c>
      <c r="M81" s="39"/>
      <c r="N81" s="127">
        <f>D81/D211*100</f>
        <v>0</v>
      </c>
    </row>
    <row r="82" spans="1:14" ht="14.25" thickBot="1">
      <c r="A82" s="238"/>
      <c r="B82" s="18" t="s">
        <v>29</v>
      </c>
      <c r="C82" s="42">
        <v>0</v>
      </c>
      <c r="D82" s="42">
        <v>0</v>
      </c>
      <c r="E82" s="42">
        <v>0</v>
      </c>
      <c r="F82" s="39"/>
      <c r="G82" s="33">
        <v>0</v>
      </c>
      <c r="H82" s="33">
        <v>0</v>
      </c>
      <c r="I82" s="39">
        <v>0</v>
      </c>
      <c r="J82" s="39">
        <v>0</v>
      </c>
      <c r="K82" s="39">
        <v>0</v>
      </c>
      <c r="L82" s="39">
        <v>0</v>
      </c>
      <c r="M82" s="39"/>
      <c r="N82" s="127"/>
    </row>
    <row r="83" spans="1:14" ht="14.25" thickBot="1">
      <c r="A83" s="238"/>
      <c r="B83" s="18" t="s">
        <v>30</v>
      </c>
      <c r="C83" s="42">
        <v>0</v>
      </c>
      <c r="D83" s="42">
        <v>0</v>
      </c>
      <c r="E83" s="42">
        <v>0</v>
      </c>
      <c r="F83" s="39"/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39"/>
      <c r="N83" s="127"/>
    </row>
    <row r="84" spans="1:14" ht="14.25" thickBot="1">
      <c r="A84" s="239"/>
      <c r="B84" s="19" t="s">
        <v>31</v>
      </c>
      <c r="C84" s="20">
        <f t="shared" ref="C84:L84" si="19">C72+C74+C75+C76+C77+C78+C79+C80</f>
        <v>60.085599999999999</v>
      </c>
      <c r="D84" s="20">
        <f t="shared" si="19"/>
        <v>207.22710000000004</v>
      </c>
      <c r="E84" s="20">
        <f t="shared" si="19"/>
        <v>326.99410000000006</v>
      </c>
      <c r="F84" s="20">
        <f>(D84-E84)/E84*100</f>
        <v>-36.626654731690877</v>
      </c>
      <c r="G84" s="20">
        <f t="shared" si="19"/>
        <v>2208</v>
      </c>
      <c r="H84" s="20">
        <f t="shared" si="19"/>
        <v>367542.53779999999</v>
      </c>
      <c r="I84" s="20">
        <f t="shared" si="19"/>
        <v>315</v>
      </c>
      <c r="J84" s="20">
        <f t="shared" si="19"/>
        <v>111.5823</v>
      </c>
      <c r="K84" s="20">
        <f t="shared" si="19"/>
        <v>332.55079999999998</v>
      </c>
      <c r="L84" s="20">
        <f t="shared" si="19"/>
        <v>294.81970000000001</v>
      </c>
      <c r="M84" s="20">
        <f t="shared" ref="M84:M86" si="20">(K84-L84)/L84*100</f>
        <v>12.798025369403728</v>
      </c>
      <c r="N84" s="128">
        <f>D84/D214*100</f>
        <v>1.8480222809637621</v>
      </c>
    </row>
    <row r="85" spans="1:14" ht="14.25" thickTop="1">
      <c r="A85" s="236" t="s">
        <v>66</v>
      </c>
      <c r="B85" s="188" t="s">
        <v>19</v>
      </c>
      <c r="C85" s="87">
        <v>50.57</v>
      </c>
      <c r="D85" s="87">
        <v>147.1</v>
      </c>
      <c r="E85" s="87">
        <v>208.19</v>
      </c>
      <c r="F85" s="39">
        <f>(D85-E85)/E85*100</f>
        <v>-29.343388251116771</v>
      </c>
      <c r="G85" s="88">
        <v>1037</v>
      </c>
      <c r="H85" s="88">
        <v>81787.5</v>
      </c>
      <c r="I85" s="88">
        <v>106</v>
      </c>
      <c r="J85" s="88">
        <v>17.91</v>
      </c>
      <c r="K85" s="88">
        <v>153.4</v>
      </c>
      <c r="L85" s="88">
        <v>76.77</v>
      </c>
      <c r="M85" s="39">
        <f t="shared" si="20"/>
        <v>99.817637097824687</v>
      </c>
      <c r="N85" s="127">
        <f>D85/D202*100</f>
        <v>2.0820001523358886</v>
      </c>
    </row>
    <row r="86" spans="1:14">
      <c r="A86" s="236"/>
      <c r="B86" s="188" t="s">
        <v>20</v>
      </c>
      <c r="C86" s="88">
        <v>15.73</v>
      </c>
      <c r="D86" s="88">
        <v>43.98</v>
      </c>
      <c r="E86" s="88">
        <v>56.42</v>
      </c>
      <c r="F86" s="39">
        <f>(D86-E86)/E86*100</f>
        <v>-22.04891882311238</v>
      </c>
      <c r="G86" s="88">
        <v>375</v>
      </c>
      <c r="H86" s="88">
        <v>7500</v>
      </c>
      <c r="I86" s="88">
        <v>42</v>
      </c>
      <c r="J86" s="88">
        <v>12.12</v>
      </c>
      <c r="K86" s="88">
        <v>49.86</v>
      </c>
      <c r="L86" s="88">
        <v>40.06</v>
      </c>
      <c r="M86" s="39">
        <f t="shared" si="20"/>
        <v>24.463305042436335</v>
      </c>
      <c r="N86" s="127">
        <f>D86/D203*100</f>
        <v>2.85691663864002</v>
      </c>
    </row>
    <row r="87" spans="1:14">
      <c r="A87" s="236"/>
      <c r="B87" s="188" t="s">
        <v>21</v>
      </c>
      <c r="C87" s="88"/>
      <c r="D87" s="88"/>
      <c r="E87" s="88"/>
      <c r="F87" s="39"/>
      <c r="G87" s="88"/>
      <c r="H87" s="88"/>
      <c r="I87" s="88"/>
      <c r="J87" s="88"/>
      <c r="K87" s="88"/>
      <c r="L87" s="88"/>
      <c r="M87" s="39"/>
      <c r="N87" s="127"/>
    </row>
    <row r="88" spans="1:14">
      <c r="A88" s="236"/>
      <c r="B88" s="188" t="s">
        <v>22</v>
      </c>
      <c r="C88" s="88"/>
      <c r="D88" s="88">
        <v>3.0000000000000001E-3</v>
      </c>
      <c r="E88" s="88"/>
      <c r="F88" s="39"/>
      <c r="G88" s="88">
        <v>1</v>
      </c>
      <c r="H88" s="88">
        <v>45</v>
      </c>
      <c r="I88" s="88"/>
      <c r="J88" s="88"/>
      <c r="K88" s="88"/>
      <c r="L88" s="88"/>
      <c r="M88" s="39"/>
      <c r="N88" s="127">
        <f>D88/D205*100</f>
        <v>1.9988983538132576E-3</v>
      </c>
    </row>
    <row r="89" spans="1:14">
      <c r="A89" s="236"/>
      <c r="B89" s="188" t="s">
        <v>23</v>
      </c>
      <c r="C89" s="88"/>
      <c r="D89" s="88"/>
      <c r="E89" s="88"/>
      <c r="F89" s="39"/>
      <c r="G89" s="88"/>
      <c r="H89" s="88"/>
      <c r="I89" s="88"/>
      <c r="J89" s="88"/>
      <c r="K89" s="88"/>
      <c r="L89" s="88">
        <v>0.12</v>
      </c>
      <c r="M89" s="39"/>
      <c r="N89" s="127"/>
    </row>
    <row r="90" spans="1:14">
      <c r="A90" s="236"/>
      <c r="B90" s="188" t="s">
        <v>24</v>
      </c>
      <c r="C90" s="88">
        <v>5.21</v>
      </c>
      <c r="D90" s="88">
        <v>6.01</v>
      </c>
      <c r="E90" s="88">
        <v>7.26</v>
      </c>
      <c r="F90" s="39"/>
      <c r="G90" s="88">
        <v>9</v>
      </c>
      <c r="H90" s="88">
        <v>9618</v>
      </c>
      <c r="I90" s="88">
        <v>2</v>
      </c>
      <c r="J90" s="88"/>
      <c r="K90" s="88">
        <v>2.2599999999999998</v>
      </c>
      <c r="L90" s="88"/>
      <c r="M90" s="39"/>
      <c r="N90" s="127">
        <f>D90/D207*100</f>
        <v>0.40940040412315809</v>
      </c>
    </row>
    <row r="91" spans="1:14">
      <c r="A91" s="236"/>
      <c r="B91" s="188" t="s">
        <v>25</v>
      </c>
      <c r="C91" s="90"/>
      <c r="D91" s="90"/>
      <c r="E91" s="90"/>
      <c r="F91" s="39"/>
      <c r="G91" s="90"/>
      <c r="H91" s="90"/>
      <c r="I91" s="90"/>
      <c r="J91" s="90"/>
      <c r="K91" s="90"/>
      <c r="L91" s="90"/>
      <c r="M91" s="39"/>
      <c r="N91" s="127"/>
    </row>
    <row r="92" spans="1:14">
      <c r="A92" s="236"/>
      <c r="B92" s="188" t="s">
        <v>26</v>
      </c>
      <c r="C92" s="88">
        <v>0.98</v>
      </c>
      <c r="D92" s="88">
        <v>3.72</v>
      </c>
      <c r="E92" s="88">
        <v>0.87</v>
      </c>
      <c r="F92" s="39">
        <f>(D92-E92)/E92*100</f>
        <v>327.58620689655174</v>
      </c>
      <c r="G92" s="88">
        <v>388</v>
      </c>
      <c r="H92" s="88">
        <v>10371.5</v>
      </c>
      <c r="I92" s="88">
        <v>1</v>
      </c>
      <c r="J92" s="88"/>
      <c r="K92" s="88">
        <v>0.03</v>
      </c>
      <c r="L92" s="88"/>
      <c r="M92" s="39" t="e">
        <f>(K92-L92)/L92*100</f>
        <v>#DIV/0!</v>
      </c>
      <c r="N92" s="127">
        <f>D92/D209*100</f>
        <v>0.37698452826208784</v>
      </c>
    </row>
    <row r="93" spans="1:14">
      <c r="A93" s="236"/>
      <c r="B93" s="188" t="s">
        <v>27</v>
      </c>
      <c r="C93" s="39"/>
      <c r="D93" s="39"/>
      <c r="E93" s="39"/>
      <c r="F93" s="39"/>
      <c r="G93" s="88"/>
      <c r="H93" s="88"/>
      <c r="I93" s="88"/>
      <c r="J93" s="88"/>
      <c r="K93" s="88"/>
      <c r="L93" s="88"/>
      <c r="M93" s="39"/>
      <c r="N93" s="127"/>
    </row>
    <row r="94" spans="1:14">
      <c r="A94" s="236"/>
      <c r="B94" s="18" t="s">
        <v>28</v>
      </c>
      <c r="C94" s="42"/>
      <c r="D94" s="42"/>
      <c r="E94" s="42"/>
      <c r="F94" s="39"/>
      <c r="G94" s="42"/>
      <c r="H94" s="42"/>
      <c r="I94" s="42"/>
      <c r="J94" s="42"/>
      <c r="K94" s="42"/>
      <c r="L94" s="42"/>
      <c r="M94" s="39"/>
      <c r="N94" s="127"/>
    </row>
    <row r="95" spans="1:14">
      <c r="A95" s="236"/>
      <c r="B95" s="18" t="s">
        <v>29</v>
      </c>
      <c r="C95" s="42"/>
      <c r="D95" s="42"/>
      <c r="E95" s="42"/>
      <c r="F95" s="39"/>
      <c r="G95" s="42"/>
      <c r="H95" s="42"/>
      <c r="I95" s="42"/>
      <c r="J95" s="42"/>
      <c r="K95" s="42"/>
      <c r="L95" s="42"/>
      <c r="M95" s="39"/>
      <c r="N95" s="127"/>
    </row>
    <row r="96" spans="1:14">
      <c r="A96" s="236"/>
      <c r="B96" s="18" t="s">
        <v>30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127"/>
    </row>
    <row r="97" spans="1:14" ht="14.25" thickBot="1">
      <c r="A97" s="237"/>
      <c r="B97" s="19" t="s">
        <v>31</v>
      </c>
      <c r="C97" s="20">
        <f t="shared" ref="C97:L97" si="21">C85+C87+C88+C89+C90+C91+C92+C93</f>
        <v>56.76</v>
      </c>
      <c r="D97" s="20">
        <f t="shared" si="21"/>
        <v>156.83299999999997</v>
      </c>
      <c r="E97" s="20">
        <f t="shared" si="21"/>
        <v>216.32</v>
      </c>
      <c r="F97" s="20">
        <f>(D97-E97)/E97*100</f>
        <v>-27.499537721893503</v>
      </c>
      <c r="G97" s="20">
        <f t="shared" si="21"/>
        <v>1435</v>
      </c>
      <c r="H97" s="20">
        <f t="shared" si="21"/>
        <v>101822</v>
      </c>
      <c r="I97" s="20">
        <f t="shared" si="21"/>
        <v>109</v>
      </c>
      <c r="J97" s="20">
        <f t="shared" si="21"/>
        <v>17.91</v>
      </c>
      <c r="K97" s="20">
        <f t="shared" si="21"/>
        <v>155.69</v>
      </c>
      <c r="L97" s="20">
        <f t="shared" si="21"/>
        <v>76.89</v>
      </c>
      <c r="M97" s="20">
        <f t="shared" ref="M97:M99" si="22">(K97-L97)/L97*100</f>
        <v>102.48406814930419</v>
      </c>
      <c r="N97" s="128">
        <f>D97/D214*100</f>
        <v>1.3986147487002889</v>
      </c>
    </row>
    <row r="98" spans="1:14" ht="15" thickTop="1" thickBot="1">
      <c r="A98" s="238" t="s">
        <v>91</v>
      </c>
      <c r="B98" s="188" t="s">
        <v>19</v>
      </c>
      <c r="C98" s="39">
        <v>13.101175</v>
      </c>
      <c r="D98" s="39">
        <v>36.09111</v>
      </c>
      <c r="E98" s="39">
        <v>27.502814999999998</v>
      </c>
      <c r="F98" s="39">
        <f>(D98-E98)/E98*100</f>
        <v>31.226967130455563</v>
      </c>
      <c r="G98" s="39">
        <v>267</v>
      </c>
      <c r="H98" s="39">
        <v>28881.876218000001</v>
      </c>
      <c r="I98" s="39">
        <v>69</v>
      </c>
      <c r="J98" s="39">
        <v>8.2810000000000006</v>
      </c>
      <c r="K98" s="39">
        <v>22.208470000000002</v>
      </c>
      <c r="L98" s="39"/>
      <c r="M98" s="39" t="e">
        <f t="shared" si="22"/>
        <v>#DIV/0!</v>
      </c>
      <c r="N98" s="127">
        <f>D98/D202*100</f>
        <v>0.51082050658036238</v>
      </c>
    </row>
    <row r="99" spans="1:14" ht="14.25" thickBot="1">
      <c r="A99" s="238"/>
      <c r="B99" s="188" t="s">
        <v>20</v>
      </c>
      <c r="C99" s="34">
        <v>0.81622499999999998</v>
      </c>
      <c r="D99" s="34">
        <v>1.269056</v>
      </c>
      <c r="E99" s="41">
        <v>9.5693539999999988</v>
      </c>
      <c r="F99" s="39">
        <f>(D99-E99)/E99*100</f>
        <v>-86.738331552997195</v>
      </c>
      <c r="G99" s="39">
        <v>14</v>
      </c>
      <c r="H99" s="39">
        <v>280</v>
      </c>
      <c r="I99" s="39">
        <v>23</v>
      </c>
      <c r="J99" s="39">
        <v>0.25</v>
      </c>
      <c r="K99" s="39">
        <v>3.0768990000000001</v>
      </c>
      <c r="L99" s="39"/>
      <c r="M99" s="39" t="e">
        <f t="shared" si="22"/>
        <v>#DIV/0!</v>
      </c>
      <c r="N99" s="127">
        <f>D99/D203*100</f>
        <v>8.2437180576761013E-2</v>
      </c>
    </row>
    <row r="100" spans="1:14" ht="14.25" thickBot="1">
      <c r="A100" s="238"/>
      <c r="B100" s="188" t="s">
        <v>21</v>
      </c>
      <c r="C100" s="39">
        <v>0</v>
      </c>
      <c r="D100" s="39">
        <v>0.84905699999999995</v>
      </c>
      <c r="E100" s="39">
        <v>0</v>
      </c>
      <c r="F100" s="39"/>
      <c r="G100" s="39">
        <v>1</v>
      </c>
      <c r="H100" s="39">
        <v>200</v>
      </c>
      <c r="I100" s="39"/>
      <c r="J100" s="39"/>
      <c r="K100" s="39"/>
      <c r="L100" s="39"/>
      <c r="M100" s="39"/>
      <c r="N100" s="127"/>
    </row>
    <row r="101" spans="1:14" ht="14.25" thickBot="1">
      <c r="A101" s="238"/>
      <c r="B101" s="188" t="s">
        <v>22</v>
      </c>
      <c r="C101" s="39">
        <v>0</v>
      </c>
      <c r="D101" s="39">
        <v>0</v>
      </c>
      <c r="E101" s="39">
        <v>0</v>
      </c>
      <c r="F101" s="39"/>
      <c r="G101" s="39"/>
      <c r="H101" s="39"/>
      <c r="I101" s="39"/>
      <c r="J101" s="39"/>
      <c r="K101" s="39"/>
      <c r="L101" s="39"/>
      <c r="M101" s="39"/>
      <c r="N101" s="127"/>
    </row>
    <row r="102" spans="1:14" ht="14.25" thickBot="1">
      <c r="A102" s="238"/>
      <c r="B102" s="188" t="s">
        <v>23</v>
      </c>
      <c r="C102" s="39">
        <v>0</v>
      </c>
      <c r="D102" s="39">
        <v>0</v>
      </c>
      <c r="E102" s="39">
        <v>0</v>
      </c>
      <c r="F102" s="39"/>
      <c r="G102" s="39"/>
      <c r="H102" s="39"/>
      <c r="I102" s="39"/>
      <c r="J102" s="39"/>
      <c r="K102" s="39"/>
      <c r="L102" s="39"/>
      <c r="M102" s="39"/>
      <c r="N102" s="127"/>
    </row>
    <row r="103" spans="1:14" ht="14.25" thickBot="1">
      <c r="A103" s="238"/>
      <c r="B103" s="188" t="s">
        <v>24</v>
      </c>
      <c r="C103" s="39">
        <v>-3.4155089999999997</v>
      </c>
      <c r="D103" s="39">
        <v>12.065149999999999</v>
      </c>
      <c r="E103" s="39">
        <v>6.981603999999999</v>
      </c>
      <c r="F103" s="39"/>
      <c r="G103" s="39">
        <v>120651.49</v>
      </c>
      <c r="H103" s="39">
        <v>6795.68</v>
      </c>
      <c r="I103" s="39">
        <v>6</v>
      </c>
      <c r="J103" s="39">
        <v>0.66049999999999986</v>
      </c>
      <c r="K103" s="39">
        <v>2.8376700000000001</v>
      </c>
      <c r="L103" s="39"/>
      <c r="M103" s="39"/>
      <c r="N103" s="127">
        <f>D103/D207*100</f>
        <v>0.82187642026730778</v>
      </c>
    </row>
    <row r="104" spans="1:14" ht="14.25" thickBot="1">
      <c r="A104" s="238"/>
      <c r="B104" s="188" t="s">
        <v>25</v>
      </c>
      <c r="C104" s="34"/>
      <c r="D104" s="34"/>
      <c r="E104" s="41"/>
      <c r="F104" s="39"/>
      <c r="G104" s="39"/>
      <c r="H104" s="39"/>
      <c r="I104" s="39"/>
      <c r="J104" s="39"/>
      <c r="K104" s="39"/>
      <c r="L104" s="39"/>
      <c r="M104" s="39"/>
      <c r="N104" s="127"/>
    </row>
    <row r="105" spans="1:14" ht="14.25" thickBot="1">
      <c r="A105" s="238"/>
      <c r="B105" s="188" t="s">
        <v>26</v>
      </c>
      <c r="C105" s="39">
        <v>1.8300259999999999</v>
      </c>
      <c r="D105" s="39">
        <v>5.588527</v>
      </c>
      <c r="E105" s="39">
        <v>1.7296610000000001</v>
      </c>
      <c r="F105" s="39">
        <f>(D105-E105)/E105*100</f>
        <v>223.09955534639445</v>
      </c>
      <c r="G105" s="39">
        <v>321</v>
      </c>
      <c r="H105" s="39">
        <v>19618.793699999998</v>
      </c>
      <c r="I105" s="39"/>
      <c r="J105" s="39"/>
      <c r="K105" s="39"/>
      <c r="L105" s="39"/>
      <c r="M105" s="39"/>
      <c r="N105" s="127">
        <f>D105/D209*100</f>
        <v>0.56634091795025299</v>
      </c>
    </row>
    <row r="106" spans="1:14" ht="14.25" thickBot="1">
      <c r="A106" s="238"/>
      <c r="B106" s="188" t="s">
        <v>27</v>
      </c>
      <c r="C106" s="39">
        <v>0</v>
      </c>
      <c r="D106" s="39">
        <v>0.16139999999999999</v>
      </c>
      <c r="E106" s="39">
        <v>0</v>
      </c>
      <c r="F106" s="39"/>
      <c r="G106" s="39">
        <v>1614</v>
      </c>
      <c r="H106" s="39">
        <v>1505.4</v>
      </c>
      <c r="I106" s="39">
        <v>0</v>
      </c>
      <c r="J106" s="39">
        <v>0</v>
      </c>
      <c r="K106" s="39">
        <v>0</v>
      </c>
      <c r="L106" s="39"/>
      <c r="M106" s="39"/>
      <c r="N106" s="127"/>
    </row>
    <row r="107" spans="1:14" ht="14.25" thickBot="1">
      <c r="A107" s="238"/>
      <c r="B107" s="18" t="s">
        <v>28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127"/>
    </row>
    <row r="108" spans="1:14" ht="14.25" thickBot="1">
      <c r="A108" s="238"/>
      <c r="B108" s="18" t="s">
        <v>29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127"/>
    </row>
    <row r="109" spans="1:14" ht="14.25" thickBot="1">
      <c r="A109" s="238"/>
      <c r="B109" s="18" t="s">
        <v>30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127"/>
    </row>
    <row r="110" spans="1:14" ht="14.25" thickBot="1">
      <c r="A110" s="239"/>
      <c r="B110" s="19" t="s">
        <v>31</v>
      </c>
      <c r="C110" s="20">
        <f t="shared" ref="C110:L110" si="23">C98+C100+C101+C102+C103+C104+C105+C106</f>
        <v>11.515692</v>
      </c>
      <c r="D110" s="20">
        <f t="shared" si="23"/>
        <v>54.755244000000005</v>
      </c>
      <c r="E110" s="20">
        <f t="shared" si="23"/>
        <v>36.214079999999996</v>
      </c>
      <c r="F110" s="20">
        <f t="shared" ref="F110:F116" si="24">(D110-E110)/E110*100</f>
        <v>51.198771306629943</v>
      </c>
      <c r="G110" s="20">
        <f t="shared" si="23"/>
        <v>122854.49</v>
      </c>
      <c r="H110" s="20">
        <f t="shared" si="23"/>
        <v>57001.749917999994</v>
      </c>
      <c r="I110" s="20">
        <f t="shared" si="23"/>
        <v>75</v>
      </c>
      <c r="J110" s="20">
        <f t="shared" si="23"/>
        <v>8.9415000000000013</v>
      </c>
      <c r="K110" s="20">
        <f t="shared" si="23"/>
        <v>25.046140000000001</v>
      </c>
      <c r="L110" s="20">
        <f t="shared" si="23"/>
        <v>0</v>
      </c>
      <c r="M110" s="20" t="e">
        <f t="shared" ref="M110:M112" si="25">(K110-L110)/L110*100</f>
        <v>#DIV/0!</v>
      </c>
      <c r="N110" s="128">
        <f>D110/D214*100</f>
        <v>0.48829960421010254</v>
      </c>
    </row>
    <row r="111" spans="1:14" ht="15" thickTop="1" thickBot="1">
      <c r="A111" s="235" t="s">
        <v>38</v>
      </c>
      <c r="B111" s="22" t="s">
        <v>19</v>
      </c>
      <c r="C111" s="104">
        <v>38.876116000000003</v>
      </c>
      <c r="D111" s="104">
        <v>141.567229</v>
      </c>
      <c r="E111" s="104">
        <v>189.51051200000001</v>
      </c>
      <c r="F111" s="129">
        <f t="shared" si="24"/>
        <v>-25.298482123250242</v>
      </c>
      <c r="G111" s="105">
        <v>904</v>
      </c>
      <c r="H111" s="105">
        <v>86506.375979999997</v>
      </c>
      <c r="I111" s="105">
        <v>225</v>
      </c>
      <c r="J111" s="105">
        <v>41.422924999999999</v>
      </c>
      <c r="K111" s="105">
        <v>80.933924000000005</v>
      </c>
      <c r="L111" s="105">
        <v>145.849627</v>
      </c>
      <c r="M111" s="129">
        <f t="shared" si="25"/>
        <v>-44.508652051609289</v>
      </c>
      <c r="N111" s="130">
        <f t="shared" ref="N111:N116" si="26">D111/D202*100</f>
        <v>2.0036913143696102</v>
      </c>
    </row>
    <row r="112" spans="1:14" ht="14.25" thickBot="1">
      <c r="A112" s="238"/>
      <c r="B112" s="188" t="s">
        <v>20</v>
      </c>
      <c r="C112" s="105">
        <v>5.3624559999999999</v>
      </c>
      <c r="D112" s="105">
        <v>21.631723999999998</v>
      </c>
      <c r="E112" s="105">
        <v>43.210051999999997</v>
      </c>
      <c r="F112" s="39">
        <f t="shared" si="24"/>
        <v>-49.938213450888696</v>
      </c>
      <c r="G112" s="105">
        <v>187</v>
      </c>
      <c r="H112" s="105">
        <v>3740</v>
      </c>
      <c r="I112" s="105">
        <v>79</v>
      </c>
      <c r="J112" s="105">
        <v>12.755000000000001</v>
      </c>
      <c r="K112" s="105">
        <v>25.930016999999999</v>
      </c>
      <c r="L112" s="105">
        <v>60.413673000000003</v>
      </c>
      <c r="M112" s="39">
        <f t="shared" si="25"/>
        <v>-57.079224433184194</v>
      </c>
      <c r="N112" s="127">
        <f t="shared" si="26"/>
        <v>1.4051849071866451</v>
      </c>
    </row>
    <row r="113" spans="1:14" ht="14.25" thickBot="1">
      <c r="A113" s="238"/>
      <c r="B113" s="188" t="s">
        <v>21</v>
      </c>
      <c r="C113" s="105"/>
      <c r="D113" s="105"/>
      <c r="E113" s="105">
        <v>0.18867900000000001</v>
      </c>
      <c r="F113" s="39">
        <f t="shared" si="24"/>
        <v>-100</v>
      </c>
      <c r="G113" s="105">
        <v>2</v>
      </c>
      <c r="H113" s="105">
        <v>370</v>
      </c>
      <c r="I113" s="105"/>
      <c r="J113" s="105"/>
      <c r="K113" s="105"/>
      <c r="L113" s="105"/>
      <c r="M113" s="39"/>
      <c r="N113" s="127">
        <f t="shared" si="26"/>
        <v>0</v>
      </c>
    </row>
    <row r="114" spans="1:14" ht="14.25" thickBot="1">
      <c r="A114" s="238"/>
      <c r="B114" s="188" t="s">
        <v>22</v>
      </c>
      <c r="C114" s="105">
        <v>0.49319499999999999</v>
      </c>
      <c r="D114" s="105">
        <v>0.51187300000000002</v>
      </c>
      <c r="E114" s="105">
        <v>5.6981999999999998E-2</v>
      </c>
      <c r="F114" s="39">
        <f t="shared" si="24"/>
        <v>798.30648274893838</v>
      </c>
      <c r="G114" s="105">
        <v>54</v>
      </c>
      <c r="H114" s="105">
        <v>26731.5</v>
      </c>
      <c r="I114" s="105"/>
      <c r="J114" s="105"/>
      <c r="K114" s="105"/>
      <c r="L114" s="105"/>
      <c r="M114" s="39"/>
      <c r="N114" s="127">
        <f t="shared" si="26"/>
        <v>0.34106069902048458</v>
      </c>
    </row>
    <row r="115" spans="1:14" ht="14.25" thickBot="1">
      <c r="A115" s="238"/>
      <c r="B115" s="188" t="s">
        <v>23</v>
      </c>
      <c r="C115" s="105"/>
      <c r="D115" s="106"/>
      <c r="E115" s="106">
        <v>0.392264</v>
      </c>
      <c r="F115" s="39">
        <f t="shared" si="24"/>
        <v>-100</v>
      </c>
      <c r="G115" s="105"/>
      <c r="H115" s="105"/>
      <c r="I115" s="105"/>
      <c r="J115" s="105"/>
      <c r="K115" s="105"/>
      <c r="L115" s="105"/>
      <c r="M115" s="39"/>
      <c r="N115" s="127">
        <f t="shared" si="26"/>
        <v>0</v>
      </c>
    </row>
    <row r="116" spans="1:14" ht="14.25" thickBot="1">
      <c r="A116" s="238"/>
      <c r="B116" s="188" t="s">
        <v>24</v>
      </c>
      <c r="C116" s="105">
        <v>0.50147299999999995</v>
      </c>
      <c r="D116" s="105">
        <v>2.7170610000000002</v>
      </c>
      <c r="E116" s="105">
        <v>2.7248299999999999</v>
      </c>
      <c r="F116" s="39">
        <f t="shared" si="24"/>
        <v>-0.28511870465312306</v>
      </c>
      <c r="G116" s="105">
        <v>5</v>
      </c>
      <c r="H116" s="105">
        <v>4204</v>
      </c>
      <c r="I116" s="105">
        <v>7</v>
      </c>
      <c r="J116" s="105"/>
      <c r="K116" s="105">
        <v>0.72303700000000004</v>
      </c>
      <c r="L116" s="105">
        <v>0.31138700000000002</v>
      </c>
      <c r="M116" s="39">
        <f>(K116-L116)/L116*100</f>
        <v>132.19883938635846</v>
      </c>
      <c r="N116" s="127">
        <f t="shared" si="26"/>
        <v>0.18508583551202529</v>
      </c>
    </row>
    <row r="117" spans="1:14" ht="14.25" thickBot="1">
      <c r="A117" s="238"/>
      <c r="B117" s="188" t="s">
        <v>25</v>
      </c>
      <c r="C117" s="105"/>
      <c r="D117" s="105"/>
      <c r="E117" s="105"/>
      <c r="F117" s="39"/>
      <c r="G117" s="105"/>
      <c r="H117" s="105"/>
      <c r="I117" s="105"/>
      <c r="J117" s="105"/>
      <c r="K117" s="105"/>
      <c r="L117" s="105"/>
      <c r="M117" s="39"/>
      <c r="N117" s="127"/>
    </row>
    <row r="118" spans="1:14" ht="14.25" thickBot="1">
      <c r="A118" s="238"/>
      <c r="B118" s="188" t="s">
        <v>26</v>
      </c>
      <c r="C118" s="105">
        <v>1.2735369999999999</v>
      </c>
      <c r="D118" s="105">
        <v>26.57855</v>
      </c>
      <c r="E118" s="105">
        <v>13.242848</v>
      </c>
      <c r="F118" s="39">
        <f>(D118-E118)/E118*100</f>
        <v>100.70116337512897</v>
      </c>
      <c r="G118" s="105">
        <v>2124</v>
      </c>
      <c r="H118" s="105">
        <v>600987.6</v>
      </c>
      <c r="I118" s="105">
        <v>19</v>
      </c>
      <c r="J118" s="105">
        <v>0.50034000000000001</v>
      </c>
      <c r="K118" s="105">
        <v>3.1074549999999999</v>
      </c>
      <c r="L118" s="105">
        <v>3.7567889999999999</v>
      </c>
      <c r="M118" s="39">
        <f>(K118-L118)/L118*100</f>
        <v>-17.284281869436906</v>
      </c>
      <c r="N118" s="127">
        <f>D118/D209*100</f>
        <v>2.6934683154947083</v>
      </c>
    </row>
    <row r="119" spans="1:14" ht="14.25" thickBot="1">
      <c r="A119" s="238"/>
      <c r="B119" s="188" t="s">
        <v>27</v>
      </c>
      <c r="C119" s="105"/>
      <c r="D119" s="107"/>
      <c r="E119" s="108"/>
      <c r="F119" s="39"/>
      <c r="G119" s="39"/>
      <c r="H119" s="39"/>
      <c r="I119" s="39"/>
      <c r="J119" s="39"/>
      <c r="K119" s="39"/>
      <c r="L119" s="39"/>
      <c r="M119" s="39"/>
      <c r="N119" s="127"/>
    </row>
    <row r="120" spans="1:14" ht="14.25" thickBot="1">
      <c r="A120" s="238"/>
      <c r="B120" s="18" t="s">
        <v>28</v>
      </c>
      <c r="C120" s="106"/>
      <c r="D120" s="109"/>
      <c r="E120" s="110"/>
      <c r="F120" s="39"/>
      <c r="G120" s="42"/>
      <c r="H120" s="42"/>
      <c r="I120" s="42"/>
      <c r="J120" s="42"/>
      <c r="K120" s="42"/>
      <c r="L120" s="42"/>
      <c r="M120" s="39"/>
      <c r="N120" s="127"/>
    </row>
    <row r="121" spans="1:14" ht="14.25" thickBot="1">
      <c r="A121" s="238"/>
      <c r="B121" s="18" t="s">
        <v>29</v>
      </c>
      <c r="C121" s="106"/>
      <c r="D121" s="110"/>
      <c r="E121" s="110"/>
      <c r="F121" s="39"/>
      <c r="G121" s="39"/>
      <c r="H121" s="39"/>
      <c r="I121" s="39"/>
      <c r="J121" s="39"/>
      <c r="K121" s="39"/>
      <c r="L121" s="39"/>
      <c r="M121" s="39"/>
      <c r="N121" s="127"/>
    </row>
    <row r="122" spans="1:14" ht="14.25" thickBot="1">
      <c r="A122" s="238"/>
      <c r="B122" s="18" t="s">
        <v>30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127"/>
    </row>
    <row r="123" spans="1:14" ht="14.25" thickBot="1">
      <c r="A123" s="239"/>
      <c r="B123" s="19" t="s">
        <v>31</v>
      </c>
      <c r="C123" s="20">
        <f t="shared" ref="C123:L123" si="27">C111+C113+C114+C115+C116+C117+C118+C119</f>
        <v>41.144320999999998</v>
      </c>
      <c r="D123" s="20">
        <f t="shared" si="27"/>
        <v>171.37471300000001</v>
      </c>
      <c r="E123" s="20">
        <f t="shared" si="27"/>
        <v>206.11611500000004</v>
      </c>
      <c r="F123" s="20">
        <f t="shared" ref="F123:F129" si="28">(D123-E123)/E123*100</f>
        <v>-16.855257532871708</v>
      </c>
      <c r="G123" s="20">
        <f t="shared" si="27"/>
        <v>3089</v>
      </c>
      <c r="H123" s="20">
        <f t="shared" si="27"/>
        <v>718799.47597999999</v>
      </c>
      <c r="I123" s="20">
        <f t="shared" si="27"/>
        <v>251</v>
      </c>
      <c r="J123" s="20">
        <f t="shared" si="27"/>
        <v>41.923265000000001</v>
      </c>
      <c r="K123" s="20">
        <f t="shared" si="27"/>
        <v>84.764416000000011</v>
      </c>
      <c r="L123" s="20">
        <f t="shared" si="27"/>
        <v>149.91780299999999</v>
      </c>
      <c r="M123" s="20">
        <f t="shared" ref="M123:M125" si="29">(K123-L123)/L123*100</f>
        <v>-43.459406218753074</v>
      </c>
      <c r="N123" s="128">
        <f>D123/D214*100</f>
        <v>1.5282957104440977</v>
      </c>
    </row>
    <row r="124" spans="1:14" ht="14.25" thickTop="1">
      <c r="A124" s="236" t="s">
        <v>40</v>
      </c>
      <c r="B124" s="188" t="s">
        <v>19</v>
      </c>
      <c r="C124" s="35">
        <v>128.267788</v>
      </c>
      <c r="D124" s="35">
        <v>546.09276199999999</v>
      </c>
      <c r="E124" s="158">
        <v>677.29009199999996</v>
      </c>
      <c r="F124" s="39">
        <f t="shared" si="28"/>
        <v>-19.370921197530226</v>
      </c>
      <c r="G124" s="36">
        <v>3851</v>
      </c>
      <c r="H124" s="35">
        <v>374256.27381699998</v>
      </c>
      <c r="I124" s="37">
        <v>374</v>
      </c>
      <c r="J124" s="35">
        <v>37.520000000000003</v>
      </c>
      <c r="K124" s="37">
        <v>226.33</v>
      </c>
      <c r="L124" s="35">
        <v>204.49</v>
      </c>
      <c r="M124" s="39">
        <f t="shared" si="29"/>
        <v>10.680228862047045</v>
      </c>
      <c r="N124" s="127">
        <f t="shared" ref="N124:N129" si="30">D124/D202*100</f>
        <v>7.7291992771823663</v>
      </c>
    </row>
    <row r="125" spans="1:14">
      <c r="A125" s="236"/>
      <c r="B125" s="188" t="s">
        <v>20</v>
      </c>
      <c r="C125" s="35">
        <v>18.155200000000001</v>
      </c>
      <c r="D125" s="35">
        <v>81.366299999999995</v>
      </c>
      <c r="E125" s="158">
        <v>121.48090000000001</v>
      </c>
      <c r="F125" s="39">
        <f t="shared" si="28"/>
        <v>-33.021322693526315</v>
      </c>
      <c r="G125" s="36">
        <v>801</v>
      </c>
      <c r="H125" s="35">
        <v>16020</v>
      </c>
      <c r="I125" s="37">
        <v>99</v>
      </c>
      <c r="J125" s="35">
        <v>3.31</v>
      </c>
      <c r="K125" s="37">
        <v>42.78</v>
      </c>
      <c r="L125" s="35">
        <v>64.67</v>
      </c>
      <c r="M125" s="39">
        <f t="shared" si="29"/>
        <v>-33.848770681923611</v>
      </c>
      <c r="N125" s="127">
        <f t="shared" si="30"/>
        <v>5.2855101476711113</v>
      </c>
    </row>
    <row r="126" spans="1:14">
      <c r="A126" s="236"/>
      <c r="B126" s="188" t="s">
        <v>21</v>
      </c>
      <c r="C126" s="35">
        <v>0.22906399999999999</v>
      </c>
      <c r="D126" s="35">
        <v>37.349618999999997</v>
      </c>
      <c r="E126" s="158">
        <v>29.565446000000001</v>
      </c>
      <c r="F126" s="39">
        <f t="shared" si="28"/>
        <v>26.32861685901845</v>
      </c>
      <c r="G126" s="36">
        <v>24</v>
      </c>
      <c r="H126" s="35">
        <v>48962.675531000001</v>
      </c>
      <c r="I126" s="37">
        <v>3</v>
      </c>
      <c r="J126" s="35">
        <v>0.14000000000000001</v>
      </c>
      <c r="K126" s="37">
        <v>1.7</v>
      </c>
      <c r="L126" s="35"/>
      <c r="M126" s="39"/>
      <c r="N126" s="127">
        <f t="shared" si="30"/>
        <v>8.1458706559596958</v>
      </c>
    </row>
    <row r="127" spans="1:14">
      <c r="A127" s="236"/>
      <c r="B127" s="188" t="s">
        <v>22</v>
      </c>
      <c r="C127" s="35">
        <v>4.7044100000000002</v>
      </c>
      <c r="D127" s="35">
        <v>8.2113119999999995</v>
      </c>
      <c r="E127" s="158">
        <v>1.9345150000000002</v>
      </c>
      <c r="F127" s="39">
        <f t="shared" si="28"/>
        <v>324.46359940346798</v>
      </c>
      <c r="G127" s="36">
        <v>301</v>
      </c>
      <c r="H127" s="35">
        <v>23031.98</v>
      </c>
      <c r="I127" s="37">
        <v>15</v>
      </c>
      <c r="J127" s="35">
        <v>1.1399999999999999</v>
      </c>
      <c r="K127" s="37">
        <v>1.9</v>
      </c>
      <c r="L127" s="35">
        <v>0.35</v>
      </c>
      <c r="M127" s="39">
        <f>(K127-L127)/L127*100</f>
        <v>442.85714285714278</v>
      </c>
      <c r="N127" s="127">
        <f t="shared" si="30"/>
        <v>5.4711926798156822</v>
      </c>
    </row>
    <row r="128" spans="1:14">
      <c r="A128" s="236"/>
      <c r="B128" s="188" t="s">
        <v>23</v>
      </c>
      <c r="C128" s="35">
        <v>0.56603999999999999</v>
      </c>
      <c r="D128" s="35">
        <v>2.4904809999999999</v>
      </c>
      <c r="E128" s="158">
        <v>0</v>
      </c>
      <c r="F128" s="39" t="e">
        <f t="shared" si="28"/>
        <v>#DIV/0!</v>
      </c>
      <c r="G128" s="36">
        <v>22</v>
      </c>
      <c r="H128" s="35">
        <v>22002.52</v>
      </c>
      <c r="I128" s="37"/>
      <c r="J128" s="35"/>
      <c r="K128" s="37"/>
      <c r="L128" s="35"/>
      <c r="M128" s="39"/>
      <c r="N128" s="127">
        <f t="shared" si="30"/>
        <v>6.6370705162342434</v>
      </c>
    </row>
    <row r="129" spans="1:14">
      <c r="A129" s="236"/>
      <c r="B129" s="188" t="s">
        <v>24</v>
      </c>
      <c r="C129" s="35">
        <v>21.011333999999998</v>
      </c>
      <c r="D129" s="35">
        <v>31.771278000000002</v>
      </c>
      <c r="E129" s="158">
        <v>51.548838000000003</v>
      </c>
      <c r="F129" s="39">
        <f t="shared" si="28"/>
        <v>-38.366645626425175</v>
      </c>
      <c r="G129" s="36">
        <v>129</v>
      </c>
      <c r="H129" s="35">
        <v>40449.014999999999</v>
      </c>
      <c r="I129" s="37">
        <v>11</v>
      </c>
      <c r="J129" s="35">
        <v>1.41</v>
      </c>
      <c r="K129" s="37">
        <v>5.31</v>
      </c>
      <c r="L129" s="35">
        <v>3.99</v>
      </c>
      <c r="M129" s="39">
        <f>(K129-L129)/L129*100</f>
        <v>33.082706766917276</v>
      </c>
      <c r="N129" s="127">
        <f t="shared" si="30"/>
        <v>2.1642552500348087</v>
      </c>
    </row>
    <row r="130" spans="1:14">
      <c r="A130" s="236"/>
      <c r="B130" s="188" t="s">
        <v>25</v>
      </c>
      <c r="C130" s="35">
        <v>0</v>
      </c>
      <c r="D130" s="35">
        <v>0.84</v>
      </c>
      <c r="E130" s="158">
        <v>0</v>
      </c>
      <c r="F130" s="39"/>
      <c r="G130" s="36">
        <v>1</v>
      </c>
      <c r="H130" s="35">
        <v>42</v>
      </c>
      <c r="I130" s="37"/>
      <c r="J130" s="35"/>
      <c r="K130" s="37"/>
      <c r="L130" s="35"/>
      <c r="M130" s="39"/>
      <c r="N130" s="127"/>
    </row>
    <row r="131" spans="1:14">
      <c r="A131" s="236"/>
      <c r="B131" s="188" t="s">
        <v>26</v>
      </c>
      <c r="C131" s="35">
        <v>6.4112029999999995</v>
      </c>
      <c r="D131" s="35">
        <v>31.161618000000001</v>
      </c>
      <c r="E131" s="158">
        <v>37.517544999999998</v>
      </c>
      <c r="F131" s="39">
        <f>(D131-E131)/E131*100</f>
        <v>-16.941212438073968</v>
      </c>
      <c r="G131" s="36">
        <v>1104</v>
      </c>
      <c r="H131" s="35">
        <v>84943.2</v>
      </c>
      <c r="I131" s="37">
        <v>16</v>
      </c>
      <c r="J131" s="35">
        <v>4.57</v>
      </c>
      <c r="K131" s="37">
        <v>15.53</v>
      </c>
      <c r="L131" s="35">
        <v>2.16</v>
      </c>
      <c r="M131" s="39">
        <f>(K131-L131)/L131*100</f>
        <v>618.98148148148141</v>
      </c>
      <c r="N131" s="127">
        <f>D131/D209*100</f>
        <v>3.157916091831555</v>
      </c>
    </row>
    <row r="132" spans="1:14">
      <c r="A132" s="236"/>
      <c r="B132" s="188" t="s">
        <v>27</v>
      </c>
      <c r="C132" s="35">
        <v>0.29075400000000001</v>
      </c>
      <c r="D132" s="35">
        <v>4.8214389999999998</v>
      </c>
      <c r="E132" s="158">
        <v>5.8595609999999994</v>
      </c>
      <c r="F132" s="39">
        <f>(D132-E132)/E132*100</f>
        <v>-17.716719733782099</v>
      </c>
      <c r="G132" s="36">
        <v>5</v>
      </c>
      <c r="H132" s="35">
        <v>3068.8384999999998</v>
      </c>
      <c r="I132" s="37"/>
      <c r="J132" s="35"/>
      <c r="K132" s="35"/>
      <c r="L132" s="35">
        <v>7.0000000000000007E-2</v>
      </c>
      <c r="M132" s="39"/>
      <c r="N132" s="127">
        <f>D132/D210*100</f>
        <v>3.9140667721855813</v>
      </c>
    </row>
    <row r="133" spans="1:14">
      <c r="A133" s="236"/>
      <c r="B133" s="18" t="s">
        <v>28</v>
      </c>
      <c r="C133" s="35">
        <v>0</v>
      </c>
      <c r="D133" s="35">
        <v>0</v>
      </c>
      <c r="E133" s="158">
        <v>0</v>
      </c>
      <c r="F133" s="39"/>
      <c r="G133" s="36">
        <v>0</v>
      </c>
      <c r="H133" s="35">
        <v>0</v>
      </c>
      <c r="I133" s="35"/>
      <c r="J133" s="35"/>
      <c r="K133" s="35"/>
      <c r="L133" s="35"/>
      <c r="M133" s="39"/>
      <c r="N133" s="127"/>
    </row>
    <row r="134" spans="1:14">
      <c r="A134" s="236"/>
      <c r="B134" s="18" t="s">
        <v>29</v>
      </c>
      <c r="C134" s="35">
        <v>0</v>
      </c>
      <c r="D134" s="35">
        <v>0</v>
      </c>
      <c r="E134" s="158">
        <v>1.4968569999999999</v>
      </c>
      <c r="F134" s="39"/>
      <c r="G134" s="36">
        <v>0</v>
      </c>
      <c r="H134" s="35">
        <v>0</v>
      </c>
      <c r="I134" s="35"/>
      <c r="J134" s="35"/>
      <c r="K134" s="35"/>
      <c r="L134" s="35"/>
      <c r="M134" s="39"/>
      <c r="N134" s="127">
        <f>D134/D212*100</f>
        <v>0</v>
      </c>
    </row>
    <row r="135" spans="1:14">
      <c r="A135" s="236"/>
      <c r="B135" s="18" t="s">
        <v>30</v>
      </c>
      <c r="C135" s="42">
        <v>0</v>
      </c>
      <c r="D135" s="42">
        <v>0</v>
      </c>
      <c r="E135" s="42">
        <v>0</v>
      </c>
      <c r="F135" s="39"/>
      <c r="G135" s="36">
        <v>0</v>
      </c>
      <c r="H135" s="35">
        <v>0</v>
      </c>
      <c r="I135" s="35"/>
      <c r="J135" s="35"/>
      <c r="K135" s="35"/>
      <c r="L135" s="35"/>
      <c r="M135" s="39"/>
      <c r="N135" s="127"/>
    </row>
    <row r="136" spans="1:14" ht="14.25" thickBot="1">
      <c r="A136" s="237"/>
      <c r="B136" s="19" t="s">
        <v>31</v>
      </c>
      <c r="C136" s="20">
        <f t="shared" ref="C136:L136" si="31">C124+C126+C127+C128+C129+C130+C131+C132</f>
        <v>161.48059299999997</v>
      </c>
      <c r="D136" s="20">
        <f t="shared" si="31"/>
        <v>662.73850900000014</v>
      </c>
      <c r="E136" s="20">
        <f t="shared" si="31"/>
        <v>803.71599700000002</v>
      </c>
      <c r="F136" s="20">
        <f>(D136-E136)/E136*100</f>
        <v>-17.540709470288157</v>
      </c>
      <c r="G136" s="20">
        <f t="shared" si="31"/>
        <v>5437</v>
      </c>
      <c r="H136" s="20">
        <f t="shared" si="31"/>
        <v>596756.50284799992</v>
      </c>
      <c r="I136" s="20">
        <f t="shared" si="31"/>
        <v>419</v>
      </c>
      <c r="J136" s="20">
        <f t="shared" si="31"/>
        <v>44.78</v>
      </c>
      <c r="K136" s="20">
        <f t="shared" si="31"/>
        <v>250.77</v>
      </c>
      <c r="L136" s="20">
        <f t="shared" si="31"/>
        <v>211.06</v>
      </c>
      <c r="M136" s="20">
        <f t="shared" ref="M136:M138" si="32">(K136-L136)/L136*100</f>
        <v>18.814555102814371</v>
      </c>
      <c r="N136" s="128">
        <f>D136/D214*100</f>
        <v>5.9102092877075583</v>
      </c>
    </row>
    <row r="137" spans="1:14" ht="15" thickTop="1" thickBot="1">
      <c r="A137" s="238" t="s">
        <v>41</v>
      </c>
      <c r="B137" s="188" t="s">
        <v>19</v>
      </c>
      <c r="C137" s="87">
        <v>30.67</v>
      </c>
      <c r="D137" s="87">
        <v>87.7</v>
      </c>
      <c r="E137" s="123">
        <v>59.7</v>
      </c>
      <c r="F137" s="42">
        <f>(D137-E137)/E137*100</f>
        <v>46.901172529313229</v>
      </c>
      <c r="G137" s="88">
        <v>394</v>
      </c>
      <c r="H137" s="88">
        <v>51167.17</v>
      </c>
      <c r="I137" s="88">
        <v>242</v>
      </c>
      <c r="J137" s="88">
        <v>-4.47</v>
      </c>
      <c r="K137" s="124">
        <v>59.47</v>
      </c>
      <c r="L137" s="124">
        <v>15.53</v>
      </c>
      <c r="M137" s="42">
        <f t="shared" si="32"/>
        <v>282.93625241468129</v>
      </c>
      <c r="N137" s="127">
        <f>D137/D202*100</f>
        <v>1.2412740541118792</v>
      </c>
    </row>
    <row r="138" spans="1:14" ht="14.25" thickBot="1">
      <c r="A138" s="238"/>
      <c r="B138" s="188" t="s">
        <v>20</v>
      </c>
      <c r="C138" s="88">
        <v>6.05</v>
      </c>
      <c r="D138" s="88">
        <v>18.32</v>
      </c>
      <c r="E138" s="124">
        <v>22.21</v>
      </c>
      <c r="F138" s="39">
        <f>(D138-E138)/E138*100</f>
        <v>-17.514633048176499</v>
      </c>
      <c r="G138" s="88">
        <v>79</v>
      </c>
      <c r="H138" s="88">
        <v>3720</v>
      </c>
      <c r="I138" s="88">
        <v>39</v>
      </c>
      <c r="J138" s="88">
        <v>0.85</v>
      </c>
      <c r="K138" s="88">
        <v>8.93</v>
      </c>
      <c r="L138" s="124">
        <v>4.13</v>
      </c>
      <c r="M138" s="39">
        <f t="shared" si="32"/>
        <v>116.22276029055689</v>
      </c>
      <c r="N138" s="127">
        <f>D138/D203*100</f>
        <v>1.1900571355135328</v>
      </c>
    </row>
    <row r="139" spans="1:14" ht="14.25" thickBot="1">
      <c r="A139" s="238"/>
      <c r="B139" s="188" t="s">
        <v>21</v>
      </c>
      <c r="C139" s="88"/>
      <c r="D139" s="88"/>
      <c r="E139" s="124">
        <v>0</v>
      </c>
      <c r="F139" s="39"/>
      <c r="G139" s="88"/>
      <c r="H139" s="124"/>
      <c r="I139" s="124"/>
      <c r="J139" s="124"/>
      <c r="K139" s="124"/>
      <c r="L139" s="124"/>
      <c r="M139" s="39"/>
      <c r="N139" s="127">
        <f>D139/D204*100</f>
        <v>0</v>
      </c>
    </row>
    <row r="140" spans="1:14" ht="14.25" thickBot="1">
      <c r="A140" s="238"/>
      <c r="B140" s="188" t="s">
        <v>22</v>
      </c>
      <c r="C140" s="88">
        <v>0.64</v>
      </c>
      <c r="D140" s="88">
        <v>0.65</v>
      </c>
      <c r="E140" s="124">
        <v>0</v>
      </c>
      <c r="F140" s="39"/>
      <c r="G140" s="88">
        <v>3</v>
      </c>
      <c r="H140" s="124">
        <v>4400</v>
      </c>
      <c r="I140" s="124"/>
      <c r="J140" s="124"/>
      <c r="K140" s="124"/>
      <c r="L140" s="124">
        <v>0.45</v>
      </c>
      <c r="M140" s="39"/>
      <c r="N140" s="127"/>
    </row>
    <row r="141" spans="1:14" ht="14.25" thickBot="1">
      <c r="A141" s="238"/>
      <c r="B141" s="188" t="s">
        <v>23</v>
      </c>
      <c r="C141" s="88"/>
      <c r="D141" s="88"/>
      <c r="E141" s="124">
        <v>0</v>
      </c>
      <c r="F141" s="39"/>
      <c r="G141" s="88"/>
      <c r="H141" s="124"/>
      <c r="I141" s="124"/>
      <c r="J141" s="124"/>
      <c r="K141" s="124"/>
      <c r="L141" s="124"/>
      <c r="M141" s="39"/>
      <c r="N141" s="127">
        <f>D141/D206*100</f>
        <v>0</v>
      </c>
    </row>
    <row r="142" spans="1:14" ht="14.25" thickBot="1">
      <c r="A142" s="238"/>
      <c r="B142" s="188" t="s">
        <v>24</v>
      </c>
      <c r="C142" s="88">
        <v>6.48</v>
      </c>
      <c r="D142" s="88">
        <v>7.09</v>
      </c>
      <c r="E142" s="124">
        <v>4.4400000000000004</v>
      </c>
      <c r="F142" s="39"/>
      <c r="G142" s="88">
        <v>33</v>
      </c>
      <c r="H142" s="124">
        <v>43174.76</v>
      </c>
      <c r="I142" s="124"/>
      <c r="J142" s="124"/>
      <c r="K142" s="124"/>
      <c r="L142" s="124"/>
      <c r="M142" s="39"/>
      <c r="N142" s="127">
        <f>D142/D207*100</f>
        <v>0.48296986110369228</v>
      </c>
    </row>
    <row r="143" spans="1:14" ht="14.25" thickBot="1">
      <c r="A143" s="238"/>
      <c r="B143" s="188" t="s">
        <v>25</v>
      </c>
      <c r="C143" s="90"/>
      <c r="D143" s="90"/>
      <c r="E143" s="159">
        <v>0</v>
      </c>
      <c r="F143" s="39"/>
      <c r="G143" s="90"/>
      <c r="H143" s="159"/>
      <c r="I143" s="159"/>
      <c r="J143" s="159"/>
      <c r="K143" s="159"/>
      <c r="L143" s="159"/>
      <c r="M143" s="39"/>
      <c r="N143" s="127"/>
    </row>
    <row r="144" spans="1:14" ht="14.25" thickBot="1">
      <c r="A144" s="238"/>
      <c r="B144" s="188" t="s">
        <v>26</v>
      </c>
      <c r="C144" s="88">
        <v>2.37</v>
      </c>
      <c r="D144" s="88">
        <v>7.56</v>
      </c>
      <c r="E144" s="124">
        <v>0</v>
      </c>
      <c r="F144" s="39"/>
      <c r="G144" s="88">
        <v>35</v>
      </c>
      <c r="H144" s="124">
        <v>8305.64</v>
      </c>
      <c r="I144" s="124">
        <v>4</v>
      </c>
      <c r="J144" s="124">
        <v>0.14000000000000001</v>
      </c>
      <c r="K144" s="124">
        <v>1.03</v>
      </c>
      <c r="L144" s="124"/>
      <c r="M144" s="39"/>
      <c r="N144" s="127">
        <f>D144/D209*100</f>
        <v>0.76612984775843662</v>
      </c>
    </row>
    <row r="145" spans="1:14" ht="14.25" thickBot="1">
      <c r="A145" s="238"/>
      <c r="B145" s="188" t="s">
        <v>27</v>
      </c>
      <c r="C145" s="88"/>
      <c r="D145" s="88"/>
      <c r="E145" s="124">
        <v>0</v>
      </c>
      <c r="F145" s="39"/>
      <c r="G145" s="88">
        <v>1</v>
      </c>
      <c r="H145" s="124">
        <v>40</v>
      </c>
      <c r="I145" s="124"/>
      <c r="J145" s="124"/>
      <c r="K145" s="124"/>
      <c r="L145" s="124"/>
      <c r="M145" s="39"/>
      <c r="N145" s="127"/>
    </row>
    <row r="146" spans="1:14" ht="14.25" thickBot="1">
      <c r="A146" s="238"/>
      <c r="B146" s="18" t="s">
        <v>28</v>
      </c>
      <c r="C146" s="91"/>
      <c r="D146" s="91"/>
      <c r="E146" s="150">
        <v>0</v>
      </c>
      <c r="F146" s="39"/>
      <c r="G146" s="91"/>
      <c r="H146" s="150"/>
      <c r="I146" s="150"/>
      <c r="J146" s="150"/>
      <c r="K146" s="150"/>
      <c r="L146" s="150"/>
      <c r="M146" s="39"/>
      <c r="N146" s="127"/>
    </row>
    <row r="147" spans="1:14" ht="14.25" thickBot="1">
      <c r="A147" s="238"/>
      <c r="B147" s="18" t="s">
        <v>29</v>
      </c>
      <c r="C147" s="91"/>
      <c r="D147" s="91"/>
      <c r="E147" s="150">
        <v>0</v>
      </c>
      <c r="F147" s="39"/>
      <c r="G147" s="91"/>
      <c r="H147" s="150"/>
      <c r="I147" s="150"/>
      <c r="J147" s="150"/>
      <c r="K147" s="150"/>
      <c r="L147" s="150"/>
      <c r="M147" s="39"/>
      <c r="N147" s="127"/>
    </row>
    <row r="148" spans="1:14" ht="14.25" thickBot="1">
      <c r="A148" s="238"/>
      <c r="B148" s="18" t="s">
        <v>30</v>
      </c>
      <c r="C148" s="91">
        <v>0.13</v>
      </c>
      <c r="D148" s="91">
        <v>0.13</v>
      </c>
      <c r="E148" s="150">
        <v>0</v>
      </c>
      <c r="F148" s="39"/>
      <c r="G148" s="91">
        <v>1</v>
      </c>
      <c r="H148" s="150">
        <v>40</v>
      </c>
      <c r="I148" s="150">
        <v>0</v>
      </c>
      <c r="J148" s="150">
        <v>0</v>
      </c>
      <c r="K148" s="150">
        <v>0</v>
      </c>
      <c r="L148" s="150">
        <v>0</v>
      </c>
      <c r="M148" s="39"/>
      <c r="N148" s="127"/>
    </row>
    <row r="149" spans="1:14" ht="14.25" thickBot="1">
      <c r="A149" s="239"/>
      <c r="B149" s="19" t="s">
        <v>31</v>
      </c>
      <c r="C149" s="20">
        <f t="shared" ref="C149:L149" si="33">C137+C139+C140+C141+C142+C143+C144+C145</f>
        <v>40.160000000000004</v>
      </c>
      <c r="D149" s="20">
        <f t="shared" si="33"/>
        <v>103.00000000000001</v>
      </c>
      <c r="E149" s="20">
        <f t="shared" si="33"/>
        <v>64.14</v>
      </c>
      <c r="F149" s="20">
        <f t="shared" ref="F149:F155" si="34">(D149-E149)/E149*100</f>
        <v>60.586217648893069</v>
      </c>
      <c r="G149" s="20">
        <f t="shared" si="33"/>
        <v>466</v>
      </c>
      <c r="H149" s="20">
        <f t="shared" si="33"/>
        <v>107087.56999999999</v>
      </c>
      <c r="I149" s="20">
        <f t="shared" si="33"/>
        <v>246</v>
      </c>
      <c r="J149" s="20">
        <f t="shared" si="33"/>
        <v>-4.33</v>
      </c>
      <c r="K149" s="20">
        <f t="shared" si="33"/>
        <v>60.5</v>
      </c>
      <c r="L149" s="20">
        <f t="shared" si="33"/>
        <v>15.979999999999999</v>
      </c>
      <c r="M149" s="20">
        <f>(K149-L149)/L149*100</f>
        <v>278.59824780976226</v>
      </c>
      <c r="N149" s="128">
        <f>D149/D214*100</f>
        <v>0.91853958743459474</v>
      </c>
    </row>
    <row r="150" spans="1:14" ht="15" thickTop="1" thickBot="1">
      <c r="A150" s="238" t="s">
        <v>67</v>
      </c>
      <c r="B150" s="188" t="s">
        <v>19</v>
      </c>
      <c r="C150" s="39">
        <v>40.035809999999998</v>
      </c>
      <c r="D150" s="40">
        <v>134.81831500000001</v>
      </c>
      <c r="E150" s="40">
        <v>195.09824599999999</v>
      </c>
      <c r="F150" s="40">
        <f t="shared" si="34"/>
        <v>-30.897218317380453</v>
      </c>
      <c r="G150" s="39">
        <v>1098</v>
      </c>
      <c r="H150" s="39">
        <v>94886.803975999996</v>
      </c>
      <c r="I150" s="39">
        <v>196</v>
      </c>
      <c r="J150" s="39">
        <v>29.758818000000002</v>
      </c>
      <c r="K150" s="39">
        <v>243.91823400000001</v>
      </c>
      <c r="L150" s="39">
        <v>192.86371800000001</v>
      </c>
      <c r="M150" s="40">
        <f>(K150-L150)/L150*100</f>
        <v>26.4718094877752</v>
      </c>
      <c r="N150" s="131">
        <f t="shared" ref="N150:N155" si="35">D150/D202*100</f>
        <v>1.9081696286041321</v>
      </c>
    </row>
    <row r="151" spans="1:14" ht="14.25" thickBot="1">
      <c r="A151" s="238"/>
      <c r="B151" s="188" t="s">
        <v>20</v>
      </c>
      <c r="C151" s="39">
        <v>10.212272</v>
      </c>
      <c r="D151" s="40">
        <v>36.978005000000003</v>
      </c>
      <c r="E151" s="39">
        <v>47.437527000000003</v>
      </c>
      <c r="F151" s="40">
        <f t="shared" si="34"/>
        <v>-22.049045684864641</v>
      </c>
      <c r="G151" s="39">
        <v>445</v>
      </c>
      <c r="H151" s="39">
        <v>8900</v>
      </c>
      <c r="I151" s="39">
        <v>84</v>
      </c>
      <c r="J151" s="39">
        <v>2.23999999999999</v>
      </c>
      <c r="K151" s="39">
        <v>69.845438999999999</v>
      </c>
      <c r="L151" s="39">
        <v>63.418004000000003</v>
      </c>
      <c r="M151" s="39">
        <f>(K151-L151)/L151*100</f>
        <v>10.13503200132252</v>
      </c>
      <c r="N151" s="127">
        <f t="shared" si="35"/>
        <v>2.4020708901367409</v>
      </c>
    </row>
    <row r="152" spans="1:14" ht="14.25" thickBot="1">
      <c r="A152" s="238"/>
      <c r="B152" s="188" t="s">
        <v>21</v>
      </c>
      <c r="C152" s="39">
        <v>0</v>
      </c>
      <c r="D152" s="40">
        <v>3.4488059999999998</v>
      </c>
      <c r="E152" s="39">
        <v>2.651834</v>
      </c>
      <c r="F152" s="40">
        <f t="shared" si="34"/>
        <v>30.053615724061149</v>
      </c>
      <c r="G152" s="39">
        <v>2</v>
      </c>
      <c r="H152" s="39">
        <v>5101.05</v>
      </c>
      <c r="I152" s="39">
        <v>2</v>
      </c>
      <c r="J152" s="39">
        <v>0</v>
      </c>
      <c r="K152" s="39">
        <v>1.4767870000000001</v>
      </c>
      <c r="L152" s="39">
        <v>299.36969199999999</v>
      </c>
      <c r="M152" s="39"/>
      <c r="N152" s="127">
        <f t="shared" si="35"/>
        <v>0.75217708629096691</v>
      </c>
    </row>
    <row r="153" spans="1:14" ht="14.25" thickBot="1">
      <c r="A153" s="238"/>
      <c r="B153" s="188" t="s">
        <v>22</v>
      </c>
      <c r="C153" s="39">
        <v>1.9811319999999999</v>
      </c>
      <c r="D153" s="40">
        <v>12.333962</v>
      </c>
      <c r="E153" s="39">
        <v>0.19415199999999999</v>
      </c>
      <c r="F153" s="40">
        <f t="shared" si="34"/>
        <v>6252.7349705385468</v>
      </c>
      <c r="G153" s="39">
        <v>19</v>
      </c>
      <c r="H153" s="39">
        <v>160814.79999999999</v>
      </c>
      <c r="I153" s="39">
        <v>1</v>
      </c>
      <c r="J153" s="39">
        <v>0</v>
      </c>
      <c r="K153" s="39">
        <v>0.126</v>
      </c>
      <c r="L153" s="39">
        <v>0</v>
      </c>
      <c r="M153" s="39" t="e">
        <f>(K153-L153)/L153*100</f>
        <v>#DIV/0!</v>
      </c>
      <c r="N153" s="127">
        <f t="shared" si="35"/>
        <v>8.2181121125984244</v>
      </c>
    </row>
    <row r="154" spans="1:14" ht="14.25" thickBot="1">
      <c r="A154" s="238"/>
      <c r="B154" s="188" t="s">
        <v>23</v>
      </c>
      <c r="C154" s="39">
        <v>0</v>
      </c>
      <c r="D154" s="40">
        <v>0</v>
      </c>
      <c r="E154" s="39">
        <v>0</v>
      </c>
      <c r="F154" s="40" t="e">
        <f t="shared" si="34"/>
        <v>#DIV/0!</v>
      </c>
      <c r="G154" s="39">
        <v>0</v>
      </c>
      <c r="H154" s="39">
        <v>0</v>
      </c>
      <c r="I154" s="39">
        <v>0</v>
      </c>
      <c r="J154" s="39">
        <v>0</v>
      </c>
      <c r="K154" s="39">
        <v>0</v>
      </c>
      <c r="L154" s="39">
        <v>0</v>
      </c>
      <c r="M154" s="39"/>
      <c r="N154" s="127">
        <f t="shared" si="35"/>
        <v>0</v>
      </c>
    </row>
    <row r="155" spans="1:14" ht="14.25" thickBot="1">
      <c r="A155" s="238"/>
      <c r="B155" s="188" t="s">
        <v>24</v>
      </c>
      <c r="C155" s="39">
        <v>1.739622</v>
      </c>
      <c r="D155" s="40">
        <v>14.393141999999999</v>
      </c>
      <c r="E155" s="39">
        <v>13.359719</v>
      </c>
      <c r="F155" s="40">
        <f t="shared" si="34"/>
        <v>7.735364793226557</v>
      </c>
      <c r="G155" s="39">
        <v>25</v>
      </c>
      <c r="H155" s="39">
        <v>86946.5</v>
      </c>
      <c r="I155" s="39">
        <v>4</v>
      </c>
      <c r="J155" s="39">
        <v>2.9999999999999898E-2</v>
      </c>
      <c r="K155" s="39">
        <v>0.82094999999999996</v>
      </c>
      <c r="L155" s="39">
        <v>0</v>
      </c>
      <c r="M155" s="39"/>
      <c r="N155" s="127">
        <f t="shared" si="35"/>
        <v>0.98045892702196324</v>
      </c>
    </row>
    <row r="156" spans="1:14" ht="14.25" thickBot="1">
      <c r="A156" s="238"/>
      <c r="B156" s="188" t="s">
        <v>25</v>
      </c>
      <c r="C156" s="39">
        <v>0</v>
      </c>
      <c r="D156" s="40">
        <v>0</v>
      </c>
      <c r="E156" s="41">
        <v>0</v>
      </c>
      <c r="F156" s="40"/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/>
      <c r="N156" s="127"/>
    </row>
    <row r="157" spans="1:14" ht="14.25" thickBot="1">
      <c r="A157" s="238"/>
      <c r="B157" s="188" t="s">
        <v>26</v>
      </c>
      <c r="C157" s="39">
        <v>4.4368780000000001</v>
      </c>
      <c r="D157" s="40">
        <v>15.805664</v>
      </c>
      <c r="E157" s="39">
        <v>25.223112</v>
      </c>
      <c r="F157" s="40">
        <f>(D157-E157)/E157*100</f>
        <v>-37.336582416951565</v>
      </c>
      <c r="G157" s="39">
        <v>317</v>
      </c>
      <c r="H157" s="39">
        <v>127130.76</v>
      </c>
      <c r="I157" s="39">
        <v>14</v>
      </c>
      <c r="J157" s="39">
        <v>3.3470749999999998</v>
      </c>
      <c r="K157" s="39">
        <v>4.583774</v>
      </c>
      <c r="L157" s="39">
        <v>3.5649929999999999</v>
      </c>
      <c r="M157" s="39">
        <f>(K157-L157)/L157*100</f>
        <v>28.577363265509923</v>
      </c>
      <c r="N157" s="127">
        <f>D157/D209*100</f>
        <v>1.6017448351906087</v>
      </c>
    </row>
    <row r="158" spans="1:14" ht="14.25" thickBot="1">
      <c r="A158" s="238"/>
      <c r="B158" s="188" t="s">
        <v>27</v>
      </c>
      <c r="C158" s="39">
        <v>0</v>
      </c>
      <c r="D158" s="40">
        <v>0</v>
      </c>
      <c r="E158" s="39">
        <v>0</v>
      </c>
      <c r="F158" s="40" t="e">
        <f>(D158-E158)/E158*100</f>
        <v>#DIV/0!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39">
        <v>0</v>
      </c>
      <c r="M158" s="39"/>
      <c r="N158" s="127">
        <f>D158/D210*100</f>
        <v>0</v>
      </c>
    </row>
    <row r="159" spans="1:14" ht="14.25" thickBot="1">
      <c r="A159" s="238"/>
      <c r="B159" s="18" t="s">
        <v>28</v>
      </c>
      <c r="C159" s="39">
        <v>0</v>
      </c>
      <c r="D159" s="40">
        <v>0</v>
      </c>
      <c r="E159" s="42">
        <v>0</v>
      </c>
      <c r="F159" s="40"/>
      <c r="G159" s="39">
        <v>0</v>
      </c>
      <c r="H159" s="39">
        <v>0</v>
      </c>
      <c r="I159" s="39">
        <v>0</v>
      </c>
      <c r="J159" s="39">
        <v>0</v>
      </c>
      <c r="K159" s="39">
        <v>0</v>
      </c>
      <c r="L159" s="39">
        <v>0</v>
      </c>
      <c r="M159" s="39"/>
      <c r="N159" s="127"/>
    </row>
    <row r="160" spans="1:14" ht="14.25" thickBot="1">
      <c r="A160" s="238"/>
      <c r="B160" s="18" t="s">
        <v>29</v>
      </c>
      <c r="C160" s="39">
        <v>0</v>
      </c>
      <c r="D160" s="40">
        <v>0</v>
      </c>
      <c r="E160" s="42">
        <v>0</v>
      </c>
      <c r="F160" s="40"/>
      <c r="G160" s="39">
        <v>0</v>
      </c>
      <c r="H160" s="39">
        <v>0</v>
      </c>
      <c r="I160" s="39">
        <v>0</v>
      </c>
      <c r="J160" s="39">
        <v>0</v>
      </c>
      <c r="K160" s="39">
        <v>0</v>
      </c>
      <c r="L160" s="42">
        <v>0</v>
      </c>
      <c r="M160" s="39"/>
      <c r="N160" s="127"/>
    </row>
    <row r="161" spans="1:14" ht="14.25" thickBot="1">
      <c r="A161" s="238"/>
      <c r="B161" s="18" t="s">
        <v>30</v>
      </c>
      <c r="C161" s="39">
        <v>0</v>
      </c>
      <c r="D161" s="40">
        <v>0</v>
      </c>
      <c r="E161" s="42">
        <v>0</v>
      </c>
      <c r="F161" s="40"/>
      <c r="G161" s="39">
        <v>0</v>
      </c>
      <c r="H161" s="39">
        <v>0</v>
      </c>
      <c r="I161" s="39">
        <v>0</v>
      </c>
      <c r="J161" s="39">
        <v>0</v>
      </c>
      <c r="K161" s="39">
        <v>0</v>
      </c>
      <c r="L161" s="42">
        <v>0</v>
      </c>
      <c r="M161" s="39"/>
      <c r="N161" s="127"/>
    </row>
    <row r="162" spans="1:14" ht="14.25" thickBot="1">
      <c r="A162" s="239"/>
      <c r="B162" s="19" t="s">
        <v>31</v>
      </c>
      <c r="C162" s="20">
        <f t="shared" ref="C162:L162" si="36">C150+C152+C153+C154+C155+C156+C157+C158</f>
        <v>48.193441999999997</v>
      </c>
      <c r="D162" s="20">
        <f t="shared" si="36"/>
        <v>180.79988900000004</v>
      </c>
      <c r="E162" s="20">
        <f t="shared" si="36"/>
        <v>236.527063</v>
      </c>
      <c r="F162" s="20">
        <f t="shared" ref="F162:F168" si="37">(D162-E162)/E162*100</f>
        <v>-23.560591034777261</v>
      </c>
      <c r="G162" s="20">
        <f t="shared" si="36"/>
        <v>1461</v>
      </c>
      <c r="H162" s="20">
        <f t="shared" si="36"/>
        <v>474879.91397599998</v>
      </c>
      <c r="I162" s="20">
        <f t="shared" si="36"/>
        <v>217</v>
      </c>
      <c r="J162" s="20">
        <f t="shared" si="36"/>
        <v>33.135893000000003</v>
      </c>
      <c r="K162" s="20">
        <f t="shared" si="36"/>
        <v>250.92574500000003</v>
      </c>
      <c r="L162" s="20">
        <f t="shared" si="36"/>
        <v>495.79840300000001</v>
      </c>
      <c r="M162" s="20">
        <f t="shared" ref="M162:M164" si="38">(K162-L162)/L162*100</f>
        <v>-49.389561668273458</v>
      </c>
      <c r="N162" s="128">
        <f>D162/D214*100</f>
        <v>1.6123481111677722</v>
      </c>
    </row>
    <row r="163" spans="1:14" ht="15" thickTop="1" thickBot="1">
      <c r="A163" s="235" t="s">
        <v>43</v>
      </c>
      <c r="B163" s="22" t="s">
        <v>19</v>
      </c>
      <c r="C163" s="111">
        <v>2.2799999999999998</v>
      </c>
      <c r="D163" s="111">
        <v>13.82</v>
      </c>
      <c r="E163" s="111">
        <v>102.44</v>
      </c>
      <c r="F163" s="129">
        <f t="shared" si="37"/>
        <v>-86.509176103084741</v>
      </c>
      <c r="G163" s="112">
        <v>61</v>
      </c>
      <c r="H163" s="112">
        <v>4639.33</v>
      </c>
      <c r="I163" s="112">
        <v>36</v>
      </c>
      <c r="J163" s="112">
        <v>105.42</v>
      </c>
      <c r="K163" s="112">
        <v>263.66000000000003</v>
      </c>
      <c r="L163" s="112">
        <v>67.430000000000007</v>
      </c>
      <c r="M163" s="42">
        <f t="shared" si="38"/>
        <v>291.01290226901972</v>
      </c>
      <c r="N163" s="130">
        <f t="shared" ref="N163:N168" si="39">D163/D202*100</f>
        <v>0.19560327739824596</v>
      </c>
    </row>
    <row r="164" spans="1:14" ht="14.25" thickBot="1">
      <c r="A164" s="238"/>
      <c r="B164" s="188" t="s">
        <v>20</v>
      </c>
      <c r="C164" s="112">
        <v>0.56000000000000005</v>
      </c>
      <c r="D164" s="112">
        <v>2.93</v>
      </c>
      <c r="E164" s="112">
        <v>24.07</v>
      </c>
      <c r="F164" s="40">
        <f t="shared" si="37"/>
        <v>-87.827170751973412</v>
      </c>
      <c r="G164" s="112">
        <v>22</v>
      </c>
      <c r="H164" s="112">
        <v>440</v>
      </c>
      <c r="I164" s="112">
        <v>17</v>
      </c>
      <c r="J164" s="112">
        <v>18.2</v>
      </c>
      <c r="K164" s="112">
        <v>31.83</v>
      </c>
      <c r="L164" s="112">
        <v>15.8</v>
      </c>
      <c r="M164" s="42">
        <f t="shared" si="38"/>
        <v>101.45569620253163</v>
      </c>
      <c r="N164" s="127">
        <f t="shared" si="39"/>
        <v>0.19033119034141108</v>
      </c>
    </row>
    <row r="165" spans="1:14" ht="14.25" thickBot="1">
      <c r="A165" s="238"/>
      <c r="B165" s="188" t="s">
        <v>21</v>
      </c>
      <c r="C165" s="112">
        <v>0</v>
      </c>
      <c r="D165" s="112">
        <v>0</v>
      </c>
      <c r="E165" s="112">
        <v>0</v>
      </c>
      <c r="F165" s="40" t="e">
        <f t="shared" si="37"/>
        <v>#DIV/0!</v>
      </c>
      <c r="G165" s="112">
        <v>0</v>
      </c>
      <c r="H165" s="112">
        <v>0</v>
      </c>
      <c r="I165" s="112">
        <v>0</v>
      </c>
      <c r="J165" s="112">
        <v>0</v>
      </c>
      <c r="K165" s="112">
        <v>0</v>
      </c>
      <c r="L165" s="112">
        <v>0</v>
      </c>
      <c r="M165" s="42"/>
      <c r="N165" s="127">
        <f t="shared" si="39"/>
        <v>0</v>
      </c>
    </row>
    <row r="166" spans="1:14" ht="14.25" thickBot="1">
      <c r="A166" s="238"/>
      <c r="B166" s="188" t="s">
        <v>22</v>
      </c>
      <c r="C166" s="112">
        <v>0</v>
      </c>
      <c r="D166" s="112">
        <v>0.08</v>
      </c>
      <c r="E166" s="112">
        <v>0</v>
      </c>
      <c r="F166" s="40" t="e">
        <f t="shared" si="37"/>
        <v>#DIV/0!</v>
      </c>
      <c r="G166" s="112">
        <v>9</v>
      </c>
      <c r="H166" s="112">
        <v>96.3</v>
      </c>
      <c r="I166" s="112">
        <v>0</v>
      </c>
      <c r="J166" s="112">
        <v>0</v>
      </c>
      <c r="K166" s="112">
        <v>0</v>
      </c>
      <c r="L166" s="112">
        <v>0</v>
      </c>
      <c r="M166" s="42"/>
      <c r="N166" s="127">
        <f t="shared" si="39"/>
        <v>5.3303956101686874E-2</v>
      </c>
    </row>
    <row r="167" spans="1:14" ht="14.25" thickBot="1">
      <c r="A167" s="238"/>
      <c r="B167" s="188" t="s">
        <v>23</v>
      </c>
      <c r="C167" s="112">
        <v>0</v>
      </c>
      <c r="D167" s="112">
        <v>0</v>
      </c>
      <c r="E167" s="112">
        <v>0</v>
      </c>
      <c r="F167" s="40" t="e">
        <f t="shared" si="37"/>
        <v>#DIV/0!</v>
      </c>
      <c r="G167" s="112">
        <v>0</v>
      </c>
      <c r="H167" s="112">
        <v>-18.239999999999998</v>
      </c>
      <c r="I167" s="112">
        <v>1</v>
      </c>
      <c r="J167" s="112">
        <v>18.239999999999998</v>
      </c>
      <c r="K167" s="112">
        <v>18.239999999999998</v>
      </c>
      <c r="L167" s="112">
        <v>0</v>
      </c>
      <c r="M167" s="42" t="e">
        <f>(K167-L167)/L167*100</f>
        <v>#DIV/0!</v>
      </c>
      <c r="N167" s="127">
        <f t="shared" si="39"/>
        <v>0</v>
      </c>
    </row>
    <row r="168" spans="1:14" ht="14.25" thickBot="1">
      <c r="A168" s="238"/>
      <c r="B168" s="188" t="s">
        <v>24</v>
      </c>
      <c r="C168" s="112">
        <v>5.8</v>
      </c>
      <c r="D168" s="112">
        <v>6</v>
      </c>
      <c r="E168" s="112">
        <v>2.2200000000000002</v>
      </c>
      <c r="F168" s="40">
        <f t="shared" si="37"/>
        <v>170.27027027027023</v>
      </c>
      <c r="G168" s="112">
        <v>4</v>
      </c>
      <c r="H168" s="112">
        <v>6385</v>
      </c>
      <c r="I168" s="112">
        <v>1</v>
      </c>
      <c r="J168" s="112">
        <v>0</v>
      </c>
      <c r="K168" s="112">
        <v>0.16</v>
      </c>
      <c r="L168" s="112">
        <v>5.61</v>
      </c>
      <c r="M168" s="42"/>
      <c r="N168" s="127">
        <f t="shared" si="39"/>
        <v>0.40871920544741241</v>
      </c>
    </row>
    <row r="169" spans="1:14" ht="14.25" thickBot="1">
      <c r="A169" s="238"/>
      <c r="B169" s="188" t="s">
        <v>25</v>
      </c>
      <c r="C169" s="112">
        <v>32.299999999999997</v>
      </c>
      <c r="D169" s="112">
        <v>33.619999999999997</v>
      </c>
      <c r="E169" s="112">
        <v>0</v>
      </c>
      <c r="F169" s="40"/>
      <c r="G169" s="112">
        <v>5</v>
      </c>
      <c r="H169" s="112">
        <v>336.2</v>
      </c>
      <c r="I169" s="112">
        <v>0</v>
      </c>
      <c r="J169" s="112">
        <v>0</v>
      </c>
      <c r="K169" s="112">
        <v>0</v>
      </c>
      <c r="L169" s="112">
        <v>0</v>
      </c>
      <c r="M169" s="42"/>
      <c r="N169" s="127"/>
    </row>
    <row r="170" spans="1:14" ht="14.25" thickBot="1">
      <c r="A170" s="238"/>
      <c r="B170" s="188" t="s">
        <v>26</v>
      </c>
      <c r="C170" s="112">
        <v>0</v>
      </c>
      <c r="D170" s="112">
        <v>0.1</v>
      </c>
      <c r="E170" s="112">
        <v>0.05</v>
      </c>
      <c r="F170" s="40">
        <f>(D170-E170)/E170*100</f>
        <v>100</v>
      </c>
      <c r="G170" s="112">
        <v>12</v>
      </c>
      <c r="H170" s="112">
        <v>510.84</v>
      </c>
      <c r="I170" s="112">
        <v>0</v>
      </c>
      <c r="J170" s="112">
        <v>0</v>
      </c>
      <c r="K170" s="112">
        <v>0</v>
      </c>
      <c r="L170" s="112">
        <v>0</v>
      </c>
      <c r="M170" s="42" t="e">
        <f>(K170-L170)/L170*100</f>
        <v>#DIV/0!</v>
      </c>
      <c r="N170" s="127">
        <f>D170/D209*100</f>
        <v>1.0133992695217416E-2</v>
      </c>
    </row>
    <row r="171" spans="1:14" ht="14.25" thickBot="1">
      <c r="A171" s="238"/>
      <c r="B171" s="188" t="s">
        <v>27</v>
      </c>
      <c r="C171" s="115">
        <v>0</v>
      </c>
      <c r="D171" s="115">
        <v>0</v>
      </c>
      <c r="E171" s="115">
        <v>0</v>
      </c>
      <c r="F171" s="40" t="e">
        <f>(D171-E171)/E171*100</f>
        <v>#DIV/0!</v>
      </c>
      <c r="G171" s="115">
        <v>0</v>
      </c>
      <c r="H171" s="115">
        <v>0</v>
      </c>
      <c r="I171" s="115"/>
      <c r="J171" s="115"/>
      <c r="K171" s="115"/>
      <c r="L171" s="115"/>
      <c r="M171" s="39"/>
      <c r="N171" s="127">
        <f>D171/D210*100</f>
        <v>0</v>
      </c>
    </row>
    <row r="172" spans="1:14" ht="14.25" thickBot="1">
      <c r="A172" s="238"/>
      <c r="B172" s="18" t="s">
        <v>28</v>
      </c>
      <c r="C172" s="115"/>
      <c r="D172" s="115"/>
      <c r="E172" s="115"/>
      <c r="F172" s="40"/>
      <c r="G172" s="28"/>
      <c r="H172" s="28"/>
      <c r="I172" s="28"/>
      <c r="J172" s="28"/>
      <c r="K172" s="28"/>
      <c r="L172" s="28"/>
      <c r="M172" s="39"/>
      <c r="N172" s="127"/>
    </row>
    <row r="173" spans="1:14" ht="14.25" thickBot="1">
      <c r="A173" s="238"/>
      <c r="B173" s="18" t="s">
        <v>29</v>
      </c>
      <c r="C173" s="39"/>
      <c r="D173" s="39"/>
      <c r="E173" s="39"/>
      <c r="F173" s="40"/>
      <c r="G173" s="39"/>
      <c r="H173" s="39"/>
      <c r="I173" s="39"/>
      <c r="J173" s="39"/>
      <c r="K173" s="39"/>
      <c r="L173" s="39"/>
      <c r="M173" s="39"/>
      <c r="N173" s="127"/>
    </row>
    <row r="174" spans="1:14" ht="14.25" thickBot="1">
      <c r="A174" s="238"/>
      <c r="B174" s="18" t="s">
        <v>30</v>
      </c>
      <c r="C174" s="39"/>
      <c r="D174" s="39"/>
      <c r="E174" s="39"/>
      <c r="F174" s="40"/>
      <c r="G174" s="39"/>
      <c r="H174" s="39"/>
      <c r="I174" s="39"/>
      <c r="J174" s="39"/>
      <c r="K174" s="39"/>
      <c r="L174" s="39"/>
      <c r="M174" s="39"/>
      <c r="N174" s="127"/>
    </row>
    <row r="175" spans="1:14" ht="14.25" thickBot="1">
      <c r="A175" s="239"/>
      <c r="B175" s="19" t="s">
        <v>31</v>
      </c>
      <c r="C175" s="20">
        <f t="shared" ref="C175:L175" si="40">C163+C165+C166+C167+C168+C169+C170+C171</f>
        <v>40.379999999999995</v>
      </c>
      <c r="D175" s="20">
        <f t="shared" si="40"/>
        <v>53.62</v>
      </c>
      <c r="E175" s="20">
        <f t="shared" si="40"/>
        <v>104.71</v>
      </c>
      <c r="F175" s="20">
        <f>(D175-E175)/E175*100</f>
        <v>-48.791901442078114</v>
      </c>
      <c r="G175" s="20">
        <f t="shared" si="40"/>
        <v>91</v>
      </c>
      <c r="H175" s="20">
        <f t="shared" si="40"/>
        <v>11949.43</v>
      </c>
      <c r="I175" s="20">
        <f t="shared" si="40"/>
        <v>38</v>
      </c>
      <c r="J175" s="20">
        <f t="shared" si="40"/>
        <v>123.66</v>
      </c>
      <c r="K175" s="20">
        <f t="shared" si="40"/>
        <v>282.06000000000006</v>
      </c>
      <c r="L175" s="20">
        <f t="shared" si="40"/>
        <v>73.040000000000006</v>
      </c>
      <c r="M175" s="20">
        <f t="shared" ref="M175:M178" si="41">(K175-L175)/L175*100</f>
        <v>286.17196056955095</v>
      </c>
      <c r="N175" s="128">
        <f>D175/D214*100</f>
        <v>0.47817565707032</v>
      </c>
    </row>
    <row r="176" spans="1:14" ht="15" thickTop="1" thickBot="1">
      <c r="A176" s="238" t="s">
        <v>44</v>
      </c>
      <c r="B176" s="188" t="s">
        <v>19</v>
      </c>
      <c r="C176" s="42">
        <v>1.84</v>
      </c>
      <c r="D176" s="42">
        <v>6.84</v>
      </c>
      <c r="E176" s="42">
        <v>15.43</v>
      </c>
      <c r="F176" s="40">
        <f>(D176-E176)/E176*100</f>
        <v>-55.670771224886586</v>
      </c>
      <c r="G176" s="42">
        <v>40</v>
      </c>
      <c r="H176" s="42">
        <v>2655</v>
      </c>
      <c r="I176" s="42">
        <v>4</v>
      </c>
      <c r="J176" s="42">
        <v>0.2</v>
      </c>
      <c r="K176" s="42">
        <v>0.35</v>
      </c>
      <c r="L176" s="42">
        <v>4.72</v>
      </c>
      <c r="M176" s="39">
        <f t="shared" si="41"/>
        <v>-92.584745762711876</v>
      </c>
      <c r="N176" s="127">
        <f>D176/D202*100</f>
        <v>9.6810884037916239E-2</v>
      </c>
    </row>
    <row r="177" spans="1:14" ht="14.25" thickBot="1">
      <c r="A177" s="238"/>
      <c r="B177" s="188" t="s">
        <v>20</v>
      </c>
      <c r="C177" s="42">
        <v>0.59</v>
      </c>
      <c r="D177" s="42">
        <v>1.74</v>
      </c>
      <c r="E177" s="42">
        <v>5.59</v>
      </c>
      <c r="F177" s="40">
        <f>(D177-E177)/E177*100</f>
        <v>-68.872987477638631</v>
      </c>
      <c r="G177" s="42">
        <v>20</v>
      </c>
      <c r="H177" s="42">
        <v>400</v>
      </c>
      <c r="I177" s="42">
        <v>2</v>
      </c>
      <c r="J177" s="42"/>
      <c r="K177" s="42">
        <v>0.15</v>
      </c>
      <c r="L177" s="42">
        <v>2.14</v>
      </c>
      <c r="M177" s="39">
        <f t="shared" si="41"/>
        <v>-92.990654205607484</v>
      </c>
      <c r="N177" s="127">
        <f>D177/D203*100</f>
        <v>0.11302944409353423</v>
      </c>
    </row>
    <row r="178" spans="1:14" ht="14.25" thickBot="1">
      <c r="A178" s="238"/>
      <c r="B178" s="188" t="s">
        <v>21</v>
      </c>
      <c r="C178" s="42"/>
      <c r="D178" s="42"/>
      <c r="E178" s="42"/>
      <c r="F178" s="40" t="e">
        <f>(D178-E178)/E178*100</f>
        <v>#DIV/0!</v>
      </c>
      <c r="G178" s="42"/>
      <c r="H178" s="42"/>
      <c r="I178" s="42"/>
      <c r="J178" s="42"/>
      <c r="K178" s="42"/>
      <c r="L178" s="42"/>
      <c r="M178" s="39" t="e">
        <f t="shared" si="41"/>
        <v>#DIV/0!</v>
      </c>
      <c r="N178" s="127">
        <f>D178/D204*100</f>
        <v>0</v>
      </c>
    </row>
    <row r="179" spans="1:14" ht="14.25" thickBot="1">
      <c r="A179" s="238"/>
      <c r="B179" s="188" t="s">
        <v>22</v>
      </c>
      <c r="C179" s="42"/>
      <c r="D179" s="42"/>
      <c r="E179" s="42">
        <v>0.02</v>
      </c>
      <c r="F179" s="40">
        <f>(D179-E179)/E179*100</f>
        <v>-100</v>
      </c>
      <c r="G179" s="42"/>
      <c r="H179" s="42"/>
      <c r="I179" s="42"/>
      <c r="J179" s="42"/>
      <c r="K179" s="42"/>
      <c r="L179" s="42"/>
      <c r="M179" s="39"/>
      <c r="N179" s="127">
        <f>D179/D205*100</f>
        <v>0</v>
      </c>
    </row>
    <row r="180" spans="1:14" ht="14.25" thickBot="1">
      <c r="A180" s="238"/>
      <c r="B180" s="188" t="s">
        <v>23</v>
      </c>
      <c r="C180" s="42"/>
      <c r="D180" s="42"/>
      <c r="E180" s="42"/>
      <c r="F180" s="40"/>
      <c r="G180" s="42"/>
      <c r="H180" s="42"/>
      <c r="I180" s="42"/>
      <c r="J180" s="42"/>
      <c r="K180" s="42"/>
      <c r="L180" s="42"/>
      <c r="M180" s="39"/>
      <c r="N180" s="127"/>
    </row>
    <row r="181" spans="1:14" ht="14.25" thickBot="1">
      <c r="A181" s="238"/>
      <c r="B181" s="188" t="s">
        <v>24</v>
      </c>
      <c r="C181" s="42">
        <v>99.26</v>
      </c>
      <c r="D181" s="42">
        <v>172.75</v>
      </c>
      <c r="E181" s="42">
        <v>52.85</v>
      </c>
      <c r="F181" s="40">
        <f>(D181-E181)/E181*100</f>
        <v>226.86849574266793</v>
      </c>
      <c r="G181" s="42">
        <v>844</v>
      </c>
      <c r="H181" s="42">
        <v>30073</v>
      </c>
      <c r="I181" s="42">
        <v>37</v>
      </c>
      <c r="J181" s="42">
        <v>4.03</v>
      </c>
      <c r="K181" s="42">
        <v>27.95</v>
      </c>
      <c r="L181" s="42">
        <v>0.38</v>
      </c>
      <c r="M181" s="39">
        <f>(K181-L181)/L181*100</f>
        <v>7255.2631578947367</v>
      </c>
      <c r="N181" s="127">
        <f>D181/D207*100</f>
        <v>11.767707123506748</v>
      </c>
    </row>
    <row r="182" spans="1:14" ht="14.25" thickBot="1">
      <c r="A182" s="238"/>
      <c r="B182" s="188" t="s">
        <v>25</v>
      </c>
      <c r="C182" s="42"/>
      <c r="D182" s="42">
        <v>68</v>
      </c>
      <c r="E182" s="42">
        <v>93.86</v>
      </c>
      <c r="F182" s="40">
        <f>(D182-E182)/E182*100</f>
        <v>-27.551672704027276</v>
      </c>
      <c r="G182" s="42">
        <v>10</v>
      </c>
      <c r="H182" s="42">
        <v>1136</v>
      </c>
      <c r="I182" s="42">
        <v>452</v>
      </c>
      <c r="J182" s="42">
        <v>12.6</v>
      </c>
      <c r="K182" s="42">
        <v>59.2</v>
      </c>
      <c r="L182" s="42">
        <v>40.69</v>
      </c>
      <c r="M182" s="39">
        <f>(K182-L182)/L182*100</f>
        <v>45.490292455148698</v>
      </c>
      <c r="N182" s="127">
        <f>D182/D208*100</f>
        <v>7.3588763394074803</v>
      </c>
    </row>
    <row r="183" spans="1:14" ht="14.25" thickBot="1">
      <c r="A183" s="238"/>
      <c r="B183" s="188" t="s">
        <v>26</v>
      </c>
      <c r="C183" s="42">
        <v>0.59</v>
      </c>
      <c r="D183" s="42">
        <v>4.4000000000000004</v>
      </c>
      <c r="E183" s="42">
        <v>1.33</v>
      </c>
      <c r="F183" s="40">
        <f>(D183-E183)/E183*100</f>
        <v>230.82706766917295</v>
      </c>
      <c r="G183" s="42">
        <v>5</v>
      </c>
      <c r="H183" s="42">
        <v>8979</v>
      </c>
      <c r="I183" s="42"/>
      <c r="J183" s="42"/>
      <c r="K183" s="42"/>
      <c r="L183" s="42"/>
      <c r="M183" s="39"/>
      <c r="N183" s="127">
        <f>D183/D209*100</f>
        <v>0.4458956785895663</v>
      </c>
    </row>
    <row r="184" spans="1:14" ht="14.25" thickBot="1">
      <c r="A184" s="238"/>
      <c r="B184" s="188" t="s">
        <v>27</v>
      </c>
      <c r="C184" s="42">
        <v>0.46</v>
      </c>
      <c r="D184" s="42">
        <v>0.46</v>
      </c>
      <c r="E184" s="42"/>
      <c r="F184" s="39"/>
      <c r="G184" s="42">
        <v>2</v>
      </c>
      <c r="H184" s="42">
        <v>13.97</v>
      </c>
      <c r="I184" s="42"/>
      <c r="J184" s="42"/>
      <c r="K184" s="42"/>
      <c r="L184" s="42"/>
      <c r="M184" s="39"/>
      <c r="N184" s="127"/>
    </row>
    <row r="185" spans="1:14" ht="14.25" thickBot="1">
      <c r="A185" s="238"/>
      <c r="B185" s="18" t="s">
        <v>28</v>
      </c>
      <c r="C185" s="42"/>
      <c r="D185" s="42"/>
      <c r="E185" s="42"/>
      <c r="F185" s="39"/>
      <c r="G185" s="42"/>
      <c r="H185" s="42"/>
      <c r="I185" s="42"/>
      <c r="J185" s="42"/>
      <c r="K185" s="42"/>
      <c r="L185" s="42"/>
      <c r="M185" s="39"/>
      <c r="N185" s="127"/>
    </row>
    <row r="186" spans="1:14" ht="14.25" thickBot="1">
      <c r="A186" s="238"/>
      <c r="B186" s="18" t="s">
        <v>29</v>
      </c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127"/>
    </row>
    <row r="187" spans="1:14" ht="14.25" thickBot="1">
      <c r="A187" s="238"/>
      <c r="B187" s="18" t="s">
        <v>30</v>
      </c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127"/>
    </row>
    <row r="188" spans="1:14" ht="14.25" thickBot="1">
      <c r="A188" s="239"/>
      <c r="B188" s="19" t="s">
        <v>31</v>
      </c>
      <c r="C188" s="20">
        <f t="shared" ref="C188:L188" si="42">C176+C178+C179+C180+C181+C182+C183+C184</f>
        <v>102.15</v>
      </c>
      <c r="D188" s="20">
        <f t="shared" si="42"/>
        <v>252.45000000000002</v>
      </c>
      <c r="E188" s="20">
        <f t="shared" si="42"/>
        <v>163.49</v>
      </c>
      <c r="F188" s="20">
        <f>(D188-E188)/E188*100</f>
        <v>54.413113951923663</v>
      </c>
      <c r="G188" s="20">
        <f t="shared" si="42"/>
        <v>901</v>
      </c>
      <c r="H188" s="20">
        <f t="shared" si="42"/>
        <v>42856.97</v>
      </c>
      <c r="I188" s="20">
        <f t="shared" si="42"/>
        <v>493</v>
      </c>
      <c r="J188" s="20">
        <f t="shared" si="42"/>
        <v>16.829999999999998</v>
      </c>
      <c r="K188" s="20">
        <f t="shared" si="42"/>
        <v>87.5</v>
      </c>
      <c r="L188" s="20">
        <f t="shared" si="42"/>
        <v>45.79</v>
      </c>
      <c r="M188" s="20">
        <f>(K188-L188)/L188*100</f>
        <v>91.089757588993237</v>
      </c>
      <c r="N188" s="128">
        <f>D188/D214*100</f>
        <v>2.2513137752219752</v>
      </c>
    </row>
    <row r="189" spans="1:14" ht="14.25" thickTop="1">
      <c r="A189" s="240" t="s">
        <v>47</v>
      </c>
      <c r="B189" s="188" t="s">
        <v>19</v>
      </c>
      <c r="C189" s="87">
        <v>14.01</v>
      </c>
      <c r="D189" s="87">
        <v>57.65</v>
      </c>
      <c r="E189" s="87">
        <v>109.03</v>
      </c>
      <c r="F189" s="42">
        <f>(D189-E189)/E189*100</f>
        <v>-47.124644593231224</v>
      </c>
      <c r="G189" s="88">
        <v>444</v>
      </c>
      <c r="H189" s="88">
        <v>506865.59</v>
      </c>
      <c r="I189" s="88">
        <v>63</v>
      </c>
      <c r="J189" s="88">
        <v>8.94</v>
      </c>
      <c r="K189" s="88">
        <v>23.25</v>
      </c>
      <c r="L189" s="88">
        <v>24.68</v>
      </c>
      <c r="M189" s="42">
        <f>(K189-L189)/L189*100</f>
        <v>-5.7941653160453797</v>
      </c>
      <c r="N189" s="132">
        <f>D189/D202*100</f>
        <v>0.81595723169384082</v>
      </c>
    </row>
    <row r="190" spans="1:14">
      <c r="A190" s="241"/>
      <c r="B190" s="188" t="s">
        <v>20</v>
      </c>
      <c r="C190" s="88">
        <v>2.5099999999999998</v>
      </c>
      <c r="D190" s="88">
        <v>2.58</v>
      </c>
      <c r="E190" s="88">
        <v>10.64</v>
      </c>
      <c r="F190" s="39">
        <f>(D190-E190)/E190*100</f>
        <v>-75.751879699248121</v>
      </c>
      <c r="G190" s="88">
        <v>24</v>
      </c>
      <c r="H190" s="88">
        <v>480</v>
      </c>
      <c r="I190" s="88">
        <v>3</v>
      </c>
      <c r="J190" s="88">
        <v>0.2</v>
      </c>
      <c r="K190" s="88">
        <v>0.53</v>
      </c>
      <c r="L190" s="88">
        <v>4.4000000000000004</v>
      </c>
      <c r="M190" s="39">
        <f>(K190-L190)/L190*100</f>
        <v>-87.954545454545453</v>
      </c>
      <c r="N190" s="132">
        <f>D190/D203*100</f>
        <v>0.16759538262144733</v>
      </c>
    </row>
    <row r="191" spans="1:14">
      <c r="A191" s="241"/>
      <c r="B191" s="188" t="s">
        <v>21</v>
      </c>
      <c r="C191" s="88"/>
      <c r="D191" s="88"/>
      <c r="E191" s="88"/>
      <c r="F191" s="39"/>
      <c r="G191" s="88"/>
      <c r="H191" s="88"/>
      <c r="I191" s="88"/>
      <c r="J191" s="88"/>
      <c r="K191" s="88"/>
      <c r="L191" s="88"/>
      <c r="M191" s="39"/>
      <c r="N191" s="132"/>
    </row>
    <row r="192" spans="1:14">
      <c r="A192" s="241"/>
      <c r="B192" s="188" t="s">
        <v>22</v>
      </c>
      <c r="C192" s="88"/>
      <c r="D192" s="88"/>
      <c r="E192" s="88"/>
      <c r="F192" s="39"/>
      <c r="G192" s="88"/>
      <c r="H192" s="88"/>
      <c r="I192" s="88"/>
      <c r="J192" s="88"/>
      <c r="K192" s="88"/>
      <c r="L192" s="88"/>
      <c r="M192" s="39"/>
      <c r="N192" s="132"/>
    </row>
    <row r="193" spans="1:14">
      <c r="A193" s="241"/>
      <c r="B193" s="188" t="s">
        <v>23</v>
      </c>
      <c r="C193" s="88"/>
      <c r="D193" s="88"/>
      <c r="E193" s="88"/>
      <c r="F193" s="39"/>
      <c r="G193" s="88"/>
      <c r="H193" s="88"/>
      <c r="I193" s="88"/>
      <c r="J193" s="88"/>
      <c r="K193" s="88"/>
      <c r="L193" s="88"/>
      <c r="M193" s="39"/>
      <c r="N193" s="132"/>
    </row>
    <row r="194" spans="1:14">
      <c r="A194" s="241"/>
      <c r="B194" s="188" t="s">
        <v>24</v>
      </c>
      <c r="C194" s="88"/>
      <c r="D194" s="88"/>
      <c r="E194" s="88">
        <v>2.63</v>
      </c>
      <c r="F194" s="39">
        <f>(D194-E194)/E194*100</f>
        <v>-100</v>
      </c>
      <c r="G194" s="88"/>
      <c r="H194" s="88"/>
      <c r="I194" s="88"/>
      <c r="J194" s="88"/>
      <c r="K194" s="88"/>
      <c r="L194" s="88"/>
      <c r="M194" s="39"/>
      <c r="N194" s="132">
        <f>D194/D207*100</f>
        <v>0</v>
      </c>
    </row>
    <row r="195" spans="1:14">
      <c r="A195" s="241"/>
      <c r="B195" s="188" t="s">
        <v>25</v>
      </c>
      <c r="C195" s="90"/>
      <c r="D195" s="90"/>
      <c r="E195" s="90"/>
      <c r="F195" s="39"/>
      <c r="G195" s="90"/>
      <c r="H195" s="90"/>
      <c r="I195" s="90"/>
      <c r="J195" s="90"/>
      <c r="K195" s="90"/>
      <c r="L195" s="90"/>
      <c r="M195" s="39"/>
      <c r="N195" s="132"/>
    </row>
    <row r="196" spans="1:14">
      <c r="A196" s="241"/>
      <c r="B196" s="188" t="s">
        <v>26</v>
      </c>
      <c r="C196" s="88">
        <v>0.12</v>
      </c>
      <c r="D196" s="88">
        <v>0.8</v>
      </c>
      <c r="E196" s="88">
        <v>0.82</v>
      </c>
      <c r="F196" s="39">
        <f>(D196-E196)/E196*100</f>
        <v>-2.4390243902438913</v>
      </c>
      <c r="G196" s="88">
        <v>73</v>
      </c>
      <c r="H196" s="88">
        <v>2926.44</v>
      </c>
      <c r="I196" s="88"/>
      <c r="J196" s="88"/>
      <c r="K196" s="88"/>
      <c r="L196" s="88"/>
      <c r="M196" s="39"/>
      <c r="N196" s="132">
        <f>D196/D209*100</f>
        <v>8.107194156173933E-2</v>
      </c>
    </row>
    <row r="197" spans="1:14">
      <c r="A197" s="241"/>
      <c r="B197" s="188" t="s">
        <v>27</v>
      </c>
      <c r="C197" s="88"/>
      <c r="D197" s="88"/>
      <c r="E197" s="88"/>
      <c r="F197" s="39"/>
      <c r="G197" s="88"/>
      <c r="H197" s="88"/>
      <c r="I197" s="88"/>
      <c r="J197" s="88"/>
      <c r="K197" s="88"/>
      <c r="L197" s="88"/>
      <c r="M197" s="39"/>
      <c r="N197" s="132"/>
    </row>
    <row r="198" spans="1:14">
      <c r="A198" s="241"/>
      <c r="B198" s="18" t="s">
        <v>28</v>
      </c>
      <c r="C198" s="91"/>
      <c r="D198" s="91"/>
      <c r="E198" s="91"/>
      <c r="F198" s="39"/>
      <c r="G198" s="91"/>
      <c r="H198" s="91"/>
      <c r="I198" s="91"/>
      <c r="J198" s="91"/>
      <c r="K198" s="91"/>
      <c r="L198" s="91"/>
      <c r="M198" s="39"/>
      <c r="N198" s="132"/>
    </row>
    <row r="199" spans="1:14">
      <c r="A199" s="241"/>
      <c r="B199" s="18" t="s">
        <v>29</v>
      </c>
      <c r="C199" s="91"/>
      <c r="D199" s="91"/>
      <c r="E199" s="91"/>
      <c r="F199" s="39"/>
      <c r="G199" s="91"/>
      <c r="H199" s="91"/>
      <c r="I199" s="91"/>
      <c r="J199" s="91"/>
      <c r="K199" s="91"/>
      <c r="L199" s="91"/>
      <c r="M199" s="39"/>
      <c r="N199" s="132"/>
    </row>
    <row r="200" spans="1:14">
      <c r="A200" s="241"/>
      <c r="B200" s="18" t="s">
        <v>30</v>
      </c>
      <c r="C200" s="91"/>
      <c r="D200" s="91"/>
      <c r="E200" s="91"/>
      <c r="F200" s="39"/>
      <c r="G200" s="91"/>
      <c r="H200" s="91"/>
      <c r="I200" s="91"/>
      <c r="J200" s="91"/>
      <c r="K200" s="91"/>
      <c r="L200" s="91"/>
      <c r="M200" s="39"/>
      <c r="N200" s="132"/>
    </row>
    <row r="201" spans="1:14" ht="14.25" thickBot="1">
      <c r="A201" s="237"/>
      <c r="B201" s="19" t="s">
        <v>31</v>
      </c>
      <c r="C201" s="20">
        <f t="shared" ref="C201:L201" si="43">C189+C191+C192+C193+C194+C195+C196+C197</f>
        <v>14.129999999999999</v>
      </c>
      <c r="D201" s="20">
        <f t="shared" si="43"/>
        <v>58.449999999999996</v>
      </c>
      <c r="E201" s="20">
        <f t="shared" si="43"/>
        <v>112.47999999999999</v>
      </c>
      <c r="F201" s="20">
        <f t="shared" ref="F201:F214" si="44">(D201-E201)/E201*100</f>
        <v>-48.035206258890469</v>
      </c>
      <c r="G201" s="20">
        <f t="shared" si="43"/>
        <v>517</v>
      </c>
      <c r="H201" s="20">
        <f t="shared" si="43"/>
        <v>509792.03</v>
      </c>
      <c r="I201" s="20">
        <f t="shared" si="43"/>
        <v>63</v>
      </c>
      <c r="J201" s="20">
        <f t="shared" si="43"/>
        <v>8.94</v>
      </c>
      <c r="K201" s="20">
        <f t="shared" si="43"/>
        <v>23.25</v>
      </c>
      <c r="L201" s="20">
        <f t="shared" si="43"/>
        <v>24.68</v>
      </c>
      <c r="M201" s="20">
        <f>(K201-L201)/L201*100</f>
        <v>-5.7941653160453797</v>
      </c>
      <c r="N201" s="128">
        <f>D201/D214*100</f>
        <v>0.52124892121895194</v>
      </c>
    </row>
    <row r="202" spans="1:14" ht="15" thickTop="1" thickBot="1">
      <c r="A202" s="236" t="s">
        <v>49</v>
      </c>
      <c r="B202" s="188" t="s">
        <v>19</v>
      </c>
      <c r="C202" s="40">
        <f>C7+C20+C33+C46+C59+C72+C85+C98+C111+C124+C137+C150+C163+C176+C189</f>
        <v>1957.1514699999998</v>
      </c>
      <c r="D202" s="40">
        <f>D7+D20+D33+D46+D59+D72+D85+D98+D111+D124+D137+D150+D163+D176+D189</f>
        <v>7065.3212890000013</v>
      </c>
      <c r="E202" s="40">
        <f>E7+E20+E33+E46+E59+E72+E85+E98+E111+E124+E137+E150+E163+E176+E189</f>
        <v>8850.3219869999994</v>
      </c>
      <c r="F202" s="40">
        <f t="shared" si="44"/>
        <v>-20.168765618041213</v>
      </c>
      <c r="G202" s="40">
        <f t="shared" ref="G202:L202" si="45">G7+G20+G33+G46+G59+G72+G85+G98+G111+G124+G137+G150+G163+G176+G189</f>
        <v>48997</v>
      </c>
      <c r="H202" s="40">
        <f t="shared" si="45"/>
        <v>4779033.0988310007</v>
      </c>
      <c r="I202" s="40">
        <f t="shared" si="45"/>
        <v>7157</v>
      </c>
      <c r="J202" s="40">
        <f t="shared" si="45"/>
        <v>1468.1560930000003</v>
      </c>
      <c r="K202" s="40">
        <f t="shared" si="45"/>
        <v>5272.5897929999992</v>
      </c>
      <c r="L202" s="40">
        <f t="shared" si="45"/>
        <v>3976.4634829999991</v>
      </c>
      <c r="M202" s="40">
        <f t="shared" ref="M202:M214" si="46">(K202-L202)/L202*100</f>
        <v>32.594950652536909</v>
      </c>
      <c r="N202" s="131">
        <f>D202/D214*100</f>
        <v>63.007546620300189</v>
      </c>
    </row>
    <row r="203" spans="1:14" ht="14.25" thickBot="1">
      <c r="A203" s="238"/>
      <c r="B203" s="188" t="s">
        <v>20</v>
      </c>
      <c r="C203" s="40">
        <f t="shared" ref="C203:C213" si="47">C8+C21+C34+C47+C60+C73+C86+C99+C112+C125+C138+C151+C164+C177+C190</f>
        <v>447.73933499999998</v>
      </c>
      <c r="D203" s="40">
        <f t="shared" ref="D203:D213" si="48">D8+D21+D34+D47+D60+D73+D86+D99+D112+D125+D138+D151+D164+D177+D190</f>
        <v>1539.4218859999999</v>
      </c>
      <c r="E203" s="40">
        <f t="shared" ref="E203:E213" si="49">E8+E21+E34+E47+E60+E73+E86+E99+E112+E125+E138+E151+E164+E177+E190</f>
        <v>2048.0754589999997</v>
      </c>
      <c r="F203" s="39">
        <f t="shared" si="44"/>
        <v>-24.835685167984813</v>
      </c>
      <c r="G203" s="40">
        <f>G8+G21+G34+G47+G60+G73+G86+G99+G112+G125+G138+G151+G164+G177+G190</f>
        <v>20485</v>
      </c>
      <c r="H203" s="40">
        <f>H8+H21+H34+H47+H60+H73+H86+H99+H112+H125+H138+H151+H164+H177+H190</f>
        <v>411850.19999999995</v>
      </c>
      <c r="I203" s="40">
        <f t="shared" ref="I203:I213" si="50">I8+I21+I34+I47+I60+I73+I86+I99+I112+I125+I138+I151+I164+I177+I190</f>
        <v>3181</v>
      </c>
      <c r="J203" s="40">
        <f t="shared" ref="J203:J213" si="51">J8+J21+J34+J47+J60+J73+J86+J99+J112+J125+J138+J151+J164+J177+J190</f>
        <v>462.6565260000001</v>
      </c>
      <c r="K203" s="40">
        <f t="shared" ref="K203:K213" si="52">K8+K21+K34+K47+K60+K73+K86+K99+K112+K125+K138+K151+K164+K177+K190</f>
        <v>1732.9348019999995</v>
      </c>
      <c r="L203" s="40">
        <f t="shared" ref="L203:L213" si="53">L8+L21+L34+L47+L60+L73+L86+L99+L112+L125+L138+L151+L164+L177+L190</f>
        <v>1412.9204690000006</v>
      </c>
      <c r="M203" s="39">
        <f t="shared" si="46"/>
        <v>22.649139850489263</v>
      </c>
      <c r="N203" s="127">
        <f>D203/D214*100</f>
        <v>13.728348971400248</v>
      </c>
    </row>
    <row r="204" spans="1:14" ht="14.25" thickBot="1">
      <c r="A204" s="238"/>
      <c r="B204" s="188" t="s">
        <v>21</v>
      </c>
      <c r="C204" s="40">
        <f t="shared" si="47"/>
        <v>130.129323</v>
      </c>
      <c r="D204" s="40">
        <f t="shared" si="48"/>
        <v>458.50984600000004</v>
      </c>
      <c r="E204" s="40">
        <f t="shared" si="49"/>
        <v>496.27717000000001</v>
      </c>
      <c r="F204" s="39">
        <f t="shared" si="44"/>
        <v>-7.6101272198356353</v>
      </c>
      <c r="G204" s="40">
        <f t="shared" ref="G204:G213" si="54">G9+G22+G35+G48+G61+G74+G87+G100+G113+G126+G139+G152+G165+G178+G191</f>
        <v>712</v>
      </c>
      <c r="H204" s="40">
        <f>H9+H22+H35+H48+H61+H74+H87+H100+H113+H126+H139+H152+H165+H178+H191</f>
        <v>604662.91233100009</v>
      </c>
      <c r="I204" s="40">
        <f t="shared" si="50"/>
        <v>60</v>
      </c>
      <c r="J204" s="40">
        <f t="shared" si="51"/>
        <v>202.54</v>
      </c>
      <c r="K204" s="40">
        <f t="shared" si="52"/>
        <v>309.22778699999998</v>
      </c>
      <c r="L204" s="40">
        <f t="shared" si="53"/>
        <v>325.599692</v>
      </c>
      <c r="M204" s="39">
        <f t="shared" si="46"/>
        <v>-5.0282311077861914</v>
      </c>
      <c r="N204" s="127">
        <f>D204/D214*100</f>
        <v>4.0889266483450442</v>
      </c>
    </row>
    <row r="205" spans="1:14" ht="14.25" thickBot="1">
      <c r="A205" s="238"/>
      <c r="B205" s="188" t="s">
        <v>22</v>
      </c>
      <c r="C205" s="40">
        <f t="shared" si="47"/>
        <v>11.752641000000002</v>
      </c>
      <c r="D205" s="40">
        <f t="shared" si="48"/>
        <v>150.08266899999998</v>
      </c>
      <c r="E205" s="40">
        <f t="shared" si="49"/>
        <v>122.061916</v>
      </c>
      <c r="F205" s="39">
        <f t="shared" si="44"/>
        <v>22.956179878415135</v>
      </c>
      <c r="G205" s="40">
        <f t="shared" si="54"/>
        <v>1595</v>
      </c>
      <c r="H205" s="40">
        <f t="shared" ref="H205:H213" si="55">H10+H23+H36+H49+H62+H75+H88+H101+H114+H127+H140+H153+H166+H179+H192</f>
        <v>370046.49</v>
      </c>
      <c r="I205" s="40">
        <f t="shared" si="50"/>
        <v>228</v>
      </c>
      <c r="J205" s="40">
        <f t="shared" si="51"/>
        <v>4.46</v>
      </c>
      <c r="K205" s="40">
        <f t="shared" si="52"/>
        <v>19.514500000000002</v>
      </c>
      <c r="L205" s="40">
        <f t="shared" si="53"/>
        <v>34.890000000000008</v>
      </c>
      <c r="M205" s="39">
        <f t="shared" si="46"/>
        <v>-44.068501003152768</v>
      </c>
      <c r="N205" s="127">
        <f>D205/D214*100</f>
        <v>1.3384162414013865</v>
      </c>
    </row>
    <row r="206" spans="1:14" ht="14.25" thickBot="1">
      <c r="A206" s="238"/>
      <c r="B206" s="188" t="s">
        <v>23</v>
      </c>
      <c r="C206" s="40">
        <f t="shared" si="47"/>
        <v>13.403953999999999</v>
      </c>
      <c r="D206" s="40">
        <f t="shared" si="48"/>
        <v>37.523799000000004</v>
      </c>
      <c r="E206" s="40">
        <f t="shared" si="49"/>
        <v>29.866464000000001</v>
      </c>
      <c r="F206" s="39">
        <f t="shared" si="44"/>
        <v>25.6385724135271</v>
      </c>
      <c r="G206" s="40">
        <f t="shared" si="54"/>
        <v>811</v>
      </c>
      <c r="H206" s="40">
        <f t="shared" si="55"/>
        <v>116193.62714999999</v>
      </c>
      <c r="I206" s="40">
        <f t="shared" si="50"/>
        <v>6</v>
      </c>
      <c r="J206" s="40">
        <f t="shared" si="51"/>
        <v>19.86</v>
      </c>
      <c r="K206" s="40">
        <f t="shared" si="52"/>
        <v>21.229999999999997</v>
      </c>
      <c r="L206" s="40">
        <f t="shared" si="53"/>
        <v>1.1200000000000001</v>
      </c>
      <c r="M206" s="39">
        <f t="shared" si="46"/>
        <v>1795.5357142857138</v>
      </c>
      <c r="N206" s="127">
        <f>D206/D214*100</f>
        <v>0.33463198885862772</v>
      </c>
    </row>
    <row r="207" spans="1:14" ht="14.25" thickBot="1">
      <c r="A207" s="238"/>
      <c r="B207" s="188" t="s">
        <v>24</v>
      </c>
      <c r="C207" s="40">
        <f t="shared" si="47"/>
        <v>461.41032999999999</v>
      </c>
      <c r="D207" s="40">
        <f t="shared" si="48"/>
        <v>1468.0005049999997</v>
      </c>
      <c r="E207" s="40">
        <f t="shared" si="49"/>
        <v>1246.4526230000001</v>
      </c>
      <c r="F207" s="39">
        <f t="shared" si="44"/>
        <v>17.774272195502419</v>
      </c>
      <c r="G207" s="40">
        <f t="shared" si="54"/>
        <v>123120.49</v>
      </c>
      <c r="H207" s="40">
        <f t="shared" si="55"/>
        <v>844301.41660200013</v>
      </c>
      <c r="I207" s="40">
        <f t="shared" si="50"/>
        <v>228</v>
      </c>
      <c r="J207" s="40">
        <f t="shared" si="51"/>
        <v>154.2595</v>
      </c>
      <c r="K207" s="40">
        <f t="shared" si="52"/>
        <v>548.99145699999997</v>
      </c>
      <c r="L207" s="40">
        <f t="shared" si="53"/>
        <v>278.24978700000008</v>
      </c>
      <c r="M207" s="39">
        <f t="shared" si="46"/>
        <v>97.301662983842576</v>
      </c>
      <c r="N207" s="127">
        <f>D207/D214*100</f>
        <v>13.091423089480353</v>
      </c>
    </row>
    <row r="208" spans="1:14" ht="14.25" thickBot="1">
      <c r="A208" s="238"/>
      <c r="B208" s="188" t="s">
        <v>25</v>
      </c>
      <c r="C208" s="40">
        <f t="shared" si="47"/>
        <v>43.245399999999997</v>
      </c>
      <c r="D208" s="40">
        <f t="shared" si="48"/>
        <v>924.05412000000001</v>
      </c>
      <c r="E208" s="40">
        <f t="shared" si="49"/>
        <v>525.23860000000002</v>
      </c>
      <c r="F208" s="39">
        <f t="shared" si="44"/>
        <v>75.930352415073827</v>
      </c>
      <c r="G208" s="40">
        <f t="shared" si="54"/>
        <v>438</v>
      </c>
      <c r="H208" s="40">
        <f t="shared" si="55"/>
        <v>18036.679</v>
      </c>
      <c r="I208" s="40">
        <f t="shared" si="50"/>
        <v>1266</v>
      </c>
      <c r="J208" s="40">
        <f t="shared" si="51"/>
        <v>592.2700000000001</v>
      </c>
      <c r="K208" s="40">
        <f t="shared" si="52"/>
        <v>764.02380000000005</v>
      </c>
      <c r="L208" s="40">
        <f t="shared" si="53"/>
        <v>186.93020000000001</v>
      </c>
      <c r="M208" s="39">
        <f t="shared" si="46"/>
        <v>308.72143719955363</v>
      </c>
      <c r="N208" s="127">
        <f>D208/D214*100</f>
        <v>8.2405853412819177</v>
      </c>
    </row>
    <row r="209" spans="1:14" ht="14.25" thickBot="1">
      <c r="A209" s="238"/>
      <c r="B209" s="188" t="s">
        <v>26</v>
      </c>
      <c r="C209" s="40">
        <f t="shared" si="47"/>
        <v>215.24303800000001</v>
      </c>
      <c r="D209" s="40">
        <f t="shared" si="48"/>
        <v>986.77789699999971</v>
      </c>
      <c r="E209" s="40">
        <f t="shared" si="49"/>
        <v>656.46975500000019</v>
      </c>
      <c r="F209" s="39">
        <f t="shared" si="44"/>
        <v>50.3158202619707</v>
      </c>
      <c r="G209" s="40">
        <f t="shared" si="54"/>
        <v>43294</v>
      </c>
      <c r="H209" s="40">
        <f t="shared" si="55"/>
        <v>12004260.3937</v>
      </c>
      <c r="I209" s="40">
        <f t="shared" si="50"/>
        <v>695</v>
      </c>
      <c r="J209" s="40">
        <f t="shared" si="51"/>
        <v>128.96623600000001</v>
      </c>
      <c r="K209" s="40">
        <f t="shared" si="52"/>
        <v>279.79264999999992</v>
      </c>
      <c r="L209" s="40">
        <f t="shared" si="53"/>
        <v>170.20359499999998</v>
      </c>
      <c r="M209" s="39">
        <f t="shared" si="46"/>
        <v>64.387038945916487</v>
      </c>
      <c r="N209" s="127">
        <f>D209/D214*100</f>
        <v>8.7999472077665697</v>
      </c>
    </row>
    <row r="210" spans="1:14" ht="14.25" thickBot="1">
      <c r="A210" s="238"/>
      <c r="B210" s="188" t="s">
        <v>27</v>
      </c>
      <c r="C210" s="40">
        <f t="shared" si="47"/>
        <v>69.908854000000005</v>
      </c>
      <c r="D210" s="40">
        <f t="shared" si="48"/>
        <v>123.18233899999998</v>
      </c>
      <c r="E210" s="40">
        <f t="shared" si="49"/>
        <v>65.570160999999999</v>
      </c>
      <c r="F210" s="39">
        <f t="shared" si="44"/>
        <v>87.863407869320298</v>
      </c>
      <c r="G210" s="40">
        <f t="shared" si="54"/>
        <v>1679</v>
      </c>
      <c r="H210" s="40">
        <f t="shared" si="55"/>
        <v>38483.658499999998</v>
      </c>
      <c r="I210" s="40">
        <f t="shared" si="50"/>
        <v>2</v>
      </c>
      <c r="J210" s="40">
        <f t="shared" si="51"/>
        <v>3.68</v>
      </c>
      <c r="K210" s="40">
        <f t="shared" si="52"/>
        <v>6.3800000000000008</v>
      </c>
      <c r="L210" s="40">
        <f t="shared" si="53"/>
        <v>7.0000000000000007E-2</v>
      </c>
      <c r="M210" s="39">
        <f t="shared" si="46"/>
        <v>9014.2857142857138</v>
      </c>
      <c r="N210" s="127">
        <f>D210/D214*100</f>
        <v>1.0985228625659065</v>
      </c>
    </row>
    <row r="211" spans="1:14" ht="14.25" thickBot="1">
      <c r="A211" s="238"/>
      <c r="B211" s="18" t="s">
        <v>28</v>
      </c>
      <c r="C211" s="40">
        <f t="shared" si="47"/>
        <v>19.68</v>
      </c>
      <c r="D211" s="40">
        <f t="shared" si="48"/>
        <v>55.15</v>
      </c>
      <c r="E211" s="40">
        <f t="shared" si="49"/>
        <v>21.42</v>
      </c>
      <c r="F211" s="39">
        <f t="shared" si="44"/>
        <v>157.46965452847803</v>
      </c>
      <c r="G211" s="40">
        <f t="shared" si="54"/>
        <v>15</v>
      </c>
      <c r="H211" s="40">
        <f t="shared" si="55"/>
        <v>8938.9599999999991</v>
      </c>
      <c r="I211" s="40">
        <f t="shared" si="50"/>
        <v>1</v>
      </c>
      <c r="J211" s="40">
        <f t="shared" si="51"/>
        <v>3.68</v>
      </c>
      <c r="K211" s="40">
        <f t="shared" si="52"/>
        <v>3.68</v>
      </c>
      <c r="L211" s="40">
        <f t="shared" si="53"/>
        <v>0</v>
      </c>
      <c r="M211" s="39" t="e">
        <f t="shared" si="46"/>
        <v>#DIV/0!</v>
      </c>
      <c r="N211" s="127">
        <f>D211/D214*100</f>
        <v>0.49181998298075619</v>
      </c>
    </row>
    <row r="212" spans="1:14" ht="14.25" thickBot="1">
      <c r="A212" s="238"/>
      <c r="B212" s="18" t="s">
        <v>29</v>
      </c>
      <c r="C212" s="40">
        <f t="shared" si="47"/>
        <v>1.1473</v>
      </c>
      <c r="D212" s="40">
        <f t="shared" si="48"/>
        <v>1.1473</v>
      </c>
      <c r="E212" s="40">
        <f t="shared" si="49"/>
        <v>13.517457</v>
      </c>
      <c r="F212" s="39">
        <f t="shared" si="44"/>
        <v>-91.512456817876313</v>
      </c>
      <c r="G212" s="40">
        <f t="shared" si="54"/>
        <v>1</v>
      </c>
      <c r="H212" s="40">
        <f t="shared" si="55"/>
        <v>314.41000000000003</v>
      </c>
      <c r="I212" s="40">
        <f t="shared" si="50"/>
        <v>1</v>
      </c>
      <c r="J212" s="40">
        <f t="shared" si="51"/>
        <v>0</v>
      </c>
      <c r="K212" s="40">
        <f t="shared" si="52"/>
        <v>2.7</v>
      </c>
      <c r="L212" s="40">
        <f t="shared" si="53"/>
        <v>0</v>
      </c>
      <c r="M212" s="39" t="e">
        <f t="shared" si="46"/>
        <v>#DIV/0!</v>
      </c>
      <c r="N212" s="127">
        <f>D212/D214*100</f>
        <v>1.0231460860812721E-2</v>
      </c>
    </row>
    <row r="213" spans="1:14" ht="14.25" thickBot="1">
      <c r="A213" s="238"/>
      <c r="B213" s="18" t="s">
        <v>30</v>
      </c>
      <c r="C213" s="40">
        <f t="shared" si="47"/>
        <v>48.460700000000003</v>
      </c>
      <c r="D213" s="40">
        <f t="shared" si="48"/>
        <v>61.572200000000002</v>
      </c>
      <c r="E213" s="40">
        <f t="shared" si="49"/>
        <v>26.27</v>
      </c>
      <c r="F213" s="39">
        <f t="shared" si="44"/>
        <v>134.38218500190331</v>
      </c>
      <c r="G213" s="40">
        <f t="shared" si="54"/>
        <v>41</v>
      </c>
      <c r="H213" s="40">
        <f t="shared" si="55"/>
        <v>24641.63</v>
      </c>
      <c r="I213" s="40">
        <f t="shared" si="50"/>
        <v>0</v>
      </c>
      <c r="J213" s="40">
        <f t="shared" si="51"/>
        <v>0</v>
      </c>
      <c r="K213" s="40">
        <f t="shared" si="52"/>
        <v>0</v>
      </c>
      <c r="L213" s="40">
        <f t="shared" si="53"/>
        <v>0</v>
      </c>
      <c r="M213" s="39" t="e">
        <f t="shared" si="46"/>
        <v>#DIV/0!</v>
      </c>
      <c r="N213" s="127">
        <f>D213/D214*100</f>
        <v>0.54909226393631405</v>
      </c>
    </row>
    <row r="214" spans="1:14" ht="14.25" thickBot="1">
      <c r="A214" s="244"/>
      <c r="B214" s="43" t="s">
        <v>31</v>
      </c>
      <c r="C214" s="44">
        <f t="shared" ref="C214:L214" si="56">C202+C204+C205+C206+C207+C208+C209+C210</f>
        <v>2902.2450099999996</v>
      </c>
      <c r="D214" s="44">
        <f t="shared" si="56"/>
        <v>11213.452464000002</v>
      </c>
      <c r="E214" s="44">
        <f>E202+E204+E205+E206+E207+E208+E209+E210</f>
        <v>11992.258675999999</v>
      </c>
      <c r="F214" s="44">
        <f t="shared" si="44"/>
        <v>-6.4942412688163209</v>
      </c>
      <c r="G214" s="44">
        <f t="shared" si="56"/>
        <v>220646.49</v>
      </c>
      <c r="H214" s="44">
        <f t="shared" si="56"/>
        <v>18775018.276114002</v>
      </c>
      <c r="I214" s="44">
        <f t="shared" si="56"/>
        <v>9642</v>
      </c>
      <c r="J214" s="44">
        <f t="shared" si="56"/>
        <v>2574.1918290000003</v>
      </c>
      <c r="K214" s="44">
        <f t="shared" si="56"/>
        <v>7221.7499869999992</v>
      </c>
      <c r="L214" s="44">
        <f t="shared" si="56"/>
        <v>4973.5267569999987</v>
      </c>
      <c r="M214" s="44">
        <f t="shared" si="46"/>
        <v>45.203802851482301</v>
      </c>
      <c r="N214" s="133">
        <f>D214/D214*100</f>
        <v>100</v>
      </c>
    </row>
    <row r="219" spans="1:14">
      <c r="A219" s="203" t="s">
        <v>102</v>
      </c>
      <c r="B219" s="203"/>
      <c r="C219" s="203"/>
      <c r="D219" s="203"/>
      <c r="E219" s="203"/>
      <c r="F219" s="203"/>
      <c r="G219" s="203"/>
      <c r="H219" s="203"/>
      <c r="I219" s="203"/>
      <c r="J219" s="203"/>
      <c r="K219" s="203"/>
      <c r="L219" s="203"/>
      <c r="M219" s="203"/>
      <c r="N219" s="203"/>
    </row>
    <row r="220" spans="1:14">
      <c r="A220" s="203"/>
      <c r="B220" s="203"/>
      <c r="C220" s="203"/>
      <c r="D220" s="203"/>
      <c r="E220" s="203"/>
      <c r="F220" s="203"/>
      <c r="G220" s="203"/>
      <c r="H220" s="203"/>
      <c r="I220" s="203"/>
      <c r="J220" s="203"/>
      <c r="K220" s="203"/>
      <c r="L220" s="203"/>
      <c r="M220" s="203"/>
      <c r="N220" s="203"/>
    </row>
    <row r="221" spans="1:14" ht="14.25" thickBot="1">
      <c r="A221" s="247" t="str">
        <f>A3</f>
        <v>财字3号表                                             （2021年1-4月）                                           单位：万元</v>
      </c>
      <c r="B221" s="247"/>
      <c r="C221" s="247"/>
      <c r="D221" s="247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</row>
    <row r="222" spans="1:14" ht="14.25" thickBot="1">
      <c r="A222" s="200" t="s">
        <v>2</v>
      </c>
      <c r="B222" s="45" t="s">
        <v>3</v>
      </c>
      <c r="C222" s="211" t="s">
        <v>4</v>
      </c>
      <c r="D222" s="211"/>
      <c r="E222" s="211"/>
      <c r="F222" s="248"/>
      <c r="G222" s="205" t="s">
        <v>5</v>
      </c>
      <c r="H222" s="248"/>
      <c r="I222" s="205" t="s">
        <v>6</v>
      </c>
      <c r="J222" s="212"/>
      <c r="K222" s="212"/>
      <c r="L222" s="212"/>
      <c r="M222" s="212"/>
      <c r="N222" s="213" t="s">
        <v>7</v>
      </c>
    </row>
    <row r="223" spans="1:14" ht="14.25" thickBot="1">
      <c r="A223" s="200"/>
      <c r="B223" s="30" t="s">
        <v>8</v>
      </c>
      <c r="C223" s="208" t="s">
        <v>9</v>
      </c>
      <c r="D223" s="208" t="s">
        <v>10</v>
      </c>
      <c r="E223" s="208" t="s">
        <v>11</v>
      </c>
      <c r="F223" s="188" t="s">
        <v>12</v>
      </c>
      <c r="G223" s="208" t="s">
        <v>13</v>
      </c>
      <c r="H223" s="207" t="s">
        <v>14</v>
      </c>
      <c r="I223" s="188" t="s">
        <v>13</v>
      </c>
      <c r="J223" s="249" t="s">
        <v>15</v>
      </c>
      <c r="K223" s="250"/>
      <c r="L223" s="251"/>
      <c r="M223" s="114" t="s">
        <v>12</v>
      </c>
      <c r="N223" s="214"/>
    </row>
    <row r="224" spans="1:14" ht="14.25" thickBot="1">
      <c r="A224" s="200"/>
      <c r="B224" s="46" t="s">
        <v>16</v>
      </c>
      <c r="C224" s="209"/>
      <c r="D224" s="209"/>
      <c r="E224" s="209"/>
      <c r="F224" s="191" t="s">
        <v>17</v>
      </c>
      <c r="G224" s="252"/>
      <c r="H224" s="207"/>
      <c r="I224" s="30" t="s">
        <v>18</v>
      </c>
      <c r="J224" s="189" t="s">
        <v>9</v>
      </c>
      <c r="K224" s="31" t="s">
        <v>10</v>
      </c>
      <c r="L224" s="189" t="s">
        <v>11</v>
      </c>
      <c r="M224" s="188" t="s">
        <v>17</v>
      </c>
      <c r="N224" s="134" t="s">
        <v>17</v>
      </c>
    </row>
    <row r="225" spans="1:14" ht="14.25" thickBot="1">
      <c r="A225" s="238"/>
      <c r="B225" s="188" t="s">
        <v>19</v>
      </c>
      <c r="C225" s="87">
        <v>288.89</v>
      </c>
      <c r="D225" s="87">
        <v>1068.44</v>
      </c>
      <c r="E225" s="87">
        <v>1531</v>
      </c>
      <c r="F225" s="39">
        <f t="shared" ref="F225:F232" si="57">(D225-E225)/E225*100</f>
        <v>-30.21293272370999</v>
      </c>
      <c r="G225" s="91">
        <v>7617</v>
      </c>
      <c r="H225" s="91">
        <v>694072.08</v>
      </c>
      <c r="I225" s="91">
        <v>973</v>
      </c>
      <c r="J225" s="88">
        <v>241.88</v>
      </c>
      <c r="K225" s="88">
        <v>883.39</v>
      </c>
      <c r="L225" s="88">
        <v>775.78</v>
      </c>
      <c r="M225" s="39">
        <f t="shared" ref="M225:M232" si="58">(K225-L225)/L225*100</f>
        <v>13.871200598107713</v>
      </c>
      <c r="N225" s="127">
        <f t="shared" ref="N225:N233" si="59">D225/D381*100</f>
        <v>33.942660531788206</v>
      </c>
    </row>
    <row r="226" spans="1:14" ht="14.25" thickBot="1">
      <c r="A226" s="238"/>
      <c r="B226" s="188" t="s">
        <v>20</v>
      </c>
      <c r="C226" s="87">
        <v>88.12</v>
      </c>
      <c r="D226" s="87">
        <v>289</v>
      </c>
      <c r="E226" s="87">
        <v>390.94</v>
      </c>
      <c r="F226" s="39">
        <f t="shared" si="57"/>
        <v>-26.075612625978412</v>
      </c>
      <c r="G226" s="91">
        <v>3773</v>
      </c>
      <c r="H226" s="91">
        <v>75499</v>
      </c>
      <c r="I226" s="91">
        <v>499</v>
      </c>
      <c r="J226" s="88">
        <v>65.11</v>
      </c>
      <c r="K226" s="88">
        <v>275.62</v>
      </c>
      <c r="L226" s="88">
        <v>256.63</v>
      </c>
      <c r="M226" s="39">
        <f t="shared" si="58"/>
        <v>7.3997584070451667</v>
      </c>
      <c r="N226" s="127">
        <f t="shared" si="59"/>
        <v>39.805942750952646</v>
      </c>
    </row>
    <row r="227" spans="1:14" ht="14.25" thickBot="1">
      <c r="A227" s="238"/>
      <c r="B227" s="188" t="s">
        <v>21</v>
      </c>
      <c r="C227" s="87">
        <v>13.24</v>
      </c>
      <c r="D227" s="87">
        <v>575.91999999999996</v>
      </c>
      <c r="E227" s="87">
        <v>78.790000000000006</v>
      </c>
      <c r="F227" s="39">
        <f t="shared" si="57"/>
        <v>630.95570503871045</v>
      </c>
      <c r="G227" s="91">
        <v>40</v>
      </c>
      <c r="H227" s="91">
        <v>177307.91</v>
      </c>
      <c r="I227" s="91">
        <v>6</v>
      </c>
      <c r="J227" s="88">
        <v>140.44999999999999</v>
      </c>
      <c r="K227" s="88">
        <v>467.32</v>
      </c>
      <c r="L227" s="88">
        <v>12.82</v>
      </c>
      <c r="M227" s="39">
        <f t="shared" si="58"/>
        <v>3545.2418096723868</v>
      </c>
      <c r="N227" s="127">
        <f t="shared" si="59"/>
        <v>94.69197984053919</v>
      </c>
    </row>
    <row r="228" spans="1:14" ht="14.25" thickBot="1">
      <c r="A228" s="238"/>
      <c r="B228" s="188" t="s">
        <v>22</v>
      </c>
      <c r="C228" s="87">
        <v>0.81</v>
      </c>
      <c r="D228" s="87">
        <v>8.49</v>
      </c>
      <c r="E228" s="87">
        <v>18.91</v>
      </c>
      <c r="F228" s="39">
        <f t="shared" si="57"/>
        <v>-55.103120042305655</v>
      </c>
      <c r="G228" s="91">
        <v>413</v>
      </c>
      <c r="H228" s="91">
        <v>18377.68</v>
      </c>
      <c r="I228" s="91">
        <v>17</v>
      </c>
      <c r="J228" s="88">
        <v>0.06</v>
      </c>
      <c r="K228" s="88">
        <v>3.82</v>
      </c>
      <c r="L228" s="88">
        <v>7.85</v>
      </c>
      <c r="M228" s="39">
        <f t="shared" si="58"/>
        <v>-51.337579617834393</v>
      </c>
      <c r="N228" s="127">
        <f t="shared" si="59"/>
        <v>19.78774623886569</v>
      </c>
    </row>
    <row r="229" spans="1:14" ht="14.25" thickBot="1">
      <c r="A229" s="238"/>
      <c r="B229" s="188" t="s">
        <v>23</v>
      </c>
      <c r="C229" s="87">
        <v>0.34</v>
      </c>
      <c r="D229" s="87">
        <v>5.61</v>
      </c>
      <c r="E229" s="87">
        <v>10.84</v>
      </c>
      <c r="F229" s="39">
        <f t="shared" si="57"/>
        <v>-48.247232472324718</v>
      </c>
      <c r="G229" s="91">
        <v>143</v>
      </c>
      <c r="H229" s="91">
        <v>8450.91</v>
      </c>
      <c r="I229" s="91">
        <v>0</v>
      </c>
      <c r="J229" s="88">
        <v>0</v>
      </c>
      <c r="K229" s="88">
        <v>0</v>
      </c>
      <c r="L229" s="88">
        <v>0</v>
      </c>
      <c r="M229" s="39" t="e">
        <f t="shared" si="58"/>
        <v>#DIV/0!</v>
      </c>
      <c r="N229" s="127">
        <f t="shared" si="59"/>
        <v>34.052420089106867</v>
      </c>
    </row>
    <row r="230" spans="1:14" ht="14.25" thickBot="1">
      <c r="A230" s="238"/>
      <c r="B230" s="188" t="s">
        <v>24</v>
      </c>
      <c r="C230" s="87">
        <v>7.08</v>
      </c>
      <c r="D230" s="87">
        <v>64.44</v>
      </c>
      <c r="E230" s="87">
        <v>93.01</v>
      </c>
      <c r="F230" s="39">
        <f t="shared" si="57"/>
        <v>-30.717127190624673</v>
      </c>
      <c r="G230" s="91">
        <v>141</v>
      </c>
      <c r="H230" s="91">
        <v>107911.03</v>
      </c>
      <c r="I230" s="91">
        <v>113</v>
      </c>
      <c r="J230" s="88">
        <v>8.24</v>
      </c>
      <c r="K230" s="88">
        <v>20.25</v>
      </c>
      <c r="L230" s="88">
        <v>104.08</v>
      </c>
      <c r="M230" s="39">
        <f t="shared" si="58"/>
        <v>-80.543812451960022</v>
      </c>
      <c r="N230" s="127">
        <f t="shared" si="59"/>
        <v>23.240950722519464</v>
      </c>
    </row>
    <row r="231" spans="1:14" ht="14.25" thickBot="1">
      <c r="A231" s="238"/>
      <c r="B231" s="188" t="s">
        <v>25</v>
      </c>
      <c r="C231" s="87">
        <v>25.66</v>
      </c>
      <c r="D231" s="87">
        <v>664.43</v>
      </c>
      <c r="E231" s="87">
        <v>177.08</v>
      </c>
      <c r="F231" s="39">
        <f t="shared" si="57"/>
        <v>275.21459227467801</v>
      </c>
      <c r="G231" s="91">
        <v>189</v>
      </c>
      <c r="H231" s="91">
        <v>9018.06</v>
      </c>
      <c r="I231" s="91">
        <v>934</v>
      </c>
      <c r="J231" s="88">
        <v>45.03</v>
      </c>
      <c r="K231" s="88">
        <v>175.27</v>
      </c>
      <c r="L231" s="88">
        <v>63.01</v>
      </c>
      <c r="M231" s="39">
        <f t="shared" si="58"/>
        <v>178.16219647674976</v>
      </c>
      <c r="N231" s="127">
        <f t="shared" si="59"/>
        <v>42.142856055535731</v>
      </c>
    </row>
    <row r="232" spans="1:14" ht="14.25" thickBot="1">
      <c r="A232" s="238"/>
      <c r="B232" s="188" t="s">
        <v>26</v>
      </c>
      <c r="C232" s="87">
        <v>19.850000000000001</v>
      </c>
      <c r="D232" s="87">
        <v>168.8</v>
      </c>
      <c r="E232" s="87">
        <v>78.77</v>
      </c>
      <c r="F232" s="39">
        <f t="shared" si="57"/>
        <v>114.29478227751684</v>
      </c>
      <c r="G232" s="91">
        <v>7345</v>
      </c>
      <c r="H232" s="91">
        <v>2785663.87</v>
      </c>
      <c r="I232" s="91">
        <v>88</v>
      </c>
      <c r="J232" s="88">
        <v>5.01</v>
      </c>
      <c r="K232" s="88">
        <v>24.45</v>
      </c>
      <c r="L232" s="88">
        <v>69.39</v>
      </c>
      <c r="M232" s="39">
        <f t="shared" si="58"/>
        <v>-64.764375270211843</v>
      </c>
      <c r="N232" s="127">
        <f t="shared" si="59"/>
        <v>24.441231989430992</v>
      </c>
    </row>
    <row r="233" spans="1:14" ht="14.25" thickBot="1">
      <c r="A233" s="238"/>
      <c r="B233" s="188" t="s">
        <v>27</v>
      </c>
      <c r="C233" s="15">
        <v>12.84</v>
      </c>
      <c r="D233" s="15">
        <v>12.84</v>
      </c>
      <c r="E233" s="15"/>
      <c r="F233" s="39"/>
      <c r="G233" s="17">
        <v>8</v>
      </c>
      <c r="H233" s="17">
        <v>12662.7</v>
      </c>
      <c r="I233" s="17">
        <v>0</v>
      </c>
      <c r="J233" s="28"/>
      <c r="K233" s="28"/>
      <c r="L233" s="28"/>
      <c r="M233" s="39"/>
      <c r="N233" s="127">
        <f t="shared" si="59"/>
        <v>99.331485179765608</v>
      </c>
    </row>
    <row r="234" spans="1:14" ht="14.25" thickBot="1">
      <c r="A234" s="238"/>
      <c r="B234" s="18" t="s">
        <v>28</v>
      </c>
      <c r="C234" s="15"/>
      <c r="D234" s="15"/>
      <c r="E234" s="15"/>
      <c r="F234" s="39"/>
      <c r="G234" s="17"/>
      <c r="H234" s="17"/>
      <c r="I234" s="17"/>
      <c r="J234" s="28"/>
      <c r="K234" s="28"/>
      <c r="L234" s="28"/>
      <c r="M234" s="39"/>
      <c r="N234" s="127"/>
    </row>
    <row r="235" spans="1:14" ht="14.25" thickBot="1">
      <c r="A235" s="238"/>
      <c r="B235" s="18" t="s">
        <v>29</v>
      </c>
      <c r="C235" s="15"/>
      <c r="D235" s="15"/>
      <c r="E235" s="15"/>
      <c r="F235" s="39"/>
      <c r="G235" s="17"/>
      <c r="H235" s="17"/>
      <c r="I235" s="17"/>
      <c r="J235" s="28"/>
      <c r="K235" s="28"/>
      <c r="L235" s="28"/>
      <c r="M235" s="39"/>
      <c r="N235" s="127"/>
    </row>
    <row r="236" spans="1:14" ht="14.25" thickBot="1">
      <c r="A236" s="238"/>
      <c r="B236" s="18" t="s">
        <v>30</v>
      </c>
      <c r="C236" s="15">
        <v>12.84</v>
      </c>
      <c r="D236" s="15">
        <v>12.84</v>
      </c>
      <c r="E236" s="15"/>
      <c r="F236" s="39"/>
      <c r="G236" s="17">
        <v>8</v>
      </c>
      <c r="H236" s="17">
        <v>12662.7</v>
      </c>
      <c r="I236" s="17">
        <v>0</v>
      </c>
      <c r="J236" s="28"/>
      <c r="K236" s="28"/>
      <c r="L236" s="28"/>
      <c r="M236" s="39"/>
      <c r="N236" s="127">
        <f>D236/D392*100</f>
        <v>100</v>
      </c>
    </row>
    <row r="237" spans="1:14" ht="14.25" thickBot="1">
      <c r="A237" s="239"/>
      <c r="B237" s="19" t="s">
        <v>31</v>
      </c>
      <c r="C237" s="20">
        <f t="shared" ref="C237:L237" si="60">C225+C227+C228+C229+C230+C231+C232+C233</f>
        <v>368.71</v>
      </c>
      <c r="D237" s="20">
        <f t="shared" si="60"/>
        <v>2568.9700000000003</v>
      </c>
      <c r="E237" s="20">
        <f t="shared" si="60"/>
        <v>1988.3999999999999</v>
      </c>
      <c r="F237" s="20">
        <f>(D237-E237)/E237*100</f>
        <v>29.197847515590446</v>
      </c>
      <c r="G237" s="20">
        <f t="shared" si="60"/>
        <v>15896</v>
      </c>
      <c r="H237" s="20">
        <f t="shared" si="60"/>
        <v>3813464.24</v>
      </c>
      <c r="I237" s="20">
        <f t="shared" si="60"/>
        <v>2131</v>
      </c>
      <c r="J237" s="20">
        <f t="shared" si="60"/>
        <v>440.66999999999996</v>
      </c>
      <c r="K237" s="20">
        <f t="shared" si="60"/>
        <v>1574.5</v>
      </c>
      <c r="L237" s="20">
        <f t="shared" si="60"/>
        <v>1032.93</v>
      </c>
      <c r="M237" s="20">
        <f t="shared" ref="M237:M239" si="61">(K237-L237)/L237*100</f>
        <v>52.430464794322937</v>
      </c>
      <c r="N237" s="128">
        <f>D237/D393*100</f>
        <v>40.311428645123378</v>
      </c>
    </row>
    <row r="238" spans="1:14" ht="15" thickTop="1" thickBot="1">
      <c r="A238" s="238" t="s">
        <v>32</v>
      </c>
      <c r="B238" s="188" t="s">
        <v>19</v>
      </c>
      <c r="C238" s="23">
        <v>123.15482299999999</v>
      </c>
      <c r="D238" s="23">
        <v>515.60126400000001</v>
      </c>
      <c r="E238" s="23">
        <v>671.7</v>
      </c>
      <c r="F238" s="39">
        <f>(D238-E238)/E238*100</f>
        <v>-23.239353282715498</v>
      </c>
      <c r="G238" s="24">
        <v>3290</v>
      </c>
      <c r="H238" s="24">
        <v>375808.09159999999</v>
      </c>
      <c r="I238" s="24">
        <v>336</v>
      </c>
      <c r="J238" s="23">
        <v>98.683857000000003</v>
      </c>
      <c r="K238" s="24">
        <v>331.69579299999998</v>
      </c>
      <c r="L238" s="24">
        <v>277.19</v>
      </c>
      <c r="M238" s="39">
        <f t="shared" si="61"/>
        <v>19.663693856199714</v>
      </c>
      <c r="N238" s="127">
        <f>D238/D381*100</f>
        <v>16.379842268833919</v>
      </c>
    </row>
    <row r="239" spans="1:14" ht="14.25" thickBot="1">
      <c r="A239" s="238"/>
      <c r="B239" s="188" t="s">
        <v>20</v>
      </c>
      <c r="C239" s="24">
        <v>22.643117</v>
      </c>
      <c r="D239" s="24">
        <v>98.500122000000005</v>
      </c>
      <c r="E239" s="24">
        <v>178.93</v>
      </c>
      <c r="F239" s="39">
        <f>(D239-E239)/E239*100</f>
        <v>-44.950471133962999</v>
      </c>
      <c r="G239" s="24">
        <v>861</v>
      </c>
      <c r="H239" s="24">
        <v>17207.8</v>
      </c>
      <c r="I239" s="24">
        <v>135</v>
      </c>
      <c r="J239" s="24">
        <v>25.024816000000001</v>
      </c>
      <c r="K239" s="24">
        <v>90.186273</v>
      </c>
      <c r="L239" s="24">
        <v>102.81</v>
      </c>
      <c r="M239" s="39">
        <f t="shared" si="61"/>
        <v>-12.278695652173916</v>
      </c>
      <c r="N239" s="127">
        <f>D239/D382*100</f>
        <v>13.567094177487373</v>
      </c>
    </row>
    <row r="240" spans="1:14" ht="14.25" thickBot="1">
      <c r="A240" s="238"/>
      <c r="B240" s="188" t="s">
        <v>21</v>
      </c>
      <c r="C240" s="24">
        <v>0.58622200000000002</v>
      </c>
      <c r="D240" s="24">
        <v>8.1534689999999994</v>
      </c>
      <c r="E240" s="24">
        <v>1.81</v>
      </c>
      <c r="F240" s="39">
        <f>(D240-E240)/E240*100</f>
        <v>350.46790055248613</v>
      </c>
      <c r="G240" s="24">
        <v>30</v>
      </c>
      <c r="H240" s="24">
        <v>15322.3902</v>
      </c>
      <c r="I240" s="24">
        <v>1</v>
      </c>
      <c r="J240" s="24"/>
      <c r="K240" s="24"/>
      <c r="L240" s="24"/>
      <c r="M240" s="39"/>
      <c r="N240" s="127">
        <f>D240/D383*100</f>
        <v>1.3405822374261376</v>
      </c>
    </row>
    <row r="241" spans="1:14" ht="14.25" thickBot="1">
      <c r="A241" s="238"/>
      <c r="B241" s="188" t="s">
        <v>22</v>
      </c>
      <c r="C241" s="25">
        <v>2.49932</v>
      </c>
      <c r="D241" s="25">
        <v>14.468398000000001</v>
      </c>
      <c r="E241" s="24">
        <v>9.5399999999999991</v>
      </c>
      <c r="F241" s="39">
        <f>(D241-E241)/E241*100</f>
        <v>51.660356394130005</v>
      </c>
      <c r="G241" s="24">
        <v>669</v>
      </c>
      <c r="H241" s="24">
        <v>92401.843500000003</v>
      </c>
      <c r="I241" s="24">
        <v>6</v>
      </c>
      <c r="J241" s="25">
        <v>0.66930000000000101</v>
      </c>
      <c r="K241" s="24">
        <v>7.3493000000000004</v>
      </c>
      <c r="L241" s="24"/>
      <c r="M241" s="39"/>
      <c r="N241" s="127">
        <f>D241/D384*100</f>
        <v>33.721671155113299</v>
      </c>
    </row>
    <row r="242" spans="1:14" ht="14.25" thickBot="1">
      <c r="A242" s="238"/>
      <c r="B242" s="188" t="s">
        <v>23</v>
      </c>
      <c r="C242" s="24"/>
      <c r="D242" s="24"/>
      <c r="E242" s="24"/>
      <c r="F242" s="39"/>
      <c r="G242" s="24"/>
      <c r="H242" s="24"/>
      <c r="I242" s="24"/>
      <c r="J242" s="24"/>
      <c r="K242" s="24"/>
      <c r="L242" s="24"/>
      <c r="M242" s="39"/>
      <c r="N242" s="127"/>
    </row>
    <row r="243" spans="1:14" ht="14.25" thickBot="1">
      <c r="A243" s="238"/>
      <c r="B243" s="188" t="s">
        <v>24</v>
      </c>
      <c r="C243" s="24"/>
      <c r="D243" s="24">
        <v>4.8649529999999999</v>
      </c>
      <c r="E243" s="24">
        <v>4.99</v>
      </c>
      <c r="F243" s="39">
        <f>(D243-E243)/E243*100</f>
        <v>-2.5059519038076221</v>
      </c>
      <c r="G243" s="24">
        <v>9</v>
      </c>
      <c r="H243" s="24">
        <v>5680</v>
      </c>
      <c r="I243" s="24">
        <v>3</v>
      </c>
      <c r="J243" s="24">
        <v>0</v>
      </c>
      <c r="K243" s="24">
        <v>0.193</v>
      </c>
      <c r="L243" s="24">
        <v>0.02</v>
      </c>
      <c r="M243" s="39">
        <f>(K243-L243)/L243*100</f>
        <v>865</v>
      </c>
      <c r="N243" s="127">
        <f>D243/D386*100</f>
        <v>1.7545954832460156</v>
      </c>
    </row>
    <row r="244" spans="1:14" ht="14.25" thickBot="1">
      <c r="A244" s="238"/>
      <c r="B244" s="188" t="s">
        <v>25</v>
      </c>
      <c r="C244" s="47"/>
      <c r="D244" s="47">
        <v>1.6896</v>
      </c>
      <c r="E244" s="26">
        <v>3.62</v>
      </c>
      <c r="F244" s="39"/>
      <c r="G244" s="26">
        <v>1</v>
      </c>
      <c r="H244" s="26">
        <v>56.32</v>
      </c>
      <c r="I244" s="26">
        <v>1</v>
      </c>
      <c r="J244" s="47">
        <v>0</v>
      </c>
      <c r="K244" s="26">
        <v>0.432</v>
      </c>
      <c r="L244" s="26"/>
      <c r="M244" s="39"/>
      <c r="N244" s="127">
        <f>D244/D387*100</f>
        <v>0.10716639765126978</v>
      </c>
    </row>
    <row r="245" spans="1:14" ht="14.25" thickBot="1">
      <c r="A245" s="238"/>
      <c r="B245" s="188" t="s">
        <v>26</v>
      </c>
      <c r="C245" s="24">
        <v>24.55</v>
      </c>
      <c r="D245" s="24">
        <v>227.58</v>
      </c>
      <c r="E245" s="24">
        <v>35.4</v>
      </c>
      <c r="F245" s="39">
        <f>(D245-E245)/E245*100</f>
        <v>542.88135593220341</v>
      </c>
      <c r="G245" s="24">
        <v>16280</v>
      </c>
      <c r="H245" s="24">
        <v>935296.05</v>
      </c>
      <c r="I245" s="24">
        <v>222</v>
      </c>
      <c r="J245" s="24">
        <v>11.493164999999999</v>
      </c>
      <c r="K245" s="24">
        <v>31.227785999999998</v>
      </c>
      <c r="L245" s="24">
        <v>17.02</v>
      </c>
      <c r="M245" s="39">
        <f>(K245-L245)/L245*100</f>
        <v>83.477003525264394</v>
      </c>
      <c r="N245" s="127">
        <f>D245/D388*100</f>
        <v>32.952224977219821</v>
      </c>
    </row>
    <row r="246" spans="1:14" ht="14.25" thickBot="1">
      <c r="A246" s="238"/>
      <c r="B246" s="188" t="s">
        <v>27</v>
      </c>
      <c r="C246" s="24"/>
      <c r="D246" s="24"/>
      <c r="E246" s="24"/>
      <c r="F246" s="39"/>
      <c r="G246" s="24"/>
      <c r="H246" s="48"/>
      <c r="I246" s="24"/>
      <c r="J246" s="24"/>
      <c r="K246" s="24"/>
      <c r="L246" s="24"/>
      <c r="M246" s="39"/>
      <c r="N246" s="127"/>
    </row>
    <row r="247" spans="1:14" ht="14.25" thickBot="1">
      <c r="A247" s="238"/>
      <c r="B247" s="18" t="s">
        <v>28</v>
      </c>
      <c r="C247" s="48"/>
      <c r="D247" s="48"/>
      <c r="E247" s="48"/>
      <c r="F247" s="39"/>
      <c r="G247" s="48"/>
      <c r="H247" s="48"/>
      <c r="I247" s="48"/>
      <c r="J247" s="48"/>
      <c r="K247" s="48"/>
      <c r="L247" s="48"/>
      <c r="M247" s="39"/>
      <c r="N247" s="127"/>
    </row>
    <row r="248" spans="1:14" ht="14.25" thickBot="1">
      <c r="A248" s="238"/>
      <c r="B248" s="18" t="s">
        <v>29</v>
      </c>
      <c r="C248" s="48"/>
      <c r="D248" s="48"/>
      <c r="E248" s="48"/>
      <c r="F248" s="39"/>
      <c r="G248" s="48"/>
      <c r="H248" s="48"/>
      <c r="I248" s="48"/>
      <c r="J248" s="48"/>
      <c r="K248" s="48"/>
      <c r="L248" s="48"/>
      <c r="M248" s="39"/>
      <c r="N248" s="127"/>
    </row>
    <row r="249" spans="1:14" ht="14.25" thickBot="1">
      <c r="A249" s="238"/>
      <c r="B249" s="18" t="s">
        <v>30</v>
      </c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127"/>
    </row>
    <row r="250" spans="1:14" ht="14.25" thickBot="1">
      <c r="A250" s="239"/>
      <c r="B250" s="19" t="s">
        <v>31</v>
      </c>
      <c r="C250" s="20">
        <f t="shared" ref="C250:L250" si="62">C238+C240+C241+C242+C243+C244+C245+C246</f>
        <v>150.79036500000001</v>
      </c>
      <c r="D250" s="20">
        <f t="shared" si="62"/>
        <v>772.35768400000006</v>
      </c>
      <c r="E250" s="20">
        <f t="shared" si="62"/>
        <v>727.06</v>
      </c>
      <c r="F250" s="20">
        <f>(D250-E250)/E250*100</f>
        <v>6.2302538992655521</v>
      </c>
      <c r="G250" s="20">
        <f t="shared" si="62"/>
        <v>20279</v>
      </c>
      <c r="H250" s="20">
        <f t="shared" si="62"/>
        <v>1424564.6953</v>
      </c>
      <c r="I250" s="20">
        <f t="shared" si="62"/>
        <v>569</v>
      </c>
      <c r="J250" s="20">
        <f t="shared" si="62"/>
        <v>110.84632200000001</v>
      </c>
      <c r="K250" s="20">
        <f t="shared" si="62"/>
        <v>370.89787899999999</v>
      </c>
      <c r="L250" s="20">
        <f t="shared" si="62"/>
        <v>294.22999999999996</v>
      </c>
      <c r="M250" s="20">
        <f t="shared" ref="M250:M252" si="63">(K250-L250)/L250*100</f>
        <v>26.057125038235405</v>
      </c>
      <c r="N250" s="128">
        <f>D250/D393*100</f>
        <v>12.119581648317711</v>
      </c>
    </row>
    <row r="251" spans="1:14" ht="15" thickTop="1" thickBot="1">
      <c r="A251" s="238" t="s">
        <v>111</v>
      </c>
      <c r="B251" s="188" t="s">
        <v>19</v>
      </c>
      <c r="C251" s="122">
        <v>170.63924499999999</v>
      </c>
      <c r="D251" s="122">
        <v>693.45732199999986</v>
      </c>
      <c r="E251" s="88">
        <v>973.32978700000012</v>
      </c>
      <c r="F251" s="39">
        <f>(D251-E251)/E251*100</f>
        <v>-28.754125142170363</v>
      </c>
      <c r="G251" s="88">
        <v>5454</v>
      </c>
      <c r="H251" s="88">
        <v>741726.35413999984</v>
      </c>
      <c r="I251" s="88">
        <v>568</v>
      </c>
      <c r="J251" s="88">
        <v>66.319999999999993</v>
      </c>
      <c r="K251" s="88">
        <v>247.92</v>
      </c>
      <c r="L251" s="88">
        <v>448.1</v>
      </c>
      <c r="M251" s="39">
        <f t="shared" si="63"/>
        <v>-44.673064048203528</v>
      </c>
      <c r="N251" s="127">
        <f>D251/D381*100</f>
        <v>22.030049861413779</v>
      </c>
    </row>
    <row r="252" spans="1:14" ht="14.25" thickBot="1">
      <c r="A252" s="238"/>
      <c r="B252" s="188" t="s">
        <v>20</v>
      </c>
      <c r="C252" s="122">
        <v>38.915428000000006</v>
      </c>
      <c r="D252" s="122">
        <v>137.23739499999999</v>
      </c>
      <c r="E252" s="88">
        <v>201.20109399999998</v>
      </c>
      <c r="F252" s="39">
        <f>(D252-E252)/E252*100</f>
        <v>-31.790930023471937</v>
      </c>
      <c r="G252" s="88">
        <v>1638</v>
      </c>
      <c r="H252" s="88">
        <v>32760</v>
      </c>
      <c r="I252" s="88">
        <v>218</v>
      </c>
      <c r="J252" s="88">
        <v>9.09</v>
      </c>
      <c r="K252" s="88">
        <v>70.69</v>
      </c>
      <c r="L252" s="88">
        <v>151.1</v>
      </c>
      <c r="M252" s="39">
        <f t="shared" si="63"/>
        <v>-53.216412971542027</v>
      </c>
      <c r="N252" s="127">
        <f>D252/D382*100</f>
        <v>18.902643213355965</v>
      </c>
    </row>
    <row r="253" spans="1:14" ht="14.25" thickBot="1">
      <c r="A253" s="238"/>
      <c r="B253" s="188" t="s">
        <v>21</v>
      </c>
      <c r="C253" s="122">
        <v>7.1145289999999992</v>
      </c>
      <c r="D253" s="122">
        <v>11.856251</v>
      </c>
      <c r="E253" s="88">
        <v>8.0487889999999993</v>
      </c>
      <c r="F253" s="39">
        <f>(D253-E253)/E253*100</f>
        <v>47.304780880701443</v>
      </c>
      <c r="G253" s="88">
        <v>141</v>
      </c>
      <c r="H253" s="88">
        <v>8748.0509999999995</v>
      </c>
      <c r="I253" s="88">
        <v>3</v>
      </c>
      <c r="J253" s="88">
        <v>0</v>
      </c>
      <c r="K253" s="88">
        <v>1</v>
      </c>
      <c r="L253" s="88">
        <v>0</v>
      </c>
      <c r="M253" s="39"/>
      <c r="N253" s="127">
        <f>D253/D383*100</f>
        <v>1.9493885968127043</v>
      </c>
    </row>
    <row r="254" spans="1:14" ht="14.25" thickBot="1">
      <c r="A254" s="238"/>
      <c r="B254" s="188" t="s">
        <v>22</v>
      </c>
      <c r="C254" s="122">
        <v>1.4009000000000001E-2</v>
      </c>
      <c r="D254" s="122">
        <v>0.37384699999999998</v>
      </c>
      <c r="E254" s="88">
        <v>0.14943100000000001</v>
      </c>
      <c r="F254" s="39">
        <f>(D254-E254)/E254*100</f>
        <v>150.18035079735796</v>
      </c>
      <c r="G254" s="88">
        <v>506</v>
      </c>
      <c r="H254" s="88">
        <v>26533.5</v>
      </c>
      <c r="I254" s="88">
        <v>56</v>
      </c>
      <c r="J254" s="88">
        <v>2</v>
      </c>
      <c r="K254" s="88">
        <v>9</v>
      </c>
      <c r="L254" s="88">
        <v>11</v>
      </c>
      <c r="M254" s="39">
        <f>(K254-L254)/L254*100</f>
        <v>-18.181818181818183</v>
      </c>
      <c r="N254" s="127">
        <f>D254/D384*100</f>
        <v>0.87132974890002601</v>
      </c>
    </row>
    <row r="255" spans="1:14" ht="14.25" thickBot="1">
      <c r="A255" s="238"/>
      <c r="B255" s="188" t="s">
        <v>23</v>
      </c>
      <c r="C255" s="122">
        <v>0</v>
      </c>
      <c r="D255" s="122">
        <v>0</v>
      </c>
      <c r="E255" s="88">
        <v>0</v>
      </c>
      <c r="F255" s="39"/>
      <c r="G255" s="88">
        <v>1</v>
      </c>
      <c r="H255" s="88">
        <v>3130.4349000000002</v>
      </c>
      <c r="I255" s="88">
        <v>0</v>
      </c>
      <c r="J255" s="88">
        <v>0</v>
      </c>
      <c r="K255" s="88">
        <v>0</v>
      </c>
      <c r="L255" s="88">
        <v>1</v>
      </c>
      <c r="M255" s="39"/>
      <c r="N255" s="127"/>
    </row>
    <row r="256" spans="1:14" ht="14.25" thickBot="1">
      <c r="A256" s="238"/>
      <c r="B256" s="188" t="s">
        <v>24</v>
      </c>
      <c r="C256" s="122">
        <v>2.065499</v>
      </c>
      <c r="D256" s="122">
        <v>25.091000000000001</v>
      </c>
      <c r="E256" s="88">
        <v>12.376971000000001</v>
      </c>
      <c r="F256" s="39">
        <f>(D256-E256)/E256*100</f>
        <v>102.72326726789616</v>
      </c>
      <c r="G256" s="88">
        <v>27</v>
      </c>
      <c r="H256" s="88">
        <v>33050</v>
      </c>
      <c r="I256" s="88">
        <v>5</v>
      </c>
      <c r="J256" s="88">
        <v>0</v>
      </c>
      <c r="K256" s="88">
        <v>14</v>
      </c>
      <c r="L256" s="88">
        <v>2</v>
      </c>
      <c r="M256" s="39">
        <f>(K256-L256)/L256*100</f>
        <v>600</v>
      </c>
      <c r="N256" s="127">
        <f>D256/D386*100</f>
        <v>9.0493279729785208</v>
      </c>
    </row>
    <row r="257" spans="1:14" ht="14.25" thickBot="1">
      <c r="A257" s="238"/>
      <c r="B257" s="188" t="s">
        <v>25</v>
      </c>
      <c r="C257" s="122">
        <v>0</v>
      </c>
      <c r="D257" s="122">
        <v>0</v>
      </c>
      <c r="E257" s="90">
        <v>0</v>
      </c>
      <c r="F257" s="39"/>
      <c r="G257" s="90"/>
      <c r="H257" s="90">
        <v>0</v>
      </c>
      <c r="I257" s="88">
        <v>0</v>
      </c>
      <c r="J257" s="88">
        <v>0</v>
      </c>
      <c r="K257" s="88">
        <v>0</v>
      </c>
      <c r="L257" s="88">
        <v>0</v>
      </c>
      <c r="M257" s="39"/>
      <c r="N257" s="127"/>
    </row>
    <row r="258" spans="1:14" ht="14.25" thickBot="1">
      <c r="A258" s="238"/>
      <c r="B258" s="188" t="s">
        <v>26</v>
      </c>
      <c r="C258" s="122">
        <v>45.517547999999984</v>
      </c>
      <c r="D258" s="122">
        <v>140.11761100000001</v>
      </c>
      <c r="E258" s="88">
        <v>144.87125799999984</v>
      </c>
      <c r="F258" s="39">
        <f>(D258-E258)/E258*100</f>
        <v>-3.2812906201172325</v>
      </c>
      <c r="G258" s="88">
        <v>2992</v>
      </c>
      <c r="H258" s="88">
        <v>2005250.9</v>
      </c>
      <c r="I258" s="88">
        <v>24</v>
      </c>
      <c r="J258" s="88">
        <v>4</v>
      </c>
      <c r="K258" s="88">
        <v>10</v>
      </c>
      <c r="L258" s="88">
        <v>7.6</v>
      </c>
      <c r="M258" s="39">
        <f>(K258-L258)/L258*100</f>
        <v>31.578947368421055</v>
      </c>
      <c r="N258" s="127">
        <f>D258/D388*100</f>
        <v>20.288193342747913</v>
      </c>
    </row>
    <row r="259" spans="1:14" ht="14.25" thickBot="1">
      <c r="A259" s="238"/>
      <c r="B259" s="188" t="s">
        <v>27</v>
      </c>
      <c r="C259" s="122">
        <v>0</v>
      </c>
      <c r="D259" s="122">
        <v>0</v>
      </c>
      <c r="E259" s="88">
        <v>0</v>
      </c>
      <c r="F259" s="39"/>
      <c r="G259" s="88"/>
      <c r="H259" s="88"/>
      <c r="I259" s="88">
        <v>0</v>
      </c>
      <c r="J259" s="88">
        <v>0</v>
      </c>
      <c r="K259" s="88">
        <v>0</v>
      </c>
      <c r="L259" s="88">
        <v>0</v>
      </c>
      <c r="M259" s="39"/>
      <c r="N259" s="127"/>
    </row>
    <row r="260" spans="1:14" ht="14.25" thickBot="1">
      <c r="A260" s="238"/>
      <c r="B260" s="18" t="s">
        <v>28</v>
      </c>
      <c r="C260" s="122">
        <v>0</v>
      </c>
      <c r="D260" s="122">
        <v>0</v>
      </c>
      <c r="E260" s="88">
        <v>0</v>
      </c>
      <c r="F260" s="39"/>
      <c r="G260" s="88"/>
      <c r="H260" s="88"/>
      <c r="I260" s="88">
        <v>0</v>
      </c>
      <c r="J260" s="88">
        <v>0</v>
      </c>
      <c r="K260" s="88">
        <v>0</v>
      </c>
      <c r="L260" s="88">
        <v>0</v>
      </c>
      <c r="M260" s="39"/>
      <c r="N260" s="127"/>
    </row>
    <row r="261" spans="1:14" ht="14.25" thickBot="1">
      <c r="A261" s="238"/>
      <c r="B261" s="18" t="s">
        <v>29</v>
      </c>
      <c r="C261" s="122">
        <v>0</v>
      </c>
      <c r="D261" s="122">
        <v>0</v>
      </c>
      <c r="E261" s="88">
        <v>0</v>
      </c>
      <c r="F261" s="39"/>
      <c r="G261" s="88"/>
      <c r="H261" s="88"/>
      <c r="I261" s="88">
        <v>0</v>
      </c>
      <c r="J261" s="88">
        <v>0</v>
      </c>
      <c r="K261" s="88">
        <v>0</v>
      </c>
      <c r="L261" s="88">
        <v>0</v>
      </c>
      <c r="M261" s="39"/>
      <c r="N261" s="127"/>
    </row>
    <row r="262" spans="1:14" ht="14.25" thickBot="1">
      <c r="A262" s="238"/>
      <c r="B262" s="18" t="s">
        <v>30</v>
      </c>
      <c r="C262" s="122">
        <v>0</v>
      </c>
      <c r="D262" s="122">
        <v>0</v>
      </c>
      <c r="E262" s="88">
        <v>0</v>
      </c>
      <c r="F262" s="39"/>
      <c r="G262" s="88"/>
      <c r="H262" s="88"/>
      <c r="I262" s="88">
        <v>0</v>
      </c>
      <c r="J262" s="88">
        <v>0</v>
      </c>
      <c r="K262" s="88">
        <v>0</v>
      </c>
      <c r="L262" s="88">
        <v>0</v>
      </c>
      <c r="M262" s="39"/>
      <c r="N262" s="127"/>
    </row>
    <row r="263" spans="1:14" ht="14.25" thickBot="1">
      <c r="A263" s="239"/>
      <c r="B263" s="19" t="s">
        <v>31</v>
      </c>
      <c r="C263" s="20">
        <f t="shared" ref="C263:L263" si="64">C251+C253+C254+C255+C256+C257+C258+C259</f>
        <v>225.35082999999995</v>
      </c>
      <c r="D263" s="20">
        <f t="shared" si="64"/>
        <v>870.89603099999988</v>
      </c>
      <c r="E263" s="20">
        <f t="shared" si="64"/>
        <v>1138.7762359999999</v>
      </c>
      <c r="F263" s="20">
        <f>(D263-E263)/E263*100</f>
        <v>-23.523515553937152</v>
      </c>
      <c r="G263" s="20">
        <f t="shared" si="64"/>
        <v>9121</v>
      </c>
      <c r="H263" s="20">
        <f t="shared" si="64"/>
        <v>2818439.2400399996</v>
      </c>
      <c r="I263" s="20">
        <f t="shared" si="64"/>
        <v>656</v>
      </c>
      <c r="J263" s="20">
        <f t="shared" si="64"/>
        <v>72.319999999999993</v>
      </c>
      <c r="K263" s="20">
        <f t="shared" si="64"/>
        <v>281.91999999999996</v>
      </c>
      <c r="L263" s="20">
        <f t="shared" si="64"/>
        <v>469.70000000000005</v>
      </c>
      <c r="M263" s="20">
        <f t="shared" ref="M263:M265" si="65">(K263-L263)/L263*100</f>
        <v>-39.978709814775407</v>
      </c>
      <c r="N263" s="128">
        <f>D263/D393*100</f>
        <v>13.665812839767552</v>
      </c>
    </row>
    <row r="264" spans="1:14" ht="14.25" thickTop="1">
      <c r="A264" s="235" t="s">
        <v>110</v>
      </c>
      <c r="B264" s="22" t="s">
        <v>19</v>
      </c>
      <c r="C264" s="139">
        <v>93.006699999999995</v>
      </c>
      <c r="D264" s="139">
        <v>269.54939999999999</v>
      </c>
      <c r="E264" s="139">
        <v>385.96230000000003</v>
      </c>
      <c r="F264" s="129">
        <f>(D264-E264)/E264*100</f>
        <v>-30.161728230969715</v>
      </c>
      <c r="G264" s="140">
        <v>976</v>
      </c>
      <c r="H264" s="140">
        <v>91407.59</v>
      </c>
      <c r="I264" s="140">
        <v>179</v>
      </c>
      <c r="J264" s="140">
        <v>72.400000000000006</v>
      </c>
      <c r="K264" s="140">
        <v>189.24809999999999</v>
      </c>
      <c r="L264" s="140">
        <v>247.90350000000001</v>
      </c>
      <c r="M264" s="129">
        <f t="shared" si="65"/>
        <v>-23.660577603785349</v>
      </c>
      <c r="N264" s="130">
        <f t="shared" ref="N264:N272" si="66">D264/D381*100</f>
        <v>8.5631610392227842</v>
      </c>
    </row>
    <row r="265" spans="1:14">
      <c r="A265" s="236"/>
      <c r="B265" s="188" t="s">
        <v>20</v>
      </c>
      <c r="C265" s="140">
        <v>16.835799999999999</v>
      </c>
      <c r="D265" s="140">
        <v>44.248800000000003</v>
      </c>
      <c r="E265" s="140">
        <v>78.770200000000003</v>
      </c>
      <c r="F265" s="39">
        <f>(D265-E265)/E265*100</f>
        <v>-43.825456835199091</v>
      </c>
      <c r="G265" s="140">
        <v>227</v>
      </c>
      <c r="H265" s="140">
        <v>4520</v>
      </c>
      <c r="I265" s="140">
        <v>64</v>
      </c>
      <c r="J265" s="140">
        <v>20.721399999999999</v>
      </c>
      <c r="K265" s="140">
        <v>51.883200000000002</v>
      </c>
      <c r="L265" s="140">
        <v>73.197100000000006</v>
      </c>
      <c r="M265" s="39">
        <f t="shared" si="65"/>
        <v>-29.118503328683786</v>
      </c>
      <c r="N265" s="127">
        <f t="shared" si="66"/>
        <v>6.0946892719666215</v>
      </c>
    </row>
    <row r="266" spans="1:14">
      <c r="A266" s="236"/>
      <c r="B266" s="188" t="s">
        <v>21</v>
      </c>
      <c r="C266" s="140">
        <v>3.8769999999999998</v>
      </c>
      <c r="D266" s="140">
        <v>3.8769999999999998</v>
      </c>
      <c r="E266" s="140">
        <v>1.0126999999999999</v>
      </c>
      <c r="F266" s="39">
        <f>(D266-E266)/E266*100</f>
        <v>282.83795793423525</v>
      </c>
      <c r="G266" s="140">
        <v>2</v>
      </c>
      <c r="H266" s="140">
        <v>3269.46</v>
      </c>
      <c r="I266" s="140">
        <v>0</v>
      </c>
      <c r="J266" s="140">
        <v>0</v>
      </c>
      <c r="K266" s="140">
        <v>0</v>
      </c>
      <c r="L266" s="140">
        <v>0</v>
      </c>
      <c r="M266" s="39"/>
      <c r="N266" s="127">
        <f t="shared" si="66"/>
        <v>0.63745104500932503</v>
      </c>
    </row>
    <row r="267" spans="1:14">
      <c r="A267" s="236"/>
      <c r="B267" s="188" t="s">
        <v>22</v>
      </c>
      <c r="C267" s="140">
        <v>0</v>
      </c>
      <c r="D267" s="140">
        <v>0</v>
      </c>
      <c r="E267" s="140">
        <v>0</v>
      </c>
      <c r="F267" s="39" t="e">
        <f>(D267-E267)/E267*100</f>
        <v>#DIV/0!</v>
      </c>
      <c r="G267" s="140">
        <v>0</v>
      </c>
      <c r="H267" s="140">
        <v>0</v>
      </c>
      <c r="I267" s="140">
        <v>0</v>
      </c>
      <c r="J267" s="140">
        <v>0</v>
      </c>
      <c r="K267" s="140">
        <v>0</v>
      </c>
      <c r="L267" s="140">
        <v>0.48249999999999998</v>
      </c>
      <c r="M267" s="39"/>
      <c r="N267" s="127">
        <f t="shared" si="66"/>
        <v>0</v>
      </c>
    </row>
    <row r="268" spans="1:14">
      <c r="A268" s="236"/>
      <c r="B268" s="188" t="s">
        <v>23</v>
      </c>
      <c r="C268" s="140">
        <v>0</v>
      </c>
      <c r="D268" s="140">
        <v>0</v>
      </c>
      <c r="E268" s="140">
        <v>0</v>
      </c>
      <c r="F268" s="39"/>
      <c r="G268" s="140">
        <v>0</v>
      </c>
      <c r="H268" s="140">
        <v>0</v>
      </c>
      <c r="I268" s="140">
        <v>0</v>
      </c>
      <c r="J268" s="140">
        <v>0</v>
      </c>
      <c r="K268" s="140">
        <v>0</v>
      </c>
      <c r="L268" s="140">
        <v>0</v>
      </c>
      <c r="M268" s="39"/>
      <c r="N268" s="127">
        <f t="shared" si="66"/>
        <v>0</v>
      </c>
    </row>
    <row r="269" spans="1:14">
      <c r="A269" s="236"/>
      <c r="B269" s="188" t="s">
        <v>24</v>
      </c>
      <c r="C269" s="140">
        <v>31.428799999999999</v>
      </c>
      <c r="D269" s="140">
        <v>90.365300000000005</v>
      </c>
      <c r="E269" s="140">
        <v>57.794199999999996</v>
      </c>
      <c r="F269" s="39">
        <f>(D269-E269)/E269*100</f>
        <v>56.357039287679399</v>
      </c>
      <c r="G269" s="140">
        <v>22</v>
      </c>
      <c r="H269" s="140">
        <v>101027</v>
      </c>
      <c r="I269" s="140">
        <v>55</v>
      </c>
      <c r="J269" s="140">
        <v>33.189399999999999</v>
      </c>
      <c r="K269" s="140">
        <v>121.1172</v>
      </c>
      <c r="L269" s="140">
        <v>89.554699999999997</v>
      </c>
      <c r="M269" s="39">
        <f>(K269-L269)/L269*100</f>
        <v>35.243823048929876</v>
      </c>
      <c r="N269" s="127">
        <f t="shared" si="66"/>
        <v>32.591177596612177</v>
      </c>
    </row>
    <row r="270" spans="1:14">
      <c r="A270" s="236"/>
      <c r="B270" s="188" t="s">
        <v>25</v>
      </c>
      <c r="C270" s="142">
        <v>48.203299999999999</v>
      </c>
      <c r="D270" s="142">
        <v>380.84</v>
      </c>
      <c r="E270" s="142">
        <v>412.44619999999998</v>
      </c>
      <c r="F270" s="39">
        <f>(D270-E270)/E270*100</f>
        <v>-7.6631085460358221</v>
      </c>
      <c r="G270" s="142">
        <v>29</v>
      </c>
      <c r="H270" s="142">
        <v>19394</v>
      </c>
      <c r="I270" s="142">
        <v>283</v>
      </c>
      <c r="J270" s="142">
        <v>12.96</v>
      </c>
      <c r="K270" s="140">
        <v>36.869900000000001</v>
      </c>
      <c r="L270" s="140">
        <v>110.44370000000001</v>
      </c>
      <c r="M270" s="39">
        <f>(K270-L270)/L270*100</f>
        <v>-66.616565725342411</v>
      </c>
      <c r="N270" s="127">
        <f t="shared" si="66"/>
        <v>24.155569887257087</v>
      </c>
    </row>
    <row r="271" spans="1:14">
      <c r="A271" s="236"/>
      <c r="B271" s="188" t="s">
        <v>26</v>
      </c>
      <c r="C271" s="140">
        <v>4.0675999999999997</v>
      </c>
      <c r="D271" s="140">
        <v>24.6252</v>
      </c>
      <c r="E271" s="140">
        <v>35.980699999999999</v>
      </c>
      <c r="F271" s="39">
        <f>(D271-E271)/E271*100</f>
        <v>-31.559975208931455</v>
      </c>
      <c r="G271" s="140">
        <v>98</v>
      </c>
      <c r="H271" s="140">
        <v>33994</v>
      </c>
      <c r="I271" s="140">
        <v>23</v>
      </c>
      <c r="J271" s="140">
        <v>40.313800000000001</v>
      </c>
      <c r="K271" s="140">
        <v>46.2059</v>
      </c>
      <c r="L271" s="140">
        <v>49.994</v>
      </c>
      <c r="M271" s="39">
        <f>(K271-L271)/L271*100</f>
        <v>-7.5771092531103728</v>
      </c>
      <c r="N271" s="127">
        <f t="shared" si="66"/>
        <v>3.5655819075008059</v>
      </c>
    </row>
    <row r="272" spans="1:14">
      <c r="A272" s="236"/>
      <c r="B272" s="188" t="s">
        <v>27</v>
      </c>
      <c r="C272" s="140">
        <v>0</v>
      </c>
      <c r="D272" s="140">
        <v>0</v>
      </c>
      <c r="E272" s="140">
        <v>0</v>
      </c>
      <c r="F272" s="39"/>
      <c r="G272" s="140">
        <v>0</v>
      </c>
      <c r="H272" s="140">
        <v>0</v>
      </c>
      <c r="I272" s="140">
        <v>0</v>
      </c>
      <c r="J272" s="140">
        <v>0</v>
      </c>
      <c r="K272" s="140">
        <v>0</v>
      </c>
      <c r="L272" s="140">
        <v>0</v>
      </c>
      <c r="M272" s="39"/>
      <c r="N272" s="127">
        <f t="shared" si="66"/>
        <v>0</v>
      </c>
    </row>
    <row r="273" spans="1:14">
      <c r="A273" s="236"/>
      <c r="B273" s="18" t="s">
        <v>28</v>
      </c>
      <c r="C273" s="141">
        <v>0</v>
      </c>
      <c r="D273" s="141">
        <v>0</v>
      </c>
      <c r="E273" s="141">
        <v>0</v>
      </c>
      <c r="F273" s="39"/>
      <c r="G273" s="141">
        <v>0</v>
      </c>
      <c r="H273" s="141">
        <v>0</v>
      </c>
      <c r="I273" s="141">
        <v>0</v>
      </c>
      <c r="J273" s="141">
        <v>0</v>
      </c>
      <c r="K273" s="141">
        <v>0</v>
      </c>
      <c r="L273" s="141">
        <v>0</v>
      </c>
      <c r="M273" s="39"/>
      <c r="N273" s="127"/>
    </row>
    <row r="274" spans="1:14">
      <c r="A274" s="236"/>
      <c r="B274" s="18" t="s">
        <v>29</v>
      </c>
      <c r="C274" s="141">
        <v>0</v>
      </c>
      <c r="D274" s="141">
        <v>0</v>
      </c>
      <c r="E274" s="141">
        <v>0</v>
      </c>
      <c r="F274" s="39"/>
      <c r="G274" s="141">
        <v>0</v>
      </c>
      <c r="H274" s="141">
        <v>0</v>
      </c>
      <c r="I274" s="141">
        <v>0</v>
      </c>
      <c r="J274" s="141">
        <v>0</v>
      </c>
      <c r="K274" s="141">
        <v>0</v>
      </c>
      <c r="L274" s="141">
        <v>0</v>
      </c>
      <c r="M274" s="39"/>
      <c r="N274" s="127"/>
    </row>
    <row r="275" spans="1:14">
      <c r="A275" s="236"/>
      <c r="B275" s="18" t="s">
        <v>30</v>
      </c>
      <c r="C275" s="141">
        <v>0</v>
      </c>
      <c r="D275" s="141">
        <v>0</v>
      </c>
      <c r="E275" s="141">
        <v>0</v>
      </c>
      <c r="F275" s="39"/>
      <c r="G275" s="141">
        <v>0</v>
      </c>
      <c r="H275" s="141">
        <v>0</v>
      </c>
      <c r="I275" s="141">
        <v>0</v>
      </c>
      <c r="J275" s="141">
        <v>0</v>
      </c>
      <c r="K275" s="141">
        <v>0</v>
      </c>
      <c r="L275" s="141">
        <v>0</v>
      </c>
      <c r="M275" s="39"/>
      <c r="N275" s="127">
        <f>D275/D392*100</f>
        <v>0</v>
      </c>
    </row>
    <row r="276" spans="1:14" ht="14.25" thickBot="1">
      <c r="A276" s="237"/>
      <c r="B276" s="19" t="s">
        <v>31</v>
      </c>
      <c r="C276" s="20">
        <f t="shared" ref="C276:L276" si="67">C264+C266+C267+C268+C269+C270+C271+C272</f>
        <v>180.58340000000001</v>
      </c>
      <c r="D276" s="20">
        <f t="shared" si="67"/>
        <v>769.25689999999986</v>
      </c>
      <c r="E276" s="20">
        <f t="shared" si="67"/>
        <v>893.1961</v>
      </c>
      <c r="F276" s="20">
        <f>(D276-E276)/E276*100</f>
        <v>-13.875922655730374</v>
      </c>
      <c r="G276" s="20">
        <f t="shared" si="67"/>
        <v>1127</v>
      </c>
      <c r="H276" s="20">
        <f t="shared" si="67"/>
        <v>249092.05</v>
      </c>
      <c r="I276" s="20">
        <f t="shared" si="67"/>
        <v>540</v>
      </c>
      <c r="J276" s="20">
        <f t="shared" si="67"/>
        <v>158.86320000000001</v>
      </c>
      <c r="K276" s="20">
        <f t="shared" si="67"/>
        <v>393.44109999999995</v>
      </c>
      <c r="L276" s="20">
        <f t="shared" si="67"/>
        <v>498.37840000000006</v>
      </c>
      <c r="M276" s="20">
        <f t="shared" ref="M276:M278" si="68">(K276-L276)/L276*100</f>
        <v>-21.055748001919845</v>
      </c>
      <c r="N276" s="128">
        <f>D276/D393*100</f>
        <v>12.070925170056016</v>
      </c>
    </row>
    <row r="277" spans="1:14" ht="15" thickTop="1" thickBot="1">
      <c r="A277" s="238" t="s">
        <v>35</v>
      </c>
      <c r="B277" s="188" t="s">
        <v>19</v>
      </c>
      <c r="C277" s="83">
        <v>9.6577889999999993</v>
      </c>
      <c r="D277" s="83">
        <v>29.454111000000001</v>
      </c>
      <c r="E277" s="83">
        <v>50.389879999999998</v>
      </c>
      <c r="F277" s="39">
        <f>(D277-E277)/E277*100</f>
        <v>-41.547566693947275</v>
      </c>
      <c r="G277" s="84">
        <v>242</v>
      </c>
      <c r="H277" s="84">
        <v>25200.48072</v>
      </c>
      <c r="I277" s="84">
        <v>40</v>
      </c>
      <c r="J277" s="84">
        <v>13.326013</v>
      </c>
      <c r="K277" s="84">
        <v>22.324988000000001</v>
      </c>
      <c r="L277" s="84">
        <v>7.7148649999999996</v>
      </c>
      <c r="M277" s="39">
        <f t="shared" si="68"/>
        <v>189.37626257880083</v>
      </c>
      <c r="N277" s="127">
        <f>D277/D381*100</f>
        <v>0.93571084098181356</v>
      </c>
    </row>
    <row r="278" spans="1:14" ht="14.25" thickBot="1">
      <c r="A278" s="238"/>
      <c r="B278" s="188" t="s">
        <v>20</v>
      </c>
      <c r="C278" s="84">
        <v>1.60545</v>
      </c>
      <c r="D278" s="84">
        <v>2.898377</v>
      </c>
      <c r="E278" s="84">
        <v>11.074439</v>
      </c>
      <c r="F278" s="39">
        <f>(D278-E278)/E278*100</f>
        <v>-73.828227326007209</v>
      </c>
      <c r="G278" s="84">
        <v>32</v>
      </c>
      <c r="H278" s="84">
        <v>640</v>
      </c>
      <c r="I278" s="84">
        <v>8</v>
      </c>
      <c r="J278" s="84">
        <v>0.24</v>
      </c>
      <c r="K278" s="84">
        <v>2.5588000000000002</v>
      </c>
      <c r="L278" s="84">
        <v>2.7294849999999999</v>
      </c>
      <c r="M278" s="39">
        <f t="shared" si="68"/>
        <v>-6.2533774686433441</v>
      </c>
      <c r="N278" s="127">
        <f>D278/D382*100</f>
        <v>0.39921324890199955</v>
      </c>
    </row>
    <row r="279" spans="1:14" ht="14.25" thickBot="1">
      <c r="A279" s="238"/>
      <c r="B279" s="188" t="s">
        <v>21</v>
      </c>
      <c r="C279" s="84"/>
      <c r="D279" s="84"/>
      <c r="E279" s="84"/>
      <c r="F279" s="39"/>
      <c r="G279" s="84"/>
      <c r="H279" s="84"/>
      <c r="I279" s="84"/>
      <c r="J279" s="84"/>
      <c r="K279" s="84"/>
      <c r="L279" s="84"/>
      <c r="M279" s="39"/>
      <c r="N279" s="127"/>
    </row>
    <row r="280" spans="1:14" ht="14.25" thickBot="1">
      <c r="A280" s="238"/>
      <c r="B280" s="188" t="s">
        <v>22</v>
      </c>
      <c r="C280" s="84"/>
      <c r="D280" s="84"/>
      <c r="E280" s="84"/>
      <c r="F280" s="39"/>
      <c r="G280" s="84"/>
      <c r="H280" s="84"/>
      <c r="I280" s="84"/>
      <c r="J280" s="84"/>
      <c r="K280" s="84"/>
      <c r="L280" s="84"/>
      <c r="M280" s="39"/>
      <c r="N280" s="127">
        <f>D280/D384*100</f>
        <v>0</v>
      </c>
    </row>
    <row r="281" spans="1:14" ht="14.25" thickBot="1">
      <c r="A281" s="238"/>
      <c r="B281" s="188" t="s">
        <v>23</v>
      </c>
      <c r="C281" s="84"/>
      <c r="D281" s="84"/>
      <c r="E281" s="84">
        <v>1.887E-3</v>
      </c>
      <c r="F281" s="39"/>
      <c r="G281" s="84"/>
      <c r="H281" s="84"/>
      <c r="I281" s="84"/>
      <c r="J281" s="84"/>
      <c r="K281" s="84"/>
      <c r="L281" s="84"/>
      <c r="M281" s="39"/>
      <c r="N281" s="127"/>
    </row>
    <row r="282" spans="1:14" ht="14.25" thickBot="1">
      <c r="A282" s="238"/>
      <c r="B282" s="188" t="s">
        <v>24</v>
      </c>
      <c r="C282" s="84">
        <v>0.141155</v>
      </c>
      <c r="D282" s="84">
        <v>15.735200000000001</v>
      </c>
      <c r="E282" s="84"/>
      <c r="F282" s="39" t="e">
        <f>(D282-E282)/E282*100</f>
        <v>#DIV/0!</v>
      </c>
      <c r="G282" s="84">
        <v>3</v>
      </c>
      <c r="H282" s="84">
        <v>8287.4500000000007</v>
      </c>
      <c r="I282" s="84"/>
      <c r="J282" s="84"/>
      <c r="K282" s="84"/>
      <c r="L282" s="84"/>
      <c r="M282" s="39"/>
      <c r="N282" s="127">
        <f>D282/D386*100</f>
        <v>5.6750621944287447</v>
      </c>
    </row>
    <row r="283" spans="1:14" ht="14.25" thickBot="1">
      <c r="A283" s="238"/>
      <c r="B283" s="188" t="s">
        <v>25</v>
      </c>
      <c r="C283" s="85"/>
      <c r="D283" s="85"/>
      <c r="E283" s="85"/>
      <c r="F283" s="39"/>
      <c r="G283" s="85"/>
      <c r="H283" s="85"/>
      <c r="I283" s="85"/>
      <c r="J283" s="85"/>
      <c r="K283" s="85"/>
      <c r="L283" s="85"/>
      <c r="M283" s="39"/>
      <c r="N283" s="127"/>
    </row>
    <row r="284" spans="1:14" ht="14.25" thickBot="1">
      <c r="A284" s="238"/>
      <c r="B284" s="188" t="s">
        <v>26</v>
      </c>
      <c r="C284" s="84">
        <v>0.450158</v>
      </c>
      <c r="D284" s="84">
        <v>2.790692</v>
      </c>
      <c r="E284" s="84">
        <v>1.7119230000000001</v>
      </c>
      <c r="F284" s="39">
        <f>(D284-E284)/E284*100</f>
        <v>63.015042148507838</v>
      </c>
      <c r="G284" s="84">
        <v>180</v>
      </c>
      <c r="H284" s="84">
        <v>6042.91</v>
      </c>
      <c r="I284" s="84">
        <v>10</v>
      </c>
      <c r="J284" s="84">
        <v>0.81637199999999999</v>
      </c>
      <c r="K284" s="84">
        <v>2.464674</v>
      </c>
      <c r="L284" s="84">
        <v>3.8556349999999999</v>
      </c>
      <c r="M284" s="39">
        <f>(K284-L284)/L284*100</f>
        <v>-36.076054917024045</v>
      </c>
      <c r="N284" s="127">
        <f>D284/D388*100</f>
        <v>0.40407553662943813</v>
      </c>
    </row>
    <row r="285" spans="1:14" ht="14.25" thickBot="1">
      <c r="A285" s="238"/>
      <c r="B285" s="188" t="s">
        <v>27</v>
      </c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127"/>
    </row>
    <row r="286" spans="1:14" ht="14.25" thickBot="1">
      <c r="A286" s="238"/>
      <c r="B286" s="18" t="s">
        <v>28</v>
      </c>
      <c r="C286" s="42"/>
      <c r="D286" s="42"/>
      <c r="E286" s="42"/>
      <c r="F286" s="39"/>
      <c r="G286" s="42"/>
      <c r="H286" s="42"/>
      <c r="I286" s="42"/>
      <c r="J286" s="42"/>
      <c r="K286" s="42"/>
      <c r="L286" s="42"/>
      <c r="M286" s="39"/>
      <c r="N286" s="127"/>
    </row>
    <row r="287" spans="1:14" ht="14.25" thickBot="1">
      <c r="A287" s="238"/>
      <c r="B287" s="18" t="s">
        <v>29</v>
      </c>
      <c r="C287" s="42"/>
      <c r="D287" s="42"/>
      <c r="E287" s="42"/>
      <c r="F287" s="39"/>
      <c r="G287" s="42"/>
      <c r="H287" s="42"/>
      <c r="I287" s="42"/>
      <c r="J287" s="42"/>
      <c r="K287" s="42"/>
      <c r="L287" s="42"/>
      <c r="M287" s="39"/>
      <c r="N287" s="127"/>
    </row>
    <row r="288" spans="1:14" ht="14.25" thickBot="1">
      <c r="A288" s="238"/>
      <c r="B288" s="18" t="s">
        <v>30</v>
      </c>
      <c r="C288" s="42"/>
      <c r="D288" s="42"/>
      <c r="E288" s="42"/>
      <c r="F288" s="39"/>
      <c r="G288" s="42"/>
      <c r="H288" s="42"/>
      <c r="I288" s="42"/>
      <c r="J288" s="42"/>
      <c r="K288" s="42"/>
      <c r="L288" s="42"/>
      <c r="M288" s="39"/>
      <c r="N288" s="127"/>
    </row>
    <row r="289" spans="1:14" ht="14.25" thickBot="1">
      <c r="A289" s="239"/>
      <c r="B289" s="19" t="s">
        <v>31</v>
      </c>
      <c r="C289" s="20">
        <f t="shared" ref="C289:L289" si="69">C277+C279+C280+C281+C282+C283+C284+C285</f>
        <v>10.249101999999999</v>
      </c>
      <c r="D289" s="20">
        <f t="shared" si="69"/>
        <v>47.980003000000004</v>
      </c>
      <c r="E289" s="20">
        <f t="shared" si="69"/>
        <v>52.10369</v>
      </c>
      <c r="F289" s="20">
        <f t="shared" ref="F289:F295" si="70">(D289-E289)/E289*100</f>
        <v>-7.914385718170819</v>
      </c>
      <c r="G289" s="20">
        <f t="shared" si="69"/>
        <v>425</v>
      </c>
      <c r="H289" s="20">
        <f t="shared" si="69"/>
        <v>39530.840720000007</v>
      </c>
      <c r="I289" s="20">
        <f t="shared" si="69"/>
        <v>50</v>
      </c>
      <c r="J289" s="20">
        <f t="shared" si="69"/>
        <v>14.142384999999999</v>
      </c>
      <c r="K289" s="20">
        <f t="shared" si="69"/>
        <v>24.789662</v>
      </c>
      <c r="L289" s="20">
        <f t="shared" si="69"/>
        <v>11.570499999999999</v>
      </c>
      <c r="M289" s="20">
        <f t="shared" ref="M289:M292" si="71">(K289-L289)/L289*100</f>
        <v>114.24883972170608</v>
      </c>
      <c r="N289" s="128">
        <f>D289/D393*100</f>
        <v>0.7528863580840981</v>
      </c>
    </row>
    <row r="290" spans="1:14" ht="15" thickTop="1" thickBot="1">
      <c r="A290" s="235" t="s">
        <v>36</v>
      </c>
      <c r="B290" s="22" t="s">
        <v>19</v>
      </c>
      <c r="C290" s="40">
        <v>14.917199999999999</v>
      </c>
      <c r="D290" s="40">
        <v>50.704099999999997</v>
      </c>
      <c r="E290" s="40">
        <v>79.126900000000006</v>
      </c>
      <c r="F290" s="129">
        <f t="shared" si="70"/>
        <v>-35.920527658735537</v>
      </c>
      <c r="G290" s="39">
        <v>442</v>
      </c>
      <c r="H290" s="39">
        <v>37828.682800000002</v>
      </c>
      <c r="I290" s="41">
        <v>46</v>
      </c>
      <c r="J290" s="39">
        <v>5.2922000000000002</v>
      </c>
      <c r="K290" s="39">
        <v>23.6479</v>
      </c>
      <c r="L290" s="39">
        <v>101.47629999999999</v>
      </c>
      <c r="M290" s="129">
        <f t="shared" si="71"/>
        <v>-76.696134959591546</v>
      </c>
      <c r="N290" s="130">
        <f t="shared" ref="N290:N295" si="72">D290/D381*100</f>
        <v>1.610789612771744</v>
      </c>
    </row>
    <row r="291" spans="1:14" ht="14.25" thickBot="1">
      <c r="A291" s="238"/>
      <c r="B291" s="188" t="s">
        <v>20</v>
      </c>
      <c r="C291" s="39">
        <v>3.7534000000000001</v>
      </c>
      <c r="D291" s="39">
        <v>10.3445</v>
      </c>
      <c r="E291" s="39">
        <v>27.179600000000001</v>
      </c>
      <c r="F291" s="39">
        <f t="shared" si="70"/>
        <v>-61.940205153865399</v>
      </c>
      <c r="G291" s="39">
        <v>113</v>
      </c>
      <c r="H291" s="39">
        <v>2260</v>
      </c>
      <c r="I291" s="41">
        <v>19</v>
      </c>
      <c r="J291" s="39">
        <v>1.9463999999999999</v>
      </c>
      <c r="K291" s="39">
        <v>5.9973999999999998</v>
      </c>
      <c r="L291" s="39">
        <v>35.118200000000002</v>
      </c>
      <c r="M291" s="39">
        <f t="shared" si="71"/>
        <v>-82.922245445381606</v>
      </c>
      <c r="N291" s="127">
        <f t="shared" si="72"/>
        <v>1.4248185978796872</v>
      </c>
    </row>
    <row r="292" spans="1:14" ht="14.25" thickBot="1">
      <c r="A292" s="238"/>
      <c r="B292" s="188" t="s">
        <v>21</v>
      </c>
      <c r="C292" s="39">
        <v>1.8109999999999999</v>
      </c>
      <c r="D292" s="39">
        <v>1.8109999999999999</v>
      </c>
      <c r="E292" s="39">
        <v>0</v>
      </c>
      <c r="F292" s="39" t="e">
        <f t="shared" si="70"/>
        <v>#DIV/0!</v>
      </c>
      <c r="G292" s="39">
        <v>1</v>
      </c>
      <c r="H292" s="39">
        <v>3199.5120000000002</v>
      </c>
      <c r="I292" s="41">
        <v>0</v>
      </c>
      <c r="J292" s="39">
        <v>0</v>
      </c>
      <c r="K292" s="39">
        <v>0</v>
      </c>
      <c r="L292" s="39">
        <v>0</v>
      </c>
      <c r="M292" s="39" t="e">
        <f t="shared" si="71"/>
        <v>#DIV/0!</v>
      </c>
      <c r="N292" s="127">
        <f t="shared" si="72"/>
        <v>0.29776214663706158</v>
      </c>
    </row>
    <row r="293" spans="1:14" ht="14.25" thickBot="1">
      <c r="A293" s="238"/>
      <c r="B293" s="188" t="s">
        <v>22</v>
      </c>
      <c r="C293" s="39">
        <v>0.11409999999999999</v>
      </c>
      <c r="D293" s="39">
        <v>0.86060000000000003</v>
      </c>
      <c r="E293" s="39">
        <v>1.7439</v>
      </c>
      <c r="F293" s="39">
        <f t="shared" si="70"/>
        <v>-50.650840071104994</v>
      </c>
      <c r="G293" s="39">
        <v>91</v>
      </c>
      <c r="H293" s="39">
        <v>7602.2</v>
      </c>
      <c r="I293" s="41">
        <v>0</v>
      </c>
      <c r="J293" s="39">
        <v>0</v>
      </c>
      <c r="K293" s="39">
        <v>0</v>
      </c>
      <c r="L293" s="39">
        <v>0</v>
      </c>
      <c r="M293" s="39"/>
      <c r="N293" s="127">
        <f t="shared" si="72"/>
        <v>2.0058108849432053</v>
      </c>
    </row>
    <row r="294" spans="1:14" ht="14.25" thickBot="1">
      <c r="A294" s="238"/>
      <c r="B294" s="188" t="s">
        <v>23</v>
      </c>
      <c r="C294" s="39">
        <v>0.90780000000000005</v>
      </c>
      <c r="D294" s="39">
        <v>8.0343999999999998</v>
      </c>
      <c r="E294" s="39">
        <v>4.5282999999999998</v>
      </c>
      <c r="F294" s="39">
        <f t="shared" si="70"/>
        <v>77.426407261003021</v>
      </c>
      <c r="G294" s="39">
        <v>101</v>
      </c>
      <c r="H294" s="39">
        <v>75145</v>
      </c>
      <c r="I294" s="41">
        <v>0</v>
      </c>
      <c r="J294" s="39">
        <v>0</v>
      </c>
      <c r="K294" s="39">
        <v>0</v>
      </c>
      <c r="L294" s="39">
        <v>0</v>
      </c>
      <c r="M294" s="39"/>
      <c r="N294" s="127">
        <f t="shared" si="72"/>
        <v>48.768407123693436</v>
      </c>
    </row>
    <row r="295" spans="1:14" ht="14.25" thickBot="1">
      <c r="A295" s="238"/>
      <c r="B295" s="188" t="s">
        <v>24</v>
      </c>
      <c r="C295" s="39">
        <v>4.5472000000000001</v>
      </c>
      <c r="D295" s="39">
        <v>5.2358000000000002</v>
      </c>
      <c r="E295" s="39">
        <v>1.0361</v>
      </c>
      <c r="F295" s="39">
        <f t="shared" si="70"/>
        <v>405.33732265225365</v>
      </c>
      <c r="G295" s="39">
        <v>22</v>
      </c>
      <c r="H295" s="39">
        <v>2331.9522999999999</v>
      </c>
      <c r="I295" s="41">
        <v>0</v>
      </c>
      <c r="J295" s="39">
        <v>0</v>
      </c>
      <c r="K295" s="39">
        <v>0</v>
      </c>
      <c r="L295" s="39">
        <v>0</v>
      </c>
      <c r="M295" s="39"/>
      <c r="N295" s="127">
        <f t="shared" si="72"/>
        <v>1.8883452792204751</v>
      </c>
    </row>
    <row r="296" spans="1:14" ht="14.25" thickBot="1">
      <c r="A296" s="238"/>
      <c r="B296" s="188" t="s">
        <v>25</v>
      </c>
      <c r="C296" s="41">
        <v>0</v>
      </c>
      <c r="D296" s="41">
        <v>0</v>
      </c>
      <c r="E296" s="39">
        <v>0</v>
      </c>
      <c r="F296" s="39"/>
      <c r="G296" s="41">
        <v>0</v>
      </c>
      <c r="H296" s="41">
        <v>0</v>
      </c>
      <c r="I296" s="41">
        <v>0</v>
      </c>
      <c r="J296" s="41">
        <v>0</v>
      </c>
      <c r="K296" s="41">
        <v>0</v>
      </c>
      <c r="L296" s="39">
        <v>0</v>
      </c>
      <c r="M296" s="39"/>
      <c r="N296" s="127"/>
    </row>
    <row r="297" spans="1:14" ht="14.25" thickBot="1">
      <c r="A297" s="238"/>
      <c r="B297" s="188" t="s">
        <v>26</v>
      </c>
      <c r="C297" s="39">
        <v>18.5716</v>
      </c>
      <c r="D297" s="39">
        <v>58.674999999999997</v>
      </c>
      <c r="E297" s="39">
        <v>49.700299999999999</v>
      </c>
      <c r="F297" s="39">
        <f>(D297-E297)/E297*100</f>
        <v>18.057637479049422</v>
      </c>
      <c r="G297" s="39">
        <v>336</v>
      </c>
      <c r="H297" s="39">
        <v>134152.24</v>
      </c>
      <c r="I297" s="41">
        <v>51</v>
      </c>
      <c r="J297" s="39">
        <v>4.0941999999999998</v>
      </c>
      <c r="K297" s="39">
        <v>20.761299999999999</v>
      </c>
      <c r="L297" s="39">
        <v>11.5977</v>
      </c>
      <c r="M297" s="39">
        <f>(K297-L297)/L297*100</f>
        <v>79.0122179397639</v>
      </c>
      <c r="N297" s="127">
        <f>D297/D388*100</f>
        <v>8.4957896148096168</v>
      </c>
    </row>
    <row r="298" spans="1:14" ht="14.25" thickBot="1">
      <c r="A298" s="238"/>
      <c r="B298" s="188" t="s">
        <v>27</v>
      </c>
      <c r="C298" s="39">
        <v>0</v>
      </c>
      <c r="D298" s="39">
        <v>0</v>
      </c>
      <c r="E298" s="39">
        <v>0</v>
      </c>
      <c r="F298" s="39"/>
      <c r="G298" s="39">
        <v>0</v>
      </c>
      <c r="H298" s="39">
        <v>0</v>
      </c>
      <c r="I298" s="41">
        <v>0</v>
      </c>
      <c r="J298" s="39">
        <v>0</v>
      </c>
      <c r="K298" s="39">
        <v>0</v>
      </c>
      <c r="L298" s="39">
        <v>0</v>
      </c>
      <c r="M298" s="39"/>
      <c r="N298" s="127">
        <f>D298/D389*100</f>
        <v>0</v>
      </c>
    </row>
    <row r="299" spans="1:14" ht="14.25" thickBot="1">
      <c r="A299" s="238"/>
      <c r="B299" s="18" t="s">
        <v>28</v>
      </c>
      <c r="C299" s="42">
        <v>0</v>
      </c>
      <c r="D299" s="42">
        <v>0</v>
      </c>
      <c r="E299" s="42">
        <v>0</v>
      </c>
      <c r="F299" s="39"/>
      <c r="G299" s="42">
        <v>0</v>
      </c>
      <c r="H299" s="42">
        <v>0</v>
      </c>
      <c r="I299" s="41">
        <v>0</v>
      </c>
      <c r="J299" s="39">
        <v>0</v>
      </c>
      <c r="K299" s="39">
        <v>0</v>
      </c>
      <c r="L299" s="42">
        <v>0</v>
      </c>
      <c r="M299" s="39"/>
      <c r="N299" s="127"/>
    </row>
    <row r="300" spans="1:14" ht="14.25" thickBot="1">
      <c r="A300" s="238"/>
      <c r="B300" s="18" t="s">
        <v>29</v>
      </c>
      <c r="C300" s="49">
        <v>0</v>
      </c>
      <c r="D300" s="49">
        <v>0</v>
      </c>
      <c r="E300" s="49">
        <v>0</v>
      </c>
      <c r="F300" s="39"/>
      <c r="G300" s="42">
        <v>0</v>
      </c>
      <c r="H300" s="42">
        <v>0</v>
      </c>
      <c r="I300" s="42">
        <v>0</v>
      </c>
      <c r="J300" s="42">
        <v>0</v>
      </c>
      <c r="K300" s="42">
        <v>0</v>
      </c>
      <c r="L300" s="42">
        <v>0</v>
      </c>
      <c r="M300" s="39"/>
      <c r="N300" s="127"/>
    </row>
    <row r="301" spans="1:14" ht="14.25" thickBot="1">
      <c r="A301" s="238"/>
      <c r="B301" s="18" t="s">
        <v>30</v>
      </c>
      <c r="C301" s="42">
        <v>0</v>
      </c>
      <c r="D301" s="42">
        <v>0</v>
      </c>
      <c r="E301" s="42">
        <v>0</v>
      </c>
      <c r="F301" s="39"/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39"/>
      <c r="N301" s="127"/>
    </row>
    <row r="302" spans="1:14" ht="14.25" thickBot="1">
      <c r="A302" s="239"/>
      <c r="B302" s="19" t="s">
        <v>31</v>
      </c>
      <c r="C302" s="20">
        <f t="shared" ref="C302:L302" si="73">C290+C292+C293+C294+C295+C296+C297+C298</f>
        <v>40.868900000000004</v>
      </c>
      <c r="D302" s="20">
        <f t="shared" si="73"/>
        <v>125.32089999999999</v>
      </c>
      <c r="E302" s="20">
        <f t="shared" si="73"/>
        <v>136.13550000000001</v>
      </c>
      <c r="F302" s="20">
        <f>(D302-E302)/E302*100</f>
        <v>-7.9439969736035145</v>
      </c>
      <c r="G302" s="20">
        <f t="shared" si="73"/>
        <v>993</v>
      </c>
      <c r="H302" s="20">
        <f t="shared" si="73"/>
        <v>260259.5871</v>
      </c>
      <c r="I302" s="20">
        <f t="shared" si="73"/>
        <v>97</v>
      </c>
      <c r="J302" s="20">
        <f t="shared" si="73"/>
        <v>9.3864000000000001</v>
      </c>
      <c r="K302" s="20">
        <f t="shared" si="73"/>
        <v>44.409199999999998</v>
      </c>
      <c r="L302" s="20">
        <f t="shared" si="73"/>
        <v>113.074</v>
      </c>
      <c r="M302" s="20">
        <f t="shared" ref="M302:M304" si="74">(K302-L302)/L302*100</f>
        <v>-60.725542565045899</v>
      </c>
      <c r="N302" s="128">
        <f>D302/D393*100</f>
        <v>1.96649416618047</v>
      </c>
    </row>
    <row r="303" spans="1:14" ht="14.25" thickTop="1">
      <c r="A303" s="236" t="s">
        <v>92</v>
      </c>
      <c r="B303" s="188" t="s">
        <v>19</v>
      </c>
      <c r="C303" s="34">
        <v>5.3517980000000005</v>
      </c>
      <c r="D303" s="34">
        <v>16.385712999999999</v>
      </c>
      <c r="E303" s="34">
        <v>31.197046999999998</v>
      </c>
      <c r="F303" s="39">
        <f>(D303-E303)/E303*100</f>
        <v>-47.476717908589237</v>
      </c>
      <c r="G303" s="34">
        <v>95</v>
      </c>
      <c r="H303" s="34">
        <v>6847.42</v>
      </c>
      <c r="I303" s="34">
        <v>54</v>
      </c>
      <c r="J303" s="34">
        <v>7.6204999999999998</v>
      </c>
      <c r="K303" s="34">
        <v>19.370799999999999</v>
      </c>
      <c r="L303" s="34">
        <v>0.434</v>
      </c>
      <c r="M303" s="39">
        <f t="shared" si="74"/>
        <v>4363.3179723502299</v>
      </c>
      <c r="N303" s="127">
        <f>D303/D381*100</f>
        <v>0.52054836390467307</v>
      </c>
    </row>
    <row r="304" spans="1:14">
      <c r="A304" s="236"/>
      <c r="B304" s="188" t="s">
        <v>20</v>
      </c>
      <c r="C304" s="34">
        <v>1.286797</v>
      </c>
      <c r="D304" s="34">
        <v>4.1500159999999999</v>
      </c>
      <c r="E304" s="34">
        <v>11.882567</v>
      </c>
      <c r="F304" s="39">
        <f>(D304-E304)/E304*100</f>
        <v>-65.074751945434016</v>
      </c>
      <c r="G304" s="34">
        <v>45</v>
      </c>
      <c r="H304" s="34">
        <v>900</v>
      </c>
      <c r="I304" s="34">
        <v>28</v>
      </c>
      <c r="J304" s="34">
        <v>0.25</v>
      </c>
      <c r="K304" s="34">
        <v>3.0768990000000001</v>
      </c>
      <c r="L304" s="34">
        <v>0.17</v>
      </c>
      <c r="M304" s="39">
        <f t="shared" si="74"/>
        <v>1709.9405882352939</v>
      </c>
      <c r="N304" s="127">
        <f>D304/D382*100</f>
        <v>0.57161003221985296</v>
      </c>
    </row>
    <row r="305" spans="1:14">
      <c r="A305" s="236"/>
      <c r="B305" s="188" t="s">
        <v>21</v>
      </c>
      <c r="C305" s="34">
        <v>0</v>
      </c>
      <c r="D305" s="34">
        <v>1.1320749999999999</v>
      </c>
      <c r="E305" s="34">
        <v>0</v>
      </c>
      <c r="F305" s="39"/>
      <c r="G305" s="34">
        <v>1</v>
      </c>
      <c r="H305" s="34">
        <v>1500</v>
      </c>
      <c r="I305" s="34"/>
      <c r="J305" s="34"/>
      <c r="K305" s="34"/>
      <c r="L305" s="39"/>
      <c r="M305" s="39"/>
      <c r="N305" s="127"/>
    </row>
    <row r="306" spans="1:14">
      <c r="A306" s="236"/>
      <c r="B306" s="188" t="s">
        <v>22</v>
      </c>
      <c r="C306" s="34"/>
      <c r="D306" s="34">
        <v>0</v>
      </c>
      <c r="E306" s="34"/>
      <c r="F306" s="39"/>
      <c r="G306" s="34"/>
      <c r="H306" s="34">
        <v>0</v>
      </c>
      <c r="I306" s="34"/>
      <c r="J306" s="34"/>
      <c r="K306" s="34"/>
      <c r="L306" s="39"/>
      <c r="M306" s="39"/>
      <c r="N306" s="127"/>
    </row>
    <row r="307" spans="1:14">
      <c r="A307" s="236"/>
      <c r="B307" s="188" t="s">
        <v>23</v>
      </c>
      <c r="C307" s="34"/>
      <c r="D307" s="34"/>
      <c r="E307" s="34"/>
      <c r="F307" s="39"/>
      <c r="G307" s="34">
        <v>0</v>
      </c>
      <c r="H307" s="34">
        <v>0</v>
      </c>
      <c r="I307" s="34"/>
      <c r="J307" s="34"/>
      <c r="K307" s="34"/>
      <c r="L307" s="39"/>
      <c r="M307" s="39"/>
      <c r="N307" s="127"/>
    </row>
    <row r="308" spans="1:14">
      <c r="A308" s="236"/>
      <c r="B308" s="188" t="s">
        <v>24</v>
      </c>
      <c r="C308" s="34">
        <v>1.3622639999999999</v>
      </c>
      <c r="D308" s="34">
        <v>6.4207540000000005</v>
      </c>
      <c r="E308" s="34">
        <v>5.5779670000000001</v>
      </c>
      <c r="F308" s="39"/>
      <c r="G308" s="34">
        <v>9</v>
      </c>
      <c r="H308" s="34">
        <v>22887</v>
      </c>
      <c r="I308" s="34"/>
      <c r="J308" s="34">
        <v>-0.66049999999999986</v>
      </c>
      <c r="K308" s="34">
        <v>2.8376700000000001</v>
      </c>
      <c r="L308" s="39">
        <v>0</v>
      </c>
      <c r="M308" s="39"/>
      <c r="N308" s="127">
        <f>D308/D386*100</f>
        <v>2.3157111625608282</v>
      </c>
    </row>
    <row r="309" spans="1:14">
      <c r="A309" s="236"/>
      <c r="B309" s="188" t="s">
        <v>25</v>
      </c>
      <c r="C309" s="34"/>
      <c r="D309" s="34"/>
      <c r="E309" s="34"/>
      <c r="F309" s="39"/>
      <c r="G309" s="34"/>
      <c r="H309" s="34"/>
      <c r="I309" s="34"/>
      <c r="J309" s="34"/>
      <c r="K309" s="34"/>
      <c r="L309" s="34"/>
      <c r="M309" s="39"/>
      <c r="N309" s="127"/>
    </row>
    <row r="310" spans="1:14">
      <c r="A310" s="236"/>
      <c r="B310" s="188" t="s">
        <v>26</v>
      </c>
      <c r="C310" s="34">
        <v>0</v>
      </c>
      <c r="D310" s="34">
        <v>8.6513969999999993</v>
      </c>
      <c r="E310" s="34">
        <v>0.42411199999999999</v>
      </c>
      <c r="F310" s="39">
        <f>(D310-E310)/E310*100</f>
        <v>1939.8849832119818</v>
      </c>
      <c r="G310" s="34">
        <v>32</v>
      </c>
      <c r="H310" s="34">
        <v>10177.32</v>
      </c>
      <c r="I310" s="34"/>
      <c r="J310" s="34"/>
      <c r="K310" s="34"/>
      <c r="L310" s="39"/>
      <c r="M310" s="39"/>
      <c r="N310" s="127">
        <f>D310/D388*100</f>
        <v>1.2526706226876023</v>
      </c>
    </row>
    <row r="311" spans="1:14">
      <c r="A311" s="236"/>
      <c r="B311" s="188" t="s">
        <v>27</v>
      </c>
      <c r="C311" s="34"/>
      <c r="D311" s="34"/>
      <c r="E311" s="34"/>
      <c r="F311" s="39"/>
      <c r="G311" s="34"/>
      <c r="H311" s="34"/>
      <c r="I311" s="34"/>
      <c r="J311" s="34">
        <v>0</v>
      </c>
      <c r="K311" s="34"/>
      <c r="L311" s="39"/>
      <c r="M311" s="39"/>
      <c r="N311" s="127"/>
    </row>
    <row r="312" spans="1:14">
      <c r="A312" s="236"/>
      <c r="B312" s="18" t="s">
        <v>28</v>
      </c>
      <c r="C312" s="39"/>
      <c r="D312" s="39"/>
      <c r="E312" s="39"/>
      <c r="F312" s="39"/>
      <c r="G312" s="34"/>
      <c r="H312" s="34"/>
      <c r="I312" s="34"/>
      <c r="J312" s="34"/>
      <c r="K312" s="34"/>
      <c r="L312" s="42"/>
      <c r="M312" s="39"/>
      <c r="N312" s="127"/>
    </row>
    <row r="313" spans="1:14">
      <c r="A313" s="236"/>
      <c r="B313" s="18" t="s">
        <v>29</v>
      </c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127"/>
    </row>
    <row r="314" spans="1:14">
      <c r="A314" s="236"/>
      <c r="B314" s="18" t="s">
        <v>30</v>
      </c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127"/>
    </row>
    <row r="315" spans="1:14" ht="14.25" thickBot="1">
      <c r="A315" s="237"/>
      <c r="B315" s="19" t="s">
        <v>31</v>
      </c>
      <c r="C315" s="20">
        <f t="shared" ref="C315:L315" si="75">C303+C305+C306+C307+C308+C309+C310+C311</f>
        <v>6.7140620000000002</v>
      </c>
      <c r="D315" s="20">
        <f t="shared" si="75"/>
        <v>32.589939000000001</v>
      </c>
      <c r="E315" s="20">
        <f t="shared" si="75"/>
        <v>37.199126</v>
      </c>
      <c r="F315" s="20">
        <f>(D315-E315)/E315*100</f>
        <v>-12.390578746393125</v>
      </c>
      <c r="G315" s="20">
        <f t="shared" si="75"/>
        <v>137</v>
      </c>
      <c r="H315" s="20">
        <f t="shared" si="75"/>
        <v>41411.74</v>
      </c>
      <c r="I315" s="20">
        <f t="shared" si="75"/>
        <v>54</v>
      </c>
      <c r="J315" s="20">
        <f t="shared" si="75"/>
        <v>6.96</v>
      </c>
      <c r="K315" s="20">
        <f t="shared" si="75"/>
        <v>22.208469999999998</v>
      </c>
      <c r="L315" s="20">
        <f t="shared" si="75"/>
        <v>0.434</v>
      </c>
      <c r="M315" s="20">
        <f t="shared" ref="M315:M317" si="76">(K315-L315)/L315*100</f>
        <v>5017.1589861751145</v>
      </c>
      <c r="N315" s="128">
        <f>D315/D393*100</f>
        <v>0.51139055751815843</v>
      </c>
    </row>
    <row r="316" spans="1:14" ht="14.25" thickTop="1">
      <c r="A316" s="236" t="s">
        <v>40</v>
      </c>
      <c r="B316" s="188" t="s">
        <v>19</v>
      </c>
      <c r="C316" s="35">
        <v>71.862374000000003</v>
      </c>
      <c r="D316" s="35">
        <v>298.180905</v>
      </c>
      <c r="E316" s="35">
        <v>408.26635699999997</v>
      </c>
      <c r="F316" s="42">
        <f>(D316-E316)/E316*100</f>
        <v>-26.964125285493456</v>
      </c>
      <c r="G316" s="35">
        <v>1992</v>
      </c>
      <c r="H316" s="35">
        <v>143236.56922800001</v>
      </c>
      <c r="I316" s="37">
        <v>270</v>
      </c>
      <c r="J316" s="35">
        <v>14.48</v>
      </c>
      <c r="K316" s="35">
        <v>101.96</v>
      </c>
      <c r="L316" s="35">
        <v>139.72</v>
      </c>
      <c r="M316" s="39">
        <f t="shared" si="76"/>
        <v>-27.025479530489555</v>
      </c>
      <c r="N316" s="127">
        <f>D316/D381*100</f>
        <v>9.4727389797053547</v>
      </c>
    </row>
    <row r="317" spans="1:14">
      <c r="A317" s="236"/>
      <c r="B317" s="188" t="s">
        <v>20</v>
      </c>
      <c r="C317" s="35">
        <v>20.829699999999999</v>
      </c>
      <c r="D317" s="35">
        <v>78.341200000000001</v>
      </c>
      <c r="E317" s="35">
        <v>91.339600000000004</v>
      </c>
      <c r="F317" s="39">
        <f>(D317-E317)/E317*100</f>
        <v>-14.230848394343749</v>
      </c>
      <c r="G317" s="35">
        <v>904</v>
      </c>
      <c r="H317" s="35">
        <v>18095.599999999999</v>
      </c>
      <c r="I317" s="37">
        <v>116</v>
      </c>
      <c r="J317" s="35">
        <v>4.22</v>
      </c>
      <c r="K317" s="35">
        <v>22.46</v>
      </c>
      <c r="L317" s="35">
        <v>38.643000000000001</v>
      </c>
      <c r="M317" s="39">
        <f t="shared" si="76"/>
        <v>-41.87821856481122</v>
      </c>
      <c r="N317" s="127">
        <f>D317/D382*100</f>
        <v>10.790468243048206</v>
      </c>
    </row>
    <row r="318" spans="1:14">
      <c r="A318" s="236"/>
      <c r="B318" s="188" t="s">
        <v>21</v>
      </c>
      <c r="C318" s="35">
        <v>0</v>
      </c>
      <c r="D318" s="35">
        <v>5.453773</v>
      </c>
      <c r="E318" s="35">
        <v>9.9362259999999996</v>
      </c>
      <c r="F318" s="39">
        <f>(D318-E318)/E318*100</f>
        <v>-45.112228727486666</v>
      </c>
      <c r="G318" s="35">
        <v>17</v>
      </c>
      <c r="H318" s="35">
        <v>22850</v>
      </c>
      <c r="I318" s="37"/>
      <c r="J318" s="35"/>
      <c r="K318" s="35"/>
      <c r="L318" s="35"/>
      <c r="M318" s="39"/>
      <c r="N318" s="127">
        <f>D318/D383*100</f>
        <v>0.89670190820057816</v>
      </c>
    </row>
    <row r="319" spans="1:14">
      <c r="A319" s="236"/>
      <c r="B319" s="188" t="s">
        <v>22</v>
      </c>
      <c r="C319" s="35">
        <v>5.6696089999999995</v>
      </c>
      <c r="D319" s="35">
        <v>15.571356</v>
      </c>
      <c r="E319" s="35">
        <v>3.7350220000000003</v>
      </c>
      <c r="F319" s="39">
        <f>(D319-E319)/E319*100</f>
        <v>316.90131945675279</v>
      </c>
      <c r="G319" s="35">
        <v>369</v>
      </c>
      <c r="H319" s="35">
        <v>19011.62</v>
      </c>
      <c r="I319" s="37">
        <v>14</v>
      </c>
      <c r="J319" s="35">
        <v>0.83</v>
      </c>
      <c r="K319" s="35">
        <v>2.4</v>
      </c>
      <c r="L319" s="35">
        <v>0.71</v>
      </c>
      <c r="M319" s="39">
        <f>(K319-L319)/L319*100</f>
        <v>238.02816901408451</v>
      </c>
      <c r="N319" s="127">
        <f>D319/D384*100</f>
        <v>36.292348777743072</v>
      </c>
    </row>
    <row r="320" spans="1:14">
      <c r="A320" s="236"/>
      <c r="B320" s="188" t="s">
        <v>23</v>
      </c>
      <c r="C320" s="35">
        <v>0.56603999999999999</v>
      </c>
      <c r="D320" s="35">
        <v>2.8302</v>
      </c>
      <c r="E320" s="35">
        <v>0</v>
      </c>
      <c r="F320" s="39"/>
      <c r="G320" s="35">
        <v>25</v>
      </c>
      <c r="H320" s="35">
        <v>25003</v>
      </c>
      <c r="I320" s="37"/>
      <c r="J320" s="35"/>
      <c r="K320" s="35"/>
      <c r="L320" s="35"/>
      <c r="M320" s="39"/>
      <c r="N320" s="127"/>
    </row>
    <row r="321" spans="1:14">
      <c r="A321" s="236"/>
      <c r="B321" s="188" t="s">
        <v>24</v>
      </c>
      <c r="C321" s="35">
        <v>8.1070619999999991</v>
      </c>
      <c r="D321" s="35">
        <v>17.215443</v>
      </c>
      <c r="E321" s="35">
        <v>38.963282</v>
      </c>
      <c r="F321" s="39">
        <f>(D321-E321)/E321*100</f>
        <v>-55.81624001797384</v>
      </c>
      <c r="G321" s="35">
        <v>16</v>
      </c>
      <c r="H321" s="35">
        <v>12661</v>
      </c>
      <c r="I321" s="37">
        <v>2</v>
      </c>
      <c r="J321" s="35"/>
      <c r="K321" s="35">
        <v>0.97</v>
      </c>
      <c r="L321" s="35">
        <v>0.09</v>
      </c>
      <c r="M321" s="39"/>
      <c r="N321" s="127">
        <f>D321/D386*100</f>
        <v>6.2089271016347407</v>
      </c>
    </row>
    <row r="322" spans="1:14">
      <c r="A322" s="236"/>
      <c r="B322" s="188" t="s">
        <v>25</v>
      </c>
      <c r="C322" s="35">
        <v>0</v>
      </c>
      <c r="D322" s="35">
        <v>16.524000000000001</v>
      </c>
      <c r="E322" s="35">
        <v>0</v>
      </c>
      <c r="F322" s="39"/>
      <c r="G322" s="35">
        <v>2</v>
      </c>
      <c r="H322" s="35">
        <v>826.2</v>
      </c>
      <c r="I322" s="37"/>
      <c r="J322" s="35"/>
      <c r="K322" s="35"/>
      <c r="L322" s="35"/>
      <c r="M322" s="39"/>
      <c r="N322" s="127">
        <f>D322/D387*100</f>
        <v>1.048069102029819</v>
      </c>
    </row>
    <row r="323" spans="1:14">
      <c r="A323" s="236"/>
      <c r="B323" s="188" t="s">
        <v>26</v>
      </c>
      <c r="C323" s="35">
        <v>4.2540130000000005</v>
      </c>
      <c r="D323" s="35">
        <v>28.482275000000001</v>
      </c>
      <c r="E323" s="35">
        <v>13.364117999999999</v>
      </c>
      <c r="F323" s="39">
        <f>(D323-E323)/E323*100</f>
        <v>113.1249888694488</v>
      </c>
      <c r="G323" s="35">
        <v>782</v>
      </c>
      <c r="H323" s="35">
        <v>63225</v>
      </c>
      <c r="I323" s="37">
        <v>7</v>
      </c>
      <c r="J323" s="35">
        <v>28.21</v>
      </c>
      <c r="K323" s="35">
        <v>29.11</v>
      </c>
      <c r="L323" s="35">
        <v>52.88</v>
      </c>
      <c r="M323" s="39">
        <f>(K323-L323)/L323*100</f>
        <v>-44.950832072617253</v>
      </c>
      <c r="N323" s="127">
        <f>D323/D388*100</f>
        <v>4.1240633344891622</v>
      </c>
    </row>
    <row r="324" spans="1:14">
      <c r="A324" s="236"/>
      <c r="B324" s="188" t="s">
        <v>27</v>
      </c>
      <c r="C324" s="35">
        <v>8.6414999999999992E-2</v>
      </c>
      <c r="D324" s="35">
        <v>8.6414999999999992E-2</v>
      </c>
      <c r="E324" s="37">
        <v>3.2892000000000005E-2</v>
      </c>
      <c r="F324" s="39">
        <f>(D324-E324)/E324*100</f>
        <v>162.72345859175476</v>
      </c>
      <c r="G324" s="35">
        <v>2</v>
      </c>
      <c r="H324" s="35">
        <v>138.5</v>
      </c>
      <c r="I324" s="37">
        <v>2</v>
      </c>
      <c r="J324" s="37">
        <v>0.06</v>
      </c>
      <c r="K324" s="37">
        <v>0.06</v>
      </c>
      <c r="L324" s="37">
        <v>0.94</v>
      </c>
      <c r="M324" s="39"/>
      <c r="N324" s="127">
        <f>D324/D389*100</f>
        <v>0.66851482023438047</v>
      </c>
    </row>
    <row r="325" spans="1:14">
      <c r="A325" s="236"/>
      <c r="B325" s="18" t="s">
        <v>28</v>
      </c>
      <c r="C325" s="35">
        <v>0</v>
      </c>
      <c r="D325" s="35">
        <v>0</v>
      </c>
      <c r="E325" s="35">
        <v>0</v>
      </c>
      <c r="F325" s="39"/>
      <c r="G325" s="35">
        <v>0</v>
      </c>
      <c r="H325" s="35">
        <v>0</v>
      </c>
      <c r="I325" s="35"/>
      <c r="J325" s="35"/>
      <c r="K325" s="35"/>
      <c r="L325" s="35"/>
      <c r="M325" s="39"/>
      <c r="N325" s="127"/>
    </row>
    <row r="326" spans="1:14">
      <c r="A326" s="236"/>
      <c r="B326" s="18" t="s">
        <v>29</v>
      </c>
      <c r="C326" s="39">
        <v>0</v>
      </c>
      <c r="D326" s="39">
        <v>0</v>
      </c>
      <c r="E326" s="39">
        <v>0</v>
      </c>
      <c r="F326" s="39"/>
      <c r="G326" s="35">
        <v>0</v>
      </c>
      <c r="H326" s="35">
        <v>0</v>
      </c>
      <c r="I326" s="35"/>
      <c r="J326" s="35"/>
      <c r="K326" s="35"/>
      <c r="L326" s="35"/>
      <c r="M326" s="39"/>
      <c r="N326" s="127"/>
    </row>
    <row r="327" spans="1:14">
      <c r="A327" s="236"/>
      <c r="B327" s="18" t="s">
        <v>30</v>
      </c>
      <c r="C327" s="39">
        <v>0</v>
      </c>
      <c r="D327" s="39">
        <v>0</v>
      </c>
      <c r="E327" s="39">
        <v>0</v>
      </c>
      <c r="F327" s="39"/>
      <c r="G327" s="39">
        <v>0</v>
      </c>
      <c r="H327" s="39">
        <v>0</v>
      </c>
      <c r="I327" s="39"/>
      <c r="J327" s="39"/>
      <c r="K327" s="39"/>
      <c r="L327" s="39"/>
      <c r="M327" s="39"/>
      <c r="N327" s="127"/>
    </row>
    <row r="328" spans="1:14" ht="14.25" thickBot="1">
      <c r="A328" s="237"/>
      <c r="B328" s="19" t="s">
        <v>31</v>
      </c>
      <c r="C328" s="20">
        <f t="shared" ref="C328:L328" si="77">C316+C318+C319+C320+C321+C322+C323+C324</f>
        <v>90.545513</v>
      </c>
      <c r="D328" s="20">
        <f t="shared" si="77"/>
        <v>384.34436699999998</v>
      </c>
      <c r="E328" s="20">
        <f t="shared" si="77"/>
        <v>474.29789699999998</v>
      </c>
      <c r="F328" s="20">
        <f>(D328-E328)/E328*100</f>
        <v>-18.965618563558593</v>
      </c>
      <c r="G328" s="20">
        <f t="shared" si="77"/>
        <v>3205</v>
      </c>
      <c r="H328" s="20">
        <f t="shared" si="77"/>
        <v>286951.88922800001</v>
      </c>
      <c r="I328" s="20">
        <f t="shared" si="77"/>
        <v>295</v>
      </c>
      <c r="J328" s="20">
        <f t="shared" si="77"/>
        <v>43.580000000000005</v>
      </c>
      <c r="K328" s="20">
        <f t="shared" si="77"/>
        <v>134.5</v>
      </c>
      <c r="L328" s="20">
        <f t="shared" si="77"/>
        <v>194.34</v>
      </c>
      <c r="M328" s="20">
        <f t="shared" ref="M328:M330" si="78">(K328-L328)/L328*100</f>
        <v>-30.791396521560156</v>
      </c>
      <c r="N328" s="128">
        <f>D328/D393*100</f>
        <v>6.03100484843171</v>
      </c>
    </row>
    <row r="329" spans="1:14" ht="14.25" thickTop="1">
      <c r="A329" s="236" t="s">
        <v>41</v>
      </c>
      <c r="B329" s="188" t="s">
        <v>19</v>
      </c>
      <c r="C329" s="87">
        <v>32.380000000000003</v>
      </c>
      <c r="D329" s="123">
        <v>64.55</v>
      </c>
      <c r="E329" s="123">
        <v>116.36</v>
      </c>
      <c r="F329" s="129">
        <f>(D329-E329)/E329*100</f>
        <v>-44.525610175317979</v>
      </c>
      <c r="G329" s="88">
        <v>562</v>
      </c>
      <c r="H329" s="88">
        <v>34854.839999999997</v>
      </c>
      <c r="I329" s="88">
        <v>28</v>
      </c>
      <c r="J329" s="88">
        <v>7.99</v>
      </c>
      <c r="K329" s="124">
        <v>24.96</v>
      </c>
      <c r="L329" s="124">
        <v>30.82</v>
      </c>
      <c r="M329" s="42">
        <f t="shared" si="78"/>
        <v>-19.013627514600905</v>
      </c>
      <c r="N329" s="127">
        <f>D329/D381*100</f>
        <v>2.0506521071159156</v>
      </c>
    </row>
    <row r="330" spans="1:14">
      <c r="A330" s="236"/>
      <c r="B330" s="188" t="s">
        <v>20</v>
      </c>
      <c r="C330" s="88">
        <v>12.43</v>
      </c>
      <c r="D330" s="124">
        <v>20.62</v>
      </c>
      <c r="E330" s="124">
        <v>48.97</v>
      </c>
      <c r="F330" s="135">
        <f>(D330-E330)/E330*100</f>
        <v>-57.892587298345923</v>
      </c>
      <c r="G330" s="88">
        <v>281</v>
      </c>
      <c r="H330" s="88">
        <v>5620</v>
      </c>
      <c r="I330" s="88">
        <v>12</v>
      </c>
      <c r="J330" s="88">
        <v>1.26</v>
      </c>
      <c r="K330" s="124">
        <v>2.44</v>
      </c>
      <c r="L330" s="124">
        <v>4.47</v>
      </c>
      <c r="M330" s="39">
        <f t="shared" si="78"/>
        <v>-45.413870246085011</v>
      </c>
      <c r="N330" s="127">
        <f>D330/D382*100</f>
        <v>2.8401333547565519</v>
      </c>
    </row>
    <row r="331" spans="1:14">
      <c r="A331" s="236"/>
      <c r="B331" s="188" t="s">
        <v>21</v>
      </c>
      <c r="C331" s="88"/>
      <c r="D331" s="124"/>
      <c r="E331" s="124"/>
      <c r="F331" s="39"/>
      <c r="G331" s="88"/>
      <c r="H331" s="88"/>
      <c r="I331" s="88"/>
      <c r="J331" s="88"/>
      <c r="K331" s="88"/>
      <c r="L331" s="124"/>
      <c r="M331" s="39"/>
      <c r="N331" s="127"/>
    </row>
    <row r="332" spans="1:14">
      <c r="A332" s="236"/>
      <c r="B332" s="188" t="s">
        <v>22</v>
      </c>
      <c r="C332" s="88"/>
      <c r="D332" s="124"/>
      <c r="E332" s="124"/>
      <c r="F332" s="39"/>
      <c r="G332" s="88"/>
      <c r="H332" s="88"/>
      <c r="I332" s="88"/>
      <c r="J332" s="88"/>
      <c r="K332" s="88"/>
      <c r="L332" s="124"/>
      <c r="M332" s="39"/>
      <c r="N332" s="127"/>
    </row>
    <row r="333" spans="1:14">
      <c r="A333" s="236"/>
      <c r="B333" s="188" t="s">
        <v>23</v>
      </c>
      <c r="C333" s="88"/>
      <c r="D333" s="124"/>
      <c r="E333" s="124"/>
      <c r="F333" s="39"/>
      <c r="G333" s="88"/>
      <c r="H333" s="88"/>
      <c r="I333" s="88"/>
      <c r="J333" s="88"/>
      <c r="K333" s="88"/>
      <c r="L333" s="124"/>
      <c r="M333" s="39"/>
      <c r="N333" s="127"/>
    </row>
    <row r="334" spans="1:14">
      <c r="A334" s="236"/>
      <c r="B334" s="188" t="s">
        <v>24</v>
      </c>
      <c r="C334" s="88"/>
      <c r="D334" s="124">
        <v>7.0000000000000007E-2</v>
      </c>
      <c r="E334" s="124">
        <v>0.89</v>
      </c>
      <c r="F334" s="135">
        <f>(D334-E334)/E334*100</f>
        <v>-92.134831460674164</v>
      </c>
      <c r="G334" s="88">
        <v>1</v>
      </c>
      <c r="H334" s="88">
        <v>20</v>
      </c>
      <c r="I334" s="88"/>
      <c r="J334" s="88"/>
      <c r="K334" s="88"/>
      <c r="L334" s="124">
        <v>3</v>
      </c>
      <c r="M334" s="39">
        <f>(K334-L334)/L334*100</f>
        <v>-100</v>
      </c>
      <c r="N334" s="127">
        <f>D334/D386*100</f>
        <v>2.5246222075983284E-2</v>
      </c>
    </row>
    <row r="335" spans="1:14">
      <c r="A335" s="236"/>
      <c r="B335" s="188" t="s">
        <v>25</v>
      </c>
      <c r="C335" s="88"/>
      <c r="D335" s="124"/>
      <c r="E335" s="124"/>
      <c r="F335" s="39"/>
      <c r="G335" s="88"/>
      <c r="H335" s="88"/>
      <c r="I335" s="90"/>
      <c r="J335" s="90"/>
      <c r="K335" s="90"/>
      <c r="L335" s="159"/>
      <c r="M335" s="39"/>
      <c r="N335" s="127"/>
    </row>
    <row r="336" spans="1:14">
      <c r="A336" s="236"/>
      <c r="B336" s="188" t="s">
        <v>26</v>
      </c>
      <c r="C336" s="88">
        <v>1.1599999999999999</v>
      </c>
      <c r="D336" s="124">
        <v>5.69</v>
      </c>
      <c r="E336" s="124">
        <v>3.39</v>
      </c>
      <c r="F336" s="135">
        <f>(D336-E336)/E336*100</f>
        <v>67.846607669616517</v>
      </c>
      <c r="G336" s="88">
        <v>121</v>
      </c>
      <c r="H336" s="88">
        <v>6996.44</v>
      </c>
      <c r="I336" s="88">
        <v>16</v>
      </c>
      <c r="J336" s="88">
        <v>0.65</v>
      </c>
      <c r="K336" s="124">
        <v>2.73</v>
      </c>
      <c r="L336" s="124">
        <v>3.74</v>
      </c>
      <c r="M336" s="39">
        <f>(K336-L336)/L336*100</f>
        <v>-27.00534759358289</v>
      </c>
      <c r="N336" s="127">
        <f>D336/D388*100</f>
        <v>0.82387802144468203</v>
      </c>
    </row>
    <row r="337" spans="1:14">
      <c r="A337" s="236"/>
      <c r="B337" s="188" t="s">
        <v>27</v>
      </c>
      <c r="C337" s="88"/>
      <c r="D337" s="124"/>
      <c r="E337" s="124"/>
      <c r="F337" s="39"/>
      <c r="G337" s="88"/>
      <c r="H337" s="88"/>
      <c r="I337" s="88"/>
      <c r="J337" s="88"/>
      <c r="K337" s="88"/>
      <c r="L337" s="124"/>
      <c r="M337" s="39"/>
      <c r="N337" s="127"/>
    </row>
    <row r="338" spans="1:14">
      <c r="A338" s="236"/>
      <c r="B338" s="18" t="s">
        <v>28</v>
      </c>
      <c r="C338" s="88"/>
      <c r="D338" s="124"/>
      <c r="E338" s="124"/>
      <c r="F338" s="39"/>
      <c r="G338" s="88"/>
      <c r="H338" s="88"/>
      <c r="I338" s="91"/>
      <c r="J338" s="91"/>
      <c r="K338" s="91"/>
      <c r="L338" s="150"/>
      <c r="M338" s="39"/>
      <c r="N338" s="127"/>
    </row>
    <row r="339" spans="1:14">
      <c r="A339" s="236"/>
      <c r="B339" s="18" t="s">
        <v>29</v>
      </c>
      <c r="C339" s="88"/>
      <c r="D339" s="124"/>
      <c r="E339" s="124"/>
      <c r="F339" s="39"/>
      <c r="G339" s="88"/>
      <c r="H339" s="88"/>
      <c r="I339" s="91"/>
      <c r="J339" s="91"/>
      <c r="K339" s="91"/>
      <c r="L339" s="150"/>
      <c r="M339" s="39"/>
      <c r="N339" s="127"/>
    </row>
    <row r="340" spans="1:14">
      <c r="A340" s="236"/>
      <c r="B340" s="18" t="s">
        <v>30</v>
      </c>
      <c r="C340" s="88"/>
      <c r="D340" s="124"/>
      <c r="E340" s="124"/>
      <c r="F340" s="39"/>
      <c r="G340" s="88"/>
      <c r="H340" s="88"/>
      <c r="I340" s="91"/>
      <c r="J340" s="91"/>
      <c r="K340" s="91"/>
      <c r="L340" s="150"/>
      <c r="M340" s="39"/>
      <c r="N340" s="127"/>
    </row>
    <row r="341" spans="1:14" ht="14.25" thickBot="1">
      <c r="A341" s="237"/>
      <c r="B341" s="19" t="s">
        <v>31</v>
      </c>
      <c r="C341" s="20">
        <f t="shared" ref="C341:L341" si="79">C329+C331+C332+C333+C334+C335+C336+C337</f>
        <v>33.54</v>
      </c>
      <c r="D341" s="20">
        <f t="shared" si="79"/>
        <v>70.309999999999988</v>
      </c>
      <c r="E341" s="20">
        <f t="shared" si="79"/>
        <v>120.64</v>
      </c>
      <c r="F341" s="20">
        <f>(D341-E341)/E341*100</f>
        <v>-41.719164456233429</v>
      </c>
      <c r="G341" s="20">
        <f t="shared" si="79"/>
        <v>684</v>
      </c>
      <c r="H341" s="20">
        <f t="shared" si="79"/>
        <v>41871.279999999999</v>
      </c>
      <c r="I341" s="20">
        <f t="shared" si="79"/>
        <v>44</v>
      </c>
      <c r="J341" s="20">
        <f t="shared" si="79"/>
        <v>8.64</v>
      </c>
      <c r="K341" s="20">
        <f t="shared" si="79"/>
        <v>27.69</v>
      </c>
      <c r="L341" s="20">
        <f t="shared" si="79"/>
        <v>37.56</v>
      </c>
      <c r="M341" s="20">
        <f t="shared" ref="M341:M343" si="80">(K341-L341)/L341*100</f>
        <v>-26.277955271565496</v>
      </c>
      <c r="N341" s="128">
        <f>D341/D393*100</f>
        <v>1.1032812948530437</v>
      </c>
    </row>
    <row r="342" spans="1:14" ht="14.25" thickTop="1">
      <c r="A342" s="235" t="s">
        <v>67</v>
      </c>
      <c r="B342" s="22" t="s">
        <v>19</v>
      </c>
      <c r="C342" s="40">
        <v>26.858651999999999</v>
      </c>
      <c r="D342" s="40">
        <v>116.866361</v>
      </c>
      <c r="E342" s="40">
        <v>162.38424699999999</v>
      </c>
      <c r="F342" s="129">
        <f>(D342-E342)/E342*100</f>
        <v>-28.03097396510389</v>
      </c>
      <c r="G342" s="39">
        <v>1029</v>
      </c>
      <c r="H342" s="39">
        <v>77737.512608000005</v>
      </c>
      <c r="I342" s="39">
        <v>132</v>
      </c>
      <c r="J342" s="42">
        <v>9.7750000000000092</v>
      </c>
      <c r="K342" s="39">
        <v>115.380258</v>
      </c>
      <c r="L342" s="39">
        <v>94.085935000000006</v>
      </c>
      <c r="M342" s="129">
        <f t="shared" si="80"/>
        <v>22.632844112140663</v>
      </c>
      <c r="N342" s="130">
        <f>D342/D381*100</f>
        <v>3.7126607193744263</v>
      </c>
    </row>
    <row r="343" spans="1:14">
      <c r="A343" s="236"/>
      <c r="B343" s="188" t="s">
        <v>20</v>
      </c>
      <c r="C343" s="40">
        <v>9.0694409999999994</v>
      </c>
      <c r="D343" s="40">
        <v>39.011837</v>
      </c>
      <c r="E343" s="39">
        <v>47.999996000000003</v>
      </c>
      <c r="F343" s="39">
        <f>(D343-E343)/E343*100</f>
        <v>-18.725332810444407</v>
      </c>
      <c r="G343" s="39">
        <v>489</v>
      </c>
      <c r="H343" s="39">
        <v>9780</v>
      </c>
      <c r="I343" s="39">
        <v>57</v>
      </c>
      <c r="J343" s="42">
        <v>1.5489999999999999</v>
      </c>
      <c r="K343" s="39">
        <v>57.517561000000001</v>
      </c>
      <c r="L343" s="39">
        <v>40.987212</v>
      </c>
      <c r="M343" s="39">
        <f t="shared" si="80"/>
        <v>40.330503572675305</v>
      </c>
      <c r="N343" s="127">
        <f>D343/D382*100</f>
        <v>5.3733666097975652</v>
      </c>
    </row>
    <row r="344" spans="1:14">
      <c r="A344" s="236"/>
      <c r="B344" s="188" t="s">
        <v>21</v>
      </c>
      <c r="C344" s="40">
        <v>0</v>
      </c>
      <c r="D344" s="40">
        <v>0</v>
      </c>
      <c r="E344" s="39">
        <v>0.47705199999999998</v>
      </c>
      <c r="F344" s="39">
        <f>(D344-E344)/E344*100</f>
        <v>-100</v>
      </c>
      <c r="G344" s="39">
        <v>0</v>
      </c>
      <c r="H344" s="39">
        <v>0</v>
      </c>
      <c r="I344" s="39">
        <v>0</v>
      </c>
      <c r="J344" s="42">
        <v>0</v>
      </c>
      <c r="K344" s="39">
        <v>0</v>
      </c>
      <c r="L344" s="39">
        <v>0</v>
      </c>
      <c r="M344" s="39"/>
      <c r="N344" s="127">
        <f>D344/D383*100</f>
        <v>0</v>
      </c>
    </row>
    <row r="345" spans="1:14">
      <c r="A345" s="236"/>
      <c r="B345" s="188" t="s">
        <v>22</v>
      </c>
      <c r="C345" s="40">
        <v>2.0000079999999998</v>
      </c>
      <c r="D345" s="40">
        <v>2.9811399999999999</v>
      </c>
      <c r="E345" s="39">
        <v>8.0661999999999998E-2</v>
      </c>
      <c r="F345" s="39">
        <f>(D345-E345)/E345*100</f>
        <v>3595.8419082095661</v>
      </c>
      <c r="G345" s="39">
        <v>28</v>
      </c>
      <c r="H345" s="39">
        <v>41132.699999999997</v>
      </c>
      <c r="I345" s="39">
        <v>1</v>
      </c>
      <c r="J345" s="42">
        <v>0</v>
      </c>
      <c r="K345" s="39">
        <v>0</v>
      </c>
      <c r="L345" s="39">
        <v>0</v>
      </c>
      <c r="M345" s="39"/>
      <c r="N345" s="127">
        <f>D345/D384*100</f>
        <v>6.9481792488259195</v>
      </c>
    </row>
    <row r="346" spans="1:14">
      <c r="A346" s="236"/>
      <c r="B346" s="188" t="s">
        <v>23</v>
      </c>
      <c r="C346" s="40">
        <v>0</v>
      </c>
      <c r="D346" s="40">
        <v>0</v>
      </c>
      <c r="E346" s="39">
        <v>0</v>
      </c>
      <c r="F346" s="39"/>
      <c r="G346" s="39">
        <v>0</v>
      </c>
      <c r="H346" s="39">
        <v>0</v>
      </c>
      <c r="I346" s="39">
        <v>0</v>
      </c>
      <c r="J346" s="42">
        <v>0</v>
      </c>
      <c r="K346" s="39">
        <v>0</v>
      </c>
      <c r="L346" s="39">
        <v>0</v>
      </c>
      <c r="M346" s="39"/>
      <c r="N346" s="127"/>
    </row>
    <row r="347" spans="1:14">
      <c r="A347" s="236"/>
      <c r="B347" s="188" t="s">
        <v>24</v>
      </c>
      <c r="C347" s="40">
        <v>0.90188800000000002</v>
      </c>
      <c r="D347" s="40">
        <v>47.080758000000003</v>
      </c>
      <c r="E347" s="39">
        <v>81.698113000000006</v>
      </c>
      <c r="F347" s="39">
        <f>(D347-E347)/E347*100</f>
        <v>-42.372282209259843</v>
      </c>
      <c r="G347" s="39">
        <v>28</v>
      </c>
      <c r="H347" s="39">
        <v>23044.400000000001</v>
      </c>
      <c r="I347" s="39">
        <v>2</v>
      </c>
      <c r="J347" s="42">
        <v>0</v>
      </c>
      <c r="K347" s="39">
        <v>11.504200000000001</v>
      </c>
      <c r="L347" s="39">
        <v>5.58</v>
      </c>
      <c r="M347" s="39"/>
      <c r="N347" s="127">
        <f>D347/D386*100</f>
        <v>16.980161028194665</v>
      </c>
    </row>
    <row r="348" spans="1:14">
      <c r="A348" s="236"/>
      <c r="B348" s="188" t="s">
        <v>25</v>
      </c>
      <c r="C348" s="40">
        <v>0</v>
      </c>
      <c r="D348" s="40">
        <v>0</v>
      </c>
      <c r="E348" s="41">
        <v>0</v>
      </c>
      <c r="F348" s="39"/>
      <c r="G348" s="39">
        <v>0</v>
      </c>
      <c r="H348" s="39">
        <v>0</v>
      </c>
      <c r="I348" s="39">
        <v>0</v>
      </c>
      <c r="J348" s="42">
        <v>0</v>
      </c>
      <c r="K348" s="39">
        <v>0</v>
      </c>
      <c r="L348" s="41">
        <v>0</v>
      </c>
      <c r="M348" s="39"/>
      <c r="N348" s="127"/>
    </row>
    <row r="349" spans="1:14">
      <c r="A349" s="236"/>
      <c r="B349" s="188" t="s">
        <v>26</v>
      </c>
      <c r="C349" s="40">
        <v>5.2142429999999997</v>
      </c>
      <c r="D349" s="40">
        <v>15.704041999999999</v>
      </c>
      <c r="E349" s="39">
        <v>43.419848000000002</v>
      </c>
      <c r="F349" s="39">
        <f>(D349-E349)/E349*100</f>
        <v>-63.832111987126247</v>
      </c>
      <c r="G349" s="39">
        <v>188</v>
      </c>
      <c r="H349" s="39">
        <v>55681.35</v>
      </c>
      <c r="I349" s="39">
        <v>17</v>
      </c>
      <c r="J349" s="42">
        <v>1.524945</v>
      </c>
      <c r="K349" s="39">
        <v>8.4574800000000003</v>
      </c>
      <c r="L349" s="39">
        <v>3.0946820000000002</v>
      </c>
      <c r="M349" s="39">
        <f>(K349-L349)/L349*100</f>
        <v>173.29076137709785</v>
      </c>
      <c r="N349" s="127">
        <f>D349/D388*100</f>
        <v>2.2738515029251647</v>
      </c>
    </row>
    <row r="350" spans="1:14">
      <c r="A350" s="236"/>
      <c r="B350" s="188" t="s">
        <v>27</v>
      </c>
      <c r="C350" s="40">
        <v>0</v>
      </c>
      <c r="D350" s="40">
        <v>0</v>
      </c>
      <c r="E350" s="39">
        <v>0</v>
      </c>
      <c r="F350" s="39" t="e">
        <f>(D350-E350)/E350*100</f>
        <v>#DIV/0!</v>
      </c>
      <c r="G350" s="39">
        <v>0</v>
      </c>
      <c r="H350" s="39">
        <v>0</v>
      </c>
      <c r="I350" s="39">
        <v>0</v>
      </c>
      <c r="J350" s="42">
        <v>0</v>
      </c>
      <c r="K350" s="39">
        <v>0</v>
      </c>
      <c r="L350" s="39">
        <v>0</v>
      </c>
      <c r="M350" s="39"/>
      <c r="N350" s="127">
        <f>D350/D389*100</f>
        <v>0</v>
      </c>
    </row>
    <row r="351" spans="1:14">
      <c r="A351" s="236"/>
      <c r="B351" s="18" t="s">
        <v>28</v>
      </c>
      <c r="C351" s="40">
        <v>0</v>
      </c>
      <c r="D351" s="40">
        <v>0</v>
      </c>
      <c r="E351" s="42">
        <v>0</v>
      </c>
      <c r="F351" s="39"/>
      <c r="G351" s="39">
        <v>0</v>
      </c>
      <c r="H351" s="39">
        <v>0</v>
      </c>
      <c r="I351" s="39">
        <v>0</v>
      </c>
      <c r="J351" s="42">
        <v>0</v>
      </c>
      <c r="K351" s="39">
        <v>0</v>
      </c>
      <c r="L351" s="42">
        <v>0</v>
      </c>
      <c r="M351" s="39"/>
      <c r="N351" s="127"/>
    </row>
    <row r="352" spans="1:14">
      <c r="A352" s="236"/>
      <c r="B352" s="18" t="s">
        <v>29</v>
      </c>
      <c r="C352" s="40">
        <v>0</v>
      </c>
      <c r="D352" s="40">
        <v>0</v>
      </c>
      <c r="E352" s="42">
        <v>0</v>
      </c>
      <c r="F352" s="39"/>
      <c r="G352" s="39">
        <v>0</v>
      </c>
      <c r="H352" s="39">
        <v>0</v>
      </c>
      <c r="I352" s="39">
        <v>0</v>
      </c>
      <c r="J352" s="42">
        <v>0</v>
      </c>
      <c r="K352" s="39">
        <v>0</v>
      </c>
      <c r="L352" s="42">
        <v>0</v>
      </c>
      <c r="M352" s="39"/>
      <c r="N352" s="127"/>
    </row>
    <row r="353" spans="1:14">
      <c r="A353" s="236"/>
      <c r="B353" s="18" t="s">
        <v>30</v>
      </c>
      <c r="C353" s="40">
        <v>0</v>
      </c>
      <c r="D353" s="40">
        <v>0</v>
      </c>
      <c r="E353" s="42">
        <v>0</v>
      </c>
      <c r="F353" s="39"/>
      <c r="G353" s="39">
        <v>0</v>
      </c>
      <c r="H353" s="39">
        <v>0</v>
      </c>
      <c r="I353" s="39">
        <v>0</v>
      </c>
      <c r="J353" s="42">
        <v>0</v>
      </c>
      <c r="K353" s="39">
        <v>0</v>
      </c>
      <c r="L353" s="42">
        <v>0</v>
      </c>
      <c r="M353" s="39"/>
      <c r="N353" s="127"/>
    </row>
    <row r="354" spans="1:14" ht="14.25" thickBot="1">
      <c r="A354" s="237"/>
      <c r="B354" s="19" t="s">
        <v>31</v>
      </c>
      <c r="C354" s="20">
        <f t="shared" ref="C354:L354" si="81">C342+C344+C345+C346+C347+C348+C349+C350</f>
        <v>34.974790999999996</v>
      </c>
      <c r="D354" s="20">
        <f t="shared" si="81"/>
        <v>182.63230099999998</v>
      </c>
      <c r="E354" s="20">
        <f t="shared" si="81"/>
        <v>288.05992199999997</v>
      </c>
      <c r="F354" s="20">
        <f>(D354-E354)/E354*100</f>
        <v>-36.599197926603615</v>
      </c>
      <c r="G354" s="20">
        <f t="shared" si="81"/>
        <v>1273</v>
      </c>
      <c r="H354" s="20">
        <f t="shared" si="81"/>
        <v>197595.962608</v>
      </c>
      <c r="I354" s="20">
        <f t="shared" si="81"/>
        <v>152</v>
      </c>
      <c r="J354" s="20">
        <f t="shared" si="81"/>
        <v>11.29994500000001</v>
      </c>
      <c r="K354" s="20">
        <f t="shared" si="81"/>
        <v>135.341938</v>
      </c>
      <c r="L354" s="20">
        <f t="shared" si="81"/>
        <v>102.76061700000001</v>
      </c>
      <c r="M354" s="20">
        <f t="shared" ref="M354:M356" si="82">(K354-L354)/L354*100</f>
        <v>31.706038705470196</v>
      </c>
      <c r="N354" s="128">
        <f>D354/D393*100</f>
        <v>2.8658057392870266</v>
      </c>
    </row>
    <row r="355" spans="1:14" ht="15" thickTop="1" thickBot="1">
      <c r="A355" s="235" t="s">
        <v>43</v>
      </c>
      <c r="B355" s="22" t="s">
        <v>19</v>
      </c>
      <c r="C355" s="111">
        <v>9.5</v>
      </c>
      <c r="D355" s="111">
        <v>24.59</v>
      </c>
      <c r="E355" s="111">
        <v>30.72</v>
      </c>
      <c r="F355" s="129">
        <f>(D355-E355)/E355*100</f>
        <v>-19.954427083333332</v>
      </c>
      <c r="G355" s="112">
        <v>198</v>
      </c>
      <c r="H355" s="112">
        <v>21361.01</v>
      </c>
      <c r="I355" s="112">
        <v>19</v>
      </c>
      <c r="J355" s="112">
        <v>1.72</v>
      </c>
      <c r="K355" s="112">
        <v>8.6300000000000008</v>
      </c>
      <c r="L355" s="112">
        <v>28.01</v>
      </c>
      <c r="M355" s="129">
        <f t="shared" si="82"/>
        <v>-69.189575151731532</v>
      </c>
      <c r="N355" s="130">
        <f>D355/D381*100</f>
        <v>0.78118567488737967</v>
      </c>
    </row>
    <row r="356" spans="1:14" ht="14.25" thickBot="1">
      <c r="A356" s="238"/>
      <c r="B356" s="188" t="s">
        <v>20</v>
      </c>
      <c r="C356" s="112">
        <v>0.92</v>
      </c>
      <c r="D356" s="112">
        <v>1.67</v>
      </c>
      <c r="E356" s="112">
        <v>3.93</v>
      </c>
      <c r="F356" s="39">
        <f>(D356-E356)/E356*100</f>
        <v>-57.506361323155218</v>
      </c>
      <c r="G356" s="112">
        <v>20</v>
      </c>
      <c r="H356" s="112">
        <v>400</v>
      </c>
      <c r="I356" s="112">
        <v>4</v>
      </c>
      <c r="J356" s="112">
        <v>0.2</v>
      </c>
      <c r="K356" s="112">
        <v>0.8</v>
      </c>
      <c r="L356" s="112">
        <v>19.12</v>
      </c>
      <c r="M356" s="39">
        <f t="shared" si="82"/>
        <v>-95.81589958158996</v>
      </c>
      <c r="N356" s="127">
        <f>D356/D382*100</f>
        <v>0.23002049963353255</v>
      </c>
    </row>
    <row r="357" spans="1:14" ht="14.25" thickBot="1">
      <c r="A357" s="238"/>
      <c r="B357" s="188" t="s">
        <v>21</v>
      </c>
      <c r="C357" s="112"/>
      <c r="D357" s="112"/>
      <c r="E357" s="112"/>
      <c r="F357" s="39" t="e">
        <f>(D357-E357)/E357*100</f>
        <v>#DIV/0!</v>
      </c>
      <c r="G357" s="112">
        <v>0</v>
      </c>
      <c r="H357" s="112"/>
      <c r="I357" s="112"/>
      <c r="J357" s="112">
        <v>0</v>
      </c>
      <c r="K357" s="112"/>
      <c r="L357" s="112"/>
      <c r="M357" s="39"/>
      <c r="N357" s="127">
        <f>D357/D383*100</f>
        <v>0</v>
      </c>
    </row>
    <row r="358" spans="1:14" ht="14.25" thickBot="1">
      <c r="A358" s="238"/>
      <c r="B358" s="188" t="s">
        <v>22</v>
      </c>
      <c r="C358" s="112">
        <v>0</v>
      </c>
      <c r="D358" s="112">
        <v>0.16</v>
      </c>
      <c r="E358" s="112">
        <v>4.7E-2</v>
      </c>
      <c r="F358" s="39">
        <f>(D358-E358)/E358*100</f>
        <v>240.42553191489361</v>
      </c>
      <c r="G358" s="112">
        <v>18</v>
      </c>
      <c r="H358" s="112">
        <v>208.9</v>
      </c>
      <c r="I358" s="112">
        <v>0</v>
      </c>
      <c r="J358" s="112"/>
      <c r="K358" s="112"/>
      <c r="L358" s="112"/>
      <c r="M358" s="39"/>
      <c r="N358" s="127">
        <f>D358/D384*100</f>
        <v>0.37291394560877622</v>
      </c>
    </row>
    <row r="359" spans="1:14" ht="14.25" thickBot="1">
      <c r="A359" s="238"/>
      <c r="B359" s="188" t="s">
        <v>23</v>
      </c>
      <c r="C359" s="112"/>
      <c r="D359" s="112"/>
      <c r="E359" s="112"/>
      <c r="F359" s="39"/>
      <c r="G359" s="112"/>
      <c r="H359" s="112"/>
      <c r="I359" s="112"/>
      <c r="J359" s="112"/>
      <c r="K359" s="112"/>
      <c r="L359" s="112"/>
      <c r="M359" s="39"/>
      <c r="N359" s="127"/>
    </row>
    <row r="360" spans="1:14" ht="14.25" thickBot="1">
      <c r="A360" s="238"/>
      <c r="B360" s="188" t="s">
        <v>24</v>
      </c>
      <c r="C360" s="112">
        <v>0.75</v>
      </c>
      <c r="D360" s="112">
        <v>0.75</v>
      </c>
      <c r="E360" s="112">
        <v>0.93</v>
      </c>
      <c r="F360" s="39">
        <f>(D360-E360)/E360*100</f>
        <v>-19.354838709677423</v>
      </c>
      <c r="G360" s="112">
        <v>3</v>
      </c>
      <c r="H360" s="112">
        <v>1419.98</v>
      </c>
      <c r="I360" s="112">
        <v>1</v>
      </c>
      <c r="J360" s="112"/>
      <c r="K360" s="112">
        <v>1.4999999999999999E-2</v>
      </c>
      <c r="L360" s="112">
        <v>0.47</v>
      </c>
      <c r="M360" s="39">
        <f>(K360-L360)/L360*100</f>
        <v>-96.808510638297875</v>
      </c>
      <c r="N360" s="127">
        <f>D360/D386*100</f>
        <v>0.2704952365283923</v>
      </c>
    </row>
    <row r="361" spans="1:14" ht="14.25" thickBot="1">
      <c r="A361" s="238"/>
      <c r="B361" s="188" t="s">
        <v>25</v>
      </c>
      <c r="C361" s="112">
        <v>91.8</v>
      </c>
      <c r="D361" s="112">
        <v>513.13</v>
      </c>
      <c r="E361" s="112">
        <v>450.52</v>
      </c>
      <c r="F361" s="39">
        <f>(D361-E361)/E361*100</f>
        <v>13.897274260854129</v>
      </c>
      <c r="G361" s="112">
        <v>14</v>
      </c>
      <c r="H361" s="112">
        <v>5131.3</v>
      </c>
      <c r="I361" s="112">
        <v>2</v>
      </c>
      <c r="J361" s="112">
        <v>74.38</v>
      </c>
      <c r="K361" s="112">
        <v>74.38</v>
      </c>
      <c r="L361" s="112">
        <v>41.25</v>
      </c>
      <c r="M361" s="39">
        <f>(K361-L361)/L361*100</f>
        <v>80.315151515151513</v>
      </c>
      <c r="N361" s="127">
        <f>D361/D387*100</f>
        <v>32.546338557526077</v>
      </c>
    </row>
    <row r="362" spans="1:14" ht="14.25" thickBot="1">
      <c r="A362" s="238"/>
      <c r="B362" s="188" t="s">
        <v>26</v>
      </c>
      <c r="C362" s="112">
        <v>9.4700000000000006</v>
      </c>
      <c r="D362" s="112">
        <v>9.52</v>
      </c>
      <c r="E362" s="112">
        <v>0.67</v>
      </c>
      <c r="F362" s="39">
        <f>(D362-E362)/E362*100</f>
        <v>1320.8955223880596</v>
      </c>
      <c r="G362" s="112">
        <v>9</v>
      </c>
      <c r="H362" s="112">
        <v>13698</v>
      </c>
      <c r="I362" s="112"/>
      <c r="J362" s="112">
        <v>0</v>
      </c>
      <c r="K362" s="112"/>
      <c r="L362" s="112"/>
      <c r="M362" s="39" t="e">
        <f>(K362-L362)/L362*100</f>
        <v>#DIV/0!</v>
      </c>
      <c r="N362" s="127">
        <f>D362/D388*100</f>
        <v>1.3784391501148283</v>
      </c>
    </row>
    <row r="363" spans="1:14" ht="14.25" thickBot="1">
      <c r="A363" s="238"/>
      <c r="B363" s="188" t="s">
        <v>27</v>
      </c>
      <c r="C363" s="112"/>
      <c r="D363" s="112"/>
      <c r="E363" s="112"/>
      <c r="F363" s="39" t="e">
        <f>(D363-E363)/E363*100</f>
        <v>#DIV/0!</v>
      </c>
      <c r="G363" s="112"/>
      <c r="H363" s="112"/>
      <c r="I363" s="112"/>
      <c r="J363" s="112">
        <v>0</v>
      </c>
      <c r="K363" s="112"/>
      <c r="L363" s="112"/>
      <c r="M363" s="39" t="e">
        <f>(K363-L363)/L363*100</f>
        <v>#DIV/0!</v>
      </c>
      <c r="N363" s="127">
        <f>D363/D389*100</f>
        <v>0</v>
      </c>
    </row>
    <row r="364" spans="1:14" ht="14.25" thickBot="1">
      <c r="A364" s="238"/>
      <c r="B364" s="18" t="s">
        <v>28</v>
      </c>
      <c r="C364" s="17"/>
      <c r="D364" s="17"/>
      <c r="E364" s="17"/>
      <c r="F364" s="39"/>
      <c r="G364" s="17"/>
      <c r="H364" s="17"/>
      <c r="I364" s="17"/>
      <c r="J364" s="17"/>
      <c r="K364" s="17"/>
      <c r="L364" s="17"/>
      <c r="M364" s="39"/>
      <c r="N364" s="127"/>
    </row>
    <row r="365" spans="1:14" ht="14.25" thickBot="1">
      <c r="A365" s="238"/>
      <c r="B365" s="18" t="s">
        <v>29</v>
      </c>
      <c r="C365" s="42"/>
      <c r="D365" s="42"/>
      <c r="E365" s="42"/>
      <c r="F365" s="39"/>
      <c r="G365" s="42"/>
      <c r="H365" s="42"/>
      <c r="I365" s="42"/>
      <c r="J365" s="42"/>
      <c r="K365" s="42"/>
      <c r="L365" s="42"/>
      <c r="M365" s="39"/>
      <c r="N365" s="127"/>
    </row>
    <row r="366" spans="1:14" ht="14.25" thickBot="1">
      <c r="A366" s="238"/>
      <c r="B366" s="18" t="s">
        <v>30</v>
      </c>
      <c r="C366" s="42"/>
      <c r="D366" s="42"/>
      <c r="E366" s="42"/>
      <c r="F366" s="39"/>
      <c r="G366" s="42"/>
      <c r="H366" s="42"/>
      <c r="I366" s="42"/>
      <c r="J366" s="42"/>
      <c r="K366" s="42"/>
      <c r="L366" s="42"/>
      <c r="M366" s="39"/>
      <c r="N366" s="127"/>
    </row>
    <row r="367" spans="1:14" ht="14.25" thickBot="1">
      <c r="A367" s="239"/>
      <c r="B367" s="19" t="s">
        <v>31</v>
      </c>
      <c r="C367" s="20">
        <f t="shared" ref="C367:L367" si="83">C355+C357+C358+C359+C360+C361+C362+C363</f>
        <v>111.52</v>
      </c>
      <c r="D367" s="20">
        <f t="shared" si="83"/>
        <v>548.15</v>
      </c>
      <c r="E367" s="20">
        <f t="shared" si="83"/>
        <v>482.887</v>
      </c>
      <c r="F367" s="20">
        <f>(D367-E367)/E367*100</f>
        <v>13.515170215806178</v>
      </c>
      <c r="G367" s="20">
        <f t="shared" si="83"/>
        <v>242</v>
      </c>
      <c r="H367" s="20">
        <f t="shared" si="83"/>
        <v>41819.19</v>
      </c>
      <c r="I367" s="20">
        <f t="shared" si="83"/>
        <v>22</v>
      </c>
      <c r="J367" s="20">
        <f t="shared" si="83"/>
        <v>76.099999999999994</v>
      </c>
      <c r="K367" s="20">
        <f t="shared" si="83"/>
        <v>83.024999999999991</v>
      </c>
      <c r="L367" s="20">
        <f t="shared" si="83"/>
        <v>69.73</v>
      </c>
      <c r="M367" s="20">
        <f>(K367-L367)/L367*100</f>
        <v>19.066398967445846</v>
      </c>
      <c r="N367" s="128">
        <f>D367/D393*100</f>
        <v>8.601388732380828</v>
      </c>
    </row>
    <row r="368" spans="1:14" ht="14.25" thickTop="1">
      <c r="A368" s="240" t="s">
        <v>44</v>
      </c>
      <c r="B368" s="22" t="s">
        <v>19</v>
      </c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132"/>
    </row>
    <row r="369" spans="1:14">
      <c r="A369" s="241"/>
      <c r="B369" s="188" t="s">
        <v>20</v>
      </c>
      <c r="C369" s="42"/>
      <c r="D369" s="42"/>
      <c r="E369" s="42"/>
      <c r="F369" s="39"/>
      <c r="G369" s="42"/>
      <c r="H369" s="42"/>
      <c r="I369" s="42"/>
      <c r="J369" s="42"/>
      <c r="K369" s="42"/>
      <c r="L369" s="42"/>
      <c r="M369" s="39"/>
      <c r="N369" s="132"/>
    </row>
    <row r="370" spans="1:14">
      <c r="A370" s="241"/>
      <c r="B370" s="188" t="s">
        <v>21</v>
      </c>
      <c r="C370" s="42"/>
      <c r="D370" s="42"/>
      <c r="E370" s="42"/>
      <c r="F370" s="39"/>
      <c r="G370" s="42"/>
      <c r="H370" s="42"/>
      <c r="I370" s="42"/>
      <c r="J370" s="42"/>
      <c r="K370" s="42"/>
      <c r="L370" s="42"/>
      <c r="M370" s="39"/>
      <c r="N370" s="132"/>
    </row>
    <row r="371" spans="1:14">
      <c r="A371" s="241"/>
      <c r="B371" s="188" t="s">
        <v>22</v>
      </c>
      <c r="C371" s="42"/>
      <c r="D371" s="42"/>
      <c r="E371" s="42"/>
      <c r="F371" s="39"/>
      <c r="G371" s="42"/>
      <c r="H371" s="42"/>
      <c r="I371" s="42"/>
      <c r="J371" s="42"/>
      <c r="K371" s="42"/>
      <c r="L371" s="42"/>
      <c r="M371" s="39"/>
      <c r="N371" s="132"/>
    </row>
    <row r="372" spans="1:14">
      <c r="A372" s="241"/>
      <c r="B372" s="188" t="s">
        <v>23</v>
      </c>
      <c r="C372" s="42"/>
      <c r="D372" s="42"/>
      <c r="E372" s="42"/>
      <c r="F372" s="39"/>
      <c r="G372" s="42"/>
      <c r="H372" s="42"/>
      <c r="I372" s="42"/>
      <c r="J372" s="42"/>
      <c r="K372" s="42"/>
      <c r="L372" s="42"/>
      <c r="M372" s="39"/>
      <c r="N372" s="132"/>
    </row>
    <row r="373" spans="1:14">
      <c r="A373" s="241"/>
      <c r="B373" s="188" t="s">
        <v>24</v>
      </c>
      <c r="C373" s="42"/>
      <c r="D373" s="42"/>
      <c r="E373" s="42"/>
      <c r="F373" s="39"/>
      <c r="G373" s="42"/>
      <c r="H373" s="42"/>
      <c r="I373" s="42"/>
      <c r="J373" s="42"/>
      <c r="K373" s="42"/>
      <c r="L373" s="42"/>
      <c r="M373" s="39"/>
      <c r="N373" s="132"/>
    </row>
    <row r="374" spans="1:14">
      <c r="A374" s="241"/>
      <c r="B374" s="188" t="s">
        <v>25</v>
      </c>
      <c r="C374" s="41"/>
      <c r="D374" s="41"/>
      <c r="E374" s="41"/>
      <c r="F374" s="39" t="e">
        <f>(D374-E374)/E374*100</f>
        <v>#DIV/0!</v>
      </c>
      <c r="G374" s="41"/>
      <c r="H374" s="41"/>
      <c r="I374" s="41"/>
      <c r="J374" s="41"/>
      <c r="K374" s="41"/>
      <c r="L374" s="41"/>
      <c r="M374" s="39" t="e">
        <f>(K374-L374)/L374*100</f>
        <v>#DIV/0!</v>
      </c>
      <c r="N374" s="132">
        <f>D374/D387*100</f>
        <v>0</v>
      </c>
    </row>
    <row r="375" spans="1:14">
      <c r="A375" s="241"/>
      <c r="B375" s="188" t="s">
        <v>26</v>
      </c>
      <c r="C375" s="42"/>
      <c r="D375" s="42"/>
      <c r="E375" s="42"/>
      <c r="F375" s="39"/>
      <c r="G375" s="42"/>
      <c r="H375" s="42"/>
      <c r="I375" s="42"/>
      <c r="J375" s="42"/>
      <c r="K375" s="42"/>
      <c r="L375" s="42"/>
      <c r="M375" s="39"/>
      <c r="N375" s="132"/>
    </row>
    <row r="376" spans="1:14">
      <c r="A376" s="241"/>
      <c r="B376" s="188" t="s">
        <v>27</v>
      </c>
      <c r="C376" s="42"/>
      <c r="D376" s="42"/>
      <c r="E376" s="42"/>
      <c r="F376" s="39"/>
      <c r="G376" s="42"/>
      <c r="H376" s="42"/>
      <c r="I376" s="42"/>
      <c r="J376" s="42"/>
      <c r="K376" s="42"/>
      <c r="L376" s="42"/>
      <c r="M376" s="39"/>
      <c r="N376" s="132"/>
    </row>
    <row r="377" spans="1:14">
      <c r="A377" s="241"/>
      <c r="B377" s="18" t="s">
        <v>28</v>
      </c>
      <c r="C377" s="42"/>
      <c r="D377" s="42"/>
      <c r="E377" s="42"/>
      <c r="F377" s="39"/>
      <c r="G377" s="42"/>
      <c r="H377" s="42"/>
      <c r="I377" s="42"/>
      <c r="J377" s="42"/>
      <c r="K377" s="42"/>
      <c r="L377" s="42"/>
      <c r="M377" s="39"/>
      <c r="N377" s="132"/>
    </row>
    <row r="378" spans="1:14">
      <c r="A378" s="241"/>
      <c r="B378" s="18" t="s">
        <v>29</v>
      </c>
      <c r="C378" s="42"/>
      <c r="D378" s="42"/>
      <c r="E378" s="42"/>
      <c r="F378" s="39"/>
      <c r="G378" s="42"/>
      <c r="H378" s="42"/>
      <c r="I378" s="42"/>
      <c r="J378" s="42"/>
      <c r="K378" s="42"/>
      <c r="L378" s="42"/>
      <c r="M378" s="39"/>
      <c r="N378" s="132"/>
    </row>
    <row r="379" spans="1:14">
      <c r="A379" s="241"/>
      <c r="B379" s="18" t="s">
        <v>30</v>
      </c>
      <c r="C379" s="42"/>
      <c r="D379" s="42"/>
      <c r="E379" s="42"/>
      <c r="F379" s="39"/>
      <c r="G379" s="42"/>
      <c r="H379" s="42"/>
      <c r="I379" s="42"/>
      <c r="J379" s="42"/>
      <c r="K379" s="42"/>
      <c r="L379" s="42"/>
      <c r="M379" s="39"/>
      <c r="N379" s="132"/>
    </row>
    <row r="380" spans="1:14" ht="14.25" thickBot="1">
      <c r="A380" s="237"/>
      <c r="B380" s="19" t="s">
        <v>31</v>
      </c>
      <c r="C380" s="20">
        <f t="shared" ref="C380:L380" si="84">C368+C370+C371+C372+C373+C374+C375+C376</f>
        <v>0</v>
      </c>
      <c r="D380" s="20">
        <f t="shared" si="84"/>
        <v>0</v>
      </c>
      <c r="E380" s="20">
        <f t="shared" si="84"/>
        <v>0</v>
      </c>
      <c r="F380" s="20" t="e">
        <f t="shared" ref="F380:F393" si="85">(D380-E380)/E380*100</f>
        <v>#DIV/0!</v>
      </c>
      <c r="G380" s="20">
        <f t="shared" si="84"/>
        <v>0</v>
      </c>
      <c r="H380" s="20">
        <f t="shared" si="84"/>
        <v>0</v>
      </c>
      <c r="I380" s="20">
        <f t="shared" si="84"/>
        <v>0</v>
      </c>
      <c r="J380" s="20">
        <f t="shared" si="84"/>
        <v>0</v>
      </c>
      <c r="K380" s="20">
        <f t="shared" si="84"/>
        <v>0</v>
      </c>
      <c r="L380" s="20">
        <f t="shared" si="84"/>
        <v>0</v>
      </c>
      <c r="M380" s="20" t="e">
        <f>(K380-L380)/L380*100</f>
        <v>#DIV/0!</v>
      </c>
      <c r="N380" s="128">
        <f>D380/D393*100</f>
        <v>0</v>
      </c>
    </row>
    <row r="381" spans="1:14" ht="15" thickTop="1" thickBot="1">
      <c r="A381" s="236" t="s">
        <v>49</v>
      </c>
      <c r="B381" s="190" t="s">
        <v>19</v>
      </c>
      <c r="C381" s="40">
        <f t="shared" ref="C381:L381" si="86">C225+C238+C251+C264+C277+C290+C303+C316+C329+C342+C355+C368</f>
        <v>846.21858099999997</v>
      </c>
      <c r="D381" s="40">
        <f t="shared" si="86"/>
        <v>3147.779176</v>
      </c>
      <c r="E381" s="40">
        <f t="shared" si="86"/>
        <v>4440.4365180000004</v>
      </c>
      <c r="F381" s="40">
        <f t="shared" si="85"/>
        <v>-29.111042050933793</v>
      </c>
      <c r="G381" s="40">
        <f t="shared" si="86"/>
        <v>21897</v>
      </c>
      <c r="H381" s="40">
        <f t="shared" si="86"/>
        <v>2250080.6310959999</v>
      </c>
      <c r="I381" s="40">
        <f t="shared" si="86"/>
        <v>2645</v>
      </c>
      <c r="J381" s="40">
        <f t="shared" si="86"/>
        <v>539.48757000000001</v>
      </c>
      <c r="K381" s="40">
        <f t="shared" si="86"/>
        <v>1968.5278390000001</v>
      </c>
      <c r="L381" s="40">
        <f t="shared" si="86"/>
        <v>2151.2346000000002</v>
      </c>
      <c r="M381" s="40">
        <f t="shared" ref="M381:M393" si="87">(K381-L381)/L381*100</f>
        <v>-8.4931118623696431</v>
      </c>
      <c r="N381" s="131">
        <f>D381/D393*100</f>
        <v>49.393911039805545</v>
      </c>
    </row>
    <row r="382" spans="1:14" ht="14.25" thickBot="1">
      <c r="A382" s="238"/>
      <c r="B382" s="188" t="s">
        <v>20</v>
      </c>
      <c r="C382" s="40">
        <f t="shared" ref="C382:L382" si="88">C226+C239+C252+C265+C278+C291+C304+C317+C330+C343+C356+C369</f>
        <v>216.40913300000003</v>
      </c>
      <c r="D382" s="40">
        <f t="shared" si="88"/>
        <v>726.02224699999999</v>
      </c>
      <c r="E382" s="40">
        <f t="shared" si="88"/>
        <v>1092.2174960000002</v>
      </c>
      <c r="F382" s="39">
        <f t="shared" si="85"/>
        <v>-33.527685679922506</v>
      </c>
      <c r="G382" s="40">
        <f t="shared" si="88"/>
        <v>8383</v>
      </c>
      <c r="H382" s="40">
        <f t="shared" si="88"/>
        <v>167682.4</v>
      </c>
      <c r="I382" s="40">
        <f t="shared" si="88"/>
        <v>1160</v>
      </c>
      <c r="J382" s="40">
        <f t="shared" si="88"/>
        <v>129.611616</v>
      </c>
      <c r="K382" s="40">
        <f t="shared" si="88"/>
        <v>583.23013300000014</v>
      </c>
      <c r="L382" s="40">
        <f t="shared" si="88"/>
        <v>724.97499699999992</v>
      </c>
      <c r="M382" s="39">
        <f t="shared" si="87"/>
        <v>-19.551690001248385</v>
      </c>
      <c r="N382" s="127">
        <f>D382/D393*100</f>
        <v>11.392501276664436</v>
      </c>
    </row>
    <row r="383" spans="1:14" ht="14.25" thickBot="1">
      <c r="A383" s="238"/>
      <c r="B383" s="188" t="s">
        <v>21</v>
      </c>
      <c r="C383" s="40">
        <f t="shared" ref="C383:L383" si="89">C227+C240+C253+C266+C279+C292+C305+C318+C331+C344+C357+C370</f>
        <v>26.628750999999998</v>
      </c>
      <c r="D383" s="40">
        <f t="shared" si="89"/>
        <v>608.2035679999999</v>
      </c>
      <c r="E383" s="40">
        <f t="shared" si="89"/>
        <v>100.07476700000001</v>
      </c>
      <c r="F383" s="39">
        <f t="shared" si="85"/>
        <v>507.74917217643872</v>
      </c>
      <c r="G383" s="40">
        <f t="shared" si="89"/>
        <v>232</v>
      </c>
      <c r="H383" s="40">
        <f t="shared" si="89"/>
        <v>232197.32319999998</v>
      </c>
      <c r="I383" s="40">
        <f t="shared" si="89"/>
        <v>10</v>
      </c>
      <c r="J383" s="40">
        <f t="shared" si="89"/>
        <v>140.44999999999999</v>
      </c>
      <c r="K383" s="40">
        <f t="shared" si="89"/>
        <v>468.32</v>
      </c>
      <c r="L383" s="40">
        <f t="shared" si="89"/>
        <v>12.82</v>
      </c>
      <c r="M383" s="39">
        <f t="shared" si="87"/>
        <v>3553.0421216848672</v>
      </c>
      <c r="N383" s="127">
        <f>D383/D393*100</f>
        <v>9.5437294842452189</v>
      </c>
    </row>
    <row r="384" spans="1:14" ht="14.25" thickBot="1">
      <c r="A384" s="238"/>
      <c r="B384" s="188" t="s">
        <v>22</v>
      </c>
      <c r="C384" s="40">
        <f t="shared" ref="C384:L384" si="90">C228+C241+C254+C267+C280+C293+C306+C319+C332+C345+C358+C371</f>
        <v>11.107045999999999</v>
      </c>
      <c r="D384" s="40">
        <f t="shared" si="90"/>
        <v>42.905341000000007</v>
      </c>
      <c r="E384" s="40">
        <f t="shared" si="90"/>
        <v>34.206014999999994</v>
      </c>
      <c r="F384" s="39">
        <f t="shared" si="85"/>
        <v>25.432152795349051</v>
      </c>
      <c r="G384" s="40">
        <f t="shared" si="90"/>
        <v>2094</v>
      </c>
      <c r="H384" s="40">
        <f t="shared" si="90"/>
        <v>205268.44350000002</v>
      </c>
      <c r="I384" s="40">
        <f t="shared" si="90"/>
        <v>94</v>
      </c>
      <c r="J384" s="40">
        <f t="shared" si="90"/>
        <v>3.5593000000000012</v>
      </c>
      <c r="K384" s="40">
        <f t="shared" si="90"/>
        <v>22.569299999999998</v>
      </c>
      <c r="L384" s="40">
        <f t="shared" si="90"/>
        <v>20.042500000000004</v>
      </c>
      <c r="M384" s="39">
        <f t="shared" si="87"/>
        <v>12.607209679431177</v>
      </c>
      <c r="N384" s="127">
        <f>D384/D393*100</f>
        <v>0.67325643826754955</v>
      </c>
    </row>
    <row r="385" spans="1:14" ht="14.25" thickBot="1">
      <c r="A385" s="238"/>
      <c r="B385" s="188" t="s">
        <v>23</v>
      </c>
      <c r="C385" s="40">
        <f t="shared" ref="C385:L385" si="91">C229+C242+C255+C268+C281+C294+C307+C320+C333+C346+C359+C372</f>
        <v>1.8138399999999999</v>
      </c>
      <c r="D385" s="40">
        <f t="shared" si="91"/>
        <v>16.474600000000002</v>
      </c>
      <c r="E385" s="40">
        <f t="shared" si="91"/>
        <v>15.370187</v>
      </c>
      <c r="F385" s="39">
        <f t="shared" si="85"/>
        <v>7.1854233133273047</v>
      </c>
      <c r="G385" s="40">
        <f t="shared" si="91"/>
        <v>270</v>
      </c>
      <c r="H385" s="40">
        <f t="shared" si="91"/>
        <v>111729.3449</v>
      </c>
      <c r="I385" s="40">
        <f t="shared" si="91"/>
        <v>0</v>
      </c>
      <c r="J385" s="40">
        <f t="shared" si="91"/>
        <v>0</v>
      </c>
      <c r="K385" s="40">
        <f t="shared" si="91"/>
        <v>0</v>
      </c>
      <c r="L385" s="40">
        <f t="shared" si="91"/>
        <v>1</v>
      </c>
      <c r="M385" s="39">
        <f t="shared" si="87"/>
        <v>-100</v>
      </c>
      <c r="N385" s="127">
        <f>D385/D393*100</f>
        <v>0.258513981228644</v>
      </c>
    </row>
    <row r="386" spans="1:14" ht="14.25" thickBot="1">
      <c r="A386" s="238"/>
      <c r="B386" s="188" t="s">
        <v>24</v>
      </c>
      <c r="C386" s="40">
        <f t="shared" ref="C386:L386" si="92">C230+C243+C256+C269+C282+C295+C308+C321+C334+C347+C360+C373</f>
        <v>56.383868</v>
      </c>
      <c r="D386" s="40">
        <f t="shared" si="92"/>
        <v>277.26920799999999</v>
      </c>
      <c r="E386" s="40">
        <f t="shared" si="92"/>
        <v>297.26663300000001</v>
      </c>
      <c r="F386" s="39">
        <f t="shared" si="85"/>
        <v>-6.7271004478999226</v>
      </c>
      <c r="G386" s="40">
        <f t="shared" si="92"/>
        <v>281</v>
      </c>
      <c r="H386" s="40">
        <f t="shared" si="92"/>
        <v>318319.81229999999</v>
      </c>
      <c r="I386" s="40">
        <f t="shared" si="92"/>
        <v>181</v>
      </c>
      <c r="J386" s="40">
        <f t="shared" si="92"/>
        <v>40.768900000000002</v>
      </c>
      <c r="K386" s="40">
        <f t="shared" si="92"/>
        <v>170.88706999999999</v>
      </c>
      <c r="L386" s="40">
        <f t="shared" si="92"/>
        <v>204.79470000000001</v>
      </c>
      <c r="M386" s="39">
        <f t="shared" si="87"/>
        <v>-16.556888435101108</v>
      </c>
      <c r="N386" s="127">
        <f>D386/D393*100</f>
        <v>4.3508168229998292</v>
      </c>
    </row>
    <row r="387" spans="1:14" ht="14.25" thickBot="1">
      <c r="A387" s="238"/>
      <c r="B387" s="188" t="s">
        <v>25</v>
      </c>
      <c r="C387" s="40">
        <f t="shared" ref="C387:L387" si="93">C231+C244+C257+C270+C283+C296+C309+C322+C335+C348+C361+C374</f>
        <v>165.66329999999999</v>
      </c>
      <c r="D387" s="40">
        <f t="shared" si="93"/>
        <v>1576.6136000000001</v>
      </c>
      <c r="E387" s="40">
        <f t="shared" si="93"/>
        <v>1043.6662000000001</v>
      </c>
      <c r="F387" s="39">
        <f t="shared" si="85"/>
        <v>51.064928614148855</v>
      </c>
      <c r="G387" s="40">
        <f t="shared" si="93"/>
        <v>235</v>
      </c>
      <c r="H387" s="40">
        <f t="shared" si="93"/>
        <v>34425.879999999997</v>
      </c>
      <c r="I387" s="40">
        <f t="shared" si="93"/>
        <v>1220</v>
      </c>
      <c r="J387" s="40">
        <f t="shared" si="93"/>
        <v>132.37</v>
      </c>
      <c r="K387" s="40">
        <f t="shared" si="93"/>
        <v>286.95190000000002</v>
      </c>
      <c r="L387" s="40">
        <f t="shared" si="93"/>
        <v>214.7037</v>
      </c>
      <c r="M387" s="39">
        <f t="shared" si="87"/>
        <v>33.65018860876642</v>
      </c>
      <c r="N387" s="127">
        <f>D387/D393*100</f>
        <v>24.73969981639766</v>
      </c>
    </row>
    <row r="388" spans="1:14" ht="14.25" thickBot="1">
      <c r="A388" s="238"/>
      <c r="B388" s="188" t="s">
        <v>26</v>
      </c>
      <c r="C388" s="40">
        <f t="shared" ref="C388:L388" si="94">C232+C245+C258+C271+C284+C297+C310+C323+C336+C349+C362+C375</f>
        <v>133.10516199999998</v>
      </c>
      <c r="D388" s="40">
        <f t="shared" si="94"/>
        <v>690.63621699999987</v>
      </c>
      <c r="E388" s="40">
        <f t="shared" si="94"/>
        <v>407.70225899999986</v>
      </c>
      <c r="F388" s="39">
        <f t="shared" si="85"/>
        <v>69.397201451366044</v>
      </c>
      <c r="G388" s="40">
        <f t="shared" si="94"/>
        <v>28363</v>
      </c>
      <c r="H388" s="40">
        <f t="shared" si="94"/>
        <v>6050178.080000001</v>
      </c>
      <c r="I388" s="40">
        <f t="shared" si="94"/>
        <v>458</v>
      </c>
      <c r="J388" s="40">
        <f t="shared" si="94"/>
        <v>96.112482</v>
      </c>
      <c r="K388" s="40">
        <f t="shared" si="94"/>
        <v>175.40713999999997</v>
      </c>
      <c r="L388" s="40">
        <f t="shared" si="94"/>
        <v>219.17201700000001</v>
      </c>
      <c r="M388" s="39">
        <f t="shared" si="87"/>
        <v>-19.968277702166716</v>
      </c>
      <c r="N388" s="127">
        <f>D388/D393*100</f>
        <v>10.837235382792885</v>
      </c>
    </row>
    <row r="389" spans="1:14" ht="14.25" thickBot="1">
      <c r="A389" s="238"/>
      <c r="B389" s="188" t="s">
        <v>27</v>
      </c>
      <c r="C389" s="40">
        <f t="shared" ref="C389:L389" si="95">C233+C246+C259+C272+C285+C298+C311+C324+C337+C350+C363+C376</f>
        <v>12.926415</v>
      </c>
      <c r="D389" s="40">
        <f t="shared" si="95"/>
        <v>12.926415</v>
      </c>
      <c r="E389" s="40">
        <f t="shared" si="95"/>
        <v>3.2892000000000005E-2</v>
      </c>
      <c r="F389" s="39">
        <f t="shared" si="85"/>
        <v>39199.571324334182</v>
      </c>
      <c r="G389" s="40">
        <f t="shared" si="95"/>
        <v>10</v>
      </c>
      <c r="H389" s="40">
        <f t="shared" si="95"/>
        <v>12801.2</v>
      </c>
      <c r="I389" s="40">
        <f t="shared" si="95"/>
        <v>2</v>
      </c>
      <c r="J389" s="40">
        <f t="shared" si="95"/>
        <v>0.06</v>
      </c>
      <c r="K389" s="40">
        <f t="shared" si="95"/>
        <v>0.06</v>
      </c>
      <c r="L389" s="40">
        <f t="shared" si="95"/>
        <v>0.94</v>
      </c>
      <c r="M389" s="39">
        <f t="shared" si="87"/>
        <v>-93.617021276595736</v>
      </c>
      <c r="N389" s="127">
        <f>D389/D393*100</f>
        <v>0.20283703426266264</v>
      </c>
    </row>
    <row r="390" spans="1:14" ht="14.25" thickBot="1">
      <c r="A390" s="238"/>
      <c r="B390" s="18" t="s">
        <v>28</v>
      </c>
      <c r="C390" s="40">
        <f t="shared" ref="C390:L390" si="96">C234+C247+C260+C273+C286+C299+C312+C325+C338+C351+C364+C377</f>
        <v>0</v>
      </c>
      <c r="D390" s="40">
        <f t="shared" si="96"/>
        <v>0</v>
      </c>
      <c r="E390" s="40">
        <f t="shared" si="96"/>
        <v>0</v>
      </c>
      <c r="F390" s="39" t="e">
        <f t="shared" si="85"/>
        <v>#DIV/0!</v>
      </c>
      <c r="G390" s="40">
        <f t="shared" si="96"/>
        <v>0</v>
      </c>
      <c r="H390" s="40">
        <f t="shared" si="96"/>
        <v>0</v>
      </c>
      <c r="I390" s="40">
        <f t="shared" si="96"/>
        <v>0</v>
      </c>
      <c r="J390" s="40">
        <f t="shared" si="96"/>
        <v>0</v>
      </c>
      <c r="K390" s="40">
        <f t="shared" si="96"/>
        <v>0</v>
      </c>
      <c r="L390" s="40">
        <f t="shared" si="96"/>
        <v>0</v>
      </c>
      <c r="M390" s="39" t="e">
        <f t="shared" si="87"/>
        <v>#DIV/0!</v>
      </c>
      <c r="N390" s="127">
        <f>D390/D393*100</f>
        <v>0</v>
      </c>
    </row>
    <row r="391" spans="1:14" ht="14.25" thickBot="1">
      <c r="A391" s="238"/>
      <c r="B391" s="18" t="s">
        <v>29</v>
      </c>
      <c r="C391" s="40">
        <f t="shared" ref="C391:I391" si="97">C235+C248+C261+C274+C287+C300+C313+C326+C339+C352+C365+C378</f>
        <v>0</v>
      </c>
      <c r="D391" s="40">
        <f t="shared" si="97"/>
        <v>0</v>
      </c>
      <c r="E391" s="40">
        <f t="shared" si="97"/>
        <v>0</v>
      </c>
      <c r="F391" s="39" t="e">
        <f t="shared" si="85"/>
        <v>#DIV/0!</v>
      </c>
      <c r="G391" s="40">
        <f t="shared" si="97"/>
        <v>0</v>
      </c>
      <c r="H391" s="40">
        <f t="shared" si="97"/>
        <v>0</v>
      </c>
      <c r="I391" s="40">
        <f t="shared" si="97"/>
        <v>0</v>
      </c>
      <c r="J391" s="40">
        <v>0</v>
      </c>
      <c r="K391" s="40">
        <f>K235+K248+K261+K274+K287+K300+K313+K326+K339+K352+K365+K378</f>
        <v>0</v>
      </c>
      <c r="L391" s="40">
        <f>L235+L248+L261+L274+L287+L300+L313+L326+L339+L352+L365+L378</f>
        <v>0</v>
      </c>
      <c r="M391" s="39" t="e">
        <f t="shared" si="87"/>
        <v>#DIV/0!</v>
      </c>
      <c r="N391" s="127">
        <f>D391/D393*100</f>
        <v>0</v>
      </c>
    </row>
    <row r="392" spans="1:14" ht="14.25" thickBot="1">
      <c r="A392" s="238"/>
      <c r="B392" s="18" t="s">
        <v>30</v>
      </c>
      <c r="C392" s="40">
        <f t="shared" ref="C392:L392" si="98">C236+C249+C262+C275+C288+C301+C314+C327+C340+C353+C366+C379</f>
        <v>12.84</v>
      </c>
      <c r="D392" s="40">
        <f t="shared" si="98"/>
        <v>12.84</v>
      </c>
      <c r="E392" s="40">
        <f t="shared" si="98"/>
        <v>0</v>
      </c>
      <c r="F392" s="39" t="e">
        <f t="shared" si="85"/>
        <v>#DIV/0!</v>
      </c>
      <c r="G392" s="40">
        <f t="shared" si="98"/>
        <v>8</v>
      </c>
      <c r="H392" s="40">
        <f t="shared" si="98"/>
        <v>12662.7</v>
      </c>
      <c r="I392" s="40">
        <f t="shared" si="98"/>
        <v>0</v>
      </c>
      <c r="J392" s="40">
        <f t="shared" si="98"/>
        <v>0</v>
      </c>
      <c r="K392" s="40">
        <f t="shared" si="98"/>
        <v>0</v>
      </c>
      <c r="L392" s="40">
        <f t="shared" si="98"/>
        <v>0</v>
      </c>
      <c r="M392" s="39" t="e">
        <f t="shared" si="87"/>
        <v>#DIV/0!</v>
      </c>
      <c r="N392" s="127">
        <f>D392/D393*100</f>
        <v>0.20148103862769284</v>
      </c>
    </row>
    <row r="393" spans="1:14" ht="14.25" thickBot="1">
      <c r="A393" s="239"/>
      <c r="B393" s="19" t="s">
        <v>31</v>
      </c>
      <c r="C393" s="20">
        <f t="shared" ref="C393:L393" si="99">C381+C383+C384+C385+C386+C387+C388+C389</f>
        <v>1253.846963</v>
      </c>
      <c r="D393" s="20">
        <f t="shared" si="99"/>
        <v>6372.8081250000005</v>
      </c>
      <c r="E393" s="20">
        <f t="shared" si="99"/>
        <v>6338.7554710000013</v>
      </c>
      <c r="F393" s="20">
        <f t="shared" si="85"/>
        <v>0.53721356117602403</v>
      </c>
      <c r="G393" s="20">
        <f t="shared" si="99"/>
        <v>53382</v>
      </c>
      <c r="H393" s="20">
        <f t="shared" si="99"/>
        <v>9215000.7149959989</v>
      </c>
      <c r="I393" s="20">
        <f t="shared" si="99"/>
        <v>4610</v>
      </c>
      <c r="J393" s="20">
        <f t="shared" si="99"/>
        <v>952.80825200000004</v>
      </c>
      <c r="K393" s="20">
        <f t="shared" si="99"/>
        <v>3092.7232489999997</v>
      </c>
      <c r="L393" s="20">
        <f t="shared" si="99"/>
        <v>2824.7075170000003</v>
      </c>
      <c r="M393" s="20">
        <f t="shared" si="87"/>
        <v>9.4882649048439287</v>
      </c>
      <c r="N393" s="128">
        <f>D393/D393*100</f>
        <v>100</v>
      </c>
    </row>
    <row r="396" spans="1:14">
      <c r="A396" s="203" t="s">
        <v>103</v>
      </c>
      <c r="B396" s="203"/>
      <c r="C396" s="203"/>
      <c r="D396" s="203"/>
      <c r="E396" s="203"/>
      <c r="F396" s="203"/>
      <c r="G396" s="203"/>
      <c r="H396" s="203"/>
      <c r="I396" s="203"/>
      <c r="J396" s="203"/>
      <c r="K396" s="203"/>
      <c r="L396" s="203"/>
      <c r="M396" s="203"/>
      <c r="N396" s="203"/>
    </row>
    <row r="397" spans="1:14">
      <c r="A397" s="203"/>
      <c r="B397" s="203"/>
      <c r="C397" s="203"/>
      <c r="D397" s="203"/>
      <c r="E397" s="203"/>
      <c r="F397" s="203"/>
      <c r="G397" s="203"/>
      <c r="H397" s="203"/>
      <c r="I397" s="203"/>
      <c r="J397" s="203"/>
      <c r="K397" s="203"/>
      <c r="L397" s="203"/>
      <c r="M397" s="203"/>
      <c r="N397" s="203"/>
    </row>
    <row r="398" spans="1:14" ht="14.25" thickBot="1">
      <c r="A398" s="247" t="str">
        <f>A3</f>
        <v>财字3号表                                             （2021年1-4月）                                           单位：万元</v>
      </c>
      <c r="B398" s="247"/>
      <c r="C398" s="247"/>
      <c r="D398" s="247"/>
      <c r="E398" s="247"/>
      <c r="F398" s="247"/>
      <c r="G398" s="247"/>
      <c r="H398" s="247"/>
      <c r="I398" s="247"/>
      <c r="J398" s="247"/>
      <c r="K398" s="247"/>
      <c r="L398" s="247"/>
      <c r="M398" s="247"/>
      <c r="N398" s="247"/>
    </row>
    <row r="399" spans="1:14" ht="14.25" thickBot="1">
      <c r="A399" s="200" t="s">
        <v>2</v>
      </c>
      <c r="B399" s="45" t="s">
        <v>3</v>
      </c>
      <c r="C399" s="211" t="s">
        <v>4</v>
      </c>
      <c r="D399" s="211"/>
      <c r="E399" s="211"/>
      <c r="F399" s="248"/>
      <c r="G399" s="205" t="s">
        <v>5</v>
      </c>
      <c r="H399" s="248"/>
      <c r="I399" s="205" t="s">
        <v>6</v>
      </c>
      <c r="J399" s="212"/>
      <c r="K399" s="212"/>
      <c r="L399" s="212"/>
      <c r="M399" s="212"/>
      <c r="N399" s="213" t="s">
        <v>7</v>
      </c>
    </row>
    <row r="400" spans="1:14" ht="14.25" thickBot="1">
      <c r="A400" s="200"/>
      <c r="B400" s="30" t="s">
        <v>8</v>
      </c>
      <c r="C400" s="208" t="s">
        <v>9</v>
      </c>
      <c r="D400" s="208" t="s">
        <v>10</v>
      </c>
      <c r="E400" s="208" t="s">
        <v>11</v>
      </c>
      <c r="F400" s="188" t="s">
        <v>12</v>
      </c>
      <c r="G400" s="208" t="s">
        <v>13</v>
      </c>
      <c r="H400" s="208" t="s">
        <v>14</v>
      </c>
      <c r="I400" s="188" t="s">
        <v>13</v>
      </c>
      <c r="J400" s="249" t="s">
        <v>15</v>
      </c>
      <c r="K400" s="250"/>
      <c r="L400" s="251"/>
      <c r="M400" s="114" t="s">
        <v>12</v>
      </c>
      <c r="N400" s="214"/>
    </row>
    <row r="401" spans="1:14" ht="14.25" thickBot="1">
      <c r="A401" s="200"/>
      <c r="B401" s="46" t="s">
        <v>16</v>
      </c>
      <c r="C401" s="209"/>
      <c r="D401" s="209"/>
      <c r="E401" s="209"/>
      <c r="F401" s="191" t="s">
        <v>17</v>
      </c>
      <c r="G401" s="252"/>
      <c r="H401" s="252"/>
      <c r="I401" s="30" t="s">
        <v>18</v>
      </c>
      <c r="J401" s="189" t="s">
        <v>9</v>
      </c>
      <c r="K401" s="31" t="s">
        <v>10</v>
      </c>
      <c r="L401" s="189" t="s">
        <v>11</v>
      </c>
      <c r="M401" s="188" t="s">
        <v>17</v>
      </c>
      <c r="N401" s="134" t="s">
        <v>17</v>
      </c>
    </row>
    <row r="402" spans="1:14" ht="14.25" thickBot="1">
      <c r="A402" s="200"/>
      <c r="B402" s="188" t="s">
        <v>19</v>
      </c>
      <c r="C402" s="87">
        <v>349.48</v>
      </c>
      <c r="D402" s="87">
        <v>1061.29</v>
      </c>
      <c r="E402" s="87">
        <v>1335.79</v>
      </c>
      <c r="F402" s="39">
        <f t="shared" ref="F402:F410" si="100">(D402-E402)/E402*100</f>
        <v>-20.54963729328712</v>
      </c>
      <c r="G402" s="91">
        <v>8284</v>
      </c>
      <c r="H402" s="91">
        <v>638467.56000000006</v>
      </c>
      <c r="I402" s="91">
        <v>1032</v>
      </c>
      <c r="J402" s="88">
        <v>321.42</v>
      </c>
      <c r="K402" s="88">
        <v>811.2</v>
      </c>
      <c r="L402" s="88">
        <v>389.18</v>
      </c>
      <c r="M402" s="39">
        <f t="shared" ref="M402:M409" si="101">(K402-L402)/L402*100</f>
        <v>108.43825479212705</v>
      </c>
      <c r="N402" s="127">
        <f t="shared" ref="N402:N410" si="102">D402/D506*100</f>
        <v>43.310303371606707</v>
      </c>
    </row>
    <row r="403" spans="1:14" ht="14.25" thickBot="1">
      <c r="A403" s="200"/>
      <c r="B403" s="188" t="s">
        <v>20</v>
      </c>
      <c r="C403" s="87">
        <v>113.05</v>
      </c>
      <c r="D403" s="87">
        <v>333.09</v>
      </c>
      <c r="E403" s="87">
        <v>373.01</v>
      </c>
      <c r="F403" s="39">
        <f t="shared" si="100"/>
        <v>-10.702125948366</v>
      </c>
      <c r="G403" s="91">
        <v>4263</v>
      </c>
      <c r="H403" s="91">
        <v>85267.8</v>
      </c>
      <c r="I403" s="91">
        <v>545</v>
      </c>
      <c r="J403" s="88">
        <v>83.06</v>
      </c>
      <c r="K403" s="88">
        <v>293.88</v>
      </c>
      <c r="L403" s="88">
        <v>164.62</v>
      </c>
      <c r="M403" s="39">
        <f t="shared" si="101"/>
        <v>78.520228404811078</v>
      </c>
      <c r="N403" s="127">
        <f t="shared" si="102"/>
        <v>49.616377841844923</v>
      </c>
    </row>
    <row r="404" spans="1:14" ht="14.25" thickBot="1">
      <c r="A404" s="200"/>
      <c r="B404" s="188" t="s">
        <v>21</v>
      </c>
      <c r="C404" s="87">
        <v>12.43</v>
      </c>
      <c r="D404" s="87">
        <v>430.2</v>
      </c>
      <c r="E404" s="87">
        <v>53.55</v>
      </c>
      <c r="F404" s="39">
        <f t="shared" si="100"/>
        <v>703.36134453781506</v>
      </c>
      <c r="G404" s="91">
        <v>144</v>
      </c>
      <c r="H404" s="91">
        <v>95850.09</v>
      </c>
      <c r="I404" s="91">
        <v>8</v>
      </c>
      <c r="J404" s="88">
        <v>8.07</v>
      </c>
      <c r="K404" s="88">
        <v>374.31</v>
      </c>
      <c r="L404" s="88">
        <v>14.26</v>
      </c>
      <c r="M404" s="39">
        <f t="shared" si="101"/>
        <v>2524.894810659187</v>
      </c>
      <c r="N404" s="127">
        <f t="shared" si="102"/>
        <v>91.581126499074955</v>
      </c>
    </row>
    <row r="405" spans="1:14" ht="14.25" thickBot="1">
      <c r="A405" s="200"/>
      <c r="B405" s="188" t="s">
        <v>22</v>
      </c>
      <c r="C405" s="87">
        <v>15.37</v>
      </c>
      <c r="D405" s="87">
        <v>76.150000000000006</v>
      </c>
      <c r="E405" s="87">
        <v>110.57</v>
      </c>
      <c r="F405" s="39">
        <f t="shared" si="100"/>
        <v>-31.129601157637687</v>
      </c>
      <c r="G405" s="91">
        <v>5504</v>
      </c>
      <c r="H405" s="91">
        <v>109676.18</v>
      </c>
      <c r="I405" s="91">
        <v>191</v>
      </c>
      <c r="J405" s="88">
        <v>22.35</v>
      </c>
      <c r="K405" s="88">
        <v>83.89</v>
      </c>
      <c r="L405" s="88">
        <v>54.47</v>
      </c>
      <c r="M405" s="39">
        <f t="shared" si="101"/>
        <v>54.01138241233707</v>
      </c>
      <c r="N405" s="127">
        <f t="shared" si="102"/>
        <v>49.63582977135691</v>
      </c>
    </row>
    <row r="406" spans="1:14" ht="14.25" thickBot="1">
      <c r="A406" s="200"/>
      <c r="B406" s="188" t="s">
        <v>23</v>
      </c>
      <c r="C406" s="87">
        <v>0.94</v>
      </c>
      <c r="D406" s="87">
        <v>4.49</v>
      </c>
      <c r="E406" s="87">
        <v>3.67</v>
      </c>
      <c r="F406" s="39">
        <f t="shared" si="100"/>
        <v>22.343324250681206</v>
      </c>
      <c r="G406" s="91">
        <v>117</v>
      </c>
      <c r="H406" s="91">
        <v>395.42</v>
      </c>
      <c r="I406" s="91">
        <v>1</v>
      </c>
      <c r="J406" s="88">
        <v>0</v>
      </c>
      <c r="K406" s="88">
        <v>0</v>
      </c>
      <c r="L406" s="88">
        <v>0</v>
      </c>
      <c r="M406" s="39" t="e">
        <f t="shared" si="101"/>
        <v>#DIV/0!</v>
      </c>
      <c r="N406" s="127">
        <f t="shared" si="102"/>
        <v>92.79550038343686</v>
      </c>
    </row>
    <row r="407" spans="1:14" ht="14.25" thickBot="1">
      <c r="A407" s="200"/>
      <c r="B407" s="188" t="s">
        <v>24</v>
      </c>
      <c r="C407" s="87">
        <v>28.72</v>
      </c>
      <c r="D407" s="87">
        <v>72.31</v>
      </c>
      <c r="E407" s="87">
        <v>54.89</v>
      </c>
      <c r="F407" s="39">
        <f t="shared" si="100"/>
        <v>31.736199672071418</v>
      </c>
      <c r="G407" s="91">
        <v>108</v>
      </c>
      <c r="H407" s="91">
        <v>86830.03</v>
      </c>
      <c r="I407" s="91">
        <v>13</v>
      </c>
      <c r="J407" s="88">
        <v>6.58</v>
      </c>
      <c r="K407" s="88">
        <v>17.66</v>
      </c>
      <c r="L407" s="88">
        <v>51.35</v>
      </c>
      <c r="M407" s="39">
        <f t="shared" si="101"/>
        <v>-65.608568646543318</v>
      </c>
      <c r="N407" s="127">
        <f t="shared" si="102"/>
        <v>49.460568917475051</v>
      </c>
    </row>
    <row r="408" spans="1:14" ht="14.25" thickBot="1">
      <c r="A408" s="200"/>
      <c r="B408" s="188" t="s">
        <v>25</v>
      </c>
      <c r="C408" s="87">
        <v>3.9</v>
      </c>
      <c r="D408" s="87">
        <v>405.36</v>
      </c>
      <c r="E408" s="87">
        <v>230.49</v>
      </c>
      <c r="F408" s="39">
        <f t="shared" si="100"/>
        <v>75.868801249511904</v>
      </c>
      <c r="G408" s="91">
        <v>15</v>
      </c>
      <c r="H408" s="91">
        <v>7651.44</v>
      </c>
      <c r="I408" s="91">
        <v>217</v>
      </c>
      <c r="J408" s="88">
        <v>23.48</v>
      </c>
      <c r="K408" s="88">
        <v>105.01</v>
      </c>
      <c r="L408" s="88">
        <v>77.47</v>
      </c>
      <c r="M408" s="39">
        <f t="shared" si="101"/>
        <v>35.549244868981553</v>
      </c>
      <c r="N408" s="127">
        <f t="shared" si="102"/>
        <v>51.341056227532697</v>
      </c>
    </row>
    <row r="409" spans="1:14" ht="14.25" thickBot="1">
      <c r="A409" s="200"/>
      <c r="B409" s="188" t="s">
        <v>26</v>
      </c>
      <c r="C409" s="87">
        <v>30.04</v>
      </c>
      <c r="D409" s="87">
        <v>184.84</v>
      </c>
      <c r="E409" s="87">
        <v>72.930000000000007</v>
      </c>
      <c r="F409" s="39">
        <f t="shared" si="100"/>
        <v>153.44851227204165</v>
      </c>
      <c r="G409" s="91">
        <v>11371</v>
      </c>
      <c r="H409" s="91">
        <v>3730573.09</v>
      </c>
      <c r="I409" s="91">
        <v>22</v>
      </c>
      <c r="J409" s="88">
        <v>26.6</v>
      </c>
      <c r="K409" s="88">
        <v>34.9</v>
      </c>
      <c r="L409" s="88">
        <v>23.34</v>
      </c>
      <c r="M409" s="39">
        <f t="shared" si="101"/>
        <v>49.528706083976004</v>
      </c>
      <c r="N409" s="127">
        <f t="shared" si="102"/>
        <v>40.576252655003046</v>
      </c>
    </row>
    <row r="410" spans="1:14" ht="14.25" thickBot="1">
      <c r="A410" s="200"/>
      <c r="B410" s="188" t="s">
        <v>27</v>
      </c>
      <c r="C410" s="87">
        <v>15.05</v>
      </c>
      <c r="D410" s="87">
        <v>15.05</v>
      </c>
      <c r="E410" s="87">
        <v>7.91</v>
      </c>
      <c r="F410" s="39">
        <f t="shared" si="100"/>
        <v>90.26548672566372</v>
      </c>
      <c r="G410" s="91">
        <v>8</v>
      </c>
      <c r="H410" s="91">
        <v>6962.19</v>
      </c>
      <c r="I410" s="91">
        <v>0</v>
      </c>
      <c r="J410" s="88"/>
      <c r="K410" s="88"/>
      <c r="L410" s="88"/>
      <c r="M410" s="39"/>
      <c r="N410" s="127">
        <f t="shared" si="102"/>
        <v>96.020863515306587</v>
      </c>
    </row>
    <row r="411" spans="1:14" ht="14.25" thickBot="1">
      <c r="A411" s="200"/>
      <c r="B411" s="18" t="s">
        <v>28</v>
      </c>
      <c r="C411" s="87"/>
      <c r="D411" s="87"/>
      <c r="E411" s="87"/>
      <c r="F411" s="39"/>
      <c r="G411" s="91"/>
      <c r="H411" s="91"/>
      <c r="I411" s="91"/>
      <c r="J411" s="88"/>
      <c r="K411" s="88"/>
      <c r="L411" s="88"/>
      <c r="M411" s="39"/>
      <c r="N411" s="127"/>
    </row>
    <row r="412" spans="1:14" ht="14.25" thickBot="1">
      <c r="A412" s="200"/>
      <c r="B412" s="18" t="s">
        <v>29</v>
      </c>
      <c r="C412" s="87">
        <v>12.63</v>
      </c>
      <c r="D412" s="87">
        <v>12.63</v>
      </c>
      <c r="E412" s="87">
        <v>6.13</v>
      </c>
      <c r="F412" s="39">
        <f>(D412-E412)/E412*100</f>
        <v>106.03588907014682</v>
      </c>
      <c r="G412" s="91">
        <v>2</v>
      </c>
      <c r="H412" s="91">
        <v>4677.55</v>
      </c>
      <c r="I412" s="91">
        <v>0</v>
      </c>
      <c r="J412" s="88"/>
      <c r="K412" s="88"/>
      <c r="L412" s="88"/>
      <c r="M412" s="39"/>
      <c r="N412" s="127">
        <f>D412/D516*100</f>
        <v>100</v>
      </c>
    </row>
    <row r="413" spans="1:14" ht="14.25" thickBot="1">
      <c r="A413" s="200"/>
      <c r="B413" s="18" t="s">
        <v>30</v>
      </c>
      <c r="C413" s="87">
        <v>2.42</v>
      </c>
      <c r="D413" s="87">
        <v>2.42</v>
      </c>
      <c r="E413" s="87">
        <v>1.78</v>
      </c>
      <c r="F413" s="39"/>
      <c r="G413" s="91">
        <v>6</v>
      </c>
      <c r="H413" s="91">
        <v>2284.64</v>
      </c>
      <c r="I413" s="91">
        <v>0</v>
      </c>
      <c r="J413" s="88"/>
      <c r="K413" s="88"/>
      <c r="L413" s="88"/>
      <c r="M413" s="39"/>
      <c r="N413" s="127">
        <f>D413/D517*100</f>
        <v>100</v>
      </c>
    </row>
    <row r="414" spans="1:14" ht="14.25" thickBot="1">
      <c r="A414" s="242"/>
      <c r="B414" s="19" t="s">
        <v>31</v>
      </c>
      <c r="C414" s="20">
        <f>C402+C404+C405+C406+C407+C408+C409+C410</f>
        <v>455.93000000000006</v>
      </c>
      <c r="D414" s="20">
        <f t="shared" ref="D414:L414" si="103">D402+D404+D405+D406+D407+D408+D409+D410</f>
        <v>2249.6900000000005</v>
      </c>
      <c r="E414" s="20">
        <f t="shared" si="103"/>
        <v>1869.8000000000002</v>
      </c>
      <c r="F414" s="20">
        <f>(D414-E414)/E414*100</f>
        <v>20.31714621884695</v>
      </c>
      <c r="G414" s="20">
        <f t="shared" si="103"/>
        <v>25551</v>
      </c>
      <c r="H414" s="20">
        <f t="shared" si="103"/>
        <v>4676406</v>
      </c>
      <c r="I414" s="20">
        <f t="shared" si="103"/>
        <v>1484</v>
      </c>
      <c r="J414" s="20">
        <f t="shared" si="103"/>
        <v>408.50000000000006</v>
      </c>
      <c r="K414" s="20">
        <f t="shared" si="103"/>
        <v>1426.9700000000003</v>
      </c>
      <c r="L414" s="20">
        <f t="shared" si="103"/>
        <v>610.07000000000005</v>
      </c>
      <c r="M414" s="20">
        <f t="shared" ref="M414:M417" si="104">(K414-L414)/L414*100</f>
        <v>133.90266690707625</v>
      </c>
      <c r="N414" s="128">
        <f>D414/D518*100</f>
        <v>50.155968644731871</v>
      </c>
    </row>
    <row r="415" spans="1:14" ht="15" thickTop="1" thickBot="1">
      <c r="A415" s="200" t="s">
        <v>32</v>
      </c>
      <c r="B415" s="188" t="s">
        <v>19</v>
      </c>
      <c r="C415" s="23">
        <v>85.703874999999996</v>
      </c>
      <c r="D415" s="23">
        <v>267.71306900000002</v>
      </c>
      <c r="E415" s="23">
        <v>314.82</v>
      </c>
      <c r="F415" s="39">
        <f>(D415-E415)/E415*100</f>
        <v>-14.963131630773132</v>
      </c>
      <c r="G415" s="24">
        <v>1489</v>
      </c>
      <c r="H415" s="24">
        <v>156451.08679999999</v>
      </c>
      <c r="I415" s="24">
        <v>154</v>
      </c>
      <c r="J415" s="23">
        <v>14.112522999999999</v>
      </c>
      <c r="K415" s="24">
        <v>98.618527</v>
      </c>
      <c r="L415" s="24">
        <v>127.42</v>
      </c>
      <c r="M415" s="39">
        <f t="shared" si="104"/>
        <v>-22.603573222414063</v>
      </c>
      <c r="N415" s="127">
        <f>D415/D506*100</f>
        <v>10.925132842987194</v>
      </c>
    </row>
    <row r="416" spans="1:14" ht="14.25" thickBot="1">
      <c r="A416" s="200"/>
      <c r="B416" s="188" t="s">
        <v>20</v>
      </c>
      <c r="C416" s="24">
        <v>18.884815</v>
      </c>
      <c r="D416" s="24">
        <v>56.749290999999999</v>
      </c>
      <c r="E416" s="24">
        <v>84.2</v>
      </c>
      <c r="F416" s="39">
        <f>(D416-E416)/E416*100</f>
        <v>-32.601792161520194</v>
      </c>
      <c r="G416" s="24">
        <v>429</v>
      </c>
      <c r="H416" s="24">
        <v>8560</v>
      </c>
      <c r="I416" s="25">
        <v>70</v>
      </c>
      <c r="J416" s="24">
        <v>2.8138559999999999</v>
      </c>
      <c r="K416" s="24">
        <v>41.303137</v>
      </c>
      <c r="L416" s="24">
        <v>51.96</v>
      </c>
      <c r="M416" s="39">
        <f t="shared" si="104"/>
        <v>-20.509744033872213</v>
      </c>
      <c r="N416" s="127">
        <f>D416/D507*100</f>
        <v>8.4532536687165916</v>
      </c>
    </row>
    <row r="417" spans="1:14" ht="14.25" thickBot="1">
      <c r="A417" s="200"/>
      <c r="B417" s="188" t="s">
        <v>21</v>
      </c>
      <c r="C417" s="24">
        <v>0.15094399999999999</v>
      </c>
      <c r="D417" s="24">
        <v>3.3712610000000001</v>
      </c>
      <c r="E417" s="24"/>
      <c r="F417" s="39" t="e">
        <f>(D417-E417)/E417*100</f>
        <v>#DIV/0!</v>
      </c>
      <c r="G417" s="24">
        <v>3</v>
      </c>
      <c r="H417" s="24">
        <v>1849.83</v>
      </c>
      <c r="I417" s="24">
        <v>1</v>
      </c>
      <c r="J417" s="24">
        <v>16.205991999999998</v>
      </c>
      <c r="K417" s="24">
        <v>16.205991999999998</v>
      </c>
      <c r="L417" s="24">
        <v>1.35</v>
      </c>
      <c r="M417" s="39">
        <f t="shared" si="104"/>
        <v>1100.4438518518518</v>
      </c>
      <c r="N417" s="127">
        <f>D417/D508*100</f>
        <v>0.71767522106554604</v>
      </c>
    </row>
    <row r="418" spans="1:14" ht="14.25" thickBot="1">
      <c r="A418" s="200"/>
      <c r="B418" s="188" t="s">
        <v>22</v>
      </c>
      <c r="C418" s="24">
        <v>3.015641</v>
      </c>
      <c r="D418" s="24">
        <v>7.3998210000000002</v>
      </c>
      <c r="E418" s="24">
        <v>3.9</v>
      </c>
      <c r="F418" s="39">
        <f>(D418-E418)/E418*100</f>
        <v>89.739000000000019</v>
      </c>
      <c r="G418" s="24">
        <v>599</v>
      </c>
      <c r="H418" s="24">
        <v>27553.15</v>
      </c>
      <c r="I418" s="24">
        <v>4</v>
      </c>
      <c r="J418" s="24">
        <v>0.05</v>
      </c>
      <c r="K418" s="24">
        <v>0.68901800000000002</v>
      </c>
      <c r="L418" s="24">
        <v>0.2</v>
      </c>
      <c r="M418" s="39"/>
      <c r="N418" s="127">
        <f>D418/D509*100</f>
        <v>4.8233257451675904</v>
      </c>
    </row>
    <row r="419" spans="1:14" ht="14.25" thickBot="1">
      <c r="A419" s="200"/>
      <c r="B419" s="188" t="s">
        <v>23</v>
      </c>
      <c r="C419" s="24"/>
      <c r="D419" s="24"/>
      <c r="E419" s="24"/>
      <c r="F419" s="39"/>
      <c r="G419" s="24"/>
      <c r="H419" s="24"/>
      <c r="I419" s="24"/>
      <c r="J419" s="24"/>
      <c r="K419" s="24"/>
      <c r="L419" s="24"/>
      <c r="M419" s="39"/>
      <c r="N419" s="127"/>
    </row>
    <row r="420" spans="1:14" ht="14.25" thickBot="1">
      <c r="A420" s="200"/>
      <c r="B420" s="188" t="s">
        <v>24</v>
      </c>
      <c r="C420" s="24">
        <v>5.4204169999999996</v>
      </c>
      <c r="D420" s="24">
        <v>17.697102999999998</v>
      </c>
      <c r="E420" s="24">
        <v>19.86</v>
      </c>
      <c r="F420" s="39">
        <f>(D420-E420)/E420*100</f>
        <v>-10.890720040281979</v>
      </c>
      <c r="G420" s="24">
        <v>87</v>
      </c>
      <c r="H420" s="24">
        <v>93940</v>
      </c>
      <c r="I420" s="24">
        <v>6</v>
      </c>
      <c r="J420" s="24">
        <v>0</v>
      </c>
      <c r="K420" s="24">
        <v>5.3870430000000002</v>
      </c>
      <c r="L420" s="24">
        <v>4.25</v>
      </c>
      <c r="M420" s="39">
        <f>(K420-L420)/L420*100</f>
        <v>26.753952941176479</v>
      </c>
      <c r="N420" s="127">
        <f>D420/D511*100</f>
        <v>12.104947898923445</v>
      </c>
    </row>
    <row r="421" spans="1:14" ht="14.25" thickBot="1">
      <c r="A421" s="200"/>
      <c r="B421" s="188" t="s">
        <v>25</v>
      </c>
      <c r="C421" s="26">
        <v>1.6319999999999999</v>
      </c>
      <c r="D421" s="26">
        <v>13.907999999999999</v>
      </c>
      <c r="E421" s="26"/>
      <c r="F421" s="39" t="e">
        <f>(D421-E421)/E421*100</f>
        <v>#DIV/0!</v>
      </c>
      <c r="G421" s="26">
        <v>9</v>
      </c>
      <c r="H421" s="26">
        <v>695.4</v>
      </c>
      <c r="I421" s="26"/>
      <c r="J421" s="26"/>
      <c r="K421" s="26"/>
      <c r="L421" s="26"/>
      <c r="M421" s="39"/>
      <c r="N421" s="127">
        <f>D421/D512*100</f>
        <v>1.7615241020636587</v>
      </c>
    </row>
    <row r="422" spans="1:14" ht="14.25" thickBot="1">
      <c r="A422" s="200"/>
      <c r="B422" s="188" t="s">
        <v>26</v>
      </c>
      <c r="C422" s="24">
        <v>10.01</v>
      </c>
      <c r="D422" s="24">
        <v>32.159999999999997</v>
      </c>
      <c r="E422" s="24">
        <v>8.4</v>
      </c>
      <c r="F422" s="39">
        <f>(D422-E422)/E422*100</f>
        <v>282.85714285714283</v>
      </c>
      <c r="G422" s="24">
        <v>4492</v>
      </c>
      <c r="H422" s="24">
        <v>133282.96</v>
      </c>
      <c r="I422" s="24">
        <v>15</v>
      </c>
      <c r="J422" s="24">
        <v>0.64664500000000003</v>
      </c>
      <c r="K422" s="24">
        <v>2.1017990000000002</v>
      </c>
      <c r="L422" s="24">
        <v>1.39</v>
      </c>
      <c r="M422" s="39">
        <f>(K422-L422)/L422*100</f>
        <v>51.208561151079159</v>
      </c>
      <c r="N422" s="127">
        <f>D422/D513*100</f>
        <v>7.0597937967155246</v>
      </c>
    </row>
    <row r="423" spans="1:14" ht="14.25" thickBot="1">
      <c r="A423" s="200"/>
      <c r="B423" s="188" t="s">
        <v>27</v>
      </c>
      <c r="C423" s="24"/>
      <c r="D423" s="24"/>
      <c r="E423" s="24"/>
      <c r="F423" s="39"/>
      <c r="G423" s="24"/>
      <c r="H423" s="24"/>
      <c r="I423" s="24"/>
      <c r="J423" s="24"/>
      <c r="K423" s="24"/>
      <c r="L423" s="24"/>
      <c r="M423" s="39"/>
      <c r="N423" s="127"/>
    </row>
    <row r="424" spans="1:14" ht="14.25" thickBot="1">
      <c r="A424" s="200"/>
      <c r="B424" s="18" t="s">
        <v>28</v>
      </c>
      <c r="C424" s="48"/>
      <c r="D424" s="48"/>
      <c r="E424" s="48"/>
      <c r="F424" s="39"/>
      <c r="G424" s="48"/>
      <c r="H424" s="48"/>
      <c r="I424" s="48"/>
      <c r="J424" s="48"/>
      <c r="K424" s="48"/>
      <c r="L424" s="48"/>
      <c r="M424" s="39"/>
      <c r="N424" s="127"/>
    </row>
    <row r="425" spans="1:14" ht="14.25" thickBot="1">
      <c r="A425" s="200"/>
      <c r="B425" s="18" t="s">
        <v>29</v>
      </c>
      <c r="C425" s="48"/>
      <c r="D425" s="48"/>
      <c r="E425" s="48"/>
      <c r="F425" s="39"/>
      <c r="G425" s="48"/>
      <c r="H425" s="48"/>
      <c r="I425" s="48"/>
      <c r="J425" s="48"/>
      <c r="K425" s="48"/>
      <c r="L425" s="48"/>
      <c r="M425" s="39"/>
      <c r="N425" s="127"/>
    </row>
    <row r="426" spans="1:14" ht="14.25" thickBot="1">
      <c r="A426" s="200"/>
      <c r="B426" s="18" t="s">
        <v>30</v>
      </c>
      <c r="C426" s="48"/>
      <c r="D426" s="48"/>
      <c r="E426" s="48"/>
      <c r="F426" s="39"/>
      <c r="G426" s="48"/>
      <c r="H426" s="48"/>
      <c r="I426" s="48"/>
      <c r="J426" s="48"/>
      <c r="K426" s="48"/>
      <c r="L426" s="48"/>
      <c r="M426" s="39"/>
      <c r="N426" s="127"/>
    </row>
    <row r="427" spans="1:14" ht="14.25" thickBot="1">
      <c r="A427" s="242"/>
      <c r="B427" s="19" t="s">
        <v>31</v>
      </c>
      <c r="C427" s="20">
        <f t="shared" ref="C427:L427" si="105">C415+C417+C418+C419+C420+C421+C422+C423</f>
        <v>105.932877</v>
      </c>
      <c r="D427" s="20">
        <f t="shared" si="105"/>
        <v>342.24925399999995</v>
      </c>
      <c r="E427" s="20">
        <f t="shared" si="105"/>
        <v>346.97999999999996</v>
      </c>
      <c r="F427" s="20">
        <f>(D427-E427)/E427*100</f>
        <v>-1.3634059599976978</v>
      </c>
      <c r="G427" s="20">
        <f t="shared" si="105"/>
        <v>6679</v>
      </c>
      <c r="H427" s="20">
        <f t="shared" si="105"/>
        <v>413772.42680000002</v>
      </c>
      <c r="I427" s="20">
        <f t="shared" si="105"/>
        <v>180</v>
      </c>
      <c r="J427" s="20">
        <f t="shared" si="105"/>
        <v>31.015159999999998</v>
      </c>
      <c r="K427" s="20">
        <f t="shared" si="105"/>
        <v>123.002379</v>
      </c>
      <c r="L427" s="20">
        <f t="shared" si="105"/>
        <v>134.60999999999999</v>
      </c>
      <c r="M427" s="20">
        <f t="shared" ref="M427:M431" si="106">(K427-L427)/L427*100</f>
        <v>-8.6231490973924529</v>
      </c>
      <c r="N427" s="128">
        <f>D427/D518*100</f>
        <v>7.6303147777279836</v>
      </c>
    </row>
    <row r="428" spans="1:14" ht="14.25" thickTop="1">
      <c r="A428" s="206" t="s">
        <v>33</v>
      </c>
      <c r="B428" s="22" t="s">
        <v>19</v>
      </c>
      <c r="C428" s="122">
        <v>122.97749499999998</v>
      </c>
      <c r="D428" s="122">
        <v>465.49020300000001</v>
      </c>
      <c r="E428" s="107">
        <v>605.78197399999999</v>
      </c>
      <c r="F428" s="129">
        <f>(D428-E428)/E428*100</f>
        <v>-23.158789303955089</v>
      </c>
      <c r="G428" s="88">
        <v>3781</v>
      </c>
      <c r="H428" s="88">
        <v>469212.34336200001</v>
      </c>
      <c r="I428" s="88">
        <v>365</v>
      </c>
      <c r="J428" s="88">
        <v>94.37</v>
      </c>
      <c r="K428" s="88">
        <v>184.17000000000002</v>
      </c>
      <c r="L428" s="88">
        <v>199</v>
      </c>
      <c r="M428" s="129">
        <f t="shared" si="106"/>
        <v>-7.4522613065326553</v>
      </c>
      <c r="N428" s="130">
        <f t="shared" ref="N428:N433" si="107">D428/D506*100</f>
        <v>18.996242222616619</v>
      </c>
    </row>
    <row r="429" spans="1:14">
      <c r="A429" s="243"/>
      <c r="B429" s="188" t="s">
        <v>20</v>
      </c>
      <c r="C429" s="122">
        <v>33.181798000000001</v>
      </c>
      <c r="D429" s="122">
        <v>109.884755</v>
      </c>
      <c r="E429" s="107">
        <v>105.49891299999999</v>
      </c>
      <c r="F429" s="39">
        <f>(D429-E429)/E429*100</f>
        <v>4.1572390418847363</v>
      </c>
      <c r="G429" s="88">
        <v>1371</v>
      </c>
      <c r="H429" s="88">
        <v>27420</v>
      </c>
      <c r="I429" s="88">
        <v>128</v>
      </c>
      <c r="J429" s="88">
        <v>40.659999999999997</v>
      </c>
      <c r="K429" s="88">
        <v>98.66</v>
      </c>
      <c r="L429" s="88">
        <v>83.1</v>
      </c>
      <c r="M429" s="39">
        <f t="shared" si="106"/>
        <v>18.724428399518654</v>
      </c>
      <c r="N429" s="127">
        <f t="shared" si="107"/>
        <v>16.368199354944785</v>
      </c>
    </row>
    <row r="430" spans="1:14">
      <c r="A430" s="243"/>
      <c r="B430" s="188" t="s">
        <v>21</v>
      </c>
      <c r="C430" s="122">
        <v>4.9471000000000001E-2</v>
      </c>
      <c r="D430" s="122">
        <v>11.718679000000002</v>
      </c>
      <c r="E430" s="107">
        <v>10.570274000000001</v>
      </c>
      <c r="F430" s="39">
        <f>(D430-E430)/E430*100</f>
        <v>10.864477117622497</v>
      </c>
      <c r="G430" s="88">
        <v>129</v>
      </c>
      <c r="H430" s="88">
        <v>60745</v>
      </c>
      <c r="I430" s="88">
        <v>2</v>
      </c>
      <c r="J430" s="88">
        <v>0</v>
      </c>
      <c r="K430" s="88">
        <v>0</v>
      </c>
      <c r="L430" s="88">
        <v>0</v>
      </c>
      <c r="M430" s="39" t="e">
        <f t="shared" si="106"/>
        <v>#DIV/0!</v>
      </c>
      <c r="N430" s="127">
        <f t="shared" si="107"/>
        <v>2.4946764851256473</v>
      </c>
    </row>
    <row r="431" spans="1:14">
      <c r="A431" s="243"/>
      <c r="B431" s="188" t="s">
        <v>22</v>
      </c>
      <c r="C431" s="122">
        <v>0.149669</v>
      </c>
      <c r="D431" s="122">
        <v>1.2157290000000001</v>
      </c>
      <c r="E431" s="107">
        <v>0.47336300000000003</v>
      </c>
      <c r="F431" s="39">
        <f>(D431-E431)/E431*100</f>
        <v>156.82805795974758</v>
      </c>
      <c r="G431" s="88">
        <v>180</v>
      </c>
      <c r="H431" s="88">
        <v>12688.5</v>
      </c>
      <c r="I431" s="88">
        <v>25</v>
      </c>
      <c r="J431" s="88">
        <v>4</v>
      </c>
      <c r="K431" s="88">
        <v>5</v>
      </c>
      <c r="L431" s="88">
        <v>2</v>
      </c>
      <c r="M431" s="39">
        <f t="shared" si="106"/>
        <v>150</v>
      </c>
      <c r="N431" s="127">
        <f t="shared" si="107"/>
        <v>0.79243227435458907</v>
      </c>
    </row>
    <row r="432" spans="1:14">
      <c r="A432" s="243"/>
      <c r="B432" s="188" t="s">
        <v>23</v>
      </c>
      <c r="C432" s="122">
        <v>-1.1320799999999998E-5</v>
      </c>
      <c r="D432" s="122">
        <v>-1.1320799999999998E-5</v>
      </c>
      <c r="E432" s="107">
        <v>0</v>
      </c>
      <c r="F432" s="39"/>
      <c r="G432" s="88"/>
      <c r="H432" s="88">
        <v>0</v>
      </c>
      <c r="I432" s="88">
        <v>0</v>
      </c>
      <c r="J432" s="88">
        <v>0</v>
      </c>
      <c r="K432" s="88">
        <v>0</v>
      </c>
      <c r="L432" s="88">
        <v>0</v>
      </c>
      <c r="M432" s="39"/>
      <c r="N432" s="127">
        <f t="shared" si="107"/>
        <v>-2.3396866386209619E-4</v>
      </c>
    </row>
    <row r="433" spans="1:14">
      <c r="A433" s="243"/>
      <c r="B433" s="188" t="s">
        <v>24</v>
      </c>
      <c r="C433" s="122">
        <v>0.75484499999999999</v>
      </c>
      <c r="D433" s="122">
        <v>7.2368940000000013</v>
      </c>
      <c r="E433" s="107">
        <v>32.329277000000005</v>
      </c>
      <c r="F433" s="39">
        <f>(D433-E433)/E433*100</f>
        <v>-77.615045334914228</v>
      </c>
      <c r="G433" s="88">
        <v>9</v>
      </c>
      <c r="H433" s="88">
        <v>2382.9438</v>
      </c>
      <c r="I433" s="88">
        <v>4</v>
      </c>
      <c r="J433" s="88">
        <v>0</v>
      </c>
      <c r="K433" s="88">
        <v>2</v>
      </c>
      <c r="L433" s="88">
        <v>0</v>
      </c>
      <c r="M433" s="39"/>
      <c r="N433" s="127">
        <f t="shared" si="107"/>
        <v>4.9500884308596564</v>
      </c>
    </row>
    <row r="434" spans="1:14">
      <c r="A434" s="243"/>
      <c r="B434" s="188" t="s">
        <v>25</v>
      </c>
      <c r="C434" s="122">
        <v>0</v>
      </c>
      <c r="D434" s="122">
        <v>0</v>
      </c>
      <c r="E434" s="107">
        <v>0</v>
      </c>
      <c r="F434" s="39"/>
      <c r="G434" s="90"/>
      <c r="H434" s="90">
        <v>0</v>
      </c>
      <c r="I434" s="88">
        <v>0</v>
      </c>
      <c r="J434" s="88">
        <v>0</v>
      </c>
      <c r="K434" s="88">
        <v>0</v>
      </c>
      <c r="L434" s="88">
        <v>0</v>
      </c>
      <c r="M434" s="39"/>
      <c r="N434" s="127"/>
    </row>
    <row r="435" spans="1:14">
      <c r="A435" s="243"/>
      <c r="B435" s="188" t="s">
        <v>26</v>
      </c>
      <c r="C435" s="122">
        <v>10.226503320800024</v>
      </c>
      <c r="D435" s="122">
        <v>111.85899632079997</v>
      </c>
      <c r="E435" s="107">
        <v>71.841628999999969</v>
      </c>
      <c r="F435" s="39">
        <f>(D435-E435)/E435*100</f>
        <v>55.702199237158197</v>
      </c>
      <c r="G435" s="88">
        <v>1935</v>
      </c>
      <c r="H435" s="88">
        <v>1116465.3400000001</v>
      </c>
      <c r="I435" s="88">
        <v>7</v>
      </c>
      <c r="J435" s="88">
        <v>2.6</v>
      </c>
      <c r="K435" s="88">
        <v>4.0999999999999996</v>
      </c>
      <c r="L435" s="88">
        <v>5.9</v>
      </c>
      <c r="M435" s="39">
        <f>(K435-L435)/L435*100</f>
        <v>-30.508474576271194</v>
      </c>
      <c r="N435" s="127">
        <f>D435/D513*100</f>
        <v>24.555393293918172</v>
      </c>
    </row>
    <row r="436" spans="1:14">
      <c r="A436" s="243"/>
      <c r="B436" s="188" t="s">
        <v>27</v>
      </c>
      <c r="C436" s="122">
        <v>0</v>
      </c>
      <c r="D436" s="122">
        <v>0</v>
      </c>
      <c r="E436" s="107">
        <v>0</v>
      </c>
      <c r="F436" s="39"/>
      <c r="G436" s="88"/>
      <c r="H436" s="88"/>
      <c r="I436" s="88">
        <v>0</v>
      </c>
      <c r="J436" s="88">
        <v>0</v>
      </c>
      <c r="K436" s="88">
        <v>0</v>
      </c>
      <c r="L436" s="88">
        <v>0</v>
      </c>
      <c r="M436" s="39"/>
      <c r="N436" s="127"/>
    </row>
    <row r="437" spans="1:14">
      <c r="A437" s="243"/>
      <c r="B437" s="18" t="s">
        <v>28</v>
      </c>
      <c r="C437" s="122">
        <v>0</v>
      </c>
      <c r="D437" s="122">
        <v>0</v>
      </c>
      <c r="E437" s="107">
        <v>0</v>
      </c>
      <c r="F437" s="39"/>
      <c r="G437" s="88"/>
      <c r="H437" s="88"/>
      <c r="I437" s="88">
        <v>0</v>
      </c>
      <c r="J437" s="88">
        <v>0</v>
      </c>
      <c r="K437" s="88">
        <v>0</v>
      </c>
      <c r="L437" s="88">
        <v>0</v>
      </c>
      <c r="M437" s="39"/>
      <c r="N437" s="127"/>
    </row>
    <row r="438" spans="1:14">
      <c r="A438" s="243"/>
      <c r="B438" s="18" t="s">
        <v>29</v>
      </c>
      <c r="C438" s="122">
        <v>0</v>
      </c>
      <c r="D438" s="122">
        <v>0</v>
      </c>
      <c r="E438" s="107">
        <v>0</v>
      </c>
      <c r="F438" s="39"/>
      <c r="G438" s="88"/>
      <c r="H438" s="88"/>
      <c r="I438" s="88">
        <v>0</v>
      </c>
      <c r="J438" s="88">
        <v>0</v>
      </c>
      <c r="K438" s="88">
        <v>0</v>
      </c>
      <c r="L438" s="88">
        <v>0</v>
      </c>
      <c r="M438" s="39"/>
      <c r="N438" s="127"/>
    </row>
    <row r="439" spans="1:14">
      <c r="A439" s="243"/>
      <c r="B439" s="18" t="s">
        <v>30</v>
      </c>
      <c r="C439" s="122">
        <v>0</v>
      </c>
      <c r="D439" s="122">
        <v>0</v>
      </c>
      <c r="E439" s="107">
        <v>0</v>
      </c>
      <c r="F439" s="39"/>
      <c r="G439" s="88"/>
      <c r="H439" s="88"/>
      <c r="I439" s="88">
        <v>0</v>
      </c>
      <c r="J439" s="88">
        <v>0</v>
      </c>
      <c r="K439" s="88">
        <v>0</v>
      </c>
      <c r="L439" s="88"/>
      <c r="M439" s="39"/>
      <c r="N439" s="127"/>
    </row>
    <row r="440" spans="1:14" ht="14.25" thickBot="1">
      <c r="A440" s="199"/>
      <c r="B440" s="19" t="s">
        <v>31</v>
      </c>
      <c r="C440" s="20">
        <f t="shared" ref="C440:L440" si="108">C428+C430+C431+C432+C433+C434+C435+C436</f>
        <v>134.157972</v>
      </c>
      <c r="D440" s="20">
        <f t="shared" si="108"/>
        <v>597.52049</v>
      </c>
      <c r="E440" s="20">
        <f t="shared" si="108"/>
        <v>720.99651700000004</v>
      </c>
      <c r="F440" s="20">
        <f>(D440-E440)/E440*100</f>
        <v>-17.125745282899896</v>
      </c>
      <c r="G440" s="20">
        <f t="shared" si="108"/>
        <v>6034</v>
      </c>
      <c r="H440" s="20">
        <f t="shared" si="108"/>
        <v>1661494.1271620002</v>
      </c>
      <c r="I440" s="20">
        <f t="shared" si="108"/>
        <v>403</v>
      </c>
      <c r="J440" s="20">
        <f t="shared" si="108"/>
        <v>100.97</v>
      </c>
      <c r="K440" s="20">
        <f t="shared" si="108"/>
        <v>195.27</v>
      </c>
      <c r="L440" s="20">
        <f t="shared" si="108"/>
        <v>206.9</v>
      </c>
      <c r="M440" s="20">
        <f t="shared" ref="M440:M442" si="109">(K440-L440)/L440*100</f>
        <v>-5.6210729821169627</v>
      </c>
      <c r="N440" s="128">
        <f>D440/D518*100</f>
        <v>13.321488276618032</v>
      </c>
    </row>
    <row r="441" spans="1:14" ht="14.25" thickTop="1">
      <c r="A441" s="243" t="s">
        <v>34</v>
      </c>
      <c r="B441" s="188" t="s">
        <v>19</v>
      </c>
      <c r="C441" s="40">
        <v>36.903599999999997</v>
      </c>
      <c r="D441" s="40">
        <v>108.64530000000001</v>
      </c>
      <c r="E441" s="40">
        <v>125.47</v>
      </c>
      <c r="F441" s="39">
        <f>(D441-E441)/E441*100</f>
        <v>-13.409340878297597</v>
      </c>
      <c r="G441" s="140">
        <v>718</v>
      </c>
      <c r="H441" s="140">
        <v>56070.57</v>
      </c>
      <c r="I441" s="140">
        <v>117</v>
      </c>
      <c r="J441" s="140">
        <v>5.5380000000000003</v>
      </c>
      <c r="K441" s="140">
        <v>62.072000000000003</v>
      </c>
      <c r="L441" s="140">
        <v>156.47210000000001</v>
      </c>
      <c r="M441" s="39">
        <f t="shared" si="109"/>
        <v>-60.330308086872996</v>
      </c>
      <c r="N441" s="127">
        <f>D441/D506*100</f>
        <v>4.4337183078133426</v>
      </c>
    </row>
    <row r="442" spans="1:14">
      <c r="A442" s="243"/>
      <c r="B442" s="188" t="s">
        <v>20</v>
      </c>
      <c r="C442" s="39">
        <v>10.8725</v>
      </c>
      <c r="D442" s="39">
        <v>30.043900000000001</v>
      </c>
      <c r="E442" s="39">
        <v>37.221299999999999</v>
      </c>
      <c r="F442" s="39">
        <f>(D442-E442)/E442*100</f>
        <v>-19.283044923202571</v>
      </c>
      <c r="G442" s="140">
        <v>262</v>
      </c>
      <c r="H442" s="140">
        <v>5240</v>
      </c>
      <c r="I442" s="140">
        <v>48</v>
      </c>
      <c r="J442" s="140">
        <v>3.8043999999999998</v>
      </c>
      <c r="K442" s="140">
        <v>12.212999999999999</v>
      </c>
      <c r="L442" s="140">
        <v>47.610799999999998</v>
      </c>
      <c r="M442" s="39">
        <f t="shared" si="109"/>
        <v>-74.34825711813285</v>
      </c>
      <c r="N442" s="127">
        <f>D442/D507*100</f>
        <v>4.4752754337944847</v>
      </c>
    </row>
    <row r="443" spans="1:14">
      <c r="A443" s="243"/>
      <c r="B443" s="188" t="s">
        <v>21</v>
      </c>
      <c r="C443" s="39">
        <v>1.5807</v>
      </c>
      <c r="D443" s="39">
        <v>3.3347000000000002</v>
      </c>
      <c r="E443" s="39">
        <v>2.4727999999999999</v>
      </c>
      <c r="F443" s="39">
        <f>(D443-E443)/E443*100</f>
        <v>34.855224846328063</v>
      </c>
      <c r="G443" s="140">
        <v>36</v>
      </c>
      <c r="H443" s="140">
        <v>3057.42</v>
      </c>
      <c r="I443" s="140">
        <v>3</v>
      </c>
      <c r="J443" s="140">
        <v>1.3857999999999999</v>
      </c>
      <c r="K443" s="140">
        <v>1.8508</v>
      </c>
      <c r="L443" s="140">
        <v>3.8161999999999998</v>
      </c>
      <c r="M443" s="39"/>
      <c r="N443" s="127">
        <f>D443/D508*100</f>
        <v>0.70989210259522384</v>
      </c>
    </row>
    <row r="444" spans="1:14">
      <c r="A444" s="243"/>
      <c r="B444" s="188" t="s">
        <v>22</v>
      </c>
      <c r="C444" s="39">
        <v>5.6703000000000001</v>
      </c>
      <c r="D444" s="39">
        <v>19.904499999999999</v>
      </c>
      <c r="E444" s="39">
        <v>20.5136</v>
      </c>
      <c r="F444" s="39">
        <f>(D444-E444)/E444*100</f>
        <v>-2.969249668512604</v>
      </c>
      <c r="G444" s="140">
        <v>744</v>
      </c>
      <c r="H444" s="140">
        <v>30338.7</v>
      </c>
      <c r="I444" s="140">
        <v>46</v>
      </c>
      <c r="J444" s="140">
        <v>13.239800000000001</v>
      </c>
      <c r="K444" s="140">
        <v>16.0655</v>
      </c>
      <c r="L444" s="140">
        <v>27.402899999999999</v>
      </c>
      <c r="M444" s="39">
        <f t="shared" ref="M444:M449" si="110">(K444-L444)/L444*100</f>
        <v>-41.372993369314926</v>
      </c>
      <c r="N444" s="127">
        <f>D444/D509*100</f>
        <v>12.974082385869645</v>
      </c>
    </row>
    <row r="445" spans="1:14">
      <c r="A445" s="243"/>
      <c r="B445" s="188" t="s">
        <v>23</v>
      </c>
      <c r="C445" s="39">
        <v>0</v>
      </c>
      <c r="D445" s="39">
        <v>0</v>
      </c>
      <c r="E445" s="39">
        <v>0</v>
      </c>
      <c r="F445" s="39"/>
      <c r="G445" s="140">
        <v>0</v>
      </c>
      <c r="H445" s="140">
        <v>0</v>
      </c>
      <c r="I445" s="140">
        <v>0</v>
      </c>
      <c r="J445" s="140">
        <v>0</v>
      </c>
      <c r="K445" s="140">
        <v>0</v>
      </c>
      <c r="L445" s="140">
        <v>0</v>
      </c>
      <c r="M445" s="39"/>
      <c r="N445" s="127"/>
    </row>
    <row r="446" spans="1:14">
      <c r="A446" s="243"/>
      <c r="B446" s="188" t="s">
        <v>24</v>
      </c>
      <c r="C446" s="39">
        <v>11.3285</v>
      </c>
      <c r="D446" s="39">
        <v>20.584599999999998</v>
      </c>
      <c r="E446" s="39">
        <v>18.698499999999999</v>
      </c>
      <c r="F446" s="39">
        <f>(D446-E446)/E446*100</f>
        <v>10.086905366740643</v>
      </c>
      <c r="G446" s="140">
        <v>22</v>
      </c>
      <c r="H446" s="140">
        <v>26576.58</v>
      </c>
      <c r="I446" s="140">
        <v>7</v>
      </c>
      <c r="J446" s="140">
        <v>0.75249999999999995</v>
      </c>
      <c r="K446" s="140">
        <v>26.497299999999999</v>
      </c>
      <c r="L446" s="140">
        <v>1.6960999999999999</v>
      </c>
      <c r="M446" s="39">
        <f t="shared" si="110"/>
        <v>1462.2486881669711</v>
      </c>
      <c r="N446" s="127">
        <f>D446/D511*100</f>
        <v>14.080016967759049</v>
      </c>
    </row>
    <row r="447" spans="1:14">
      <c r="A447" s="243"/>
      <c r="B447" s="188" t="s">
        <v>25</v>
      </c>
      <c r="C447" s="41">
        <v>143.97739999999999</v>
      </c>
      <c r="D447" s="41">
        <v>266.80880000000002</v>
      </c>
      <c r="E447" s="41">
        <v>118.9692</v>
      </c>
      <c r="F447" s="39">
        <f>(D447-E447)/E447*100</f>
        <v>124.26712123810198</v>
      </c>
      <c r="G447" s="142">
        <v>48</v>
      </c>
      <c r="H447" s="142">
        <v>3254.98</v>
      </c>
      <c r="I447" s="142">
        <v>162</v>
      </c>
      <c r="J447" s="142">
        <v>71.125</v>
      </c>
      <c r="K447" s="142">
        <v>92.655000000000001</v>
      </c>
      <c r="L447" s="142">
        <v>14.84</v>
      </c>
      <c r="M447" s="39">
        <f t="shared" si="110"/>
        <v>524.3598382749326</v>
      </c>
      <c r="N447" s="127">
        <f>D447/D512*100</f>
        <v>33.792790612789929</v>
      </c>
    </row>
    <row r="448" spans="1:14">
      <c r="A448" s="243"/>
      <c r="B448" s="188" t="s">
        <v>26</v>
      </c>
      <c r="C448" s="39">
        <v>10.503299999999999</v>
      </c>
      <c r="D448" s="39">
        <v>31.2667</v>
      </c>
      <c r="E448" s="39">
        <v>35.988799999999998</v>
      </c>
      <c r="F448" s="39">
        <f>(D448-E448)/E448*100</f>
        <v>-13.121026541590711</v>
      </c>
      <c r="G448" s="140">
        <v>521</v>
      </c>
      <c r="H448" s="140">
        <v>39848.400000000001</v>
      </c>
      <c r="I448" s="140">
        <v>58</v>
      </c>
      <c r="J448" s="140">
        <v>0.78969999999999996</v>
      </c>
      <c r="K448" s="140">
        <v>19.144300000000001</v>
      </c>
      <c r="L448" s="140">
        <v>19.461099999999998</v>
      </c>
      <c r="M448" s="39">
        <f t="shared" si="110"/>
        <v>-1.6278627621254558</v>
      </c>
      <c r="N448" s="127">
        <f>D448/D513*100</f>
        <v>6.863695730838475</v>
      </c>
    </row>
    <row r="449" spans="1:14">
      <c r="A449" s="243"/>
      <c r="B449" s="188" t="s">
        <v>27</v>
      </c>
      <c r="C449" s="42">
        <v>0</v>
      </c>
      <c r="D449" s="42">
        <v>0</v>
      </c>
      <c r="E449" s="42">
        <v>0</v>
      </c>
      <c r="F449" s="39" t="e">
        <f>(D449-E449)/E449*100</f>
        <v>#DIV/0!</v>
      </c>
      <c r="G449" s="140">
        <v>0</v>
      </c>
      <c r="H449" s="140">
        <v>0</v>
      </c>
      <c r="I449" s="140">
        <v>0</v>
      </c>
      <c r="J449" s="140">
        <v>0</v>
      </c>
      <c r="K449" s="141">
        <v>0</v>
      </c>
      <c r="L449" s="140">
        <v>0</v>
      </c>
      <c r="M449" s="39" t="e">
        <f t="shared" si="110"/>
        <v>#DIV/0!</v>
      </c>
      <c r="N449" s="127">
        <f>D449/D514*100</f>
        <v>0</v>
      </c>
    </row>
    <row r="450" spans="1:14">
      <c r="A450" s="243"/>
      <c r="B450" s="18" t="s">
        <v>28</v>
      </c>
      <c r="C450" s="42">
        <v>0</v>
      </c>
      <c r="D450" s="42">
        <v>0</v>
      </c>
      <c r="E450" s="42">
        <v>0</v>
      </c>
      <c r="F450" s="39" t="e">
        <f>(D450-E450)/E450*100</f>
        <v>#DIV/0!</v>
      </c>
      <c r="G450" s="141">
        <v>0</v>
      </c>
      <c r="H450" s="141">
        <v>0</v>
      </c>
      <c r="I450" s="141">
        <v>0</v>
      </c>
      <c r="J450" s="141">
        <v>0</v>
      </c>
      <c r="K450" s="141">
        <v>0</v>
      </c>
      <c r="L450" s="141">
        <v>0</v>
      </c>
      <c r="M450" s="39"/>
      <c r="N450" s="127" t="e">
        <f>D450/D515*100</f>
        <v>#DIV/0!</v>
      </c>
    </row>
    <row r="451" spans="1:14">
      <c r="A451" s="243"/>
      <c r="B451" s="18" t="s">
        <v>29</v>
      </c>
      <c r="C451" s="42">
        <v>0</v>
      </c>
      <c r="D451" s="42">
        <v>0</v>
      </c>
      <c r="E451" s="42">
        <v>0</v>
      </c>
      <c r="F451" s="39"/>
      <c r="G451" s="141">
        <v>0</v>
      </c>
      <c r="H451" s="141">
        <v>0</v>
      </c>
      <c r="I451" s="141">
        <v>0</v>
      </c>
      <c r="J451" s="141">
        <v>0</v>
      </c>
      <c r="K451" s="141">
        <v>0</v>
      </c>
      <c r="L451" s="141">
        <v>0</v>
      </c>
      <c r="M451" s="39"/>
      <c r="N451" s="127"/>
    </row>
    <row r="452" spans="1:14">
      <c r="A452" s="243"/>
      <c r="B452" s="18" t="s">
        <v>30</v>
      </c>
      <c r="C452" s="42">
        <v>0</v>
      </c>
      <c r="D452" s="42">
        <v>0</v>
      </c>
      <c r="E452" s="42">
        <v>0</v>
      </c>
      <c r="F452" s="39"/>
      <c r="G452" s="141">
        <v>0</v>
      </c>
      <c r="H452" s="141">
        <v>0</v>
      </c>
      <c r="I452" s="141">
        <v>0</v>
      </c>
      <c r="J452" s="141">
        <v>0</v>
      </c>
      <c r="K452" s="141">
        <v>0</v>
      </c>
      <c r="L452" s="141">
        <v>0</v>
      </c>
      <c r="M452" s="39" t="e">
        <f>(K452-L452)/L452*100</f>
        <v>#DIV/0!</v>
      </c>
      <c r="N452" s="127"/>
    </row>
    <row r="453" spans="1:14" ht="14.25" thickBot="1">
      <c r="A453" s="199"/>
      <c r="B453" s="19" t="s">
        <v>31</v>
      </c>
      <c r="C453" s="20">
        <f t="shared" ref="C453:L453" si="111">C441+C443+C444+C445+C446+C447+C448+C449</f>
        <v>209.96379999999996</v>
      </c>
      <c r="D453" s="20">
        <f t="shared" si="111"/>
        <v>450.54460000000006</v>
      </c>
      <c r="E453" s="20">
        <f t="shared" si="111"/>
        <v>322.11289999999997</v>
      </c>
      <c r="F453" s="20">
        <f>(D453-E453)/E453*100</f>
        <v>39.871641278570372</v>
      </c>
      <c r="G453" s="20">
        <f t="shared" si="111"/>
        <v>2089</v>
      </c>
      <c r="H453" s="20">
        <f t="shared" si="111"/>
        <v>159146.65</v>
      </c>
      <c r="I453" s="20">
        <f t="shared" si="111"/>
        <v>393</v>
      </c>
      <c r="J453" s="20">
        <f t="shared" si="111"/>
        <v>92.830799999999996</v>
      </c>
      <c r="K453" s="20">
        <f t="shared" si="111"/>
        <v>218.28489999999999</v>
      </c>
      <c r="L453" s="20">
        <f t="shared" si="111"/>
        <v>223.6884</v>
      </c>
      <c r="M453" s="20">
        <f>(K453-L453)/L453*100</f>
        <v>-2.4156371094790829</v>
      </c>
      <c r="N453" s="128">
        <f>D453/D518*100</f>
        <v>10.044717641387598</v>
      </c>
    </row>
    <row r="454" spans="1:14" ht="14.25" thickTop="1">
      <c r="A454" s="243" t="s">
        <v>36</v>
      </c>
      <c r="B454" s="188" t="s">
        <v>19</v>
      </c>
      <c r="C454" s="40">
        <v>65.251599999999996</v>
      </c>
      <c r="D454" s="40">
        <v>107.6735</v>
      </c>
      <c r="E454" s="40">
        <v>136.39420000000001</v>
      </c>
      <c r="F454" s="42">
        <f>(D454-E454)/E454*100</f>
        <v>-21.05712706258771</v>
      </c>
      <c r="G454" s="39">
        <v>990</v>
      </c>
      <c r="H454" s="39">
        <v>111030.12729999999</v>
      </c>
      <c r="I454" s="41">
        <v>49</v>
      </c>
      <c r="J454" s="39">
        <v>4.6081000000000003</v>
      </c>
      <c r="K454" s="39">
        <v>92.925799999999995</v>
      </c>
      <c r="L454" s="39">
        <v>54.8904</v>
      </c>
      <c r="M454" s="39">
        <f>(K454-L454)/L454*100</f>
        <v>69.293355486569595</v>
      </c>
      <c r="N454" s="127">
        <f>D454/D506*100</f>
        <v>4.3940600119502635</v>
      </c>
    </row>
    <row r="455" spans="1:14">
      <c r="A455" s="243"/>
      <c r="B455" s="188" t="s">
        <v>20</v>
      </c>
      <c r="C455" s="39">
        <v>3.4076</v>
      </c>
      <c r="D455" s="39">
        <v>9.1837</v>
      </c>
      <c r="E455" s="39">
        <v>45.706699999999998</v>
      </c>
      <c r="F455" s="39">
        <f>(D455-E455)/E455*100</f>
        <v>-79.907322121264485</v>
      </c>
      <c r="G455" s="39">
        <v>104</v>
      </c>
      <c r="H455" s="39">
        <v>2087.8000000000002</v>
      </c>
      <c r="I455" s="41">
        <v>17</v>
      </c>
      <c r="J455" s="39">
        <v>0.33350000000000002</v>
      </c>
      <c r="K455" s="39">
        <v>26.6112</v>
      </c>
      <c r="L455" s="39">
        <v>28.823899999999998</v>
      </c>
      <c r="M455" s="42">
        <f>(K455-L455)/L455*100</f>
        <v>-7.6766155863710255</v>
      </c>
      <c r="N455" s="127">
        <f>D455/D507*100</f>
        <v>1.3679844161822667</v>
      </c>
    </row>
    <row r="456" spans="1:14">
      <c r="A456" s="243"/>
      <c r="B456" s="188" t="s">
        <v>21</v>
      </c>
      <c r="C456" s="39">
        <v>0</v>
      </c>
      <c r="D456" s="39">
        <v>0</v>
      </c>
      <c r="E456" s="39">
        <v>0</v>
      </c>
      <c r="F456" s="39"/>
      <c r="G456" s="39">
        <v>0</v>
      </c>
      <c r="H456" s="39">
        <v>0</v>
      </c>
      <c r="I456" s="41">
        <v>0</v>
      </c>
      <c r="J456" s="39">
        <v>0</v>
      </c>
      <c r="K456" s="39">
        <v>0</v>
      </c>
      <c r="L456" s="39">
        <v>0</v>
      </c>
      <c r="M456" s="42"/>
      <c r="N456" s="127"/>
    </row>
    <row r="457" spans="1:14">
      <c r="A457" s="243"/>
      <c r="B457" s="188" t="s">
        <v>22</v>
      </c>
      <c r="C457" s="39">
        <v>0.21740000000000001</v>
      </c>
      <c r="D457" s="39">
        <v>0.79959999999999998</v>
      </c>
      <c r="E457" s="39">
        <v>1.0219</v>
      </c>
      <c r="F457" s="39">
        <f>(D457-E457)/E457*100</f>
        <v>-21.753596242293771</v>
      </c>
      <c r="G457" s="39">
        <v>65</v>
      </c>
      <c r="H457" s="39">
        <v>3740.3</v>
      </c>
      <c r="I457" s="41">
        <v>3</v>
      </c>
      <c r="J457" s="39">
        <v>0.2</v>
      </c>
      <c r="K457" s="39">
        <v>0.3</v>
      </c>
      <c r="L457" s="39">
        <v>0.86899999999999999</v>
      </c>
      <c r="M457" s="42">
        <f t="shared" ref="M457:M462" si="112">(K457-L457)/L457*100</f>
        <v>-65.477560414269263</v>
      </c>
      <c r="N457" s="127">
        <f>D457/D509*100</f>
        <v>0.52119250801282968</v>
      </c>
    </row>
    <row r="458" spans="1:14">
      <c r="A458" s="243"/>
      <c r="B458" s="188" t="s">
        <v>23</v>
      </c>
      <c r="C458" s="39">
        <v>0.1527</v>
      </c>
      <c r="D458" s="39">
        <v>0.2354</v>
      </c>
      <c r="E458" s="39">
        <v>0</v>
      </c>
      <c r="F458" s="39"/>
      <c r="G458" s="39">
        <v>22</v>
      </c>
      <c r="H458" s="39">
        <v>86</v>
      </c>
      <c r="I458" s="41">
        <v>0</v>
      </c>
      <c r="J458" s="39">
        <v>0</v>
      </c>
      <c r="K458" s="39">
        <v>0</v>
      </c>
      <c r="L458" s="39">
        <v>0</v>
      </c>
      <c r="M458" s="42"/>
      <c r="N458" s="127">
        <f>D458/D510*100</f>
        <v>4.8650469466060215</v>
      </c>
    </row>
    <row r="459" spans="1:14">
      <c r="A459" s="243"/>
      <c r="B459" s="188" t="s">
        <v>24</v>
      </c>
      <c r="C459" s="39">
        <v>0</v>
      </c>
      <c r="D459" s="39">
        <v>0</v>
      </c>
      <c r="E459" s="39">
        <v>0.48</v>
      </c>
      <c r="F459" s="39">
        <f>(D459-E459)/E459*100</f>
        <v>-100</v>
      </c>
      <c r="G459" s="39">
        <v>0</v>
      </c>
      <c r="H459" s="39">
        <v>0</v>
      </c>
      <c r="I459" s="41">
        <v>0</v>
      </c>
      <c r="J459" s="39">
        <v>0</v>
      </c>
      <c r="K459" s="39">
        <v>0</v>
      </c>
      <c r="L459" s="39">
        <v>0</v>
      </c>
      <c r="M459" s="42"/>
      <c r="N459" s="127">
        <f>D459/D511*100</f>
        <v>0</v>
      </c>
    </row>
    <row r="460" spans="1:14">
      <c r="A460" s="243"/>
      <c r="B460" s="188" t="s">
        <v>25</v>
      </c>
      <c r="C460" s="41">
        <v>0</v>
      </c>
      <c r="D460" s="41">
        <v>0</v>
      </c>
      <c r="E460" s="39">
        <v>0</v>
      </c>
      <c r="F460" s="39"/>
      <c r="G460" s="41">
        <v>0</v>
      </c>
      <c r="H460" s="41">
        <v>0</v>
      </c>
      <c r="I460" s="41">
        <v>0</v>
      </c>
      <c r="J460" s="41">
        <v>0</v>
      </c>
      <c r="K460" s="41">
        <v>0</v>
      </c>
      <c r="L460" s="39">
        <v>0</v>
      </c>
      <c r="M460" s="42"/>
      <c r="N460" s="127"/>
    </row>
    <row r="461" spans="1:14">
      <c r="A461" s="243"/>
      <c r="B461" s="188" t="s">
        <v>26</v>
      </c>
      <c r="C461" s="39">
        <v>8.8713999999999995</v>
      </c>
      <c r="D461" s="39">
        <v>18.755700000000001</v>
      </c>
      <c r="E461" s="39">
        <v>13.038399999999999</v>
      </c>
      <c r="F461" s="39">
        <f>(D461-E461)/E461*100</f>
        <v>43.84970548533564</v>
      </c>
      <c r="G461" s="39">
        <v>560</v>
      </c>
      <c r="H461" s="39">
        <v>91274.18</v>
      </c>
      <c r="I461" s="41">
        <v>7</v>
      </c>
      <c r="J461" s="39">
        <v>0.3886</v>
      </c>
      <c r="K461" s="39">
        <v>1.1141000000000001</v>
      </c>
      <c r="L461" s="39">
        <v>5.8654000000000002</v>
      </c>
      <c r="M461" s="42">
        <f t="shared" si="112"/>
        <v>-81.005558018208475</v>
      </c>
      <c r="N461" s="127">
        <f>D461/D513*100</f>
        <v>4.1172691079930779</v>
      </c>
    </row>
    <row r="462" spans="1:14">
      <c r="A462" s="243"/>
      <c r="B462" s="188" t="s">
        <v>27</v>
      </c>
      <c r="C462" s="39">
        <v>0</v>
      </c>
      <c r="D462" s="42">
        <v>0</v>
      </c>
      <c r="E462" s="39">
        <v>0</v>
      </c>
      <c r="F462" s="39"/>
      <c r="G462" s="42">
        <v>0</v>
      </c>
      <c r="H462" s="42">
        <v>0</v>
      </c>
      <c r="I462" s="41">
        <v>0</v>
      </c>
      <c r="J462" s="39">
        <v>0</v>
      </c>
      <c r="K462" s="39">
        <v>0</v>
      </c>
      <c r="L462" s="39">
        <v>0</v>
      </c>
      <c r="M462" s="42" t="e">
        <f t="shared" si="112"/>
        <v>#DIV/0!</v>
      </c>
      <c r="N462" s="127">
        <f>D462/D514*100</f>
        <v>0</v>
      </c>
    </row>
    <row r="463" spans="1:14">
      <c r="A463" s="243"/>
      <c r="B463" s="18" t="s">
        <v>28</v>
      </c>
      <c r="C463" s="42">
        <v>0</v>
      </c>
      <c r="D463" s="42">
        <v>0</v>
      </c>
      <c r="E463" s="49">
        <v>0</v>
      </c>
      <c r="F463" s="39"/>
      <c r="G463" s="42">
        <v>0</v>
      </c>
      <c r="H463" s="42">
        <v>0</v>
      </c>
      <c r="I463" s="41">
        <v>0</v>
      </c>
      <c r="J463" s="39">
        <v>0</v>
      </c>
      <c r="K463" s="39">
        <v>0</v>
      </c>
      <c r="L463" s="49">
        <v>0</v>
      </c>
      <c r="M463" s="39"/>
      <c r="N463" s="127"/>
    </row>
    <row r="464" spans="1:14">
      <c r="A464" s="243"/>
      <c r="B464" s="18" t="s">
        <v>29</v>
      </c>
      <c r="C464" s="42">
        <v>0</v>
      </c>
      <c r="D464" s="42">
        <v>0</v>
      </c>
      <c r="E464" s="49">
        <v>0</v>
      </c>
      <c r="F464" s="39"/>
      <c r="G464" s="42">
        <v>0</v>
      </c>
      <c r="H464" s="42">
        <v>0</v>
      </c>
      <c r="I464" s="41">
        <v>0</v>
      </c>
      <c r="J464" s="39">
        <v>0</v>
      </c>
      <c r="K464" s="39">
        <v>0</v>
      </c>
      <c r="L464" s="49">
        <v>0</v>
      </c>
      <c r="M464" s="39"/>
      <c r="N464" s="127">
        <f>D464/D516*100</f>
        <v>0</v>
      </c>
    </row>
    <row r="465" spans="1:14">
      <c r="A465" s="243"/>
      <c r="B465" s="18" t="s">
        <v>30</v>
      </c>
      <c r="C465" s="49">
        <v>0</v>
      </c>
      <c r="D465" s="49">
        <v>0</v>
      </c>
      <c r="E465" s="49">
        <v>0</v>
      </c>
      <c r="F465" s="39"/>
      <c r="G465" s="41">
        <v>0</v>
      </c>
      <c r="H465" s="41">
        <v>0</v>
      </c>
      <c r="I465" s="42">
        <v>0</v>
      </c>
      <c r="J465" s="42">
        <v>0</v>
      </c>
      <c r="K465" s="42">
        <v>0</v>
      </c>
      <c r="L465" s="42">
        <v>0</v>
      </c>
      <c r="M465" s="39"/>
      <c r="N465" s="127"/>
    </row>
    <row r="466" spans="1:14" ht="14.25" thickBot="1">
      <c r="A466" s="199"/>
      <c r="B466" s="19" t="s">
        <v>31</v>
      </c>
      <c r="C466" s="20">
        <f t="shared" ref="C466:L466" si="113">C454+C456+C457+C458+C459+C460+C461+C462</f>
        <v>74.493099999999984</v>
      </c>
      <c r="D466" s="20">
        <f t="shared" si="113"/>
        <v>127.46420000000001</v>
      </c>
      <c r="E466" s="20">
        <f t="shared" si="113"/>
        <v>150.93449999999999</v>
      </c>
      <c r="F466" s="20">
        <f t="shared" ref="F466:F472" si="114">(D466-E466)/E466*100</f>
        <v>-15.549990227549024</v>
      </c>
      <c r="G466" s="20">
        <f t="shared" si="113"/>
        <v>1637</v>
      </c>
      <c r="H466" s="20">
        <f t="shared" si="113"/>
        <v>206130.60729999997</v>
      </c>
      <c r="I466" s="20">
        <f t="shared" si="113"/>
        <v>59</v>
      </c>
      <c r="J466" s="20">
        <f t="shared" si="113"/>
        <v>5.1967000000000008</v>
      </c>
      <c r="K466" s="20">
        <f t="shared" si="113"/>
        <v>94.339899999999986</v>
      </c>
      <c r="L466" s="20">
        <f t="shared" si="113"/>
        <v>61.6248</v>
      </c>
      <c r="M466" s="20">
        <f>(K466-L466)/L466*100</f>
        <v>53.087555659409823</v>
      </c>
      <c r="N466" s="128">
        <f>D466/D518*100</f>
        <v>2.8417650514185651</v>
      </c>
    </row>
    <row r="467" spans="1:14" ht="14.25" thickTop="1">
      <c r="A467" s="206" t="s">
        <v>40</v>
      </c>
      <c r="B467" s="22" t="s">
        <v>19</v>
      </c>
      <c r="C467" s="35">
        <v>101.789608</v>
      </c>
      <c r="D467" s="35">
        <v>355.90545699999996</v>
      </c>
      <c r="E467" s="35">
        <v>446.88369900000004</v>
      </c>
      <c r="F467" s="135">
        <f t="shared" si="114"/>
        <v>-20.358371138527492</v>
      </c>
      <c r="G467" s="35">
        <v>2876</v>
      </c>
      <c r="H467" s="35">
        <v>216737.14379</v>
      </c>
      <c r="I467" s="35">
        <v>270</v>
      </c>
      <c r="J467" s="35">
        <v>32.590000000000003</v>
      </c>
      <c r="K467" s="35">
        <v>137.13999999999999</v>
      </c>
      <c r="L467" s="37">
        <v>106.77</v>
      </c>
      <c r="M467" s="42">
        <f>(K467-L467)/L467*100</f>
        <v>28.44431956542099</v>
      </c>
      <c r="N467" s="130">
        <f t="shared" ref="N467:N475" si="115">D467/D506*100</f>
        <v>14.524185956977192</v>
      </c>
    </row>
    <row r="468" spans="1:14">
      <c r="A468" s="243"/>
      <c r="B468" s="188" t="s">
        <v>20</v>
      </c>
      <c r="C468" s="35">
        <v>26.3247</v>
      </c>
      <c r="D468" s="35">
        <v>104.2252</v>
      </c>
      <c r="E468" s="35">
        <v>162.23009999999999</v>
      </c>
      <c r="F468" s="39">
        <f t="shared" si="114"/>
        <v>-35.754708898040491</v>
      </c>
      <c r="G468" s="35">
        <v>1257</v>
      </c>
      <c r="H468" s="35">
        <v>25140</v>
      </c>
      <c r="I468" s="35">
        <v>116</v>
      </c>
      <c r="J468" s="35">
        <v>7.01</v>
      </c>
      <c r="K468" s="35">
        <v>36.1</v>
      </c>
      <c r="L468" s="37">
        <v>26.82</v>
      </c>
      <c r="M468" s="42">
        <f>(K468-L468)/L468*100</f>
        <v>34.601043997017157</v>
      </c>
      <c r="N468" s="127">
        <f t="shared" si="115"/>
        <v>15.52516408130492</v>
      </c>
    </row>
    <row r="469" spans="1:14">
      <c r="A469" s="243"/>
      <c r="B469" s="188" t="s">
        <v>21</v>
      </c>
      <c r="C469" s="35">
        <v>0.15094399999999999</v>
      </c>
      <c r="D469" s="35">
        <v>1.456793</v>
      </c>
      <c r="E469" s="35">
        <v>0.396227</v>
      </c>
      <c r="F469" s="39">
        <f t="shared" si="114"/>
        <v>267.6662620164704</v>
      </c>
      <c r="G469" s="35">
        <v>10</v>
      </c>
      <c r="H469" s="35">
        <v>3392.0709999999999</v>
      </c>
      <c r="I469" s="35"/>
      <c r="J469" s="35"/>
      <c r="K469" s="35"/>
      <c r="L469" s="37"/>
      <c r="M469" s="42"/>
      <c r="N469" s="127">
        <f t="shared" si="115"/>
        <v>0.31012260347737541</v>
      </c>
    </row>
    <row r="470" spans="1:14">
      <c r="A470" s="243"/>
      <c r="B470" s="188" t="s">
        <v>22</v>
      </c>
      <c r="C470" s="35">
        <v>6.8879270000000004</v>
      </c>
      <c r="D470" s="35">
        <v>31.850202000000003</v>
      </c>
      <c r="E470" s="35">
        <v>20.736123000000003</v>
      </c>
      <c r="F470" s="39">
        <f t="shared" si="114"/>
        <v>53.597671078629304</v>
      </c>
      <c r="G470" s="35">
        <v>2321</v>
      </c>
      <c r="H470" s="35">
        <v>77150.44</v>
      </c>
      <c r="I470" s="35">
        <v>54</v>
      </c>
      <c r="J470" s="35">
        <v>2.93</v>
      </c>
      <c r="K470" s="35">
        <v>9.74</v>
      </c>
      <c r="L470" s="37">
        <v>6.31</v>
      </c>
      <c r="M470" s="42">
        <f>(K470-L470)/L470*100</f>
        <v>54.358161648177507</v>
      </c>
      <c r="N470" s="127">
        <f t="shared" si="115"/>
        <v>20.760488570654385</v>
      </c>
    </row>
    <row r="471" spans="1:14">
      <c r="A471" s="243"/>
      <c r="B471" s="188" t="s">
        <v>23</v>
      </c>
      <c r="C471" s="35">
        <v>0.11320799999999999</v>
      </c>
      <c r="D471" s="35">
        <v>0.11320799999999999</v>
      </c>
      <c r="E471" s="35">
        <v>0</v>
      </c>
      <c r="F471" s="39" t="e">
        <f t="shared" si="114"/>
        <v>#DIV/0!</v>
      </c>
      <c r="G471" s="35">
        <v>1</v>
      </c>
      <c r="H471" s="35">
        <v>1000.12</v>
      </c>
      <c r="I471" s="35"/>
      <c r="J471" s="35"/>
      <c r="K471" s="35"/>
      <c r="L471" s="37"/>
      <c r="M471" s="42" t="e">
        <f>(K471-L471)/L471*100</f>
        <v>#DIV/0!</v>
      </c>
      <c r="N471" s="127">
        <f t="shared" si="115"/>
        <v>2.3396866386209618</v>
      </c>
    </row>
    <row r="472" spans="1:14">
      <c r="A472" s="243"/>
      <c r="B472" s="188" t="s">
        <v>24</v>
      </c>
      <c r="C472" s="35">
        <v>9.6630920000000007</v>
      </c>
      <c r="D472" s="35">
        <v>26.629044</v>
      </c>
      <c r="E472" s="35">
        <v>34.839345000000002</v>
      </c>
      <c r="F472" s="39">
        <f t="shared" si="114"/>
        <v>-23.566174966837067</v>
      </c>
      <c r="G472" s="35">
        <v>17</v>
      </c>
      <c r="H472" s="35">
        <v>21459</v>
      </c>
      <c r="I472" s="35">
        <v>28</v>
      </c>
      <c r="J472" s="35">
        <v>11.17</v>
      </c>
      <c r="K472" s="35">
        <v>19.170000000000002</v>
      </c>
      <c r="L472" s="37">
        <v>0.7</v>
      </c>
      <c r="M472" s="42">
        <f>(K472-L472)/L472*100</f>
        <v>2638.5714285714289</v>
      </c>
      <c r="N472" s="127">
        <f t="shared" si="115"/>
        <v>18.214460876344564</v>
      </c>
    </row>
    <row r="473" spans="1:14">
      <c r="A473" s="243"/>
      <c r="B473" s="188" t="s">
        <v>25</v>
      </c>
      <c r="C473" s="35">
        <v>0</v>
      </c>
      <c r="D473" s="35">
        <v>7.8667539999999994</v>
      </c>
      <c r="E473" s="35">
        <v>0</v>
      </c>
      <c r="F473" s="39"/>
      <c r="G473" s="35">
        <v>13</v>
      </c>
      <c r="H473" s="35">
        <v>592.40057899999999</v>
      </c>
      <c r="I473" s="35">
        <v>3</v>
      </c>
      <c r="J473" s="35"/>
      <c r="K473" s="35">
        <v>4.08</v>
      </c>
      <c r="L473" s="37"/>
      <c r="M473" s="42"/>
      <c r="N473" s="127">
        <f t="shared" si="115"/>
        <v>0.9963673264312406</v>
      </c>
    </row>
    <row r="474" spans="1:14">
      <c r="A474" s="243"/>
      <c r="B474" s="188" t="s">
        <v>26</v>
      </c>
      <c r="C474" s="35">
        <v>17.588735</v>
      </c>
      <c r="D474" s="35">
        <v>47.458351</v>
      </c>
      <c r="E474" s="35">
        <v>22.409481</v>
      </c>
      <c r="F474" s="39">
        <f>(D474-E474)/E474*100</f>
        <v>111.77800146286299</v>
      </c>
      <c r="G474" s="35">
        <v>1815</v>
      </c>
      <c r="H474" s="35">
        <v>87725.4</v>
      </c>
      <c r="I474" s="35">
        <v>7</v>
      </c>
      <c r="J474" s="35"/>
      <c r="K474" s="35">
        <v>1.32</v>
      </c>
      <c r="L474" s="37">
        <v>1.72</v>
      </c>
      <c r="M474" s="42">
        <f>(K474-L474)/L474*100</f>
        <v>-23.255813953488367</v>
      </c>
      <c r="N474" s="127">
        <f t="shared" si="115"/>
        <v>10.418102362939928</v>
      </c>
    </row>
    <row r="475" spans="1:14">
      <c r="A475" s="243"/>
      <c r="B475" s="188" t="s">
        <v>27</v>
      </c>
      <c r="C475" s="35">
        <v>0</v>
      </c>
      <c r="D475" s="35">
        <v>0.62367700000000004</v>
      </c>
      <c r="E475" s="35">
        <v>1.3065440000000001</v>
      </c>
      <c r="F475" s="39">
        <f>(D475-E475)/E475*100</f>
        <v>-52.265136114818944</v>
      </c>
      <c r="G475" s="35">
        <v>9</v>
      </c>
      <c r="H475" s="35">
        <v>699.5</v>
      </c>
      <c r="I475" s="37"/>
      <c r="J475" s="37"/>
      <c r="K475" s="37"/>
      <c r="L475" s="37"/>
      <c r="M475" s="39"/>
      <c r="N475" s="127">
        <f t="shared" si="115"/>
        <v>3.979136484693413</v>
      </c>
    </row>
    <row r="476" spans="1:14">
      <c r="A476" s="243"/>
      <c r="B476" s="18" t="s">
        <v>28</v>
      </c>
      <c r="C476" s="35">
        <v>0</v>
      </c>
      <c r="D476" s="35">
        <v>0</v>
      </c>
      <c r="E476" s="35">
        <v>0</v>
      </c>
      <c r="F476" s="39"/>
      <c r="G476" s="35">
        <v>0</v>
      </c>
      <c r="H476" s="35">
        <v>0</v>
      </c>
      <c r="I476" s="35"/>
      <c r="J476" s="35"/>
      <c r="K476" s="35"/>
      <c r="L476" s="35"/>
      <c r="M476" s="39"/>
      <c r="N476" s="127"/>
    </row>
    <row r="477" spans="1:14">
      <c r="A477" s="243"/>
      <c r="B477" s="18" t="s">
        <v>29</v>
      </c>
      <c r="C477" s="35">
        <v>0</v>
      </c>
      <c r="D477" s="35">
        <v>0</v>
      </c>
      <c r="E477" s="35">
        <v>0</v>
      </c>
      <c r="F477" s="39" t="e">
        <f>(D477-E477)/E477*100</f>
        <v>#DIV/0!</v>
      </c>
      <c r="G477" s="35">
        <v>0</v>
      </c>
      <c r="H477" s="35">
        <v>0</v>
      </c>
      <c r="I477" s="35"/>
      <c r="J477" s="35"/>
      <c r="K477" s="35"/>
      <c r="L477" s="35"/>
      <c r="M477" s="39"/>
      <c r="N477" s="127">
        <f>D477/D516*100</f>
        <v>0</v>
      </c>
    </row>
    <row r="478" spans="1:14">
      <c r="A478" s="243"/>
      <c r="B478" s="18" t="s">
        <v>30</v>
      </c>
      <c r="C478" s="42">
        <v>0</v>
      </c>
      <c r="D478" s="42">
        <v>0</v>
      </c>
      <c r="E478" s="42">
        <v>0</v>
      </c>
      <c r="F478" s="39"/>
      <c r="G478" s="42">
        <v>0</v>
      </c>
      <c r="H478" s="42">
        <v>0</v>
      </c>
      <c r="I478" s="42"/>
      <c r="J478" s="42"/>
      <c r="K478" s="42"/>
      <c r="L478" s="42"/>
      <c r="M478" s="39"/>
      <c r="N478" s="127"/>
    </row>
    <row r="479" spans="1:14" ht="14.25" thickBot="1">
      <c r="A479" s="199"/>
      <c r="B479" s="19" t="s">
        <v>31</v>
      </c>
      <c r="C479" s="20">
        <f t="shared" ref="C479:L479" si="116">C467+C469+C470+C471+C472+C473+C474+C475</f>
        <v>136.19351399999999</v>
      </c>
      <c r="D479" s="20">
        <f t="shared" si="116"/>
        <v>471.90348599999999</v>
      </c>
      <c r="E479" s="20">
        <f t="shared" si="116"/>
        <v>526.57141900000011</v>
      </c>
      <c r="F479" s="20">
        <f>(D479-E479)/E479*100</f>
        <v>-10.381864838737119</v>
      </c>
      <c r="G479" s="20">
        <f t="shared" si="116"/>
        <v>7062</v>
      </c>
      <c r="H479" s="20">
        <f t="shared" si="116"/>
        <v>408756.07536899997</v>
      </c>
      <c r="I479" s="20">
        <f t="shared" si="116"/>
        <v>362</v>
      </c>
      <c r="J479" s="20">
        <f t="shared" si="116"/>
        <v>46.690000000000005</v>
      </c>
      <c r="K479" s="20">
        <f t="shared" si="116"/>
        <v>171.45000000000002</v>
      </c>
      <c r="L479" s="20">
        <f t="shared" si="116"/>
        <v>115.5</v>
      </c>
      <c r="M479" s="20">
        <f>(K479-L479)/L479*100</f>
        <v>48.441558441558456</v>
      </c>
      <c r="N479" s="128">
        <f>D479/D518*100</f>
        <v>10.520905745749708</v>
      </c>
    </row>
    <row r="480" spans="1:14" ht="14.25" thickTop="1">
      <c r="A480" s="198" t="s">
        <v>67</v>
      </c>
      <c r="B480" s="22" t="s">
        <v>19</v>
      </c>
      <c r="C480" s="40">
        <v>23.799976000000001</v>
      </c>
      <c r="D480" s="40">
        <v>82.335549</v>
      </c>
      <c r="E480" s="40">
        <v>78.642301000000003</v>
      </c>
      <c r="F480" s="135">
        <f>(D480-E480)/E480*100</f>
        <v>4.6962613670217976</v>
      </c>
      <c r="G480" s="39">
        <v>791</v>
      </c>
      <c r="H480" s="39">
        <v>70345.408448000002</v>
      </c>
      <c r="I480" s="39">
        <v>73</v>
      </c>
      <c r="J480" s="39">
        <v>6.3379050000000001</v>
      </c>
      <c r="K480" s="39">
        <v>24.248156999999999</v>
      </c>
      <c r="L480" s="39">
        <v>28.747713000000001</v>
      </c>
      <c r="M480" s="40">
        <f>(K480-L480)/L480*100</f>
        <v>-15.651874637819022</v>
      </c>
      <c r="N480" s="132">
        <f>D480/D506*100</f>
        <v>3.3600407103221452</v>
      </c>
    </row>
    <row r="481" spans="1:14">
      <c r="A481" s="198"/>
      <c r="B481" s="188" t="s">
        <v>20</v>
      </c>
      <c r="C481" s="40">
        <v>8.6072749999999996</v>
      </c>
      <c r="D481" s="40">
        <v>27.933900999999999</v>
      </c>
      <c r="E481" s="40">
        <v>24.479296999999999</v>
      </c>
      <c r="F481" s="39">
        <f>(D481-E481)/E481*100</f>
        <v>14.112349713310804</v>
      </c>
      <c r="G481" s="39">
        <v>357</v>
      </c>
      <c r="H481" s="39">
        <v>7140</v>
      </c>
      <c r="I481" s="39">
        <v>29</v>
      </c>
      <c r="J481" s="39">
        <v>1.1910000000000001</v>
      </c>
      <c r="K481" s="39">
        <v>6.8739999999999997</v>
      </c>
      <c r="L481" s="39">
        <v>12.0182</v>
      </c>
      <c r="M481" s="42">
        <f>(K481-L481)/L481*100</f>
        <v>-42.803414820855039</v>
      </c>
      <c r="N481" s="132">
        <f>D481/D507*100</f>
        <v>4.1609744712020467</v>
      </c>
    </row>
    <row r="482" spans="1:14">
      <c r="A482" s="198"/>
      <c r="B482" s="188" t="s">
        <v>21</v>
      </c>
      <c r="C482" s="40">
        <v>19.609406</v>
      </c>
      <c r="D482" s="40">
        <v>19.66601</v>
      </c>
      <c r="E482" s="40">
        <v>3.1339199999999998</v>
      </c>
      <c r="F482" s="39">
        <f>(D482-E482)/E482*100</f>
        <v>527.52112370449788</v>
      </c>
      <c r="G482" s="39">
        <v>2</v>
      </c>
      <c r="H482" s="39">
        <v>13957.310509999999</v>
      </c>
      <c r="I482" s="39">
        <v>0</v>
      </c>
      <c r="J482" s="39">
        <v>0</v>
      </c>
      <c r="K482" s="39">
        <v>0</v>
      </c>
      <c r="L482" s="39">
        <v>0</v>
      </c>
      <c r="M482" s="39"/>
      <c r="N482" s="132">
        <f>D482/D508*100</f>
        <v>4.1865070886612576</v>
      </c>
    </row>
    <row r="483" spans="1:14">
      <c r="A483" s="198"/>
      <c r="B483" s="188" t="s">
        <v>22</v>
      </c>
      <c r="C483" s="40">
        <v>0.57122599999999801</v>
      </c>
      <c r="D483" s="40">
        <v>16.057549000000002</v>
      </c>
      <c r="E483" s="40">
        <v>1.623596</v>
      </c>
      <c r="F483" s="39">
        <f>(D483-E483)/E483*100</f>
        <v>889.01136735986051</v>
      </c>
      <c r="G483" s="39">
        <v>165</v>
      </c>
      <c r="H483" s="39">
        <v>172258.8</v>
      </c>
      <c r="I483" s="39">
        <v>7</v>
      </c>
      <c r="J483" s="39">
        <v>0.38</v>
      </c>
      <c r="K483" s="39">
        <v>0.55500000000000005</v>
      </c>
      <c r="L483" s="39">
        <v>0.59399999999999997</v>
      </c>
      <c r="M483" s="39"/>
      <c r="N483" s="132">
        <f>D483/D509*100</f>
        <v>10.466576082852558</v>
      </c>
    </row>
    <row r="484" spans="1:14">
      <c r="A484" s="198"/>
      <c r="B484" s="188" t="s">
        <v>23</v>
      </c>
      <c r="C484" s="40">
        <v>0</v>
      </c>
      <c r="D484" s="40">
        <v>0</v>
      </c>
      <c r="E484" s="40">
        <v>0</v>
      </c>
      <c r="F484" s="39"/>
      <c r="G484" s="39">
        <v>0</v>
      </c>
      <c r="H484" s="39">
        <v>0</v>
      </c>
      <c r="I484" s="39">
        <v>0</v>
      </c>
      <c r="J484" s="39">
        <v>0</v>
      </c>
      <c r="K484" s="39">
        <v>0</v>
      </c>
      <c r="L484" s="39">
        <v>0</v>
      </c>
      <c r="M484" s="39"/>
      <c r="N484" s="132"/>
    </row>
    <row r="485" spans="1:14">
      <c r="A485" s="198"/>
      <c r="B485" s="188" t="s">
        <v>24</v>
      </c>
      <c r="C485" s="40">
        <v>1.7018869999999999</v>
      </c>
      <c r="D485" s="40">
        <v>1.7396259999999999</v>
      </c>
      <c r="E485" s="40">
        <v>0</v>
      </c>
      <c r="F485" s="39" t="e">
        <f>(D485-E485)/E485*100</f>
        <v>#DIV/0!</v>
      </c>
      <c r="G485" s="39">
        <v>10</v>
      </c>
      <c r="H485" s="39">
        <v>680</v>
      </c>
      <c r="I485" s="39">
        <v>0</v>
      </c>
      <c r="J485" s="39">
        <v>0</v>
      </c>
      <c r="K485" s="39">
        <v>0</v>
      </c>
      <c r="L485" s="39">
        <v>0</v>
      </c>
      <c r="M485" s="39"/>
      <c r="N485" s="132">
        <f>D485/D511*100</f>
        <v>1.1899169086382444</v>
      </c>
    </row>
    <row r="486" spans="1:14">
      <c r="A486" s="198"/>
      <c r="B486" s="188" t="s">
        <v>25</v>
      </c>
      <c r="C486" s="40">
        <v>0</v>
      </c>
      <c r="D486" s="40">
        <v>0</v>
      </c>
      <c r="E486" s="40">
        <v>0</v>
      </c>
      <c r="F486" s="39"/>
      <c r="G486" s="39">
        <v>0</v>
      </c>
      <c r="H486" s="39">
        <v>0</v>
      </c>
      <c r="I486" s="39">
        <v>0</v>
      </c>
      <c r="J486" s="39">
        <v>0</v>
      </c>
      <c r="K486" s="39">
        <v>0</v>
      </c>
      <c r="L486" s="39">
        <v>0</v>
      </c>
      <c r="M486" s="39"/>
      <c r="N486" s="132"/>
    </row>
    <row r="487" spans="1:14">
      <c r="A487" s="198"/>
      <c r="B487" s="188" t="s">
        <v>26</v>
      </c>
      <c r="C487" s="40">
        <v>4.6351329999999997</v>
      </c>
      <c r="D487" s="40">
        <v>29.177637000000001</v>
      </c>
      <c r="E487" s="40">
        <v>34.724150000000002</v>
      </c>
      <c r="F487" s="39">
        <f>(D487-E487)/E487*100</f>
        <v>-15.97307061511945</v>
      </c>
      <c r="G487" s="39">
        <v>513</v>
      </c>
      <c r="H487" s="39">
        <v>145123.34</v>
      </c>
      <c r="I487" s="39">
        <v>7</v>
      </c>
      <c r="J487" s="39">
        <v>0</v>
      </c>
      <c r="K487" s="39">
        <v>26.618845</v>
      </c>
      <c r="L487" s="39">
        <v>2.771344</v>
      </c>
      <c r="M487" s="39"/>
      <c r="N487" s="132">
        <f>D487/D513*100</f>
        <v>6.4051026335639749</v>
      </c>
    </row>
    <row r="488" spans="1:14">
      <c r="A488" s="198"/>
      <c r="B488" s="188" t="s">
        <v>27</v>
      </c>
      <c r="C488" s="40">
        <v>0</v>
      </c>
      <c r="D488" s="40">
        <v>0</v>
      </c>
      <c r="E488" s="40">
        <v>0</v>
      </c>
      <c r="F488" s="39"/>
      <c r="G488" s="39">
        <v>0</v>
      </c>
      <c r="H488" s="39">
        <v>0</v>
      </c>
      <c r="I488" s="39">
        <v>0</v>
      </c>
      <c r="J488" s="39">
        <v>0</v>
      </c>
      <c r="K488" s="39">
        <v>0</v>
      </c>
      <c r="L488" s="39">
        <v>0</v>
      </c>
      <c r="M488" s="39"/>
      <c r="N488" s="132">
        <f>D488/D514*100</f>
        <v>0</v>
      </c>
    </row>
    <row r="489" spans="1:14">
      <c r="A489" s="198"/>
      <c r="B489" s="18" t="s">
        <v>28</v>
      </c>
      <c r="C489" s="40">
        <v>0</v>
      </c>
      <c r="D489" s="40">
        <v>0</v>
      </c>
      <c r="E489" s="40">
        <v>0</v>
      </c>
      <c r="F489" s="39"/>
      <c r="G489" s="39">
        <v>0</v>
      </c>
      <c r="H489" s="39">
        <v>0</v>
      </c>
      <c r="I489" s="39">
        <v>0</v>
      </c>
      <c r="J489" s="42">
        <v>0</v>
      </c>
      <c r="K489" s="39">
        <v>0</v>
      </c>
      <c r="L489" s="39">
        <v>0</v>
      </c>
      <c r="M489" s="39"/>
      <c r="N489" s="132" t="e">
        <f>D489/D515*100</f>
        <v>#DIV/0!</v>
      </c>
    </row>
    <row r="490" spans="1:14">
      <c r="A490" s="198"/>
      <c r="B490" s="18" t="s">
        <v>29</v>
      </c>
      <c r="C490" s="40">
        <v>0</v>
      </c>
      <c r="D490" s="40">
        <v>0</v>
      </c>
      <c r="E490" s="40">
        <v>0</v>
      </c>
      <c r="F490" s="39"/>
      <c r="G490" s="39">
        <v>0</v>
      </c>
      <c r="H490" s="39">
        <v>0</v>
      </c>
      <c r="I490" s="39">
        <v>0</v>
      </c>
      <c r="J490" s="42">
        <v>0</v>
      </c>
      <c r="K490" s="39">
        <v>0</v>
      </c>
      <c r="L490" s="39">
        <v>0</v>
      </c>
      <c r="M490" s="39"/>
      <c r="N490" s="132"/>
    </row>
    <row r="491" spans="1:14">
      <c r="A491" s="198"/>
      <c r="B491" s="18" t="s">
        <v>30</v>
      </c>
      <c r="C491" s="40">
        <v>0</v>
      </c>
      <c r="D491" s="40">
        <v>0</v>
      </c>
      <c r="E491" s="40">
        <v>0</v>
      </c>
      <c r="F491" s="39"/>
      <c r="G491" s="39">
        <v>0</v>
      </c>
      <c r="H491" s="39">
        <v>0</v>
      </c>
      <c r="I491" s="39">
        <v>0</v>
      </c>
      <c r="J491" s="42">
        <v>0</v>
      </c>
      <c r="K491" s="39">
        <v>0</v>
      </c>
      <c r="L491" s="39">
        <v>0</v>
      </c>
      <c r="M491" s="39"/>
      <c r="N491" s="132"/>
    </row>
    <row r="492" spans="1:14" ht="14.25" thickBot="1">
      <c r="A492" s="199"/>
      <c r="B492" s="19" t="s">
        <v>31</v>
      </c>
      <c r="C492" s="20">
        <f>C480+C482+C483+C484+C485+C486+C487+C488</f>
        <v>50.317627999999999</v>
      </c>
      <c r="D492" s="20">
        <f>D480+D482+D483+D484+D485+D486+D487+D488</f>
        <v>148.976371</v>
      </c>
      <c r="E492" s="20">
        <f>E480+E482+E483+E484+E485+E486+E487+E488</f>
        <v>118.12396700000002</v>
      </c>
      <c r="F492" s="20">
        <f>(D492-E492)/E492*100</f>
        <v>26.118665655717415</v>
      </c>
      <c r="G492" s="20">
        <f t="shared" ref="G492:L492" si="117">G480+G482+G483+G484+G485+G486+G487+G488</f>
        <v>1481</v>
      </c>
      <c r="H492" s="20">
        <f t="shared" si="117"/>
        <v>402364.85895799997</v>
      </c>
      <c r="I492" s="20">
        <f t="shared" si="117"/>
        <v>87</v>
      </c>
      <c r="J492" s="20">
        <f t="shared" si="117"/>
        <v>6.717905</v>
      </c>
      <c r="K492" s="20">
        <f t="shared" si="117"/>
        <v>51.422001999999999</v>
      </c>
      <c r="L492" s="20">
        <f t="shared" si="117"/>
        <v>32.113057000000005</v>
      </c>
      <c r="M492" s="20">
        <f>(K492-L492)/L492*100</f>
        <v>60.128018955031258</v>
      </c>
      <c r="N492" s="128">
        <f>D492/D518*100</f>
        <v>3.3213705855837654</v>
      </c>
    </row>
    <row r="493" spans="1:14" ht="14.25" thickTop="1">
      <c r="A493" s="243" t="s">
        <v>43</v>
      </c>
      <c r="B493" s="190" t="s">
        <v>19</v>
      </c>
      <c r="C493" s="111">
        <v>1.02</v>
      </c>
      <c r="D493" s="111">
        <v>1.38</v>
      </c>
      <c r="E493" s="111">
        <v>2.6025</v>
      </c>
      <c r="F493" s="135">
        <f>(D493-E493)/E493*100</f>
        <v>-46.97406340057637</v>
      </c>
      <c r="G493" s="112">
        <v>11</v>
      </c>
      <c r="H493" s="112">
        <v>836.98</v>
      </c>
      <c r="I493" s="112">
        <v>1</v>
      </c>
      <c r="J493" s="112">
        <v>0</v>
      </c>
      <c r="K493" s="112">
        <v>0.17</v>
      </c>
      <c r="L493" s="112">
        <v>0.10390000000000001</v>
      </c>
      <c r="M493" s="39">
        <f>(K493-L493)/L493*100</f>
        <v>63.618864292589031</v>
      </c>
      <c r="N493" s="131">
        <f>D493/D506*100</f>
        <v>5.6316575726537747E-2</v>
      </c>
    </row>
    <row r="494" spans="1:14">
      <c r="A494" s="243"/>
      <c r="B494" s="188" t="s">
        <v>20</v>
      </c>
      <c r="C494" s="112">
        <v>0.1</v>
      </c>
      <c r="D494" s="112">
        <v>0.22</v>
      </c>
      <c r="E494" s="112">
        <v>0.58109999999999995</v>
      </c>
      <c r="F494" s="39">
        <f>(D494-E494)/E494*100</f>
        <v>-62.140767509895021</v>
      </c>
      <c r="G494" s="112">
        <v>3</v>
      </c>
      <c r="H494" s="112">
        <v>60</v>
      </c>
      <c r="I494" s="112">
        <v>1</v>
      </c>
      <c r="J494" s="112">
        <v>0</v>
      </c>
      <c r="K494" s="112">
        <v>0.17</v>
      </c>
      <c r="L494" s="112">
        <v>0.10390000000000001</v>
      </c>
      <c r="M494" s="39">
        <f>(K494-L494)/L494*100</f>
        <v>63.618864292589031</v>
      </c>
      <c r="N494" s="127">
        <f>D494/D507*100</f>
        <v>3.277073200998494E-2</v>
      </c>
    </row>
    <row r="495" spans="1:14">
      <c r="A495" s="243"/>
      <c r="B495" s="188" t="s">
        <v>21</v>
      </c>
      <c r="C495" s="112"/>
      <c r="D495" s="112"/>
      <c r="E495" s="112"/>
      <c r="F495" s="39"/>
      <c r="G495" s="112"/>
      <c r="H495" s="112"/>
      <c r="I495" s="112"/>
      <c r="J495" s="112"/>
      <c r="K495" s="112"/>
      <c r="L495" s="112"/>
      <c r="M495" s="39"/>
      <c r="N495" s="127"/>
    </row>
    <row r="496" spans="1:14">
      <c r="A496" s="243"/>
      <c r="B496" s="188" t="s">
        <v>22</v>
      </c>
      <c r="C496" s="112">
        <v>0</v>
      </c>
      <c r="D496" s="112">
        <v>0.04</v>
      </c>
      <c r="E496" s="112">
        <v>0.14149999999999999</v>
      </c>
      <c r="F496" s="39">
        <f>(D496-E496)/E496*100</f>
        <v>-71.731448763250867</v>
      </c>
      <c r="G496" s="112">
        <v>4</v>
      </c>
      <c r="H496" s="112">
        <v>42.8</v>
      </c>
      <c r="I496" s="112">
        <v>0</v>
      </c>
      <c r="J496" s="112">
        <v>0</v>
      </c>
      <c r="K496" s="112">
        <v>0</v>
      </c>
      <c r="L496" s="112">
        <v>0</v>
      </c>
      <c r="M496" s="39"/>
      <c r="N496" s="127">
        <f>D496/D509*100</f>
        <v>2.6072661731507241E-2</v>
      </c>
    </row>
    <row r="497" spans="1:14">
      <c r="A497" s="243"/>
      <c r="B497" s="188" t="s">
        <v>23</v>
      </c>
      <c r="C497" s="112"/>
      <c r="D497" s="112"/>
      <c r="E497" s="112"/>
      <c r="F497" s="39"/>
      <c r="G497" s="112"/>
      <c r="H497" s="112"/>
      <c r="I497" s="112"/>
      <c r="J497" s="112"/>
      <c r="K497" s="112"/>
      <c r="L497" s="112"/>
      <c r="M497" s="39"/>
      <c r="N497" s="127"/>
    </row>
    <row r="498" spans="1:14">
      <c r="A498" s="243"/>
      <c r="B498" s="188" t="s">
        <v>24</v>
      </c>
      <c r="C498" s="112">
        <v>0</v>
      </c>
      <c r="D498" s="112">
        <v>0</v>
      </c>
      <c r="E498" s="112">
        <v>0.10377400000000001</v>
      </c>
      <c r="F498" s="39">
        <f>(D498-E498)/E498*100</f>
        <v>-100</v>
      </c>
      <c r="G498" s="112">
        <v>0</v>
      </c>
      <c r="H498" s="112">
        <v>0</v>
      </c>
      <c r="I498" s="112">
        <v>0</v>
      </c>
      <c r="J498" s="112">
        <v>0</v>
      </c>
      <c r="K498" s="112">
        <v>0</v>
      </c>
      <c r="L498" s="112">
        <v>0</v>
      </c>
      <c r="M498" s="39" t="e">
        <f>(K498-L498)/L498*100</f>
        <v>#DIV/0!</v>
      </c>
      <c r="N498" s="127">
        <f>D498/D511*100</f>
        <v>0</v>
      </c>
    </row>
    <row r="499" spans="1:14">
      <c r="A499" s="243"/>
      <c r="B499" s="188" t="s">
        <v>25</v>
      </c>
      <c r="C499" s="112">
        <v>56</v>
      </c>
      <c r="D499" s="112">
        <v>95.6</v>
      </c>
      <c r="E499" s="112">
        <v>142.976</v>
      </c>
      <c r="F499" s="39"/>
      <c r="G499" s="112">
        <v>3</v>
      </c>
      <c r="H499" s="112">
        <v>956</v>
      </c>
      <c r="I499" s="112">
        <v>0</v>
      </c>
      <c r="J499" s="112">
        <v>0</v>
      </c>
      <c r="K499" s="112">
        <v>0</v>
      </c>
      <c r="L499" s="112">
        <v>0</v>
      </c>
      <c r="M499" s="39" t="e">
        <f>(K499-L499)/L499*100</f>
        <v>#DIV/0!</v>
      </c>
      <c r="N499" s="127">
        <f>D499/D512*100</f>
        <v>12.108261731182468</v>
      </c>
    </row>
    <row r="500" spans="1:14">
      <c r="A500" s="243"/>
      <c r="B500" s="188" t="s">
        <v>26</v>
      </c>
      <c r="C500" s="112">
        <v>0</v>
      </c>
      <c r="D500" s="112">
        <v>0.02</v>
      </c>
      <c r="E500" s="112">
        <v>0.1094</v>
      </c>
      <c r="F500" s="39">
        <f>(D500-E500)/E500*100</f>
        <v>-81.71846435100548</v>
      </c>
      <c r="G500" s="112">
        <v>2</v>
      </c>
      <c r="H500" s="112">
        <v>91.5</v>
      </c>
      <c r="I500" s="112">
        <v>0</v>
      </c>
      <c r="J500" s="112">
        <v>0</v>
      </c>
      <c r="K500" s="112">
        <v>0</v>
      </c>
      <c r="L500" s="112">
        <v>0</v>
      </c>
      <c r="M500" s="39" t="e">
        <f>(K500-L500)/L500*100</f>
        <v>#DIV/0!</v>
      </c>
      <c r="N500" s="127">
        <f>D500/D513*100</f>
        <v>4.3904190278081625E-3</v>
      </c>
    </row>
    <row r="501" spans="1:14">
      <c r="A501" s="243"/>
      <c r="B501" s="188" t="s">
        <v>27</v>
      </c>
      <c r="C501" s="28"/>
      <c r="D501" s="28"/>
      <c r="E501" s="28"/>
      <c r="F501" s="39"/>
      <c r="G501" s="28"/>
      <c r="H501" s="28"/>
      <c r="I501" s="28"/>
      <c r="J501" s="28"/>
      <c r="K501" s="28"/>
      <c r="L501" s="28"/>
      <c r="M501" s="39"/>
      <c r="N501" s="127"/>
    </row>
    <row r="502" spans="1:14">
      <c r="A502" s="243"/>
      <c r="B502" s="18" t="s">
        <v>28</v>
      </c>
      <c r="C502" s="50"/>
      <c r="D502" s="50"/>
      <c r="E502" s="113"/>
      <c r="F502" s="39"/>
      <c r="G502" s="50"/>
      <c r="H502" s="50"/>
      <c r="I502" s="50"/>
      <c r="J502" s="50"/>
      <c r="K502" s="50"/>
      <c r="L502" s="113"/>
      <c r="M502" s="39"/>
      <c r="N502" s="127"/>
    </row>
    <row r="503" spans="1:14">
      <c r="A503" s="243"/>
      <c r="B503" s="18" t="s">
        <v>29</v>
      </c>
      <c r="C503" s="42"/>
      <c r="D503" s="42"/>
      <c r="E503" s="42"/>
      <c r="F503" s="39"/>
      <c r="G503" s="50"/>
      <c r="H503" s="50"/>
      <c r="I503" s="50"/>
      <c r="J503" s="50"/>
      <c r="K503" s="50"/>
      <c r="L503" s="113"/>
      <c r="M503" s="39"/>
      <c r="N503" s="127"/>
    </row>
    <row r="504" spans="1:14">
      <c r="A504" s="243"/>
      <c r="B504" s="18" t="s">
        <v>30</v>
      </c>
      <c r="C504" s="42"/>
      <c r="D504" s="42"/>
      <c r="E504" s="42"/>
      <c r="F504" s="39"/>
      <c r="G504" s="42"/>
      <c r="H504" s="42"/>
      <c r="I504" s="42"/>
      <c r="J504" s="42"/>
      <c r="K504" s="42"/>
      <c r="L504" s="42"/>
      <c r="M504" s="39"/>
      <c r="N504" s="127"/>
    </row>
    <row r="505" spans="1:14" ht="14.25" thickBot="1">
      <c r="A505" s="199"/>
      <c r="B505" s="19" t="s">
        <v>31</v>
      </c>
      <c r="C505" s="20">
        <f t="shared" ref="C505:L505" si="118">C493+C495+C496+C497+C498+C499+C500+C501</f>
        <v>57.02</v>
      </c>
      <c r="D505" s="20">
        <f t="shared" si="118"/>
        <v>97.039999999999992</v>
      </c>
      <c r="E505" s="20">
        <f t="shared" si="118"/>
        <v>145.93317399999998</v>
      </c>
      <c r="F505" s="20">
        <f t="shared" ref="F505:F518" si="119">(D505-E505)/E505*100</f>
        <v>-33.503810449569194</v>
      </c>
      <c r="G505" s="20">
        <f t="shared" si="118"/>
        <v>20</v>
      </c>
      <c r="H505" s="20">
        <f t="shared" si="118"/>
        <v>1927.28</v>
      </c>
      <c r="I505" s="20">
        <f t="shared" si="118"/>
        <v>1</v>
      </c>
      <c r="J505" s="20">
        <f t="shared" si="118"/>
        <v>0</v>
      </c>
      <c r="K505" s="20">
        <f t="shared" si="118"/>
        <v>0.17</v>
      </c>
      <c r="L505" s="20">
        <f t="shared" si="118"/>
        <v>0.10390000000000001</v>
      </c>
      <c r="M505" s="20">
        <f t="shared" ref="M505:M518" si="120">(K505-L505)/L505*100</f>
        <v>63.618864292589031</v>
      </c>
      <c r="N505" s="128">
        <f>D505/D518*100</f>
        <v>2.163469276782481</v>
      </c>
    </row>
    <row r="506" spans="1:14" ht="15" thickTop="1" thickBot="1">
      <c r="A506" s="238" t="s">
        <v>49</v>
      </c>
      <c r="B506" s="188" t="s">
        <v>19</v>
      </c>
      <c r="C506" s="39">
        <f>C402+C415+C428+C441+C454+C467+C480+C493</f>
        <v>786.926154</v>
      </c>
      <c r="D506" s="39">
        <f>D402+D415+D428+D441+D454+D467+D480+D493</f>
        <v>2450.433078</v>
      </c>
      <c r="E506" s="39">
        <f>E402+E415+E428+E441+E454+E467+E480+E493</f>
        <v>3046.3846739999999</v>
      </c>
      <c r="F506" s="40">
        <f t="shared" si="119"/>
        <v>-19.562585154996086</v>
      </c>
      <c r="G506" s="39">
        <f t="shared" ref="G506:L506" si="121">G402+G415+G428+G441+G454+G467+G480+G493</f>
        <v>18940</v>
      </c>
      <c r="H506" s="39">
        <f t="shared" si="121"/>
        <v>1719151.2197000002</v>
      </c>
      <c r="I506" s="39">
        <f t="shared" si="121"/>
        <v>2061</v>
      </c>
      <c r="J506" s="39">
        <f t="shared" si="121"/>
        <v>478.97652800000003</v>
      </c>
      <c r="K506" s="39">
        <f t="shared" si="121"/>
        <v>1410.544484</v>
      </c>
      <c r="L506" s="39">
        <f t="shared" si="121"/>
        <v>1062.5841130000001</v>
      </c>
      <c r="M506" s="40">
        <f t="shared" si="120"/>
        <v>32.746618996363623</v>
      </c>
      <c r="N506" s="127">
        <f>D506/D518*100</f>
        <v>54.631457945842222</v>
      </c>
    </row>
    <row r="507" spans="1:14" ht="14.25" thickBot="1">
      <c r="A507" s="238"/>
      <c r="B507" s="188" t="s">
        <v>20</v>
      </c>
      <c r="C507" s="39">
        <f t="shared" ref="C507:C517" si="122">C403+C416+C429+C442+C455+C468+C481+C494</f>
        <v>214.42868799999997</v>
      </c>
      <c r="D507" s="39">
        <f t="shared" ref="D507:D517" si="123">D403+D416+D429+D442+D455+D468+D481+D494</f>
        <v>671.33074699999997</v>
      </c>
      <c r="E507" s="39">
        <f t="shared" ref="E507:E517" si="124">E403+E416+E429+E442+E455+E468+E481+E494</f>
        <v>832.9274099999999</v>
      </c>
      <c r="F507" s="39">
        <f t="shared" si="119"/>
        <v>-19.401049966647147</v>
      </c>
      <c r="G507" s="39">
        <f t="shared" ref="G507:G517" si="125">G403+G416+G429+G442+G455+G468+G481+G494</f>
        <v>8046</v>
      </c>
      <c r="H507" s="39">
        <f t="shared" ref="H507:H517" si="126">H403+H416+H429+H442+H455+H468+H481+H494</f>
        <v>160915.6</v>
      </c>
      <c r="I507" s="39">
        <f t="shared" ref="I507:I517" si="127">I403+I416+I429+I442+I455+I468+I481+I494</f>
        <v>954</v>
      </c>
      <c r="J507" s="39">
        <f t="shared" ref="J507:J517" si="128">J403+J416+J429+J442+J455+J468+J481+J494</f>
        <v>138.87275599999998</v>
      </c>
      <c r="K507" s="39">
        <f t="shared" ref="K507:K517" si="129">K403+K416+K429+K442+K455+K468+K481+K494</f>
        <v>515.81133699999998</v>
      </c>
      <c r="L507" s="39">
        <f t="shared" ref="L507:L517" si="130">L403+L416+L429+L442+L455+L468+L481+L494</f>
        <v>415.05679999999995</v>
      </c>
      <c r="M507" s="39">
        <f t="shared" si="120"/>
        <v>24.274879245443042</v>
      </c>
      <c r="N507" s="127">
        <f>D507/D518*100</f>
        <v>14.967059415642343</v>
      </c>
    </row>
    <row r="508" spans="1:14" ht="14.25" thickBot="1">
      <c r="A508" s="238"/>
      <c r="B508" s="188" t="s">
        <v>21</v>
      </c>
      <c r="C508" s="39">
        <f t="shared" si="122"/>
        <v>33.971465000000002</v>
      </c>
      <c r="D508" s="39">
        <f t="shared" si="123"/>
        <v>469.74744299999998</v>
      </c>
      <c r="E508" s="39">
        <f t="shared" si="124"/>
        <v>70.123221000000001</v>
      </c>
      <c r="F508" s="39">
        <f t="shared" si="119"/>
        <v>569.88857086299549</v>
      </c>
      <c r="G508" s="39">
        <f t="shared" si="125"/>
        <v>324</v>
      </c>
      <c r="H508" s="39">
        <f t="shared" si="126"/>
        <v>178851.72151</v>
      </c>
      <c r="I508" s="39">
        <f t="shared" si="127"/>
        <v>14</v>
      </c>
      <c r="J508" s="39">
        <f t="shared" si="128"/>
        <v>25.661791999999998</v>
      </c>
      <c r="K508" s="39">
        <f t="shared" si="129"/>
        <v>392.36679199999998</v>
      </c>
      <c r="L508" s="39">
        <f t="shared" si="130"/>
        <v>19.426199999999998</v>
      </c>
      <c r="M508" s="39">
        <f t="shared" si="120"/>
        <v>1919.7814909761046</v>
      </c>
      <c r="N508" s="127">
        <f>D508/D518*100</f>
        <v>10.472837600758757</v>
      </c>
    </row>
    <row r="509" spans="1:14" ht="14.25" thickBot="1">
      <c r="A509" s="238"/>
      <c r="B509" s="188" t="s">
        <v>22</v>
      </c>
      <c r="C509" s="39">
        <f t="shared" si="122"/>
        <v>31.882163000000002</v>
      </c>
      <c r="D509" s="39">
        <f t="shared" si="123"/>
        <v>153.41740099999998</v>
      </c>
      <c r="E509" s="39">
        <f t="shared" si="124"/>
        <v>158.98008199999998</v>
      </c>
      <c r="F509" s="39">
        <f t="shared" si="119"/>
        <v>-3.4989798281774682</v>
      </c>
      <c r="G509" s="39">
        <f t="shared" si="125"/>
        <v>9582</v>
      </c>
      <c r="H509" s="39">
        <f t="shared" si="126"/>
        <v>433448.86999999994</v>
      </c>
      <c r="I509" s="39">
        <f t="shared" si="127"/>
        <v>330</v>
      </c>
      <c r="J509" s="39">
        <f t="shared" si="128"/>
        <v>43.149800000000006</v>
      </c>
      <c r="K509" s="39">
        <f t="shared" si="129"/>
        <v>116.239518</v>
      </c>
      <c r="L509" s="39">
        <f t="shared" si="130"/>
        <v>91.8459</v>
      </c>
      <c r="M509" s="39">
        <f t="shared" si="120"/>
        <v>26.559288982959504</v>
      </c>
      <c r="N509" s="127">
        <f>D509/D518*100</f>
        <v>3.4203816321858809</v>
      </c>
    </row>
    <row r="510" spans="1:14" ht="14.25" thickBot="1">
      <c r="A510" s="238"/>
      <c r="B510" s="188" t="s">
        <v>23</v>
      </c>
      <c r="C510" s="39">
        <f t="shared" si="122"/>
        <v>1.2058966791999999</v>
      </c>
      <c r="D510" s="39">
        <f t="shared" si="123"/>
        <v>4.838596679200001</v>
      </c>
      <c r="E510" s="39">
        <f t="shared" si="124"/>
        <v>3.67</v>
      </c>
      <c r="F510" s="39">
        <f t="shared" si="119"/>
        <v>31.841871367847439</v>
      </c>
      <c r="G510" s="39">
        <f t="shared" si="125"/>
        <v>140</v>
      </c>
      <c r="H510" s="39">
        <f t="shared" si="126"/>
        <v>1481.54</v>
      </c>
      <c r="I510" s="39">
        <f t="shared" si="127"/>
        <v>1</v>
      </c>
      <c r="J510" s="39">
        <f t="shared" si="128"/>
        <v>0</v>
      </c>
      <c r="K510" s="39">
        <f t="shared" si="129"/>
        <v>0</v>
      </c>
      <c r="L510" s="39">
        <f t="shared" si="130"/>
        <v>0</v>
      </c>
      <c r="M510" s="39" t="e">
        <f t="shared" si="120"/>
        <v>#DIV/0!</v>
      </c>
      <c r="N510" s="127">
        <f>D510/D518*100</f>
        <v>0.10787464198465521</v>
      </c>
    </row>
    <row r="511" spans="1:14" ht="14.25" thickBot="1">
      <c r="A511" s="238"/>
      <c r="B511" s="188" t="s">
        <v>24</v>
      </c>
      <c r="C511" s="39">
        <f t="shared" si="122"/>
        <v>57.588740999999999</v>
      </c>
      <c r="D511" s="39">
        <f t="shared" si="123"/>
        <v>146.19726699999998</v>
      </c>
      <c r="E511" s="39">
        <f t="shared" si="124"/>
        <v>161.200896</v>
      </c>
      <c r="F511" s="39">
        <f t="shared" si="119"/>
        <v>-9.3074104253117902</v>
      </c>
      <c r="G511" s="39">
        <f t="shared" si="125"/>
        <v>253</v>
      </c>
      <c r="H511" s="39">
        <f t="shared" si="126"/>
        <v>231868.55379999999</v>
      </c>
      <c r="I511" s="39">
        <f t="shared" si="127"/>
        <v>58</v>
      </c>
      <c r="J511" s="39">
        <f t="shared" si="128"/>
        <v>18.502499999999998</v>
      </c>
      <c r="K511" s="39">
        <f t="shared" si="129"/>
        <v>70.714343</v>
      </c>
      <c r="L511" s="39">
        <f t="shared" si="130"/>
        <v>57.996100000000006</v>
      </c>
      <c r="M511" s="39">
        <f t="shared" si="120"/>
        <v>21.929479740879117</v>
      </c>
      <c r="N511" s="127">
        <f>D511/D518*100</f>
        <v>3.2594115365216947</v>
      </c>
    </row>
    <row r="512" spans="1:14" ht="14.25" thickBot="1">
      <c r="A512" s="238"/>
      <c r="B512" s="188" t="s">
        <v>25</v>
      </c>
      <c r="C512" s="39">
        <f t="shared" si="122"/>
        <v>205.5094</v>
      </c>
      <c r="D512" s="39">
        <f t="shared" si="123"/>
        <v>789.54355400000009</v>
      </c>
      <c r="E512" s="39">
        <f t="shared" si="124"/>
        <v>492.43520000000001</v>
      </c>
      <c r="F512" s="39">
        <f t="shared" si="119"/>
        <v>60.334507768737907</v>
      </c>
      <c r="G512" s="39">
        <f t="shared" si="125"/>
        <v>88</v>
      </c>
      <c r="H512" s="39">
        <f t="shared" si="126"/>
        <v>13150.220578999999</v>
      </c>
      <c r="I512" s="39">
        <f t="shared" si="127"/>
        <v>382</v>
      </c>
      <c r="J512" s="39">
        <f t="shared" si="128"/>
        <v>94.605000000000004</v>
      </c>
      <c r="K512" s="39">
        <f t="shared" si="129"/>
        <v>201.74500000000003</v>
      </c>
      <c r="L512" s="39">
        <f t="shared" si="130"/>
        <v>92.31</v>
      </c>
      <c r="M512" s="39">
        <f t="shared" si="120"/>
        <v>118.55161954284479</v>
      </c>
      <c r="N512" s="127">
        <f>D512/D518*100</f>
        <v>17.602568237434564</v>
      </c>
    </row>
    <row r="513" spans="1:14" ht="14.25" thickBot="1">
      <c r="A513" s="238"/>
      <c r="B513" s="188" t="s">
        <v>26</v>
      </c>
      <c r="C513" s="39">
        <f t="shared" si="122"/>
        <v>91.875071320800004</v>
      </c>
      <c r="D513" s="39">
        <f t="shared" si="123"/>
        <v>455.53738432079996</v>
      </c>
      <c r="E513" s="39">
        <f t="shared" si="124"/>
        <v>259.44185999999996</v>
      </c>
      <c r="F513" s="39">
        <f t="shared" si="119"/>
        <v>75.583610262738645</v>
      </c>
      <c r="G513" s="39">
        <f t="shared" si="125"/>
        <v>21209</v>
      </c>
      <c r="H513" s="39">
        <f t="shared" si="126"/>
        <v>5344384.21</v>
      </c>
      <c r="I513" s="39">
        <f t="shared" si="127"/>
        <v>123</v>
      </c>
      <c r="J513" s="39">
        <f t="shared" si="128"/>
        <v>31.024945000000002</v>
      </c>
      <c r="K513" s="39">
        <f t="shared" si="129"/>
        <v>89.299044000000009</v>
      </c>
      <c r="L513" s="39">
        <f t="shared" si="130"/>
        <v>60.447843999999996</v>
      </c>
      <c r="M513" s="39">
        <f t="shared" si="120"/>
        <v>47.729080296064843</v>
      </c>
      <c r="N513" s="127">
        <f>D513/D518*100</f>
        <v>10.156029837220776</v>
      </c>
    </row>
    <row r="514" spans="1:14" ht="14.25" thickBot="1">
      <c r="A514" s="238"/>
      <c r="B514" s="188" t="s">
        <v>27</v>
      </c>
      <c r="C514" s="39">
        <f t="shared" si="122"/>
        <v>15.05</v>
      </c>
      <c r="D514" s="39">
        <f t="shared" si="123"/>
        <v>15.673677000000001</v>
      </c>
      <c r="E514" s="39">
        <f t="shared" si="124"/>
        <v>9.2165440000000007</v>
      </c>
      <c r="F514" s="39">
        <f t="shared" si="119"/>
        <v>70.060241669762547</v>
      </c>
      <c r="G514" s="39">
        <f t="shared" si="125"/>
        <v>17</v>
      </c>
      <c r="H514" s="39">
        <f t="shared" si="126"/>
        <v>7661.69</v>
      </c>
      <c r="I514" s="39">
        <f t="shared" si="127"/>
        <v>0</v>
      </c>
      <c r="J514" s="39">
        <f t="shared" si="128"/>
        <v>0</v>
      </c>
      <c r="K514" s="39">
        <f t="shared" si="129"/>
        <v>0</v>
      </c>
      <c r="L514" s="39">
        <f t="shared" si="130"/>
        <v>0</v>
      </c>
      <c r="M514" s="39" t="e">
        <f t="shared" si="120"/>
        <v>#DIV/0!</v>
      </c>
      <c r="N514" s="127">
        <f>D514/D518*100</f>
        <v>0.34943856805144491</v>
      </c>
    </row>
    <row r="515" spans="1:14" ht="14.25" thickBot="1">
      <c r="A515" s="238"/>
      <c r="B515" s="18" t="s">
        <v>28</v>
      </c>
      <c r="C515" s="39">
        <f t="shared" si="122"/>
        <v>0</v>
      </c>
      <c r="D515" s="39">
        <f t="shared" si="123"/>
        <v>0</v>
      </c>
      <c r="E515" s="39">
        <f t="shared" si="124"/>
        <v>0</v>
      </c>
      <c r="F515" s="39" t="e">
        <f t="shared" si="119"/>
        <v>#DIV/0!</v>
      </c>
      <c r="G515" s="39">
        <f t="shared" si="125"/>
        <v>0</v>
      </c>
      <c r="H515" s="39">
        <f t="shared" si="126"/>
        <v>0</v>
      </c>
      <c r="I515" s="39">
        <f t="shared" si="127"/>
        <v>0</v>
      </c>
      <c r="J515" s="39">
        <f t="shared" si="128"/>
        <v>0</v>
      </c>
      <c r="K515" s="39">
        <f t="shared" si="129"/>
        <v>0</v>
      </c>
      <c r="L515" s="39">
        <f t="shared" si="130"/>
        <v>0</v>
      </c>
      <c r="M515" s="39" t="e">
        <f t="shared" si="120"/>
        <v>#DIV/0!</v>
      </c>
      <c r="N515" s="127">
        <f>D515/D518*100</f>
        <v>0</v>
      </c>
    </row>
    <row r="516" spans="1:14" ht="14.25" thickBot="1">
      <c r="A516" s="238"/>
      <c r="B516" s="18" t="s">
        <v>29</v>
      </c>
      <c r="C516" s="39">
        <f t="shared" si="122"/>
        <v>12.63</v>
      </c>
      <c r="D516" s="39">
        <f t="shared" si="123"/>
        <v>12.63</v>
      </c>
      <c r="E516" s="39">
        <f t="shared" si="124"/>
        <v>6.13</v>
      </c>
      <c r="F516" s="39">
        <f t="shared" si="119"/>
        <v>106.03588907014682</v>
      </c>
      <c r="G516" s="39">
        <f t="shared" si="125"/>
        <v>2</v>
      </c>
      <c r="H516" s="39">
        <f t="shared" si="126"/>
        <v>4677.55</v>
      </c>
      <c r="I516" s="39">
        <f t="shared" si="127"/>
        <v>0</v>
      </c>
      <c r="J516" s="39">
        <f t="shared" si="128"/>
        <v>0</v>
      </c>
      <c r="K516" s="39">
        <f t="shared" si="129"/>
        <v>0</v>
      </c>
      <c r="L516" s="39">
        <f t="shared" si="130"/>
        <v>0</v>
      </c>
      <c r="M516" s="39" t="e">
        <f t="shared" si="120"/>
        <v>#DIV/0!</v>
      </c>
      <c r="N516" s="127">
        <f>D516/D518*100</f>
        <v>0.28158096625889056</v>
      </c>
    </row>
    <row r="517" spans="1:14" ht="14.25" thickBot="1">
      <c r="A517" s="238"/>
      <c r="B517" s="18" t="s">
        <v>30</v>
      </c>
      <c r="C517" s="39">
        <f t="shared" si="122"/>
        <v>2.42</v>
      </c>
      <c r="D517" s="39">
        <f t="shared" si="123"/>
        <v>2.42</v>
      </c>
      <c r="E517" s="39">
        <f t="shared" si="124"/>
        <v>1.78</v>
      </c>
      <c r="F517" s="39">
        <f t="shared" si="119"/>
        <v>35.955056179775276</v>
      </c>
      <c r="G517" s="39">
        <f t="shared" si="125"/>
        <v>6</v>
      </c>
      <c r="H517" s="39">
        <f t="shared" si="126"/>
        <v>2284.64</v>
      </c>
      <c r="I517" s="39">
        <f t="shared" si="127"/>
        <v>0</v>
      </c>
      <c r="J517" s="39">
        <f t="shared" si="128"/>
        <v>0</v>
      </c>
      <c r="K517" s="39">
        <f t="shared" si="129"/>
        <v>0</v>
      </c>
      <c r="L517" s="39">
        <f t="shared" si="130"/>
        <v>0</v>
      </c>
      <c r="M517" s="39" t="e">
        <f t="shared" si="120"/>
        <v>#DIV/0!</v>
      </c>
      <c r="N517" s="127">
        <f>D517/D518*100</f>
        <v>5.3952964239629066E-2</v>
      </c>
    </row>
    <row r="518" spans="1:14" ht="14.25" thickBot="1">
      <c r="A518" s="244"/>
      <c r="B518" s="43" t="s">
        <v>31</v>
      </c>
      <c r="C518" s="44">
        <f t="shared" ref="C518:L518" si="131">C506+C508+C509+C510+C511+C512+C513+C514</f>
        <v>1224.0088909999999</v>
      </c>
      <c r="D518" s="44">
        <f t="shared" si="131"/>
        <v>4485.3884010000002</v>
      </c>
      <c r="E518" s="44">
        <f t="shared" si="131"/>
        <v>4201.4524769999998</v>
      </c>
      <c r="F518" s="44">
        <f t="shared" si="119"/>
        <v>6.7580420236656256</v>
      </c>
      <c r="G518" s="44">
        <f t="shared" si="131"/>
        <v>50553</v>
      </c>
      <c r="H518" s="44">
        <f t="shared" si="131"/>
        <v>7929998.0255890014</v>
      </c>
      <c r="I518" s="44">
        <f t="shared" si="131"/>
        <v>2969</v>
      </c>
      <c r="J518" s="44">
        <f t="shared" si="131"/>
        <v>691.92056500000001</v>
      </c>
      <c r="K518" s="44">
        <f t="shared" si="131"/>
        <v>2280.909181</v>
      </c>
      <c r="L518" s="44">
        <f t="shared" si="131"/>
        <v>1384.6101570000003</v>
      </c>
      <c r="M518" s="44">
        <f t="shared" si="120"/>
        <v>64.732951688147949</v>
      </c>
      <c r="N518" s="133">
        <f>D518/D518*100</f>
        <v>100</v>
      </c>
    </row>
    <row r="522" spans="1:14">
      <c r="A522" s="203" t="s">
        <v>104</v>
      </c>
      <c r="B522" s="203"/>
      <c r="C522" s="203"/>
      <c r="D522" s="203"/>
      <c r="E522" s="203"/>
      <c r="F522" s="203"/>
      <c r="G522" s="203"/>
      <c r="H522" s="203"/>
      <c r="I522" s="203"/>
      <c r="J522" s="203"/>
      <c r="K522" s="203"/>
      <c r="L522" s="203"/>
      <c r="M522" s="203"/>
      <c r="N522" s="203"/>
    </row>
    <row r="523" spans="1:14">
      <c r="A523" s="203"/>
      <c r="B523" s="203"/>
      <c r="C523" s="203"/>
      <c r="D523" s="203"/>
      <c r="E523" s="203"/>
      <c r="F523" s="203"/>
      <c r="G523" s="203"/>
      <c r="H523" s="203"/>
      <c r="I523" s="203"/>
      <c r="J523" s="203"/>
      <c r="K523" s="203"/>
      <c r="L523" s="203"/>
      <c r="M523" s="203"/>
      <c r="N523" s="203"/>
    </row>
    <row r="524" spans="1:14" ht="14.25" thickBot="1">
      <c r="A524" s="247" t="str">
        <f>A3</f>
        <v>财字3号表                                             （2021年1-4月）                                           单位：万元</v>
      </c>
      <c r="B524" s="247"/>
      <c r="C524" s="247"/>
      <c r="D524" s="247"/>
      <c r="E524" s="247"/>
      <c r="F524" s="247"/>
      <c r="G524" s="247"/>
      <c r="H524" s="247"/>
      <c r="I524" s="247"/>
      <c r="J524" s="247"/>
      <c r="K524" s="247"/>
      <c r="L524" s="247"/>
      <c r="M524" s="247"/>
      <c r="N524" s="247"/>
    </row>
    <row r="525" spans="1:14" ht="14.25" thickBot="1">
      <c r="A525" s="200" t="s">
        <v>68</v>
      </c>
      <c r="B525" s="45" t="s">
        <v>3</v>
      </c>
      <c r="C525" s="211" t="s">
        <v>4</v>
      </c>
      <c r="D525" s="211"/>
      <c r="E525" s="211"/>
      <c r="F525" s="248"/>
      <c r="G525" s="205" t="s">
        <v>5</v>
      </c>
      <c r="H525" s="248"/>
      <c r="I525" s="205" t="s">
        <v>6</v>
      </c>
      <c r="J525" s="212"/>
      <c r="K525" s="212"/>
      <c r="L525" s="212"/>
      <c r="M525" s="212"/>
      <c r="N525" s="213" t="s">
        <v>7</v>
      </c>
    </row>
    <row r="526" spans="1:14" ht="14.25" thickBot="1">
      <c r="A526" s="200"/>
      <c r="B526" s="30" t="s">
        <v>8</v>
      </c>
      <c r="C526" s="245" t="s">
        <v>9</v>
      </c>
      <c r="D526" s="208" t="s">
        <v>10</v>
      </c>
      <c r="E526" s="208" t="s">
        <v>11</v>
      </c>
      <c r="F526" s="188" t="s">
        <v>12</v>
      </c>
      <c r="G526" s="208" t="s">
        <v>13</v>
      </c>
      <c r="H526" s="208" t="s">
        <v>14</v>
      </c>
      <c r="I526" s="188" t="s">
        <v>13</v>
      </c>
      <c r="J526" s="249" t="s">
        <v>15</v>
      </c>
      <c r="K526" s="250"/>
      <c r="L526" s="251"/>
      <c r="M526" s="114" t="s">
        <v>12</v>
      </c>
      <c r="N526" s="214"/>
    </row>
    <row r="527" spans="1:14" ht="14.25" thickBot="1">
      <c r="A527" s="200"/>
      <c r="B527" s="46" t="s">
        <v>16</v>
      </c>
      <c r="C527" s="246"/>
      <c r="D527" s="252"/>
      <c r="E527" s="252"/>
      <c r="F527" s="191" t="s">
        <v>17</v>
      </c>
      <c r="G527" s="252"/>
      <c r="H527" s="252"/>
      <c r="I527" s="30" t="s">
        <v>18</v>
      </c>
      <c r="J527" s="189" t="s">
        <v>9</v>
      </c>
      <c r="K527" s="31" t="s">
        <v>10</v>
      </c>
      <c r="L527" s="189" t="s">
        <v>11</v>
      </c>
      <c r="M527" s="188" t="s">
        <v>17</v>
      </c>
      <c r="N527" s="134" t="s">
        <v>17</v>
      </c>
    </row>
    <row r="528" spans="1:14" ht="14.25" thickBot="1">
      <c r="A528" s="200"/>
      <c r="B528" s="188" t="s">
        <v>19</v>
      </c>
      <c r="C528" s="39">
        <f t="shared" ref="C528:L528" si="132">C202</f>
        <v>1957.1514699999998</v>
      </c>
      <c r="D528" s="39">
        <f t="shared" si="132"/>
        <v>7065.3212890000013</v>
      </c>
      <c r="E528" s="39">
        <f t="shared" si="132"/>
        <v>8850.3219869999994</v>
      </c>
      <c r="F528" s="39">
        <f t="shared" ref="F528:F559" si="133">(D528-E528)/E528*100</f>
        <v>-20.168765618041213</v>
      </c>
      <c r="G528" s="39">
        <f t="shared" si="132"/>
        <v>48997</v>
      </c>
      <c r="H528" s="39">
        <f t="shared" si="132"/>
        <v>4779033.0988310007</v>
      </c>
      <c r="I528" s="39">
        <f t="shared" si="132"/>
        <v>7157</v>
      </c>
      <c r="J528" s="39">
        <f t="shared" si="132"/>
        <v>1468.1560930000003</v>
      </c>
      <c r="K528" s="39">
        <f t="shared" si="132"/>
        <v>5272.5897929999992</v>
      </c>
      <c r="L528" s="39">
        <f t="shared" si="132"/>
        <v>3976.4634829999991</v>
      </c>
      <c r="M528" s="39">
        <f t="shared" ref="M528:M579" si="134">(K528-L528)/L528*100</f>
        <v>32.594950652536909</v>
      </c>
      <c r="N528" s="127">
        <f t="shared" ref="N528:N540" si="135">N202</f>
        <v>63.007546620300189</v>
      </c>
    </row>
    <row r="529" spans="1:14" ht="14.25" thickBot="1">
      <c r="A529" s="200"/>
      <c r="B529" s="188" t="s">
        <v>20</v>
      </c>
      <c r="C529" s="39">
        <f t="shared" ref="C529:L529" si="136">C203</f>
        <v>447.73933499999998</v>
      </c>
      <c r="D529" s="39">
        <f t="shared" si="136"/>
        <v>1539.4218859999999</v>
      </c>
      <c r="E529" s="39">
        <f t="shared" si="136"/>
        <v>2048.0754589999997</v>
      </c>
      <c r="F529" s="39">
        <f t="shared" si="133"/>
        <v>-24.835685167984813</v>
      </c>
      <c r="G529" s="39">
        <f t="shared" si="136"/>
        <v>20485</v>
      </c>
      <c r="H529" s="39">
        <f t="shared" si="136"/>
        <v>411850.19999999995</v>
      </c>
      <c r="I529" s="39">
        <f t="shared" si="136"/>
        <v>3181</v>
      </c>
      <c r="J529" s="39">
        <f t="shared" si="136"/>
        <v>462.6565260000001</v>
      </c>
      <c r="K529" s="39">
        <f t="shared" si="136"/>
        <v>1732.9348019999995</v>
      </c>
      <c r="L529" s="39">
        <f t="shared" si="136"/>
        <v>1412.9204690000006</v>
      </c>
      <c r="M529" s="39">
        <f t="shared" si="134"/>
        <v>22.649139850489263</v>
      </c>
      <c r="N529" s="127">
        <f t="shared" si="135"/>
        <v>13.728348971400248</v>
      </c>
    </row>
    <row r="530" spans="1:14" ht="14.25" thickBot="1">
      <c r="A530" s="200"/>
      <c r="B530" s="188" t="s">
        <v>21</v>
      </c>
      <c r="C530" s="39">
        <f t="shared" ref="C530:L530" si="137">C204</f>
        <v>130.129323</v>
      </c>
      <c r="D530" s="39">
        <f t="shared" si="137"/>
        <v>458.50984600000004</v>
      </c>
      <c r="E530" s="39">
        <f t="shared" si="137"/>
        <v>496.27717000000001</v>
      </c>
      <c r="F530" s="39">
        <f t="shared" si="133"/>
        <v>-7.6101272198356353</v>
      </c>
      <c r="G530" s="39">
        <f t="shared" si="137"/>
        <v>712</v>
      </c>
      <c r="H530" s="39">
        <f t="shared" si="137"/>
        <v>604662.91233100009</v>
      </c>
      <c r="I530" s="39">
        <f t="shared" si="137"/>
        <v>60</v>
      </c>
      <c r="J530" s="39">
        <f t="shared" si="137"/>
        <v>202.54</v>
      </c>
      <c r="K530" s="39">
        <f t="shared" si="137"/>
        <v>309.22778699999998</v>
      </c>
      <c r="L530" s="39">
        <f t="shared" si="137"/>
        <v>325.599692</v>
      </c>
      <c r="M530" s="39">
        <f t="shared" si="134"/>
        <v>-5.0282311077861914</v>
      </c>
      <c r="N530" s="127">
        <f t="shared" si="135"/>
        <v>4.0889266483450442</v>
      </c>
    </row>
    <row r="531" spans="1:14" ht="14.25" thickBot="1">
      <c r="A531" s="200"/>
      <c r="B531" s="188" t="s">
        <v>22</v>
      </c>
      <c r="C531" s="39">
        <f t="shared" ref="C531:L531" si="138">C205</f>
        <v>11.752641000000002</v>
      </c>
      <c r="D531" s="39">
        <f t="shared" si="138"/>
        <v>150.08266899999998</v>
      </c>
      <c r="E531" s="39">
        <f t="shared" si="138"/>
        <v>122.061916</v>
      </c>
      <c r="F531" s="39">
        <f t="shared" si="133"/>
        <v>22.956179878415135</v>
      </c>
      <c r="G531" s="39">
        <f t="shared" si="138"/>
        <v>1595</v>
      </c>
      <c r="H531" s="39">
        <f t="shared" si="138"/>
        <v>370046.49</v>
      </c>
      <c r="I531" s="39">
        <f t="shared" si="138"/>
        <v>228</v>
      </c>
      <c r="J531" s="39">
        <f t="shared" si="138"/>
        <v>4.46</v>
      </c>
      <c r="K531" s="39">
        <f t="shared" si="138"/>
        <v>19.514500000000002</v>
      </c>
      <c r="L531" s="39">
        <f t="shared" si="138"/>
        <v>34.890000000000008</v>
      </c>
      <c r="M531" s="39">
        <f t="shared" si="134"/>
        <v>-44.068501003152768</v>
      </c>
      <c r="N531" s="127">
        <f t="shared" si="135"/>
        <v>1.3384162414013865</v>
      </c>
    </row>
    <row r="532" spans="1:14" ht="14.25" thickBot="1">
      <c r="A532" s="200"/>
      <c r="B532" s="188" t="s">
        <v>23</v>
      </c>
      <c r="C532" s="39">
        <f t="shared" ref="C532:L532" si="139">C206</f>
        <v>13.403953999999999</v>
      </c>
      <c r="D532" s="39">
        <f t="shared" si="139"/>
        <v>37.523799000000004</v>
      </c>
      <c r="E532" s="39">
        <f t="shared" si="139"/>
        <v>29.866464000000001</v>
      </c>
      <c r="F532" s="39">
        <f t="shared" si="133"/>
        <v>25.6385724135271</v>
      </c>
      <c r="G532" s="39">
        <f t="shared" si="139"/>
        <v>811</v>
      </c>
      <c r="H532" s="39">
        <f t="shared" si="139"/>
        <v>116193.62714999999</v>
      </c>
      <c r="I532" s="39">
        <f t="shared" si="139"/>
        <v>6</v>
      </c>
      <c r="J532" s="39">
        <f t="shared" si="139"/>
        <v>19.86</v>
      </c>
      <c r="K532" s="39">
        <f t="shared" si="139"/>
        <v>21.229999999999997</v>
      </c>
      <c r="L532" s="39">
        <f t="shared" si="139"/>
        <v>1.1200000000000001</v>
      </c>
      <c r="M532" s="39">
        <f t="shared" si="134"/>
        <v>1795.5357142857138</v>
      </c>
      <c r="N532" s="127">
        <f t="shared" si="135"/>
        <v>0.33463198885862772</v>
      </c>
    </row>
    <row r="533" spans="1:14" ht="14.25" thickBot="1">
      <c r="A533" s="200"/>
      <c r="B533" s="188" t="s">
        <v>24</v>
      </c>
      <c r="C533" s="39">
        <f t="shared" ref="C533:L533" si="140">C207</f>
        <v>461.41032999999999</v>
      </c>
      <c r="D533" s="39">
        <f t="shared" si="140"/>
        <v>1468.0005049999997</v>
      </c>
      <c r="E533" s="39">
        <f t="shared" si="140"/>
        <v>1246.4526230000001</v>
      </c>
      <c r="F533" s="39">
        <f t="shared" si="133"/>
        <v>17.774272195502419</v>
      </c>
      <c r="G533" s="39">
        <f t="shared" si="140"/>
        <v>123120.49</v>
      </c>
      <c r="H533" s="39">
        <f t="shared" si="140"/>
        <v>844301.41660200013</v>
      </c>
      <c r="I533" s="39">
        <f t="shared" si="140"/>
        <v>228</v>
      </c>
      <c r="J533" s="39">
        <f t="shared" si="140"/>
        <v>154.2595</v>
      </c>
      <c r="K533" s="39">
        <f t="shared" si="140"/>
        <v>548.99145699999997</v>
      </c>
      <c r="L533" s="39">
        <f t="shared" si="140"/>
        <v>278.24978700000008</v>
      </c>
      <c r="M533" s="39">
        <f t="shared" si="134"/>
        <v>97.301662983842576</v>
      </c>
      <c r="N533" s="127">
        <f t="shared" si="135"/>
        <v>13.091423089480353</v>
      </c>
    </row>
    <row r="534" spans="1:14" ht="14.25" thickBot="1">
      <c r="A534" s="200"/>
      <c r="B534" s="188" t="s">
        <v>25</v>
      </c>
      <c r="C534" s="39">
        <f t="shared" ref="C534:L534" si="141">C208</f>
        <v>43.245399999999997</v>
      </c>
      <c r="D534" s="39">
        <f t="shared" si="141"/>
        <v>924.05412000000001</v>
      </c>
      <c r="E534" s="39">
        <f t="shared" si="141"/>
        <v>525.23860000000002</v>
      </c>
      <c r="F534" s="39">
        <f t="shared" si="133"/>
        <v>75.930352415073827</v>
      </c>
      <c r="G534" s="39">
        <f t="shared" si="141"/>
        <v>438</v>
      </c>
      <c r="H534" s="39">
        <f t="shared" si="141"/>
        <v>18036.679</v>
      </c>
      <c r="I534" s="39">
        <f t="shared" si="141"/>
        <v>1266</v>
      </c>
      <c r="J534" s="39">
        <f t="shared" si="141"/>
        <v>592.2700000000001</v>
      </c>
      <c r="K534" s="39">
        <f t="shared" si="141"/>
        <v>764.02380000000005</v>
      </c>
      <c r="L534" s="39">
        <f t="shared" si="141"/>
        <v>186.93020000000001</v>
      </c>
      <c r="M534" s="39">
        <f t="shared" si="134"/>
        <v>308.72143719955363</v>
      </c>
      <c r="N534" s="127">
        <f t="shared" si="135"/>
        <v>8.2405853412819177</v>
      </c>
    </row>
    <row r="535" spans="1:14" ht="14.25" thickBot="1">
      <c r="A535" s="200"/>
      <c r="B535" s="188" t="s">
        <v>26</v>
      </c>
      <c r="C535" s="39">
        <f t="shared" ref="C535:L535" si="142">C209</f>
        <v>215.24303800000001</v>
      </c>
      <c r="D535" s="39">
        <f t="shared" si="142"/>
        <v>986.77789699999971</v>
      </c>
      <c r="E535" s="39">
        <f t="shared" si="142"/>
        <v>656.46975500000019</v>
      </c>
      <c r="F535" s="39">
        <f t="shared" si="133"/>
        <v>50.3158202619707</v>
      </c>
      <c r="G535" s="39">
        <f t="shared" si="142"/>
        <v>43294</v>
      </c>
      <c r="H535" s="39">
        <f t="shared" si="142"/>
        <v>12004260.3937</v>
      </c>
      <c r="I535" s="39">
        <f t="shared" si="142"/>
        <v>695</v>
      </c>
      <c r="J535" s="39">
        <f t="shared" si="142"/>
        <v>128.96623600000001</v>
      </c>
      <c r="K535" s="39">
        <f t="shared" si="142"/>
        <v>279.79264999999992</v>
      </c>
      <c r="L535" s="39">
        <f t="shared" si="142"/>
        <v>170.20359499999998</v>
      </c>
      <c r="M535" s="39">
        <f t="shared" si="134"/>
        <v>64.387038945916487</v>
      </c>
      <c r="N535" s="127">
        <f t="shared" si="135"/>
        <v>8.7999472077665697</v>
      </c>
    </row>
    <row r="536" spans="1:14" ht="14.25" thickBot="1">
      <c r="A536" s="200"/>
      <c r="B536" s="188" t="s">
        <v>27</v>
      </c>
      <c r="C536" s="39">
        <f t="shared" ref="C536:L536" si="143">C210</f>
        <v>69.908854000000005</v>
      </c>
      <c r="D536" s="39">
        <f t="shared" si="143"/>
        <v>123.18233899999998</v>
      </c>
      <c r="E536" s="39">
        <f t="shared" si="143"/>
        <v>65.570160999999999</v>
      </c>
      <c r="F536" s="39">
        <f t="shared" si="133"/>
        <v>87.863407869320298</v>
      </c>
      <c r="G536" s="39">
        <f t="shared" si="143"/>
        <v>1679</v>
      </c>
      <c r="H536" s="39">
        <f t="shared" si="143"/>
        <v>38483.658499999998</v>
      </c>
      <c r="I536" s="39">
        <f t="shared" si="143"/>
        <v>2</v>
      </c>
      <c r="J536" s="39">
        <f t="shared" si="143"/>
        <v>3.68</v>
      </c>
      <c r="K536" s="39">
        <f t="shared" si="143"/>
        <v>6.3800000000000008</v>
      </c>
      <c r="L536" s="39">
        <f t="shared" si="143"/>
        <v>7.0000000000000007E-2</v>
      </c>
      <c r="M536" s="39">
        <f t="shared" si="134"/>
        <v>9014.2857142857138</v>
      </c>
      <c r="N536" s="127">
        <f t="shared" si="135"/>
        <v>1.0985228625659065</v>
      </c>
    </row>
    <row r="537" spans="1:14" ht="14.25" thickBot="1">
      <c r="A537" s="200"/>
      <c r="B537" s="18" t="s">
        <v>28</v>
      </c>
      <c r="C537" s="39">
        <f t="shared" ref="C537:L537" si="144">C211</f>
        <v>19.68</v>
      </c>
      <c r="D537" s="39">
        <f t="shared" si="144"/>
        <v>55.15</v>
      </c>
      <c r="E537" s="39">
        <f t="shared" si="144"/>
        <v>21.42</v>
      </c>
      <c r="F537" s="39">
        <f t="shared" si="133"/>
        <v>157.46965452847803</v>
      </c>
      <c r="G537" s="39">
        <f t="shared" si="144"/>
        <v>15</v>
      </c>
      <c r="H537" s="39">
        <f t="shared" si="144"/>
        <v>8938.9599999999991</v>
      </c>
      <c r="I537" s="39">
        <f t="shared" si="144"/>
        <v>1</v>
      </c>
      <c r="J537" s="39">
        <f t="shared" si="144"/>
        <v>3.68</v>
      </c>
      <c r="K537" s="39">
        <f t="shared" si="144"/>
        <v>3.68</v>
      </c>
      <c r="L537" s="39">
        <f t="shared" si="144"/>
        <v>0</v>
      </c>
      <c r="M537" s="39" t="e">
        <f t="shared" si="134"/>
        <v>#DIV/0!</v>
      </c>
      <c r="N537" s="127">
        <f t="shared" si="135"/>
        <v>0.49181998298075619</v>
      </c>
    </row>
    <row r="538" spans="1:14" ht="14.25" thickBot="1">
      <c r="A538" s="200"/>
      <c r="B538" s="18" t="s">
        <v>29</v>
      </c>
      <c r="C538" s="39">
        <f t="shared" ref="C538:L538" si="145">C212</f>
        <v>1.1473</v>
      </c>
      <c r="D538" s="39">
        <f t="shared" si="145"/>
        <v>1.1473</v>
      </c>
      <c r="E538" s="39">
        <f t="shared" si="145"/>
        <v>13.517457</v>
      </c>
      <c r="F538" s="39">
        <f t="shared" si="133"/>
        <v>-91.512456817876313</v>
      </c>
      <c r="G538" s="39">
        <f t="shared" si="145"/>
        <v>1</v>
      </c>
      <c r="H538" s="39">
        <f t="shared" si="145"/>
        <v>314.41000000000003</v>
      </c>
      <c r="I538" s="39">
        <f t="shared" si="145"/>
        <v>1</v>
      </c>
      <c r="J538" s="39">
        <f t="shared" si="145"/>
        <v>0</v>
      </c>
      <c r="K538" s="39">
        <f t="shared" si="145"/>
        <v>2.7</v>
      </c>
      <c r="L538" s="39">
        <f t="shared" si="145"/>
        <v>0</v>
      </c>
      <c r="M538" s="39" t="e">
        <f t="shared" si="134"/>
        <v>#DIV/0!</v>
      </c>
      <c r="N538" s="127">
        <f t="shared" si="135"/>
        <v>1.0231460860812721E-2</v>
      </c>
    </row>
    <row r="539" spans="1:14" ht="14.25" thickBot="1">
      <c r="A539" s="200"/>
      <c r="B539" s="18" t="s">
        <v>30</v>
      </c>
      <c r="C539" s="39">
        <f t="shared" ref="C539:L539" si="146">C213</f>
        <v>48.460700000000003</v>
      </c>
      <c r="D539" s="39">
        <f t="shared" si="146"/>
        <v>61.572200000000002</v>
      </c>
      <c r="E539" s="39">
        <f t="shared" si="146"/>
        <v>26.27</v>
      </c>
      <c r="F539" s="39">
        <f t="shared" si="133"/>
        <v>134.38218500190331</v>
      </c>
      <c r="G539" s="39">
        <f t="shared" si="146"/>
        <v>41</v>
      </c>
      <c r="H539" s="39">
        <f t="shared" si="146"/>
        <v>24641.63</v>
      </c>
      <c r="I539" s="39">
        <f t="shared" si="146"/>
        <v>0</v>
      </c>
      <c r="J539" s="39">
        <f t="shared" si="146"/>
        <v>0</v>
      </c>
      <c r="K539" s="39">
        <f t="shared" si="146"/>
        <v>0</v>
      </c>
      <c r="L539" s="39">
        <f t="shared" si="146"/>
        <v>0</v>
      </c>
      <c r="M539" s="39" t="e">
        <f t="shared" si="134"/>
        <v>#DIV/0!</v>
      </c>
      <c r="N539" s="127">
        <f t="shared" si="135"/>
        <v>0.54909226393631405</v>
      </c>
    </row>
    <row r="540" spans="1:14" ht="14.25" thickBot="1">
      <c r="A540" s="200"/>
      <c r="B540" s="43" t="s">
        <v>31</v>
      </c>
      <c r="C540" s="44">
        <f t="shared" ref="C540:L540" si="147">C528+C530+C531+C532+C533+C534+C535+C536</f>
        <v>2902.2450099999996</v>
      </c>
      <c r="D540" s="44">
        <f t="shared" si="147"/>
        <v>11213.452464000002</v>
      </c>
      <c r="E540" s="44">
        <f t="shared" si="147"/>
        <v>11992.258675999999</v>
      </c>
      <c r="F540" s="44">
        <f t="shared" si="133"/>
        <v>-6.4942412688163209</v>
      </c>
      <c r="G540" s="44">
        <f t="shared" si="147"/>
        <v>220646.49</v>
      </c>
      <c r="H540" s="44">
        <f t="shared" si="147"/>
        <v>18775018.276114002</v>
      </c>
      <c r="I540" s="44">
        <f t="shared" si="147"/>
        <v>9642</v>
      </c>
      <c r="J540" s="44">
        <f t="shared" si="147"/>
        <v>2574.1918290000003</v>
      </c>
      <c r="K540" s="44">
        <f t="shared" si="147"/>
        <v>7221.7499869999992</v>
      </c>
      <c r="L540" s="44">
        <f t="shared" si="147"/>
        <v>4973.5267569999987</v>
      </c>
      <c r="M540" s="44">
        <f t="shared" si="134"/>
        <v>45.203802851482301</v>
      </c>
      <c r="N540" s="133">
        <f t="shared" si="135"/>
        <v>100</v>
      </c>
    </row>
    <row r="541" spans="1:14" ht="14.25" thickBot="1">
      <c r="A541" s="200" t="s">
        <v>69</v>
      </c>
      <c r="B541" s="188" t="s">
        <v>19</v>
      </c>
      <c r="C541" s="39">
        <f t="shared" ref="C541:L541" si="148">C381</f>
        <v>846.21858099999997</v>
      </c>
      <c r="D541" s="39">
        <f t="shared" si="148"/>
        <v>3147.779176</v>
      </c>
      <c r="E541" s="39">
        <f t="shared" si="148"/>
        <v>4440.4365180000004</v>
      </c>
      <c r="F541" s="39">
        <f t="shared" si="133"/>
        <v>-29.111042050933793</v>
      </c>
      <c r="G541" s="39">
        <f t="shared" si="148"/>
        <v>21897</v>
      </c>
      <c r="H541" s="39">
        <f t="shared" si="148"/>
        <v>2250080.6310959999</v>
      </c>
      <c r="I541" s="39">
        <f t="shared" si="148"/>
        <v>2645</v>
      </c>
      <c r="J541" s="39">
        <f t="shared" si="148"/>
        <v>539.48757000000001</v>
      </c>
      <c r="K541" s="39">
        <f t="shared" si="148"/>
        <v>1968.5278390000001</v>
      </c>
      <c r="L541" s="39">
        <f t="shared" si="148"/>
        <v>2151.2346000000002</v>
      </c>
      <c r="M541" s="39">
        <f t="shared" si="134"/>
        <v>-8.4931118623696431</v>
      </c>
      <c r="N541" s="131">
        <f t="shared" ref="N541:N553" si="149">N381</f>
        <v>49.393911039805545</v>
      </c>
    </row>
    <row r="542" spans="1:14" ht="14.25" thickBot="1">
      <c r="A542" s="200"/>
      <c r="B542" s="188" t="s">
        <v>20</v>
      </c>
      <c r="C542" s="39">
        <f t="shared" ref="C542:L542" si="150">C382</f>
        <v>216.40913300000003</v>
      </c>
      <c r="D542" s="39">
        <f t="shared" si="150"/>
        <v>726.02224699999999</v>
      </c>
      <c r="E542" s="39">
        <f t="shared" si="150"/>
        <v>1092.2174960000002</v>
      </c>
      <c r="F542" s="39">
        <f t="shared" si="133"/>
        <v>-33.527685679922506</v>
      </c>
      <c r="G542" s="39">
        <f t="shared" si="150"/>
        <v>8383</v>
      </c>
      <c r="H542" s="39">
        <f t="shared" si="150"/>
        <v>167682.4</v>
      </c>
      <c r="I542" s="39">
        <f t="shared" si="150"/>
        <v>1160</v>
      </c>
      <c r="J542" s="39">
        <f t="shared" si="150"/>
        <v>129.611616</v>
      </c>
      <c r="K542" s="39">
        <f t="shared" si="150"/>
        <v>583.23013300000014</v>
      </c>
      <c r="L542" s="39">
        <f t="shared" si="150"/>
        <v>724.97499699999992</v>
      </c>
      <c r="M542" s="39">
        <f t="shared" si="134"/>
        <v>-19.551690001248385</v>
      </c>
      <c r="N542" s="127">
        <f t="shared" si="149"/>
        <v>11.392501276664436</v>
      </c>
    </row>
    <row r="543" spans="1:14" ht="14.25" thickBot="1">
      <c r="A543" s="200"/>
      <c r="B543" s="188" t="s">
        <v>21</v>
      </c>
      <c r="C543" s="39">
        <f t="shared" ref="C543:L543" si="151">C383</f>
        <v>26.628750999999998</v>
      </c>
      <c r="D543" s="39">
        <f t="shared" si="151"/>
        <v>608.2035679999999</v>
      </c>
      <c r="E543" s="39">
        <f t="shared" si="151"/>
        <v>100.07476700000001</v>
      </c>
      <c r="F543" s="39">
        <f t="shared" si="133"/>
        <v>507.74917217643872</v>
      </c>
      <c r="G543" s="39">
        <f t="shared" si="151"/>
        <v>232</v>
      </c>
      <c r="H543" s="39">
        <f t="shared" si="151"/>
        <v>232197.32319999998</v>
      </c>
      <c r="I543" s="39">
        <f t="shared" si="151"/>
        <v>10</v>
      </c>
      <c r="J543" s="39">
        <f t="shared" si="151"/>
        <v>140.44999999999999</v>
      </c>
      <c r="K543" s="39">
        <f t="shared" si="151"/>
        <v>468.32</v>
      </c>
      <c r="L543" s="39">
        <f t="shared" si="151"/>
        <v>12.82</v>
      </c>
      <c r="M543" s="39">
        <f t="shared" si="134"/>
        <v>3553.0421216848672</v>
      </c>
      <c r="N543" s="127">
        <f t="shared" si="149"/>
        <v>9.5437294842452189</v>
      </c>
    </row>
    <row r="544" spans="1:14" ht="14.25" thickBot="1">
      <c r="A544" s="200"/>
      <c r="B544" s="188" t="s">
        <v>22</v>
      </c>
      <c r="C544" s="39">
        <f t="shared" ref="C544:L544" si="152">C384</f>
        <v>11.107045999999999</v>
      </c>
      <c r="D544" s="39">
        <f t="shared" si="152"/>
        <v>42.905341000000007</v>
      </c>
      <c r="E544" s="39">
        <f t="shared" si="152"/>
        <v>34.206014999999994</v>
      </c>
      <c r="F544" s="39">
        <f t="shared" si="133"/>
        <v>25.432152795349051</v>
      </c>
      <c r="G544" s="39">
        <f t="shared" si="152"/>
        <v>2094</v>
      </c>
      <c r="H544" s="39">
        <f t="shared" si="152"/>
        <v>205268.44350000002</v>
      </c>
      <c r="I544" s="39">
        <f t="shared" si="152"/>
        <v>94</v>
      </c>
      <c r="J544" s="39">
        <f t="shared" si="152"/>
        <v>3.5593000000000012</v>
      </c>
      <c r="K544" s="39">
        <f t="shared" si="152"/>
        <v>22.569299999999998</v>
      </c>
      <c r="L544" s="39">
        <f t="shared" si="152"/>
        <v>20.042500000000004</v>
      </c>
      <c r="M544" s="39">
        <f t="shared" si="134"/>
        <v>12.607209679431177</v>
      </c>
      <c r="N544" s="127">
        <f t="shared" si="149"/>
        <v>0.67325643826754955</v>
      </c>
    </row>
    <row r="545" spans="1:14" ht="14.25" thickBot="1">
      <c r="A545" s="200"/>
      <c r="B545" s="188" t="s">
        <v>23</v>
      </c>
      <c r="C545" s="39">
        <f t="shared" ref="C545:L545" si="153">C385</f>
        <v>1.8138399999999999</v>
      </c>
      <c r="D545" s="39">
        <f t="shared" si="153"/>
        <v>16.474600000000002</v>
      </c>
      <c r="E545" s="39">
        <f t="shared" si="153"/>
        <v>15.370187</v>
      </c>
      <c r="F545" s="39">
        <f t="shared" si="133"/>
        <v>7.1854233133273047</v>
      </c>
      <c r="G545" s="39">
        <f t="shared" si="153"/>
        <v>270</v>
      </c>
      <c r="H545" s="39">
        <f t="shared" si="153"/>
        <v>111729.3449</v>
      </c>
      <c r="I545" s="39">
        <f t="shared" si="153"/>
        <v>0</v>
      </c>
      <c r="J545" s="39">
        <f t="shared" si="153"/>
        <v>0</v>
      </c>
      <c r="K545" s="39">
        <f t="shared" si="153"/>
        <v>0</v>
      </c>
      <c r="L545" s="39">
        <f t="shared" si="153"/>
        <v>1</v>
      </c>
      <c r="M545" s="39">
        <f t="shared" si="134"/>
        <v>-100</v>
      </c>
      <c r="N545" s="127">
        <f t="shared" si="149"/>
        <v>0.258513981228644</v>
      </c>
    </row>
    <row r="546" spans="1:14" ht="14.25" thickBot="1">
      <c r="A546" s="200"/>
      <c r="B546" s="188" t="s">
        <v>24</v>
      </c>
      <c r="C546" s="39">
        <f t="shared" ref="C546:L546" si="154">C386</f>
        <v>56.383868</v>
      </c>
      <c r="D546" s="39">
        <f t="shared" si="154"/>
        <v>277.26920799999999</v>
      </c>
      <c r="E546" s="39">
        <f t="shared" si="154"/>
        <v>297.26663300000001</v>
      </c>
      <c r="F546" s="39">
        <f t="shared" si="133"/>
        <v>-6.7271004478999226</v>
      </c>
      <c r="G546" s="39">
        <f t="shared" si="154"/>
        <v>281</v>
      </c>
      <c r="H546" s="39">
        <f t="shared" si="154"/>
        <v>318319.81229999999</v>
      </c>
      <c r="I546" s="39">
        <f t="shared" si="154"/>
        <v>181</v>
      </c>
      <c r="J546" s="39">
        <f t="shared" si="154"/>
        <v>40.768900000000002</v>
      </c>
      <c r="K546" s="39">
        <f t="shared" si="154"/>
        <v>170.88706999999999</v>
      </c>
      <c r="L546" s="39">
        <f t="shared" si="154"/>
        <v>204.79470000000001</v>
      </c>
      <c r="M546" s="39">
        <f t="shared" si="134"/>
        <v>-16.556888435101108</v>
      </c>
      <c r="N546" s="127">
        <f t="shared" si="149"/>
        <v>4.3508168229998292</v>
      </c>
    </row>
    <row r="547" spans="1:14" ht="14.25" thickBot="1">
      <c r="A547" s="200"/>
      <c r="B547" s="188" t="s">
        <v>25</v>
      </c>
      <c r="C547" s="39">
        <f t="shared" ref="C547:L547" si="155">C387</f>
        <v>165.66329999999999</v>
      </c>
      <c r="D547" s="39">
        <f t="shared" si="155"/>
        <v>1576.6136000000001</v>
      </c>
      <c r="E547" s="39">
        <f t="shared" si="155"/>
        <v>1043.6662000000001</v>
      </c>
      <c r="F547" s="39">
        <f t="shared" si="133"/>
        <v>51.064928614148855</v>
      </c>
      <c r="G547" s="39">
        <f t="shared" si="155"/>
        <v>235</v>
      </c>
      <c r="H547" s="39">
        <f t="shared" si="155"/>
        <v>34425.879999999997</v>
      </c>
      <c r="I547" s="39">
        <f t="shared" si="155"/>
        <v>1220</v>
      </c>
      <c r="J547" s="39">
        <f t="shared" si="155"/>
        <v>132.37</v>
      </c>
      <c r="K547" s="39">
        <f t="shared" si="155"/>
        <v>286.95190000000002</v>
      </c>
      <c r="L547" s="39">
        <f t="shared" si="155"/>
        <v>214.7037</v>
      </c>
      <c r="M547" s="39">
        <f t="shared" si="134"/>
        <v>33.65018860876642</v>
      </c>
      <c r="N547" s="127">
        <f t="shared" si="149"/>
        <v>24.73969981639766</v>
      </c>
    </row>
    <row r="548" spans="1:14" ht="14.25" thickBot="1">
      <c r="A548" s="200"/>
      <c r="B548" s="188" t="s">
        <v>26</v>
      </c>
      <c r="C548" s="39">
        <f t="shared" ref="C548:L548" si="156">C388</f>
        <v>133.10516199999998</v>
      </c>
      <c r="D548" s="39">
        <f t="shared" si="156"/>
        <v>690.63621699999987</v>
      </c>
      <c r="E548" s="39">
        <f t="shared" si="156"/>
        <v>407.70225899999986</v>
      </c>
      <c r="F548" s="39">
        <f t="shared" si="133"/>
        <v>69.397201451366044</v>
      </c>
      <c r="G548" s="39">
        <f t="shared" si="156"/>
        <v>28363</v>
      </c>
      <c r="H548" s="39">
        <f t="shared" si="156"/>
        <v>6050178.080000001</v>
      </c>
      <c r="I548" s="39">
        <f t="shared" si="156"/>
        <v>458</v>
      </c>
      <c r="J548" s="39">
        <f t="shared" si="156"/>
        <v>96.112482</v>
      </c>
      <c r="K548" s="39">
        <f t="shared" si="156"/>
        <v>175.40713999999997</v>
      </c>
      <c r="L548" s="39">
        <f t="shared" si="156"/>
        <v>219.17201700000001</v>
      </c>
      <c r="M548" s="39">
        <f t="shared" si="134"/>
        <v>-19.968277702166716</v>
      </c>
      <c r="N548" s="127">
        <f t="shared" si="149"/>
        <v>10.837235382792885</v>
      </c>
    </row>
    <row r="549" spans="1:14" ht="14.25" thickBot="1">
      <c r="A549" s="200"/>
      <c r="B549" s="188" t="s">
        <v>27</v>
      </c>
      <c r="C549" s="39">
        <f t="shared" ref="C549:L549" si="157">C389</f>
        <v>12.926415</v>
      </c>
      <c r="D549" s="39">
        <f t="shared" si="157"/>
        <v>12.926415</v>
      </c>
      <c r="E549" s="39">
        <f t="shared" si="157"/>
        <v>3.2892000000000005E-2</v>
      </c>
      <c r="F549" s="39">
        <f t="shared" si="133"/>
        <v>39199.571324334182</v>
      </c>
      <c r="G549" s="39">
        <f t="shared" si="157"/>
        <v>10</v>
      </c>
      <c r="H549" s="39">
        <f t="shared" si="157"/>
        <v>12801.2</v>
      </c>
      <c r="I549" s="39">
        <f t="shared" si="157"/>
        <v>2</v>
      </c>
      <c r="J549" s="39">
        <f t="shared" si="157"/>
        <v>0.06</v>
      </c>
      <c r="K549" s="39">
        <f t="shared" si="157"/>
        <v>0.06</v>
      </c>
      <c r="L549" s="39">
        <f t="shared" si="157"/>
        <v>0.94</v>
      </c>
      <c r="M549" s="39">
        <f t="shared" si="134"/>
        <v>-93.617021276595736</v>
      </c>
      <c r="N549" s="127">
        <f t="shared" si="149"/>
        <v>0.20283703426266264</v>
      </c>
    </row>
    <row r="550" spans="1:14" ht="14.25" thickBot="1">
      <c r="A550" s="200"/>
      <c r="B550" s="18" t="s">
        <v>28</v>
      </c>
      <c r="C550" s="39">
        <f t="shared" ref="C550:L550" si="158">C390</f>
        <v>0</v>
      </c>
      <c r="D550" s="39">
        <f t="shared" si="158"/>
        <v>0</v>
      </c>
      <c r="E550" s="39">
        <f t="shared" si="158"/>
        <v>0</v>
      </c>
      <c r="F550" s="39" t="e">
        <f t="shared" si="133"/>
        <v>#DIV/0!</v>
      </c>
      <c r="G550" s="39">
        <f t="shared" si="158"/>
        <v>0</v>
      </c>
      <c r="H550" s="39">
        <f t="shared" si="158"/>
        <v>0</v>
      </c>
      <c r="I550" s="39">
        <f t="shared" si="158"/>
        <v>0</v>
      </c>
      <c r="J550" s="39">
        <f t="shared" si="158"/>
        <v>0</v>
      </c>
      <c r="K550" s="39">
        <f t="shared" si="158"/>
        <v>0</v>
      </c>
      <c r="L550" s="39">
        <f t="shared" si="158"/>
        <v>0</v>
      </c>
      <c r="M550" s="39" t="e">
        <f t="shared" si="134"/>
        <v>#DIV/0!</v>
      </c>
      <c r="N550" s="127">
        <f t="shared" si="149"/>
        <v>0</v>
      </c>
    </row>
    <row r="551" spans="1:14" ht="14.25" thickBot="1">
      <c r="A551" s="200"/>
      <c r="B551" s="18" t="s">
        <v>29</v>
      </c>
      <c r="C551" s="39">
        <f t="shared" ref="C551:L551" si="159">C391</f>
        <v>0</v>
      </c>
      <c r="D551" s="39">
        <f t="shared" si="159"/>
        <v>0</v>
      </c>
      <c r="E551" s="39">
        <f t="shared" si="159"/>
        <v>0</v>
      </c>
      <c r="F551" s="39" t="e">
        <f t="shared" si="133"/>
        <v>#DIV/0!</v>
      </c>
      <c r="G551" s="39">
        <f t="shared" si="159"/>
        <v>0</v>
      </c>
      <c r="H551" s="39">
        <f t="shared" si="159"/>
        <v>0</v>
      </c>
      <c r="I551" s="39">
        <f t="shared" si="159"/>
        <v>0</v>
      </c>
      <c r="J551" s="39">
        <f t="shared" si="159"/>
        <v>0</v>
      </c>
      <c r="K551" s="39">
        <f t="shared" si="159"/>
        <v>0</v>
      </c>
      <c r="L551" s="39">
        <f t="shared" si="159"/>
        <v>0</v>
      </c>
      <c r="M551" s="39" t="e">
        <f t="shared" si="134"/>
        <v>#DIV/0!</v>
      </c>
      <c r="N551" s="127">
        <f t="shared" si="149"/>
        <v>0</v>
      </c>
    </row>
    <row r="552" spans="1:14" ht="14.25" thickBot="1">
      <c r="A552" s="200"/>
      <c r="B552" s="18" t="s">
        <v>30</v>
      </c>
      <c r="C552" s="39">
        <f t="shared" ref="C552:L552" si="160">C392</f>
        <v>12.84</v>
      </c>
      <c r="D552" s="39">
        <f t="shared" si="160"/>
        <v>12.84</v>
      </c>
      <c r="E552" s="39">
        <f t="shared" si="160"/>
        <v>0</v>
      </c>
      <c r="F552" s="39" t="e">
        <f t="shared" si="133"/>
        <v>#DIV/0!</v>
      </c>
      <c r="G552" s="39">
        <f t="shared" si="160"/>
        <v>8</v>
      </c>
      <c r="H552" s="39">
        <f t="shared" si="160"/>
        <v>12662.7</v>
      </c>
      <c r="I552" s="39">
        <f t="shared" si="160"/>
        <v>0</v>
      </c>
      <c r="J552" s="39">
        <f t="shared" si="160"/>
        <v>0</v>
      </c>
      <c r="K552" s="39">
        <f t="shared" si="160"/>
        <v>0</v>
      </c>
      <c r="L552" s="39">
        <f t="shared" si="160"/>
        <v>0</v>
      </c>
      <c r="M552" s="39" t="e">
        <f t="shared" si="134"/>
        <v>#DIV/0!</v>
      </c>
      <c r="N552" s="127">
        <f t="shared" si="149"/>
        <v>0.20148103862769284</v>
      </c>
    </row>
    <row r="553" spans="1:14" ht="14.25" thickBot="1">
      <c r="A553" s="200"/>
      <c r="B553" s="43" t="s">
        <v>31</v>
      </c>
      <c r="C553" s="44">
        <f t="shared" ref="C553:L553" si="161">C541+C543+C544+C545+C546+C547+C548+C549</f>
        <v>1253.846963</v>
      </c>
      <c r="D553" s="44">
        <f t="shared" si="161"/>
        <v>6372.8081250000005</v>
      </c>
      <c r="E553" s="44">
        <f t="shared" si="161"/>
        <v>6338.7554710000013</v>
      </c>
      <c r="F553" s="44">
        <f t="shared" si="133"/>
        <v>0.53721356117602403</v>
      </c>
      <c r="G553" s="44">
        <f t="shared" si="161"/>
        <v>53382</v>
      </c>
      <c r="H553" s="44">
        <f t="shared" si="161"/>
        <v>9215000.7149959989</v>
      </c>
      <c r="I553" s="44">
        <f t="shared" si="161"/>
        <v>4610</v>
      </c>
      <c r="J553" s="44">
        <f t="shared" si="161"/>
        <v>952.80825200000004</v>
      </c>
      <c r="K553" s="44">
        <f t="shared" si="161"/>
        <v>3092.7232489999997</v>
      </c>
      <c r="L553" s="44">
        <f t="shared" si="161"/>
        <v>2824.7075170000003</v>
      </c>
      <c r="M553" s="44">
        <f t="shared" si="134"/>
        <v>9.4882649048439287</v>
      </c>
      <c r="N553" s="133">
        <f t="shared" si="149"/>
        <v>100</v>
      </c>
    </row>
    <row r="554" spans="1:14">
      <c r="A554" s="243" t="s">
        <v>70</v>
      </c>
      <c r="B554" s="188" t="s">
        <v>19</v>
      </c>
      <c r="C554" s="39">
        <f t="shared" ref="C554:L554" si="162">C506</f>
        <v>786.926154</v>
      </c>
      <c r="D554" s="39">
        <f t="shared" si="162"/>
        <v>2450.433078</v>
      </c>
      <c r="E554" s="39">
        <f t="shared" si="162"/>
        <v>3046.3846739999999</v>
      </c>
      <c r="F554" s="39">
        <f t="shared" si="133"/>
        <v>-19.562585154996086</v>
      </c>
      <c r="G554" s="39">
        <f t="shared" si="162"/>
        <v>18940</v>
      </c>
      <c r="H554" s="39">
        <f t="shared" si="162"/>
        <v>1719151.2197000002</v>
      </c>
      <c r="I554" s="39">
        <f t="shared" si="162"/>
        <v>2061</v>
      </c>
      <c r="J554" s="39">
        <f t="shared" si="162"/>
        <v>478.97652800000003</v>
      </c>
      <c r="K554" s="39">
        <f t="shared" si="162"/>
        <v>1410.544484</v>
      </c>
      <c r="L554" s="39">
        <f t="shared" si="162"/>
        <v>1062.5841130000001</v>
      </c>
      <c r="M554" s="39">
        <f t="shared" si="134"/>
        <v>32.746618996363623</v>
      </c>
      <c r="N554" s="131">
        <f t="shared" ref="N554:N566" si="163">N506</f>
        <v>54.631457945842222</v>
      </c>
    </row>
    <row r="555" spans="1:14">
      <c r="A555" s="243"/>
      <c r="B555" s="188" t="s">
        <v>20</v>
      </c>
      <c r="C555" s="39">
        <f t="shared" ref="C555:L555" si="164">C507</f>
        <v>214.42868799999997</v>
      </c>
      <c r="D555" s="39">
        <f t="shared" si="164"/>
        <v>671.33074699999997</v>
      </c>
      <c r="E555" s="39">
        <f t="shared" si="164"/>
        <v>832.9274099999999</v>
      </c>
      <c r="F555" s="39">
        <f t="shared" si="133"/>
        <v>-19.401049966647147</v>
      </c>
      <c r="G555" s="39">
        <f t="shared" si="164"/>
        <v>8046</v>
      </c>
      <c r="H555" s="39">
        <f t="shared" si="164"/>
        <v>160915.6</v>
      </c>
      <c r="I555" s="39">
        <f t="shared" si="164"/>
        <v>954</v>
      </c>
      <c r="J555" s="39">
        <f t="shared" si="164"/>
        <v>138.87275599999998</v>
      </c>
      <c r="K555" s="39">
        <f t="shared" si="164"/>
        <v>515.81133699999998</v>
      </c>
      <c r="L555" s="39">
        <f t="shared" si="164"/>
        <v>415.05679999999995</v>
      </c>
      <c r="M555" s="39">
        <f t="shared" si="134"/>
        <v>24.274879245443042</v>
      </c>
      <c r="N555" s="127">
        <f t="shared" si="163"/>
        <v>14.967059415642343</v>
      </c>
    </row>
    <row r="556" spans="1:14">
      <c r="A556" s="243"/>
      <c r="B556" s="188" t="s">
        <v>21</v>
      </c>
      <c r="C556" s="39">
        <f t="shared" ref="C556:L556" si="165">C508</f>
        <v>33.971465000000002</v>
      </c>
      <c r="D556" s="39">
        <f t="shared" si="165"/>
        <v>469.74744299999998</v>
      </c>
      <c r="E556" s="39">
        <f t="shared" si="165"/>
        <v>70.123221000000001</v>
      </c>
      <c r="F556" s="39">
        <f t="shared" si="133"/>
        <v>569.88857086299549</v>
      </c>
      <c r="G556" s="39">
        <f t="shared" si="165"/>
        <v>324</v>
      </c>
      <c r="H556" s="39">
        <f t="shared" si="165"/>
        <v>178851.72151</v>
      </c>
      <c r="I556" s="39">
        <f t="shared" si="165"/>
        <v>14</v>
      </c>
      <c r="J556" s="39">
        <f t="shared" si="165"/>
        <v>25.661791999999998</v>
      </c>
      <c r="K556" s="39">
        <f t="shared" si="165"/>
        <v>392.36679199999998</v>
      </c>
      <c r="L556" s="39">
        <f t="shared" si="165"/>
        <v>19.426199999999998</v>
      </c>
      <c r="M556" s="39">
        <f t="shared" si="134"/>
        <v>1919.7814909761046</v>
      </c>
      <c r="N556" s="127">
        <f t="shared" si="163"/>
        <v>10.472837600758757</v>
      </c>
    </row>
    <row r="557" spans="1:14">
      <c r="A557" s="243"/>
      <c r="B557" s="188" t="s">
        <v>22</v>
      </c>
      <c r="C557" s="39">
        <f t="shared" ref="C557:L557" si="166">C509</f>
        <v>31.882163000000002</v>
      </c>
      <c r="D557" s="39">
        <f t="shared" si="166"/>
        <v>153.41740099999998</v>
      </c>
      <c r="E557" s="39">
        <f t="shared" si="166"/>
        <v>158.98008199999998</v>
      </c>
      <c r="F557" s="39">
        <f t="shared" si="133"/>
        <v>-3.4989798281774682</v>
      </c>
      <c r="G557" s="39">
        <f t="shared" si="166"/>
        <v>9582</v>
      </c>
      <c r="H557" s="39">
        <f t="shared" si="166"/>
        <v>433448.86999999994</v>
      </c>
      <c r="I557" s="39">
        <f t="shared" si="166"/>
        <v>330</v>
      </c>
      <c r="J557" s="39">
        <f t="shared" si="166"/>
        <v>43.149800000000006</v>
      </c>
      <c r="K557" s="39">
        <f t="shared" si="166"/>
        <v>116.239518</v>
      </c>
      <c r="L557" s="39">
        <f t="shared" si="166"/>
        <v>91.8459</v>
      </c>
      <c r="M557" s="39">
        <f t="shared" si="134"/>
        <v>26.559288982959504</v>
      </c>
      <c r="N557" s="127">
        <f t="shared" si="163"/>
        <v>3.4203816321858809</v>
      </c>
    </row>
    <row r="558" spans="1:14">
      <c r="A558" s="243"/>
      <c r="B558" s="188" t="s">
        <v>23</v>
      </c>
      <c r="C558" s="39">
        <f t="shared" ref="C558:L558" si="167">C510</f>
        <v>1.2058966791999999</v>
      </c>
      <c r="D558" s="39">
        <f t="shared" si="167"/>
        <v>4.838596679200001</v>
      </c>
      <c r="E558" s="39">
        <f t="shared" si="167"/>
        <v>3.67</v>
      </c>
      <c r="F558" s="39">
        <f t="shared" si="133"/>
        <v>31.841871367847439</v>
      </c>
      <c r="G558" s="39">
        <f t="shared" si="167"/>
        <v>140</v>
      </c>
      <c r="H558" s="39">
        <f t="shared" si="167"/>
        <v>1481.54</v>
      </c>
      <c r="I558" s="39">
        <f t="shared" si="167"/>
        <v>1</v>
      </c>
      <c r="J558" s="39">
        <f t="shared" si="167"/>
        <v>0</v>
      </c>
      <c r="K558" s="39">
        <f t="shared" si="167"/>
        <v>0</v>
      </c>
      <c r="L558" s="39">
        <f t="shared" si="167"/>
        <v>0</v>
      </c>
      <c r="M558" s="39" t="e">
        <f t="shared" si="134"/>
        <v>#DIV/0!</v>
      </c>
      <c r="N558" s="127">
        <f t="shared" si="163"/>
        <v>0.10787464198465521</v>
      </c>
    </row>
    <row r="559" spans="1:14">
      <c r="A559" s="243"/>
      <c r="B559" s="188" t="s">
        <v>24</v>
      </c>
      <c r="C559" s="39">
        <f t="shared" ref="C559:L559" si="168">C511</f>
        <v>57.588740999999999</v>
      </c>
      <c r="D559" s="39">
        <f t="shared" si="168"/>
        <v>146.19726699999998</v>
      </c>
      <c r="E559" s="39">
        <f t="shared" si="168"/>
        <v>161.200896</v>
      </c>
      <c r="F559" s="39">
        <f t="shared" si="133"/>
        <v>-9.3074104253117902</v>
      </c>
      <c r="G559" s="39">
        <f t="shared" si="168"/>
        <v>253</v>
      </c>
      <c r="H559" s="39">
        <f t="shared" si="168"/>
        <v>231868.55379999999</v>
      </c>
      <c r="I559" s="39">
        <f t="shared" si="168"/>
        <v>58</v>
      </c>
      <c r="J559" s="39">
        <f t="shared" si="168"/>
        <v>18.502499999999998</v>
      </c>
      <c r="K559" s="39">
        <f t="shared" si="168"/>
        <v>70.714343</v>
      </c>
      <c r="L559" s="39">
        <f t="shared" si="168"/>
        <v>57.996100000000006</v>
      </c>
      <c r="M559" s="39">
        <f t="shared" si="134"/>
        <v>21.929479740879117</v>
      </c>
      <c r="N559" s="127">
        <f t="shared" si="163"/>
        <v>3.2594115365216947</v>
      </c>
    </row>
    <row r="560" spans="1:14">
      <c r="A560" s="243"/>
      <c r="B560" s="188" t="s">
        <v>25</v>
      </c>
      <c r="C560" s="39">
        <f t="shared" ref="C560:L560" si="169">C512</f>
        <v>205.5094</v>
      </c>
      <c r="D560" s="39">
        <f t="shared" si="169"/>
        <v>789.54355400000009</v>
      </c>
      <c r="E560" s="39">
        <f t="shared" si="169"/>
        <v>492.43520000000001</v>
      </c>
      <c r="F560" s="39">
        <f t="shared" ref="F560:F579" si="170">(D560-E560)/E560*100</f>
        <v>60.334507768737907</v>
      </c>
      <c r="G560" s="39">
        <f t="shared" si="169"/>
        <v>88</v>
      </c>
      <c r="H560" s="39">
        <f t="shared" si="169"/>
        <v>13150.220578999999</v>
      </c>
      <c r="I560" s="39">
        <f t="shared" si="169"/>
        <v>382</v>
      </c>
      <c r="J560" s="39">
        <f t="shared" si="169"/>
        <v>94.605000000000004</v>
      </c>
      <c r="K560" s="39">
        <f t="shared" si="169"/>
        <v>201.74500000000003</v>
      </c>
      <c r="L560" s="39">
        <f t="shared" si="169"/>
        <v>92.31</v>
      </c>
      <c r="M560" s="39">
        <f t="shared" si="134"/>
        <v>118.55161954284479</v>
      </c>
      <c r="N560" s="127">
        <f t="shared" si="163"/>
        <v>17.602568237434564</v>
      </c>
    </row>
    <row r="561" spans="1:14">
      <c r="A561" s="243"/>
      <c r="B561" s="188" t="s">
        <v>26</v>
      </c>
      <c r="C561" s="39">
        <f t="shared" ref="C561:L561" si="171">C513</f>
        <v>91.875071320800004</v>
      </c>
      <c r="D561" s="39">
        <f t="shared" si="171"/>
        <v>455.53738432079996</v>
      </c>
      <c r="E561" s="39">
        <f t="shared" si="171"/>
        <v>259.44185999999996</v>
      </c>
      <c r="F561" s="39">
        <f t="shared" si="170"/>
        <v>75.583610262738645</v>
      </c>
      <c r="G561" s="39">
        <f t="shared" si="171"/>
        <v>21209</v>
      </c>
      <c r="H561" s="39">
        <f t="shared" si="171"/>
        <v>5344384.21</v>
      </c>
      <c r="I561" s="39">
        <f t="shared" si="171"/>
        <v>123</v>
      </c>
      <c r="J561" s="39">
        <f t="shared" si="171"/>
        <v>31.024945000000002</v>
      </c>
      <c r="K561" s="39">
        <f t="shared" si="171"/>
        <v>89.299044000000009</v>
      </c>
      <c r="L561" s="39">
        <f t="shared" si="171"/>
        <v>60.447843999999996</v>
      </c>
      <c r="M561" s="39">
        <f t="shared" si="134"/>
        <v>47.729080296064843</v>
      </c>
      <c r="N561" s="127">
        <f t="shared" si="163"/>
        <v>10.156029837220776</v>
      </c>
    </row>
    <row r="562" spans="1:14">
      <c r="A562" s="243"/>
      <c r="B562" s="188" t="s">
        <v>27</v>
      </c>
      <c r="C562" s="39">
        <f t="shared" ref="C562:L562" si="172">C514</f>
        <v>15.05</v>
      </c>
      <c r="D562" s="39">
        <f t="shared" si="172"/>
        <v>15.673677000000001</v>
      </c>
      <c r="E562" s="39">
        <f t="shared" si="172"/>
        <v>9.2165440000000007</v>
      </c>
      <c r="F562" s="39">
        <f t="shared" si="170"/>
        <v>70.060241669762547</v>
      </c>
      <c r="G562" s="39">
        <f t="shared" si="172"/>
        <v>17</v>
      </c>
      <c r="H562" s="39">
        <f t="shared" si="172"/>
        <v>7661.69</v>
      </c>
      <c r="I562" s="39">
        <f t="shared" si="172"/>
        <v>0</v>
      </c>
      <c r="J562" s="39">
        <f t="shared" si="172"/>
        <v>0</v>
      </c>
      <c r="K562" s="39">
        <f t="shared" si="172"/>
        <v>0</v>
      </c>
      <c r="L562" s="39">
        <f t="shared" si="172"/>
        <v>0</v>
      </c>
      <c r="M562" s="39" t="e">
        <f t="shared" si="134"/>
        <v>#DIV/0!</v>
      </c>
      <c r="N562" s="127">
        <f t="shared" si="163"/>
        <v>0.34943856805144491</v>
      </c>
    </row>
    <row r="563" spans="1:14">
      <c r="A563" s="243"/>
      <c r="B563" s="18" t="s">
        <v>28</v>
      </c>
      <c r="C563" s="39">
        <f t="shared" ref="C563:L563" si="173">C515</f>
        <v>0</v>
      </c>
      <c r="D563" s="39">
        <f t="shared" si="173"/>
        <v>0</v>
      </c>
      <c r="E563" s="39">
        <f t="shared" si="173"/>
        <v>0</v>
      </c>
      <c r="F563" s="39" t="e">
        <f t="shared" si="170"/>
        <v>#DIV/0!</v>
      </c>
      <c r="G563" s="39">
        <f t="shared" si="173"/>
        <v>0</v>
      </c>
      <c r="H563" s="39">
        <f t="shared" si="173"/>
        <v>0</v>
      </c>
      <c r="I563" s="39">
        <f t="shared" si="173"/>
        <v>0</v>
      </c>
      <c r="J563" s="39">
        <f t="shared" si="173"/>
        <v>0</v>
      </c>
      <c r="K563" s="39">
        <f t="shared" si="173"/>
        <v>0</v>
      </c>
      <c r="L563" s="39">
        <f t="shared" si="173"/>
        <v>0</v>
      </c>
      <c r="M563" s="39" t="e">
        <f t="shared" si="134"/>
        <v>#DIV/0!</v>
      </c>
      <c r="N563" s="127">
        <f t="shared" si="163"/>
        <v>0</v>
      </c>
    </row>
    <row r="564" spans="1:14">
      <c r="A564" s="243"/>
      <c r="B564" s="18" t="s">
        <v>29</v>
      </c>
      <c r="C564" s="39">
        <f t="shared" ref="C564:L564" si="174">C516</f>
        <v>12.63</v>
      </c>
      <c r="D564" s="39">
        <f t="shared" si="174"/>
        <v>12.63</v>
      </c>
      <c r="E564" s="39">
        <f t="shared" si="174"/>
        <v>6.13</v>
      </c>
      <c r="F564" s="39">
        <f t="shared" si="170"/>
        <v>106.03588907014682</v>
      </c>
      <c r="G564" s="39">
        <f t="shared" si="174"/>
        <v>2</v>
      </c>
      <c r="H564" s="39">
        <f t="shared" si="174"/>
        <v>4677.55</v>
      </c>
      <c r="I564" s="39">
        <f t="shared" si="174"/>
        <v>0</v>
      </c>
      <c r="J564" s="39">
        <f t="shared" si="174"/>
        <v>0</v>
      </c>
      <c r="K564" s="39">
        <f t="shared" si="174"/>
        <v>0</v>
      </c>
      <c r="L564" s="39">
        <f t="shared" si="174"/>
        <v>0</v>
      </c>
      <c r="M564" s="39" t="e">
        <f t="shared" si="134"/>
        <v>#DIV/0!</v>
      </c>
      <c r="N564" s="127">
        <f t="shared" si="163"/>
        <v>0.28158096625889056</v>
      </c>
    </row>
    <row r="565" spans="1:14">
      <c r="A565" s="243"/>
      <c r="B565" s="18" t="s">
        <v>30</v>
      </c>
      <c r="C565" s="39">
        <f t="shared" ref="C565:L565" si="175">C517</f>
        <v>2.42</v>
      </c>
      <c r="D565" s="39">
        <f t="shared" si="175"/>
        <v>2.42</v>
      </c>
      <c r="E565" s="39">
        <f t="shared" si="175"/>
        <v>1.78</v>
      </c>
      <c r="F565" s="39">
        <f t="shared" si="170"/>
        <v>35.955056179775276</v>
      </c>
      <c r="G565" s="39">
        <f t="shared" si="175"/>
        <v>6</v>
      </c>
      <c r="H565" s="39">
        <f t="shared" si="175"/>
        <v>2284.64</v>
      </c>
      <c r="I565" s="39">
        <f t="shared" si="175"/>
        <v>0</v>
      </c>
      <c r="J565" s="39">
        <f t="shared" si="175"/>
        <v>0</v>
      </c>
      <c r="K565" s="39">
        <f t="shared" si="175"/>
        <v>0</v>
      </c>
      <c r="L565" s="39">
        <f t="shared" si="175"/>
        <v>0</v>
      </c>
      <c r="M565" s="39" t="e">
        <f t="shared" si="134"/>
        <v>#DIV/0!</v>
      </c>
      <c r="N565" s="127">
        <f t="shared" si="163"/>
        <v>5.3952964239629066E-2</v>
      </c>
    </row>
    <row r="566" spans="1:14" ht="14.25" thickBot="1">
      <c r="A566" s="198"/>
      <c r="B566" s="43" t="s">
        <v>31</v>
      </c>
      <c r="C566" s="44">
        <f t="shared" ref="C566:L566" si="176">C554+C556+C557+C558+C559+C560+C561+C562</f>
        <v>1224.0088909999999</v>
      </c>
      <c r="D566" s="44">
        <f t="shared" si="176"/>
        <v>4485.3884010000002</v>
      </c>
      <c r="E566" s="44">
        <f t="shared" si="176"/>
        <v>4201.4524769999998</v>
      </c>
      <c r="F566" s="44">
        <f t="shared" si="170"/>
        <v>6.7580420236656256</v>
      </c>
      <c r="G566" s="44">
        <f t="shared" si="176"/>
        <v>50553</v>
      </c>
      <c r="H566" s="44">
        <f t="shared" si="176"/>
        <v>7929998.0255890014</v>
      </c>
      <c r="I566" s="44">
        <f t="shared" si="176"/>
        <v>2969</v>
      </c>
      <c r="J566" s="44">
        <f t="shared" si="176"/>
        <v>691.92056500000001</v>
      </c>
      <c r="K566" s="44">
        <f t="shared" si="176"/>
        <v>2280.909181</v>
      </c>
      <c r="L566" s="44">
        <f t="shared" si="176"/>
        <v>1384.6101570000003</v>
      </c>
      <c r="M566" s="44">
        <f t="shared" si="134"/>
        <v>64.732951688147949</v>
      </c>
      <c r="N566" s="133">
        <f t="shared" si="163"/>
        <v>100</v>
      </c>
    </row>
    <row r="567" spans="1:14" ht="14.25" thickBot="1">
      <c r="A567" s="238" t="s">
        <v>49</v>
      </c>
      <c r="B567" s="190" t="s">
        <v>19</v>
      </c>
      <c r="C567" s="40">
        <f t="shared" ref="C567:L567" si="177">C528+C541+C554</f>
        <v>3590.2962049999996</v>
      </c>
      <c r="D567" s="40">
        <f t="shared" si="177"/>
        <v>12663.533543000001</v>
      </c>
      <c r="E567" s="40">
        <f t="shared" si="177"/>
        <v>16337.143178999999</v>
      </c>
      <c r="F567" s="40">
        <f t="shared" si="170"/>
        <v>-22.486242519574098</v>
      </c>
      <c r="G567" s="40">
        <f t="shared" si="177"/>
        <v>89834</v>
      </c>
      <c r="H567" s="40">
        <f t="shared" si="177"/>
        <v>8748264.9496270008</v>
      </c>
      <c r="I567" s="40">
        <f t="shared" si="177"/>
        <v>11863</v>
      </c>
      <c r="J567" s="40">
        <f t="shared" si="177"/>
        <v>2486.6201910000004</v>
      </c>
      <c r="K567" s="40">
        <f t="shared" si="177"/>
        <v>8651.6621159999995</v>
      </c>
      <c r="L567" s="40">
        <f t="shared" si="177"/>
        <v>7190.2821959999992</v>
      </c>
      <c r="M567" s="40">
        <f t="shared" si="134"/>
        <v>20.324375040703902</v>
      </c>
      <c r="N567" s="131">
        <f>D567/D579*100</f>
        <v>57.374659903016159</v>
      </c>
    </row>
    <row r="568" spans="1:14" ht="14.25" thickBot="1">
      <c r="A568" s="238"/>
      <c r="B568" s="188" t="s">
        <v>20</v>
      </c>
      <c r="C568" s="39">
        <f t="shared" ref="C568:L568" si="178">C529+C542+C555</f>
        <v>878.57715599999995</v>
      </c>
      <c r="D568" s="39">
        <f t="shared" si="178"/>
        <v>2936.7748799999999</v>
      </c>
      <c r="E568" s="39">
        <f t="shared" si="178"/>
        <v>3973.2203649999997</v>
      </c>
      <c r="F568" s="39">
        <f t="shared" si="170"/>
        <v>-26.08577903531409</v>
      </c>
      <c r="G568" s="39">
        <f t="shared" si="178"/>
        <v>36914</v>
      </c>
      <c r="H568" s="39">
        <f t="shared" si="178"/>
        <v>740448.2</v>
      </c>
      <c r="I568" s="39">
        <f t="shared" si="178"/>
        <v>5295</v>
      </c>
      <c r="J568" s="39">
        <f t="shared" si="178"/>
        <v>731.14089800000011</v>
      </c>
      <c r="K568" s="39">
        <f t="shared" si="178"/>
        <v>2831.9762719999999</v>
      </c>
      <c r="L568" s="39">
        <f t="shared" si="178"/>
        <v>2552.9522660000002</v>
      </c>
      <c r="M568" s="39">
        <f t="shared" si="134"/>
        <v>10.929464280081437</v>
      </c>
      <c r="N568" s="127">
        <f>D568/D579*100</f>
        <v>13.305643277176818</v>
      </c>
    </row>
    <row r="569" spans="1:14" ht="14.25" thickBot="1">
      <c r="A569" s="238"/>
      <c r="B569" s="188" t="s">
        <v>21</v>
      </c>
      <c r="C569" s="39">
        <f t="shared" ref="C569:L569" si="179">C530+C543+C556</f>
        <v>190.72953899999999</v>
      </c>
      <c r="D569" s="39">
        <f t="shared" si="179"/>
        <v>1536.4608569999998</v>
      </c>
      <c r="E569" s="39">
        <f t="shared" si="179"/>
        <v>666.47515799999996</v>
      </c>
      <c r="F569" s="39">
        <f t="shared" si="170"/>
        <v>130.53535282705914</v>
      </c>
      <c r="G569" s="39">
        <f t="shared" si="179"/>
        <v>1268</v>
      </c>
      <c r="H569" s="39">
        <f t="shared" si="179"/>
        <v>1015711.957041</v>
      </c>
      <c r="I569" s="39">
        <f t="shared" si="179"/>
        <v>84</v>
      </c>
      <c r="J569" s="39">
        <f t="shared" si="179"/>
        <v>368.651792</v>
      </c>
      <c r="K569" s="39">
        <f t="shared" si="179"/>
        <v>1169.914579</v>
      </c>
      <c r="L569" s="39">
        <f t="shared" si="179"/>
        <v>357.84589199999999</v>
      </c>
      <c r="M569" s="39">
        <f t="shared" si="134"/>
        <v>226.932516246407</v>
      </c>
      <c r="N569" s="127">
        <f>D569/D579*100</f>
        <v>6.9612418070626427</v>
      </c>
    </row>
    <row r="570" spans="1:14" ht="14.25" thickBot="1">
      <c r="A570" s="238"/>
      <c r="B570" s="188" t="s">
        <v>22</v>
      </c>
      <c r="C570" s="39">
        <f t="shared" ref="C570:L570" si="180">C531+C544+C557</f>
        <v>54.741849999999999</v>
      </c>
      <c r="D570" s="39">
        <f t="shared" si="180"/>
        <v>346.40541099999996</v>
      </c>
      <c r="E570" s="39">
        <f t="shared" si="180"/>
        <v>315.24801299999996</v>
      </c>
      <c r="F570" s="39">
        <f t="shared" si="170"/>
        <v>9.8834557919957469</v>
      </c>
      <c r="G570" s="39">
        <f t="shared" si="180"/>
        <v>13271</v>
      </c>
      <c r="H570" s="39">
        <f t="shared" si="180"/>
        <v>1008763.8034999999</v>
      </c>
      <c r="I570" s="39">
        <f t="shared" si="180"/>
        <v>652</v>
      </c>
      <c r="J570" s="39">
        <f t="shared" si="180"/>
        <v>51.169100000000007</v>
      </c>
      <c r="K570" s="39">
        <f t="shared" si="180"/>
        <v>158.323318</v>
      </c>
      <c r="L570" s="39">
        <f t="shared" si="180"/>
        <v>146.7784</v>
      </c>
      <c r="M570" s="39">
        <f t="shared" si="134"/>
        <v>7.8655428864192523</v>
      </c>
      <c r="N570" s="127">
        <f>D570/D579*100</f>
        <v>1.569458680486201</v>
      </c>
    </row>
    <row r="571" spans="1:14" ht="14.25" thickBot="1">
      <c r="A571" s="238"/>
      <c r="B571" s="188" t="s">
        <v>23</v>
      </c>
      <c r="C571" s="39">
        <f t="shared" ref="C571:L571" si="181">C532+C545+C558</f>
        <v>16.423690679199996</v>
      </c>
      <c r="D571" s="39">
        <f t="shared" si="181"/>
        <v>58.836995679200008</v>
      </c>
      <c r="E571" s="39">
        <f t="shared" si="181"/>
        <v>48.906651000000004</v>
      </c>
      <c r="F571" s="39">
        <f t="shared" si="170"/>
        <v>20.30469164449638</v>
      </c>
      <c r="G571" s="39">
        <f t="shared" si="181"/>
        <v>1221</v>
      </c>
      <c r="H571" s="39">
        <f t="shared" si="181"/>
        <v>229404.51204999999</v>
      </c>
      <c r="I571" s="39">
        <f t="shared" si="181"/>
        <v>7</v>
      </c>
      <c r="J571" s="39">
        <f t="shared" si="181"/>
        <v>19.86</v>
      </c>
      <c r="K571" s="39">
        <f t="shared" si="181"/>
        <v>21.229999999999997</v>
      </c>
      <c r="L571" s="39">
        <f t="shared" si="181"/>
        <v>2.12</v>
      </c>
      <c r="M571" s="39">
        <f t="shared" si="134"/>
        <v>901.41509433962244</v>
      </c>
      <c r="N571" s="127">
        <f>D571/D579*100</f>
        <v>0.26657272279863309</v>
      </c>
    </row>
    <row r="572" spans="1:14" ht="14.25" thickBot="1">
      <c r="A572" s="238"/>
      <c r="B572" s="188" t="s">
        <v>24</v>
      </c>
      <c r="C572" s="39">
        <f t="shared" ref="C572:L572" si="182">C533+C546+C559</f>
        <v>575.38293899999996</v>
      </c>
      <c r="D572" s="39">
        <f t="shared" si="182"/>
        <v>1891.4669799999997</v>
      </c>
      <c r="E572" s="39">
        <f t="shared" si="182"/>
        <v>1704.9201520000001</v>
      </c>
      <c r="F572" s="39">
        <f t="shared" si="170"/>
        <v>10.941675349497514</v>
      </c>
      <c r="G572" s="39">
        <f t="shared" si="182"/>
        <v>123654.49</v>
      </c>
      <c r="H572" s="39">
        <f t="shared" si="182"/>
        <v>1394489.7827019999</v>
      </c>
      <c r="I572" s="39">
        <f t="shared" si="182"/>
        <v>467</v>
      </c>
      <c r="J572" s="39">
        <f t="shared" si="182"/>
        <v>213.5309</v>
      </c>
      <c r="K572" s="39">
        <f t="shared" si="182"/>
        <v>790.59286999999995</v>
      </c>
      <c r="L572" s="39">
        <f t="shared" si="182"/>
        <v>541.04058700000007</v>
      </c>
      <c r="M572" s="39">
        <f t="shared" si="134"/>
        <v>46.124503225115689</v>
      </c>
      <c r="N572" s="127">
        <f>D572/D579*100</f>
        <v>8.5696677255830149</v>
      </c>
    </row>
    <row r="573" spans="1:14" ht="14.25" thickBot="1">
      <c r="A573" s="238"/>
      <c r="B573" s="188" t="s">
        <v>25</v>
      </c>
      <c r="C573" s="39">
        <f t="shared" ref="C573:L573" si="183">C534+C547+C560</f>
        <v>414.41809999999998</v>
      </c>
      <c r="D573" s="39">
        <f t="shared" si="183"/>
        <v>3290.2112740000002</v>
      </c>
      <c r="E573" s="39">
        <f t="shared" si="183"/>
        <v>2061.34</v>
      </c>
      <c r="F573" s="39">
        <f t="shared" si="170"/>
        <v>59.615166542152188</v>
      </c>
      <c r="G573" s="39">
        <f t="shared" si="183"/>
        <v>761</v>
      </c>
      <c r="H573" s="39">
        <f t="shared" si="183"/>
        <v>65612.779578999995</v>
      </c>
      <c r="I573" s="39">
        <f t="shared" si="183"/>
        <v>2868</v>
      </c>
      <c r="J573" s="39">
        <f t="shared" si="183"/>
        <v>819.24500000000012</v>
      </c>
      <c r="K573" s="39">
        <f t="shared" si="183"/>
        <v>1252.7207000000001</v>
      </c>
      <c r="L573" s="39">
        <f t="shared" si="183"/>
        <v>493.94390000000004</v>
      </c>
      <c r="M573" s="39">
        <f t="shared" si="134"/>
        <v>153.61598756457971</v>
      </c>
      <c r="N573" s="127">
        <f>D573/D579*100</f>
        <v>14.906957225944902</v>
      </c>
    </row>
    <row r="574" spans="1:14" ht="14.25" thickBot="1">
      <c r="A574" s="238"/>
      <c r="B574" s="188" t="s">
        <v>26</v>
      </c>
      <c r="C574" s="39">
        <f t="shared" ref="C574:L574" si="184">C535+C548+C561</f>
        <v>440.2232713208</v>
      </c>
      <c r="D574" s="39">
        <f t="shared" si="184"/>
        <v>2132.9514983207996</v>
      </c>
      <c r="E574" s="39">
        <f t="shared" si="184"/>
        <v>1323.6138739999999</v>
      </c>
      <c r="F574" s="39">
        <f t="shared" si="170"/>
        <v>61.146051746568489</v>
      </c>
      <c r="G574" s="39">
        <f t="shared" si="184"/>
        <v>92866</v>
      </c>
      <c r="H574" s="39">
        <f t="shared" si="184"/>
        <v>23398822.683700003</v>
      </c>
      <c r="I574" s="39">
        <f t="shared" si="184"/>
        <v>1276</v>
      </c>
      <c r="J574" s="39">
        <f t="shared" si="184"/>
        <v>256.10366299999998</v>
      </c>
      <c r="K574" s="39">
        <f t="shared" si="184"/>
        <v>544.49883399999987</v>
      </c>
      <c r="L574" s="39">
        <f t="shared" si="184"/>
        <v>449.82345599999996</v>
      </c>
      <c r="M574" s="39">
        <f t="shared" si="134"/>
        <v>21.047230138216698</v>
      </c>
      <c r="N574" s="127">
        <f>D574/D579*100</f>
        <v>9.6637614130560685</v>
      </c>
    </row>
    <row r="575" spans="1:14" ht="14.25" thickBot="1">
      <c r="A575" s="238"/>
      <c r="B575" s="188" t="s">
        <v>27</v>
      </c>
      <c r="C575" s="39">
        <f t="shared" ref="C575:L575" si="185">C536+C549+C562</f>
        <v>97.885269000000008</v>
      </c>
      <c r="D575" s="39">
        <f t="shared" si="185"/>
        <v>151.78243099999997</v>
      </c>
      <c r="E575" s="39">
        <f t="shared" si="185"/>
        <v>74.819597000000002</v>
      </c>
      <c r="F575" s="39">
        <f t="shared" si="170"/>
        <v>102.86453962054884</v>
      </c>
      <c r="G575" s="39">
        <f t="shared" si="185"/>
        <v>1706</v>
      </c>
      <c r="H575" s="39">
        <f t="shared" si="185"/>
        <v>58946.548500000004</v>
      </c>
      <c r="I575" s="39">
        <f t="shared" si="185"/>
        <v>4</v>
      </c>
      <c r="J575" s="39">
        <f t="shared" si="185"/>
        <v>3.74</v>
      </c>
      <c r="K575" s="39">
        <f t="shared" si="185"/>
        <v>6.44</v>
      </c>
      <c r="L575" s="39">
        <f t="shared" si="185"/>
        <v>1.01</v>
      </c>
      <c r="M575" s="39">
        <f t="shared" si="134"/>
        <v>537.62376237623766</v>
      </c>
      <c r="N575" s="127">
        <f>D575/D579*100</f>
        <v>0.68768052205237595</v>
      </c>
    </row>
    <row r="576" spans="1:14" ht="14.25" thickBot="1">
      <c r="A576" s="238"/>
      <c r="B576" s="18" t="s">
        <v>28</v>
      </c>
      <c r="C576" s="39">
        <f t="shared" ref="C576:L576" si="186">C537+C550+C563</f>
        <v>19.68</v>
      </c>
      <c r="D576" s="39">
        <f t="shared" si="186"/>
        <v>55.15</v>
      </c>
      <c r="E576" s="39">
        <f t="shared" si="186"/>
        <v>21.42</v>
      </c>
      <c r="F576" s="39">
        <f t="shared" si="170"/>
        <v>157.46965452847803</v>
      </c>
      <c r="G576" s="39">
        <f t="shared" si="186"/>
        <v>15</v>
      </c>
      <c r="H576" s="39">
        <f t="shared" si="186"/>
        <v>8938.9599999999991</v>
      </c>
      <c r="I576" s="39">
        <f t="shared" si="186"/>
        <v>1</v>
      </c>
      <c r="J576" s="39">
        <f t="shared" si="186"/>
        <v>3.68</v>
      </c>
      <c r="K576" s="39">
        <f t="shared" si="186"/>
        <v>3.68</v>
      </c>
      <c r="L576" s="39">
        <f t="shared" si="186"/>
        <v>0</v>
      </c>
      <c r="M576" s="39" t="e">
        <f t="shared" si="134"/>
        <v>#DIV/0!</v>
      </c>
      <c r="N576" s="127">
        <f>D576/D579*100</f>
        <v>0.24986805482901076</v>
      </c>
    </row>
    <row r="577" spans="1:14" ht="14.25" thickBot="1">
      <c r="A577" s="238"/>
      <c r="B577" s="18" t="s">
        <v>29</v>
      </c>
      <c r="C577" s="39">
        <f t="shared" ref="C577:L577" si="187">C538+C551+C564</f>
        <v>13.7773</v>
      </c>
      <c r="D577" s="39">
        <f t="shared" si="187"/>
        <v>13.7773</v>
      </c>
      <c r="E577" s="39">
        <f t="shared" si="187"/>
        <v>19.647456999999999</v>
      </c>
      <c r="F577" s="39">
        <f t="shared" si="170"/>
        <v>-29.877439100642896</v>
      </c>
      <c r="G577" s="39">
        <f t="shared" si="187"/>
        <v>3</v>
      </c>
      <c r="H577" s="39">
        <f t="shared" si="187"/>
        <v>4991.96</v>
      </c>
      <c r="I577" s="39">
        <f t="shared" si="187"/>
        <v>1</v>
      </c>
      <c r="J577" s="39">
        <f t="shared" si="187"/>
        <v>0</v>
      </c>
      <c r="K577" s="39">
        <f t="shared" si="187"/>
        <v>2.7</v>
      </c>
      <c r="L577" s="39">
        <f t="shared" si="187"/>
        <v>0</v>
      </c>
      <c r="M577" s="39" t="e">
        <f t="shared" si="134"/>
        <v>#DIV/0!</v>
      </c>
      <c r="N577" s="127">
        <f>D577/D579*100</f>
        <v>6.2420800576531814E-2</v>
      </c>
    </row>
    <row r="578" spans="1:14" ht="14.25" thickBot="1">
      <c r="A578" s="238"/>
      <c r="B578" s="18" t="s">
        <v>30</v>
      </c>
      <c r="C578" s="39">
        <f t="shared" ref="C578:L578" si="188">C539+C552+C565</f>
        <v>63.720700000000008</v>
      </c>
      <c r="D578" s="39">
        <f t="shared" si="188"/>
        <v>76.8322</v>
      </c>
      <c r="E578" s="39">
        <f t="shared" si="188"/>
        <v>28.05</v>
      </c>
      <c r="F578" s="39">
        <f t="shared" si="170"/>
        <v>173.91158645276292</v>
      </c>
      <c r="G578" s="39">
        <f t="shared" si="188"/>
        <v>55</v>
      </c>
      <c r="H578" s="39">
        <f t="shared" si="188"/>
        <v>39588.97</v>
      </c>
      <c r="I578" s="39">
        <f t="shared" si="188"/>
        <v>0</v>
      </c>
      <c r="J578" s="39">
        <f t="shared" si="188"/>
        <v>0</v>
      </c>
      <c r="K578" s="39">
        <f t="shared" si="188"/>
        <v>0</v>
      </c>
      <c r="L578" s="39">
        <f t="shared" si="188"/>
        <v>0</v>
      </c>
      <c r="M578" s="39" t="e">
        <f t="shared" si="134"/>
        <v>#DIV/0!</v>
      </c>
      <c r="N578" s="127">
        <f>D578/D579*100</f>
        <v>0.3481035786443068</v>
      </c>
    </row>
    <row r="579" spans="1:14" ht="14.25" thickBot="1">
      <c r="A579" s="244"/>
      <c r="B579" s="43" t="s">
        <v>50</v>
      </c>
      <c r="C579" s="44">
        <f t="shared" ref="C579:L579" si="189">C567+C569+C570+C571+C572+C573+C574+C575</f>
        <v>5380.100864</v>
      </c>
      <c r="D579" s="44">
        <f t="shared" si="189"/>
        <v>22071.648990000002</v>
      </c>
      <c r="E579" s="44">
        <f t="shared" si="189"/>
        <v>22532.466624000001</v>
      </c>
      <c r="F579" s="44">
        <f t="shared" si="170"/>
        <v>-2.0451273342136833</v>
      </c>
      <c r="G579" s="44">
        <f t="shared" si="189"/>
        <v>324581.49</v>
      </c>
      <c r="H579" s="44">
        <f t="shared" si="189"/>
        <v>35920017.016699001</v>
      </c>
      <c r="I579" s="44">
        <f t="shared" si="189"/>
        <v>17221</v>
      </c>
      <c r="J579" s="44">
        <f t="shared" si="189"/>
        <v>4218.9206460000005</v>
      </c>
      <c r="K579" s="44">
        <f t="shared" si="189"/>
        <v>12595.382417000001</v>
      </c>
      <c r="L579" s="44">
        <f t="shared" si="189"/>
        <v>9182.8444309999995</v>
      </c>
      <c r="M579" s="44">
        <f t="shared" si="134"/>
        <v>37.162101695633112</v>
      </c>
      <c r="N579" s="133">
        <f>D579/D579*100</f>
        <v>100</v>
      </c>
    </row>
    <row r="580" spans="1:14">
      <c r="A580" s="51" t="s">
        <v>51</v>
      </c>
      <c r="B580" s="51"/>
      <c r="C580" s="51"/>
      <c r="D580" s="51"/>
      <c r="E580" s="51"/>
      <c r="F580" s="51"/>
      <c r="G580" s="51"/>
      <c r="H580" s="51"/>
      <c r="I580" s="51"/>
    </row>
    <row r="581" spans="1:14">
      <c r="A581" s="51" t="s">
        <v>52</v>
      </c>
      <c r="B581" s="51"/>
      <c r="C581" s="51"/>
      <c r="D581" s="51"/>
      <c r="E581" s="51"/>
      <c r="F581" s="51"/>
      <c r="G581" s="51"/>
      <c r="H581" s="51"/>
      <c r="I581" s="51"/>
    </row>
  </sheetData>
  <mergeCells count="90"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G400:G401"/>
    <mergeCell ref="H400:H401"/>
    <mergeCell ref="A3:N3"/>
    <mergeCell ref="C222:F222"/>
    <mergeCell ref="G222:H222"/>
    <mergeCell ref="I222:M222"/>
    <mergeCell ref="J223:L223"/>
    <mergeCell ref="D223:D224"/>
    <mergeCell ref="E223:E224"/>
    <mergeCell ref="G223:G224"/>
    <mergeCell ref="H223:H224"/>
    <mergeCell ref="A221:N221"/>
    <mergeCell ref="A4:A19"/>
    <mergeCell ref="A20:A32"/>
    <mergeCell ref="A33:A45"/>
    <mergeCell ref="A46:A58"/>
    <mergeCell ref="A398:N398"/>
    <mergeCell ref="C525:F525"/>
    <mergeCell ref="G525:H525"/>
    <mergeCell ref="I525:M525"/>
    <mergeCell ref="J526:L526"/>
    <mergeCell ref="D526:D527"/>
    <mergeCell ref="E526:E527"/>
    <mergeCell ref="G526:G527"/>
    <mergeCell ref="H526:H527"/>
    <mergeCell ref="A524:N524"/>
    <mergeCell ref="C399:F399"/>
    <mergeCell ref="G399:H399"/>
    <mergeCell ref="I399:M399"/>
    <mergeCell ref="J400:L400"/>
    <mergeCell ref="D400:D401"/>
    <mergeCell ref="E400:E401"/>
    <mergeCell ref="A85:A97"/>
    <mergeCell ref="A98:A110"/>
    <mergeCell ref="A111:A123"/>
    <mergeCell ref="A124:A136"/>
    <mergeCell ref="A137:A149"/>
    <mergeCell ref="A150:A162"/>
    <mergeCell ref="A163:A175"/>
    <mergeCell ref="A176:A188"/>
    <mergeCell ref="A189:A201"/>
    <mergeCell ref="A316:A328"/>
    <mergeCell ref="A329:A341"/>
    <mergeCell ref="A202:A214"/>
    <mergeCell ref="A222:A237"/>
    <mergeCell ref="A238:A250"/>
    <mergeCell ref="A251:A263"/>
    <mergeCell ref="A264:A276"/>
    <mergeCell ref="A554:A566"/>
    <mergeCell ref="A567:A579"/>
    <mergeCell ref="C5:C6"/>
    <mergeCell ref="C223:C224"/>
    <mergeCell ref="C400:C401"/>
    <mergeCell ref="C526:C527"/>
    <mergeCell ref="A480:A492"/>
    <mergeCell ref="A493:A505"/>
    <mergeCell ref="A506:A518"/>
    <mergeCell ref="A525:A540"/>
    <mergeCell ref="A541:A553"/>
    <mergeCell ref="A415:A427"/>
    <mergeCell ref="A428:A440"/>
    <mergeCell ref="A441:A453"/>
    <mergeCell ref="A454:A466"/>
    <mergeCell ref="A467:A479"/>
    <mergeCell ref="N4:N5"/>
    <mergeCell ref="N222:N223"/>
    <mergeCell ref="N399:N400"/>
    <mergeCell ref="N525:N526"/>
    <mergeCell ref="A1:N2"/>
    <mergeCell ref="A219:N220"/>
    <mergeCell ref="A396:N397"/>
    <mergeCell ref="A522:N523"/>
    <mergeCell ref="A342:A354"/>
    <mergeCell ref="A355:A367"/>
    <mergeCell ref="A368:A380"/>
    <mergeCell ref="A381:A393"/>
    <mergeCell ref="A399:A414"/>
    <mergeCell ref="A277:A289"/>
    <mergeCell ref="A290:A302"/>
    <mergeCell ref="A303:A315"/>
  </mergeCells>
  <phoneticPr fontId="2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D18" sqref="D18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105</v>
      </c>
      <c r="E1" s="2"/>
      <c r="F1" s="2"/>
      <c r="G1" s="2"/>
      <c r="H1" s="2"/>
      <c r="I1" s="2"/>
      <c r="J1" s="8"/>
      <c r="K1" s="8"/>
    </row>
    <row r="2" spans="1:11">
      <c r="A2" s="2"/>
      <c r="B2" s="2"/>
      <c r="C2" s="2"/>
      <c r="D2" s="256" t="s">
        <v>99</v>
      </c>
      <c r="E2" s="256"/>
      <c r="F2" s="256"/>
      <c r="G2" s="256"/>
      <c r="H2" s="256"/>
      <c r="I2" s="256"/>
      <c r="J2" s="2" t="s">
        <v>71</v>
      </c>
    </row>
    <row r="3" spans="1:11">
      <c r="A3" s="255" t="s">
        <v>72</v>
      </c>
      <c r="B3" s="255" t="s">
        <v>73</v>
      </c>
      <c r="C3" s="255"/>
      <c r="D3" s="255" t="s">
        <v>74</v>
      </c>
      <c r="E3" s="255"/>
      <c r="F3" s="255" t="s">
        <v>68</v>
      </c>
      <c r="G3" s="255"/>
      <c r="H3" s="255" t="s">
        <v>69</v>
      </c>
      <c r="I3" s="255"/>
      <c r="J3" s="255" t="s">
        <v>70</v>
      </c>
      <c r="K3" s="255"/>
    </row>
    <row r="4" spans="1:11">
      <c r="A4" s="255"/>
      <c r="B4" s="3" t="s">
        <v>9</v>
      </c>
      <c r="C4" s="3" t="s">
        <v>50</v>
      </c>
      <c r="D4" s="3" t="s">
        <v>9</v>
      </c>
      <c r="E4" s="3" t="s">
        <v>75</v>
      </c>
      <c r="F4" s="3" t="s">
        <v>9</v>
      </c>
      <c r="G4" s="3" t="s">
        <v>75</v>
      </c>
      <c r="H4" s="3" t="s">
        <v>9</v>
      </c>
      <c r="I4" s="3" t="s">
        <v>75</v>
      </c>
      <c r="J4" s="3" t="s">
        <v>9</v>
      </c>
      <c r="K4" s="3" t="s">
        <v>75</v>
      </c>
    </row>
    <row r="5" spans="1:11">
      <c r="A5" s="170" t="s">
        <v>57</v>
      </c>
      <c r="B5" s="137">
        <v>3725</v>
      </c>
      <c r="C5" s="137">
        <v>10361</v>
      </c>
      <c r="D5" s="137">
        <v>534</v>
      </c>
      <c r="E5" s="137">
        <v>1403</v>
      </c>
      <c r="F5" s="137">
        <v>2461</v>
      </c>
      <c r="G5" s="137">
        <v>7351</v>
      </c>
      <c r="H5" s="137">
        <v>350</v>
      </c>
      <c r="I5" s="137">
        <v>816</v>
      </c>
      <c r="J5" s="137">
        <v>380</v>
      </c>
      <c r="K5" s="137">
        <v>791</v>
      </c>
    </row>
    <row r="6" spans="1:11">
      <c r="A6" s="170" t="s">
        <v>76</v>
      </c>
      <c r="B6" s="4">
        <v>41</v>
      </c>
      <c r="C6" s="4">
        <v>78</v>
      </c>
      <c r="D6" s="4">
        <v>41</v>
      </c>
      <c r="E6" s="4">
        <v>78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>
      <c r="A7" s="170" t="s">
        <v>59</v>
      </c>
      <c r="B7" s="4">
        <v>1</v>
      </c>
      <c r="C7" s="4">
        <v>4</v>
      </c>
      <c r="D7" s="4">
        <v>1</v>
      </c>
      <c r="E7" s="4">
        <v>4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>
      <c r="A8" s="170" t="s">
        <v>77</v>
      </c>
      <c r="B8" s="4">
        <v>18</v>
      </c>
      <c r="C8" s="4">
        <v>55</v>
      </c>
      <c r="D8" s="4">
        <v>4</v>
      </c>
      <c r="E8" s="4">
        <v>8</v>
      </c>
      <c r="F8" s="4">
        <v>7</v>
      </c>
      <c r="G8" s="4">
        <v>23</v>
      </c>
      <c r="H8" s="4">
        <v>7</v>
      </c>
      <c r="I8" s="4">
        <v>24</v>
      </c>
      <c r="J8" s="4">
        <v>0</v>
      </c>
      <c r="K8" s="4">
        <v>0</v>
      </c>
    </row>
    <row r="9" spans="1:11">
      <c r="A9" s="170" t="s">
        <v>78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254" t="s">
        <v>79</v>
      </c>
      <c r="K9" s="254"/>
    </row>
    <row r="10" spans="1:11">
      <c r="A10" s="170" t="s">
        <v>61</v>
      </c>
      <c r="B10" s="4">
        <v>0</v>
      </c>
      <c r="C10" s="4">
        <v>1</v>
      </c>
      <c r="D10" s="4"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>
      <c r="A11" s="170" t="s">
        <v>62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254" t="s">
        <v>79</v>
      </c>
      <c r="K11" s="254"/>
    </row>
    <row r="12" spans="1:11">
      <c r="A12" s="170" t="s">
        <v>93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254" t="s">
        <v>79</v>
      </c>
      <c r="K12" s="254"/>
    </row>
    <row r="13" spans="1:11">
      <c r="A13" s="170" t="s">
        <v>80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254" t="s">
        <v>79</v>
      </c>
      <c r="I13" s="254"/>
      <c r="J13" s="254" t="s">
        <v>79</v>
      </c>
      <c r="K13" s="254"/>
    </row>
    <row r="14" spans="1:11">
      <c r="A14" s="170" t="s">
        <v>81</v>
      </c>
      <c r="B14" s="4">
        <v>0</v>
      </c>
      <c r="C14" s="4">
        <v>0</v>
      </c>
      <c r="D14" s="4">
        <v>0</v>
      </c>
      <c r="E14" s="4">
        <v>0</v>
      </c>
      <c r="F14" s="254" t="s">
        <v>79</v>
      </c>
      <c r="G14" s="254"/>
      <c r="H14" s="254" t="s">
        <v>79</v>
      </c>
      <c r="I14" s="254"/>
      <c r="J14" s="254" t="s">
        <v>79</v>
      </c>
      <c r="K14" s="254"/>
    </row>
    <row r="15" spans="1:11">
      <c r="A15" s="170" t="s">
        <v>63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>
      <c r="A16" s="170" t="s">
        <v>64</v>
      </c>
      <c r="B16" s="136">
        <v>104</v>
      </c>
      <c r="C16" s="136">
        <v>202</v>
      </c>
      <c r="D16" s="136">
        <v>31</v>
      </c>
      <c r="E16" s="136">
        <v>58</v>
      </c>
      <c r="F16" s="136">
        <v>14</v>
      </c>
      <c r="G16" s="136">
        <v>19</v>
      </c>
      <c r="H16" s="136">
        <v>59</v>
      </c>
      <c r="I16" s="136">
        <v>125</v>
      </c>
      <c r="J16" s="6">
        <v>0</v>
      </c>
      <c r="K16" s="6">
        <v>0</v>
      </c>
    </row>
    <row r="17" spans="1:11">
      <c r="A17" s="170" t="s">
        <v>65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>
      <c r="A18" s="170" t="s">
        <v>82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>
      <c r="A19" s="170" t="s">
        <v>83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254" t="s">
        <v>79</v>
      </c>
      <c r="I19" s="254"/>
      <c r="J19" s="254" t="s">
        <v>79</v>
      </c>
      <c r="K19" s="254"/>
    </row>
    <row r="20" spans="1:11">
      <c r="A20" s="170" t="s">
        <v>84</v>
      </c>
      <c r="B20" s="4">
        <v>1</v>
      </c>
      <c r="C20" s="4">
        <v>1</v>
      </c>
      <c r="D20" s="4">
        <v>1</v>
      </c>
      <c r="E20" s="4">
        <v>1</v>
      </c>
      <c r="F20" s="254" t="s">
        <v>79</v>
      </c>
      <c r="G20" s="254"/>
      <c r="H20" s="254" t="s">
        <v>79</v>
      </c>
      <c r="I20" s="254"/>
      <c r="J20" s="254" t="s">
        <v>79</v>
      </c>
      <c r="K20" s="254"/>
    </row>
    <row r="21" spans="1:11">
      <c r="A21" s="170" t="s">
        <v>85</v>
      </c>
      <c r="B21" s="4">
        <v>0</v>
      </c>
      <c r="C21" s="4">
        <v>0</v>
      </c>
      <c r="D21" s="4">
        <v>0</v>
      </c>
      <c r="E21" s="4">
        <v>0</v>
      </c>
      <c r="F21" s="254" t="s">
        <v>79</v>
      </c>
      <c r="G21" s="254"/>
      <c r="H21" s="254" t="s">
        <v>79</v>
      </c>
      <c r="I21" s="254"/>
      <c r="J21" s="254" t="s">
        <v>79</v>
      </c>
      <c r="K21" s="254"/>
    </row>
    <row r="22" spans="1:11">
      <c r="A22" s="170" t="s">
        <v>86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254" t="s">
        <v>79</v>
      </c>
      <c r="I22" s="254"/>
      <c r="J22" s="254" t="s">
        <v>79</v>
      </c>
      <c r="K22" s="254"/>
    </row>
    <row r="23" spans="1:11">
      <c r="A23" s="170" t="s">
        <v>87</v>
      </c>
      <c r="B23" s="4">
        <v>0</v>
      </c>
      <c r="C23" s="4">
        <v>0</v>
      </c>
      <c r="D23" s="4">
        <v>0</v>
      </c>
      <c r="E23" s="4">
        <v>0</v>
      </c>
      <c r="F23" s="254" t="s">
        <v>79</v>
      </c>
      <c r="G23" s="254"/>
      <c r="H23" s="254" t="s">
        <v>79</v>
      </c>
      <c r="I23" s="254"/>
      <c r="J23" s="254" t="s">
        <v>79</v>
      </c>
      <c r="K23" s="254"/>
    </row>
    <row r="24" spans="1:11">
      <c r="A24" s="170" t="s">
        <v>88</v>
      </c>
      <c r="B24" s="4">
        <v>0</v>
      </c>
      <c r="C24" s="4">
        <v>0</v>
      </c>
      <c r="D24" s="4">
        <v>0</v>
      </c>
      <c r="E24" s="4">
        <v>0</v>
      </c>
      <c r="F24" s="254" t="s">
        <v>79</v>
      </c>
      <c r="G24" s="254"/>
      <c r="H24" s="254" t="s">
        <v>79</v>
      </c>
      <c r="I24" s="254"/>
      <c r="J24" s="254" t="s">
        <v>79</v>
      </c>
      <c r="K24" s="254"/>
    </row>
    <row r="25" spans="1:11">
      <c r="A25" s="170" t="s">
        <v>50</v>
      </c>
      <c r="B25" s="4">
        <f>B5+B6+B7+B8+B9+B10+B11+B12+B13+B15+B14+B16+B17+B18+B19+B20+B21+B22+B23+B24</f>
        <v>3890</v>
      </c>
      <c r="C25" s="4">
        <f t="shared" ref="C25:E25" si="0">C5+C6+C7+C8+C9+C10+C11+C12+C13+C15+C14+C16+C17+C18+C19+C20+C21+C22+C23+C24</f>
        <v>10702</v>
      </c>
      <c r="D25" s="4">
        <f t="shared" si="0"/>
        <v>612</v>
      </c>
      <c r="E25" s="4">
        <f t="shared" si="0"/>
        <v>1553</v>
      </c>
      <c r="F25" s="4">
        <f>F5+F6+F7+F8+F9+F10+F11+F12+F13</f>
        <v>2468</v>
      </c>
      <c r="G25" s="4">
        <f>G5+G6+G7+G8+G9+G10+G11+G12+G13</f>
        <v>7374</v>
      </c>
      <c r="H25" s="4">
        <f>H10+H9+H8+H7+H6+H5+H11+H16</f>
        <v>416</v>
      </c>
      <c r="I25" s="4">
        <f>I10+I9+I8+I7+I6+I5+I11+I16</f>
        <v>965</v>
      </c>
      <c r="J25" s="4">
        <f>J8+J7+J6+J5</f>
        <v>380</v>
      </c>
      <c r="K25" s="4">
        <f>K8+K7+K6+K5</f>
        <v>791</v>
      </c>
    </row>
    <row r="27" spans="1:11">
      <c r="A27" s="7" t="s">
        <v>89</v>
      </c>
    </row>
  </sheetData>
  <mergeCells count="31">
    <mergeCell ref="D2:I2"/>
    <mergeCell ref="B3:C3"/>
    <mergeCell ref="D3:E3"/>
    <mergeCell ref="F3:G3"/>
    <mergeCell ref="H3:I3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</mergeCells>
  <phoneticPr fontId="21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E18" sqref="E18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57" t="s">
        <v>109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20.25">
      <c r="A2" s="172"/>
      <c r="B2" s="172"/>
      <c r="C2" s="172"/>
      <c r="D2" s="173"/>
      <c r="E2" s="174"/>
      <c r="F2" s="174"/>
      <c r="G2" s="174"/>
      <c r="H2" s="175"/>
      <c r="I2" s="176" t="s">
        <v>106</v>
      </c>
      <c r="J2" s="175"/>
      <c r="K2" s="177"/>
    </row>
    <row r="3" spans="1:11" ht="20.25">
      <c r="A3" s="259" t="s">
        <v>72</v>
      </c>
      <c r="B3" s="259" t="s">
        <v>73</v>
      </c>
      <c r="C3" s="259"/>
      <c r="D3" s="259" t="s">
        <v>74</v>
      </c>
      <c r="E3" s="259"/>
      <c r="F3" s="259" t="s">
        <v>68</v>
      </c>
      <c r="G3" s="259"/>
      <c r="H3" s="259" t="s">
        <v>69</v>
      </c>
      <c r="I3" s="259"/>
      <c r="J3" s="259" t="s">
        <v>70</v>
      </c>
      <c r="K3" s="259"/>
    </row>
    <row r="4" spans="1:11" ht="20.25">
      <c r="A4" s="259"/>
      <c r="B4" s="178" t="s">
        <v>9</v>
      </c>
      <c r="C4" s="178" t="s">
        <v>107</v>
      </c>
      <c r="D4" s="178" t="s">
        <v>9</v>
      </c>
      <c r="E4" s="178" t="s">
        <v>107</v>
      </c>
      <c r="F4" s="178" t="s">
        <v>9</v>
      </c>
      <c r="G4" s="178" t="s">
        <v>107</v>
      </c>
      <c r="H4" s="178" t="s">
        <v>9</v>
      </c>
      <c r="I4" s="178" t="s">
        <v>107</v>
      </c>
      <c r="J4" s="178" t="s">
        <v>9</v>
      </c>
      <c r="K4" s="178" t="s">
        <v>107</v>
      </c>
    </row>
    <row r="5" spans="1:11" ht="20.25">
      <c r="A5" s="178" t="s">
        <v>57</v>
      </c>
      <c r="B5" s="179">
        <f>D5+F5+H5+J5</f>
        <v>208.83</v>
      </c>
      <c r="C5" s="179">
        <f>E5+G5+I5+K5</f>
        <v>762.67</v>
      </c>
      <c r="D5" s="179">
        <v>161.07</v>
      </c>
      <c r="E5" s="179">
        <v>609.83000000000004</v>
      </c>
      <c r="F5" s="179">
        <v>31.6</v>
      </c>
      <c r="G5" s="179">
        <v>104.44</v>
      </c>
      <c r="H5" s="179">
        <v>7.36</v>
      </c>
      <c r="I5" s="179">
        <v>19.79</v>
      </c>
      <c r="J5" s="179">
        <v>8.8000000000000007</v>
      </c>
      <c r="K5" s="179">
        <v>28.61</v>
      </c>
    </row>
    <row r="6" spans="1:11" ht="20.25">
      <c r="A6" s="178" t="s">
        <v>76</v>
      </c>
      <c r="B6" s="179">
        <f t="shared" ref="B6:C24" si="0">D6+F6+H6+J6</f>
        <v>50.1</v>
      </c>
      <c r="C6" s="179">
        <f t="shared" si="0"/>
        <v>186.08</v>
      </c>
      <c r="D6" s="180">
        <v>35.68</v>
      </c>
      <c r="E6" s="180">
        <v>137.43</v>
      </c>
      <c r="F6" s="181">
        <v>4.21</v>
      </c>
      <c r="G6" s="181">
        <v>16.82</v>
      </c>
      <c r="H6" s="181">
        <v>2.59</v>
      </c>
      <c r="I6" s="181">
        <v>13.59</v>
      </c>
      <c r="J6" s="181">
        <v>7.62</v>
      </c>
      <c r="K6" s="181">
        <v>18.239999999999998</v>
      </c>
    </row>
    <row r="7" spans="1:11" ht="20.25">
      <c r="A7" s="178" t="s">
        <v>59</v>
      </c>
      <c r="B7" s="179">
        <f t="shared" si="0"/>
        <v>164.49450377358485</v>
      </c>
      <c r="C7" s="179">
        <f t="shared" si="0"/>
        <v>656.00567264150925</v>
      </c>
      <c r="D7" s="180">
        <v>146.85870471698107</v>
      </c>
      <c r="E7" s="180">
        <v>559.74884622641503</v>
      </c>
      <c r="F7" s="180">
        <v>15.691166037735847</v>
      </c>
      <c r="G7" s="180">
        <v>75.006159433962253</v>
      </c>
      <c r="H7" s="180">
        <v>0.33933962264150941</v>
      </c>
      <c r="I7" s="180">
        <v>10.064977358490568</v>
      </c>
      <c r="J7" s="180">
        <v>1.6052933962264151</v>
      </c>
      <c r="K7" s="180">
        <v>11.185689622641508</v>
      </c>
    </row>
    <row r="8" spans="1:11" ht="20.25">
      <c r="A8" s="178" t="s">
        <v>77</v>
      </c>
      <c r="B8" s="179">
        <f t="shared" si="0"/>
        <v>21.192699999999995</v>
      </c>
      <c r="C8" s="179">
        <f t="shared" si="0"/>
        <v>50.958300000000001</v>
      </c>
      <c r="D8" s="180">
        <v>13.039</v>
      </c>
      <c r="E8" s="180">
        <v>34.200000000000003</v>
      </c>
      <c r="F8" s="180">
        <v>7.9023000000000003</v>
      </c>
      <c r="G8" s="180">
        <v>15.4857</v>
      </c>
      <c r="H8" s="180">
        <v>0.1928</v>
      </c>
      <c r="I8" s="180">
        <v>0.1928</v>
      </c>
      <c r="J8" s="180">
        <v>5.8599999999999999E-2</v>
      </c>
      <c r="K8" s="180">
        <v>1.0798000000000001</v>
      </c>
    </row>
    <row r="9" spans="1:11" ht="20.25">
      <c r="A9" s="178" t="s">
        <v>78</v>
      </c>
      <c r="B9" s="179">
        <f t="shared" si="0"/>
        <v>3.1</v>
      </c>
      <c r="C9" s="179">
        <f t="shared" si="0"/>
        <v>7.5</v>
      </c>
      <c r="D9" s="185">
        <v>3.1</v>
      </c>
      <c r="E9" s="185">
        <v>7.5</v>
      </c>
      <c r="F9" s="180">
        <v>0</v>
      </c>
      <c r="G9" s="180">
        <v>0</v>
      </c>
      <c r="H9" s="180">
        <v>0</v>
      </c>
      <c r="I9" s="180">
        <v>0</v>
      </c>
      <c r="J9" s="180">
        <v>0</v>
      </c>
      <c r="K9" s="180">
        <v>0</v>
      </c>
    </row>
    <row r="10" spans="1:11" ht="20.25">
      <c r="A10" s="178" t="s">
        <v>61</v>
      </c>
      <c r="B10" s="179">
        <f t="shared" si="0"/>
        <v>1.56</v>
      </c>
      <c r="C10" s="179">
        <f t="shared" si="0"/>
        <v>11.66</v>
      </c>
      <c r="D10" s="184">
        <v>0</v>
      </c>
      <c r="E10" s="184">
        <v>0.64</v>
      </c>
      <c r="F10" s="184">
        <v>0</v>
      </c>
      <c r="G10" s="184">
        <v>3.46</v>
      </c>
      <c r="H10" s="184">
        <v>0</v>
      </c>
      <c r="I10" s="184">
        <v>0.24</v>
      </c>
      <c r="J10" s="184">
        <v>1.56</v>
      </c>
      <c r="K10" s="184">
        <v>7.32</v>
      </c>
    </row>
    <row r="11" spans="1:11" ht="20.25">
      <c r="A11" s="178" t="s">
        <v>62</v>
      </c>
      <c r="B11" s="179">
        <f t="shared" si="0"/>
        <v>2.0299999999999998</v>
      </c>
      <c r="C11" s="179">
        <f t="shared" si="0"/>
        <v>7.25</v>
      </c>
      <c r="D11" s="180">
        <v>2.0299999999999998</v>
      </c>
      <c r="E11" s="180">
        <v>5.95</v>
      </c>
      <c r="F11" s="180">
        <v>0</v>
      </c>
      <c r="G11" s="180">
        <v>1.3</v>
      </c>
      <c r="H11" s="180">
        <v>0</v>
      </c>
      <c r="I11" s="180">
        <v>0</v>
      </c>
      <c r="J11" s="182">
        <v>0</v>
      </c>
      <c r="K11" s="182">
        <v>0</v>
      </c>
    </row>
    <row r="12" spans="1:11" ht="20.25">
      <c r="A12" s="178" t="s">
        <v>108</v>
      </c>
      <c r="B12" s="179">
        <f t="shared" si="0"/>
        <v>5.82</v>
      </c>
      <c r="C12" s="179">
        <f t="shared" si="0"/>
        <v>20.190000000000001</v>
      </c>
      <c r="D12" s="180">
        <v>0.45</v>
      </c>
      <c r="E12" s="180">
        <v>1.45</v>
      </c>
      <c r="F12" s="180">
        <v>0</v>
      </c>
      <c r="G12" s="180">
        <v>1.57</v>
      </c>
      <c r="H12" s="180">
        <v>5.37</v>
      </c>
      <c r="I12" s="180">
        <v>17.170000000000002</v>
      </c>
      <c r="J12" s="182">
        <v>0</v>
      </c>
      <c r="K12" s="182">
        <v>0</v>
      </c>
    </row>
    <row r="13" spans="1:11" ht="20.25">
      <c r="A13" s="178" t="s">
        <v>80</v>
      </c>
      <c r="B13" s="179">
        <f t="shared" si="0"/>
        <v>46.05</v>
      </c>
      <c r="C13" s="179">
        <f t="shared" si="0"/>
        <v>57.88</v>
      </c>
      <c r="D13" s="184">
        <v>33.57</v>
      </c>
      <c r="E13" s="184">
        <v>42.31</v>
      </c>
      <c r="F13" s="184">
        <v>12.48</v>
      </c>
      <c r="G13" s="184">
        <v>15.57</v>
      </c>
      <c r="H13" s="186">
        <v>0</v>
      </c>
      <c r="I13" s="186">
        <v>0</v>
      </c>
      <c r="J13" s="186">
        <v>0</v>
      </c>
      <c r="K13" s="186">
        <v>0</v>
      </c>
    </row>
    <row r="14" spans="1:11" ht="20.25">
      <c r="A14" s="178" t="s">
        <v>81</v>
      </c>
      <c r="B14" s="179">
        <f t="shared" si="0"/>
        <v>0</v>
      </c>
      <c r="C14" s="179">
        <f t="shared" si="0"/>
        <v>0</v>
      </c>
      <c r="D14" s="180">
        <v>0</v>
      </c>
      <c r="E14" s="180">
        <v>0</v>
      </c>
      <c r="F14" s="182">
        <v>0</v>
      </c>
      <c r="G14" s="182">
        <v>0</v>
      </c>
      <c r="H14" s="182">
        <v>0</v>
      </c>
      <c r="I14" s="182">
        <v>0</v>
      </c>
      <c r="J14" s="182">
        <v>0</v>
      </c>
      <c r="K14" s="182">
        <v>0</v>
      </c>
    </row>
    <row r="15" spans="1:11" ht="20.25">
      <c r="A15" s="178" t="s">
        <v>63</v>
      </c>
      <c r="B15" s="179">
        <f t="shared" si="0"/>
        <v>25.234760999999999</v>
      </c>
      <c r="C15" s="179">
        <f t="shared" si="0"/>
        <v>108.33895999999999</v>
      </c>
      <c r="D15" s="180">
        <v>11.878269</v>
      </c>
      <c r="E15" s="180">
        <v>47.303785999999995</v>
      </c>
      <c r="F15" s="180">
        <v>1.821536</v>
      </c>
      <c r="G15" s="180">
        <v>7.3484460000000009</v>
      </c>
      <c r="H15" s="180">
        <v>1.8117319999999999</v>
      </c>
      <c r="I15" s="180">
        <v>6.3538930000000002</v>
      </c>
      <c r="J15" s="180">
        <v>9.7232240000000001</v>
      </c>
      <c r="K15" s="180">
        <v>47.332834999999996</v>
      </c>
    </row>
    <row r="16" spans="1:11" ht="20.25">
      <c r="A16" s="178" t="s">
        <v>64</v>
      </c>
      <c r="B16" s="179">
        <f t="shared" si="0"/>
        <v>13.52</v>
      </c>
      <c r="C16" s="179">
        <f t="shared" si="0"/>
        <v>14.74</v>
      </c>
      <c r="D16" s="179">
        <v>3.31</v>
      </c>
      <c r="E16" s="179">
        <v>4.07</v>
      </c>
      <c r="F16" s="179">
        <v>7.36</v>
      </c>
      <c r="G16" s="179">
        <v>7.82</v>
      </c>
      <c r="H16" s="179">
        <v>2.85</v>
      </c>
      <c r="I16" s="179">
        <v>2.85</v>
      </c>
      <c r="J16" s="180">
        <v>0</v>
      </c>
      <c r="K16" s="180">
        <v>0</v>
      </c>
    </row>
    <row r="17" spans="1:11" ht="20.25">
      <c r="A17" s="178" t="s">
        <v>65</v>
      </c>
      <c r="B17" s="179">
        <f t="shared" si="0"/>
        <v>12.763000000000002</v>
      </c>
      <c r="C17" s="179">
        <f t="shared" si="0"/>
        <v>41.410000000000004</v>
      </c>
      <c r="D17" s="180">
        <v>11.761725</v>
      </c>
      <c r="E17" s="180">
        <v>37.286287999999999</v>
      </c>
      <c r="F17" s="180">
        <v>1.0028140000000001</v>
      </c>
      <c r="G17" s="180">
        <v>2.85</v>
      </c>
      <c r="H17" s="180">
        <v>-1.5389999999999601E-3</v>
      </c>
      <c r="I17" s="180">
        <v>0.74</v>
      </c>
      <c r="J17" s="180">
        <v>0</v>
      </c>
      <c r="K17" s="180">
        <v>0.53371199999999996</v>
      </c>
    </row>
    <row r="18" spans="1:11" ht="20.25">
      <c r="A18" s="178" t="s">
        <v>82</v>
      </c>
      <c r="B18" s="179">
        <f t="shared" si="0"/>
        <v>0</v>
      </c>
      <c r="C18" s="179">
        <f t="shared" si="0"/>
        <v>0</v>
      </c>
      <c r="D18" s="180">
        <v>0</v>
      </c>
      <c r="E18" s="180">
        <v>0</v>
      </c>
      <c r="F18" s="180">
        <v>0</v>
      </c>
      <c r="G18" s="180">
        <v>0</v>
      </c>
      <c r="H18" s="180">
        <v>0</v>
      </c>
      <c r="I18" s="180">
        <v>0</v>
      </c>
      <c r="J18" s="180">
        <v>0</v>
      </c>
      <c r="K18" s="180">
        <v>0</v>
      </c>
    </row>
    <row r="19" spans="1:11" ht="20.25">
      <c r="A19" s="178" t="s">
        <v>83</v>
      </c>
      <c r="B19" s="179">
        <f t="shared" si="0"/>
        <v>0</v>
      </c>
      <c r="C19" s="179">
        <f t="shared" si="0"/>
        <v>0</v>
      </c>
      <c r="D19" s="180">
        <v>0</v>
      </c>
      <c r="E19" s="180">
        <v>0</v>
      </c>
      <c r="F19" s="180">
        <v>0</v>
      </c>
      <c r="G19" s="180">
        <v>0</v>
      </c>
      <c r="H19" s="182">
        <v>0</v>
      </c>
      <c r="I19" s="182">
        <v>0</v>
      </c>
      <c r="J19" s="180">
        <v>0</v>
      </c>
      <c r="K19" s="180">
        <v>0</v>
      </c>
    </row>
    <row r="20" spans="1:11" ht="20.25">
      <c r="A20" s="178" t="s">
        <v>84</v>
      </c>
      <c r="B20" s="179">
        <f t="shared" si="0"/>
        <v>0</v>
      </c>
      <c r="C20" s="179">
        <f t="shared" si="0"/>
        <v>0</v>
      </c>
      <c r="D20" s="180">
        <v>0</v>
      </c>
      <c r="E20" s="180">
        <v>0</v>
      </c>
      <c r="F20" s="182">
        <v>0</v>
      </c>
      <c r="G20" s="182">
        <v>0</v>
      </c>
      <c r="H20" s="182">
        <v>0</v>
      </c>
      <c r="I20" s="182">
        <v>0</v>
      </c>
      <c r="J20" s="182">
        <v>0</v>
      </c>
      <c r="K20" s="182">
        <v>0</v>
      </c>
    </row>
    <row r="21" spans="1:11" ht="20.25">
      <c r="A21" s="178" t="s">
        <v>85</v>
      </c>
      <c r="B21" s="179">
        <f t="shared" si="0"/>
        <v>3.32</v>
      </c>
      <c r="C21" s="179">
        <f t="shared" si="0"/>
        <v>8.8699999999999992</v>
      </c>
      <c r="D21" s="180">
        <v>3.32</v>
      </c>
      <c r="E21" s="180">
        <v>8.8699999999999992</v>
      </c>
      <c r="F21" s="182">
        <v>0</v>
      </c>
      <c r="G21" s="182">
        <v>0</v>
      </c>
      <c r="H21" s="182">
        <v>0</v>
      </c>
      <c r="I21" s="182">
        <v>0</v>
      </c>
      <c r="J21" s="182">
        <v>0</v>
      </c>
      <c r="K21" s="182">
        <v>0</v>
      </c>
    </row>
    <row r="22" spans="1:11" ht="20.25">
      <c r="A22" s="178" t="s">
        <v>86</v>
      </c>
      <c r="B22" s="179">
        <f t="shared" si="0"/>
        <v>0</v>
      </c>
      <c r="C22" s="179">
        <f t="shared" si="0"/>
        <v>3</v>
      </c>
      <c r="D22" s="180">
        <v>0</v>
      </c>
      <c r="E22" s="180">
        <v>3</v>
      </c>
      <c r="F22" s="180">
        <v>0</v>
      </c>
      <c r="G22" s="180">
        <v>0</v>
      </c>
      <c r="H22" s="182">
        <v>0</v>
      </c>
      <c r="I22" s="182">
        <v>0</v>
      </c>
      <c r="J22" s="182">
        <v>0</v>
      </c>
      <c r="K22" s="182">
        <v>0</v>
      </c>
    </row>
    <row r="23" spans="1:11" ht="20.25">
      <c r="A23" s="178" t="s">
        <v>87</v>
      </c>
      <c r="B23" s="179">
        <f t="shared" si="0"/>
        <v>0</v>
      </c>
      <c r="C23" s="179">
        <f t="shared" si="0"/>
        <v>0</v>
      </c>
      <c r="D23" s="180">
        <v>0</v>
      </c>
      <c r="E23" s="180">
        <v>0</v>
      </c>
      <c r="F23" s="182">
        <v>0</v>
      </c>
      <c r="G23" s="182">
        <v>0</v>
      </c>
      <c r="H23" s="182">
        <v>0</v>
      </c>
      <c r="I23" s="182">
        <v>0</v>
      </c>
      <c r="J23" s="182">
        <v>0</v>
      </c>
      <c r="K23" s="182">
        <v>0</v>
      </c>
    </row>
    <row r="24" spans="1:11" ht="20.25">
      <c r="A24" s="178" t="s">
        <v>88</v>
      </c>
      <c r="B24" s="179">
        <f t="shared" si="0"/>
        <v>0</v>
      </c>
      <c r="C24" s="179">
        <f t="shared" si="0"/>
        <v>0</v>
      </c>
      <c r="D24" s="180">
        <v>0</v>
      </c>
      <c r="E24" s="180">
        <v>0</v>
      </c>
      <c r="F24" s="182">
        <v>0</v>
      </c>
      <c r="G24" s="182">
        <v>0</v>
      </c>
      <c r="H24" s="182">
        <v>0</v>
      </c>
      <c r="I24" s="182">
        <v>0</v>
      </c>
      <c r="J24" s="182">
        <v>0</v>
      </c>
      <c r="K24" s="182">
        <v>0</v>
      </c>
    </row>
    <row r="25" spans="1:11" ht="20.25">
      <c r="A25" s="187" t="s">
        <v>112</v>
      </c>
      <c r="B25" s="179">
        <f t="shared" ref="B25" si="1">D25+F25+H25+J25</f>
        <v>0.18</v>
      </c>
      <c r="C25" s="179">
        <f t="shared" ref="C25" si="2">E25+G25+I25+K25</f>
        <v>0.18</v>
      </c>
      <c r="D25" s="180">
        <v>0.18</v>
      </c>
      <c r="E25" s="180">
        <v>0.18</v>
      </c>
      <c r="F25" s="182">
        <v>0</v>
      </c>
      <c r="G25" s="182">
        <v>0</v>
      </c>
      <c r="H25" s="182">
        <v>0</v>
      </c>
      <c r="I25" s="182">
        <v>0</v>
      </c>
      <c r="J25" s="182">
        <v>0</v>
      </c>
      <c r="K25" s="182">
        <v>0</v>
      </c>
    </row>
    <row r="26" spans="1:11" ht="20.25">
      <c r="A26" s="178" t="s">
        <v>50</v>
      </c>
      <c r="B26" s="179">
        <f>SUM(B5:B25)</f>
        <v>558.19496477358496</v>
      </c>
      <c r="C26" s="179">
        <f>SUM(C5:C25)</f>
        <v>1936.7329326415095</v>
      </c>
      <c r="D26" s="179">
        <f t="shared" ref="D26:K26" si="3">SUM(D5:D24)</f>
        <v>426.067698716981</v>
      </c>
      <c r="E26" s="179">
        <f t="shared" si="3"/>
        <v>1499.588920226415</v>
      </c>
      <c r="F26" s="179">
        <f t="shared" si="3"/>
        <v>82.067816037735852</v>
      </c>
      <c r="G26" s="179">
        <f t="shared" si="3"/>
        <v>251.67030543396223</v>
      </c>
      <c r="H26" s="179">
        <f t="shared" si="3"/>
        <v>20.512332622641509</v>
      </c>
      <c r="I26" s="179">
        <f t="shared" si="3"/>
        <v>70.991670358490552</v>
      </c>
      <c r="J26" s="179">
        <f t="shared" si="3"/>
        <v>29.367117396226412</v>
      </c>
      <c r="K26" s="179">
        <f t="shared" si="3"/>
        <v>114.3020366226415</v>
      </c>
    </row>
    <row r="28" spans="1:11">
      <c r="A28" s="183" t="s">
        <v>89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财字1号</vt:lpstr>
      <vt:lpstr>财字2号</vt:lpstr>
      <vt:lpstr>财字3号</vt:lpstr>
      <vt:lpstr>财字4号</vt:lpstr>
      <vt:lpstr>财字5号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dcterms:created xsi:type="dcterms:W3CDTF">2006-09-13T11:21:00Z</dcterms:created>
  <dcterms:modified xsi:type="dcterms:W3CDTF">2021-05-24T04:48:14Z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