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15" yWindow="-45" windowWidth="14460" windowHeight="12510" activeTab="5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  <sheet name="财字6号" sheetId="6" r:id="rId6"/>
  </sheets>
  <definedNames>
    <definedName name="_xlnm._FilterDatabase" localSheetId="0" hidden="1">财字1号!$B$285:$B$341</definedName>
  </definedNames>
  <calcPr calcId="145621"/>
</workbook>
</file>

<file path=xl/calcChain.xml><?xml version="1.0" encoding="utf-8"?>
<calcChain xmlns="http://schemas.openxmlformats.org/spreadsheetml/2006/main">
  <c r="C506" i="3" l="1"/>
  <c r="C554" i="3" s="1"/>
  <c r="C202" i="3"/>
  <c r="C528" i="3" s="1"/>
  <c r="C381" i="3"/>
  <c r="C541" i="3" s="1"/>
  <c r="C508" i="3"/>
  <c r="C556" i="3" s="1"/>
  <c r="C204" i="3"/>
  <c r="C530" i="3" s="1"/>
  <c r="C383" i="3"/>
  <c r="C543" i="3" s="1"/>
  <c r="C509" i="3"/>
  <c r="C557" i="3" s="1"/>
  <c r="C205" i="3"/>
  <c r="C531" i="3" s="1"/>
  <c r="C384" i="3"/>
  <c r="C544" i="3" s="1"/>
  <c r="C510" i="3"/>
  <c r="C558" i="3" s="1"/>
  <c r="C206" i="3"/>
  <c r="C532" i="3" s="1"/>
  <c r="C385" i="3"/>
  <c r="C545" i="3" s="1"/>
  <c r="C511" i="3"/>
  <c r="C559" i="3" s="1"/>
  <c r="C207" i="3"/>
  <c r="C533" i="3" s="1"/>
  <c r="C386" i="3"/>
  <c r="C546" i="3" s="1"/>
  <c r="C512" i="3"/>
  <c r="C560" i="3" s="1"/>
  <c r="C208" i="3"/>
  <c r="C534" i="3" s="1"/>
  <c r="C387" i="3"/>
  <c r="C547" i="3" s="1"/>
  <c r="C513" i="3"/>
  <c r="C561" i="3" s="1"/>
  <c r="C209" i="3"/>
  <c r="C535" i="3" s="1"/>
  <c r="C388" i="3"/>
  <c r="C548" i="3" s="1"/>
  <c r="C514" i="3"/>
  <c r="C562" i="3" s="1"/>
  <c r="C210" i="3"/>
  <c r="C536" i="3" s="1"/>
  <c r="C389" i="3"/>
  <c r="C549" i="3" s="1"/>
  <c r="C505" i="3"/>
  <c r="C341" i="3"/>
  <c r="C149" i="3"/>
  <c r="C327" i="1"/>
  <c r="C329" i="1"/>
  <c r="C330" i="1"/>
  <c r="C331" i="1"/>
  <c r="C332" i="1"/>
  <c r="C333" i="1"/>
  <c r="C334" i="1"/>
  <c r="C335" i="1"/>
  <c r="C232" i="1"/>
  <c r="C185" i="1"/>
  <c r="C44" i="1"/>
  <c r="D326" i="1"/>
  <c r="D327" i="1"/>
  <c r="N301" i="1" s="1"/>
  <c r="D329" i="1"/>
  <c r="N128" i="1" s="1"/>
  <c r="D330" i="1"/>
  <c r="N317" i="1" s="1"/>
  <c r="D331" i="1"/>
  <c r="N318" i="1" s="1"/>
  <c r="D332" i="1"/>
  <c r="N58" i="1" s="1"/>
  <c r="D333" i="1"/>
  <c r="N320" i="1" s="1"/>
  <c r="D334" i="1"/>
  <c r="N321" i="1" s="1"/>
  <c r="D335" i="1"/>
  <c r="N202" i="1" s="1"/>
  <c r="D313" i="1"/>
  <c r="D328" i="1"/>
  <c r="N315" i="1" s="1"/>
  <c r="H26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F26" i="6"/>
  <c r="E26" i="6"/>
  <c r="D26" i="6"/>
  <c r="C26" i="6"/>
  <c r="B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8" i="6"/>
  <c r="I7" i="6"/>
  <c r="I6" i="6"/>
  <c r="I5" i="6"/>
  <c r="K26" i="5"/>
  <c r="J26" i="5"/>
  <c r="I26" i="5"/>
  <c r="H26" i="5"/>
  <c r="G26" i="5"/>
  <c r="F26" i="5"/>
  <c r="E26" i="5"/>
  <c r="D26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K25" i="4"/>
  <c r="J25" i="4"/>
  <c r="I25" i="4"/>
  <c r="H25" i="4"/>
  <c r="G25" i="4"/>
  <c r="F25" i="4"/>
  <c r="E25" i="4"/>
  <c r="D25" i="4"/>
  <c r="C25" i="4"/>
  <c r="B25" i="4"/>
  <c r="D202" i="3"/>
  <c r="D528" i="3"/>
  <c r="D381" i="3"/>
  <c r="D541" i="3" s="1"/>
  <c r="D506" i="3"/>
  <c r="D554" i="3" s="1"/>
  <c r="D204" i="3"/>
  <c r="D530" i="3" s="1"/>
  <c r="D383" i="3"/>
  <c r="D543" i="3" s="1"/>
  <c r="D508" i="3"/>
  <c r="D556" i="3" s="1"/>
  <c r="D205" i="3"/>
  <c r="D531" i="3" s="1"/>
  <c r="D384" i="3"/>
  <c r="D544" i="3" s="1"/>
  <c r="D509" i="3"/>
  <c r="D557" i="3" s="1"/>
  <c r="D206" i="3"/>
  <c r="D532" i="3" s="1"/>
  <c r="D385" i="3"/>
  <c r="D545" i="3" s="1"/>
  <c r="D510" i="3"/>
  <c r="D558" i="3" s="1"/>
  <c r="D207" i="3"/>
  <c r="D533" i="3" s="1"/>
  <c r="D386" i="3"/>
  <c r="D546" i="3" s="1"/>
  <c r="D511" i="3"/>
  <c r="D559" i="3" s="1"/>
  <c r="D208" i="3"/>
  <c r="D534" i="3" s="1"/>
  <c r="D387" i="3"/>
  <c r="D547" i="3" s="1"/>
  <c r="D512" i="3"/>
  <c r="D560" i="3" s="1"/>
  <c r="D209" i="3"/>
  <c r="D535" i="3" s="1"/>
  <c r="D388" i="3"/>
  <c r="D548" i="3" s="1"/>
  <c r="D513" i="3"/>
  <c r="D561" i="3" s="1"/>
  <c r="D210" i="3"/>
  <c r="D536" i="3" s="1"/>
  <c r="D389" i="3"/>
  <c r="D549" i="3" s="1"/>
  <c r="D514" i="3"/>
  <c r="D562" i="3" s="1"/>
  <c r="K202" i="3"/>
  <c r="K528" i="3" s="1"/>
  <c r="K381" i="3"/>
  <c r="K541" i="3" s="1"/>
  <c r="K506" i="3"/>
  <c r="K554" i="3" s="1"/>
  <c r="K204" i="3"/>
  <c r="K530" i="3" s="1"/>
  <c r="K383" i="3"/>
  <c r="K543" i="3" s="1"/>
  <c r="K508" i="3"/>
  <c r="K556" i="3" s="1"/>
  <c r="K205" i="3"/>
  <c r="K384" i="3"/>
  <c r="K544" i="3"/>
  <c r="K509" i="3"/>
  <c r="K557" i="3"/>
  <c r="K206" i="3"/>
  <c r="K532" i="3" s="1"/>
  <c r="K385" i="3"/>
  <c r="K545" i="3" s="1"/>
  <c r="K510" i="3"/>
  <c r="K558" i="3"/>
  <c r="K207" i="3"/>
  <c r="K533" i="3" s="1"/>
  <c r="K386" i="3"/>
  <c r="K546" i="3" s="1"/>
  <c r="K511" i="3"/>
  <c r="K559" i="3"/>
  <c r="K208" i="3"/>
  <c r="K387" i="3"/>
  <c r="K547" i="3" s="1"/>
  <c r="K512" i="3"/>
  <c r="K560" i="3"/>
  <c r="K209" i="3"/>
  <c r="K388" i="3"/>
  <c r="K548" i="3" s="1"/>
  <c r="K513" i="3"/>
  <c r="K561" i="3" s="1"/>
  <c r="K210" i="3"/>
  <c r="K536" i="3" s="1"/>
  <c r="K389" i="3"/>
  <c r="K549" i="3" s="1"/>
  <c r="K514" i="3"/>
  <c r="K562" i="3" s="1"/>
  <c r="L202" i="3"/>
  <c r="L528" i="3" s="1"/>
  <c r="L381" i="3"/>
  <c r="L541" i="3"/>
  <c r="L506" i="3"/>
  <c r="L554" i="3"/>
  <c r="L204" i="3"/>
  <c r="L530" i="3" s="1"/>
  <c r="L569" i="3" s="1"/>
  <c r="L383" i="3"/>
  <c r="L543" i="3"/>
  <c r="L508" i="3"/>
  <c r="L556" i="3"/>
  <c r="L205" i="3"/>
  <c r="L531" i="3" s="1"/>
  <c r="L384" i="3"/>
  <c r="L544" i="3" s="1"/>
  <c r="L509" i="3"/>
  <c r="L557" i="3" s="1"/>
  <c r="L206" i="3"/>
  <c r="L532" i="3" s="1"/>
  <c r="L385" i="3"/>
  <c r="L545" i="3" s="1"/>
  <c r="L510" i="3"/>
  <c r="L558" i="3" s="1"/>
  <c r="M558" i="3" s="1"/>
  <c r="L207" i="3"/>
  <c r="L533" i="3" s="1"/>
  <c r="L386" i="3"/>
  <c r="L546" i="3" s="1"/>
  <c r="L511" i="3"/>
  <c r="L559" i="3" s="1"/>
  <c r="M559" i="3" s="1"/>
  <c r="L208" i="3"/>
  <c r="L534" i="3" s="1"/>
  <c r="L387" i="3"/>
  <c r="L547" i="3" s="1"/>
  <c r="L512" i="3"/>
  <c r="L560" i="3" s="1"/>
  <c r="M560" i="3" s="1"/>
  <c r="L209" i="3"/>
  <c r="L535" i="3" s="1"/>
  <c r="L388" i="3"/>
  <c r="L548" i="3" s="1"/>
  <c r="L513" i="3"/>
  <c r="L561" i="3" s="1"/>
  <c r="L210" i="3"/>
  <c r="L536" i="3" s="1"/>
  <c r="L389" i="3"/>
  <c r="L549" i="3" s="1"/>
  <c r="L514" i="3"/>
  <c r="L562" i="3" s="1"/>
  <c r="J202" i="3"/>
  <c r="J528" i="3" s="1"/>
  <c r="J381" i="3"/>
  <c r="J541" i="3" s="1"/>
  <c r="J506" i="3"/>
  <c r="J554" i="3" s="1"/>
  <c r="J204" i="3"/>
  <c r="J530" i="3" s="1"/>
  <c r="J383" i="3"/>
  <c r="J543" i="3" s="1"/>
  <c r="J508" i="3"/>
  <c r="J556" i="3" s="1"/>
  <c r="J205" i="3"/>
  <c r="J531" i="3" s="1"/>
  <c r="J384" i="3"/>
  <c r="J544" i="3"/>
  <c r="J509" i="3"/>
  <c r="J557" i="3"/>
  <c r="J206" i="3"/>
  <c r="J532" i="3" s="1"/>
  <c r="J385" i="3"/>
  <c r="J545" i="3" s="1"/>
  <c r="J510" i="3"/>
  <c r="J558" i="3"/>
  <c r="J207" i="3"/>
  <c r="J533" i="3" s="1"/>
  <c r="J386" i="3"/>
  <c r="J546" i="3" s="1"/>
  <c r="J511" i="3"/>
  <c r="J559" i="3"/>
  <c r="J208" i="3"/>
  <c r="J534" i="3" s="1"/>
  <c r="J387" i="3"/>
  <c r="J547" i="3" s="1"/>
  <c r="J512" i="3"/>
  <c r="J560" i="3"/>
  <c r="J209" i="3"/>
  <c r="J535" i="3" s="1"/>
  <c r="J388" i="3"/>
  <c r="J548" i="3" s="1"/>
  <c r="J513" i="3"/>
  <c r="J561" i="3" s="1"/>
  <c r="J210" i="3"/>
  <c r="J536" i="3" s="1"/>
  <c r="J389" i="3"/>
  <c r="J549" i="3" s="1"/>
  <c r="J514" i="3"/>
  <c r="J562" i="3" s="1"/>
  <c r="I202" i="3"/>
  <c r="I528" i="3" s="1"/>
  <c r="I381" i="3"/>
  <c r="I541" i="3" s="1"/>
  <c r="I506" i="3"/>
  <c r="I554" i="3" s="1"/>
  <c r="I204" i="3"/>
  <c r="I530" i="3" s="1"/>
  <c r="I383" i="3"/>
  <c r="I543" i="3" s="1"/>
  <c r="I508" i="3"/>
  <c r="I556" i="3" s="1"/>
  <c r="I205" i="3"/>
  <c r="I531" i="3" s="1"/>
  <c r="I384" i="3"/>
  <c r="I544" i="3" s="1"/>
  <c r="I509" i="3"/>
  <c r="I557" i="3" s="1"/>
  <c r="I206" i="3"/>
  <c r="I532" i="3" s="1"/>
  <c r="I385" i="3"/>
  <c r="I545" i="3" s="1"/>
  <c r="I510" i="3"/>
  <c r="I558" i="3" s="1"/>
  <c r="I207" i="3"/>
  <c r="I533" i="3" s="1"/>
  <c r="I386" i="3"/>
  <c r="I546" i="3" s="1"/>
  <c r="I511" i="3"/>
  <c r="I559" i="3" s="1"/>
  <c r="I208" i="3"/>
  <c r="I534" i="3" s="1"/>
  <c r="I387" i="3"/>
  <c r="I547" i="3" s="1"/>
  <c r="I512" i="3"/>
  <c r="I560" i="3" s="1"/>
  <c r="I209" i="3"/>
  <c r="I535" i="3" s="1"/>
  <c r="I388" i="3"/>
  <c r="I548" i="3" s="1"/>
  <c r="I513" i="3"/>
  <c r="I561" i="3" s="1"/>
  <c r="I210" i="3"/>
  <c r="I536" i="3" s="1"/>
  <c r="I389" i="3"/>
  <c r="I549" i="3" s="1"/>
  <c r="I514" i="3"/>
  <c r="I562" i="3" s="1"/>
  <c r="H202" i="3"/>
  <c r="H528" i="3" s="1"/>
  <c r="H381" i="3"/>
  <c r="H541" i="3" s="1"/>
  <c r="H506" i="3"/>
  <c r="H554" i="3" s="1"/>
  <c r="H204" i="3"/>
  <c r="H530" i="3" s="1"/>
  <c r="H383" i="3"/>
  <c r="H543" i="3" s="1"/>
  <c r="H508" i="3"/>
  <c r="H556" i="3" s="1"/>
  <c r="H205" i="3"/>
  <c r="H531" i="3" s="1"/>
  <c r="H384" i="3"/>
  <c r="H544" i="3"/>
  <c r="H509" i="3"/>
  <c r="H557" i="3"/>
  <c r="H206" i="3"/>
  <c r="H532" i="3" s="1"/>
  <c r="H385" i="3"/>
  <c r="H545" i="3" s="1"/>
  <c r="H510" i="3"/>
  <c r="H558" i="3"/>
  <c r="H207" i="3"/>
  <c r="H533" i="3" s="1"/>
  <c r="H386" i="3"/>
  <c r="H546" i="3" s="1"/>
  <c r="H511" i="3"/>
  <c r="H559" i="3"/>
  <c r="H208" i="3"/>
  <c r="H534" i="3" s="1"/>
  <c r="H387" i="3"/>
  <c r="H547" i="3" s="1"/>
  <c r="H512" i="3"/>
  <c r="H560" i="3"/>
  <c r="H209" i="3"/>
  <c r="H535" i="3" s="1"/>
  <c r="H388" i="3"/>
  <c r="H548" i="3" s="1"/>
  <c r="H513" i="3"/>
  <c r="H561" i="3" s="1"/>
  <c r="H210" i="3"/>
  <c r="H536" i="3" s="1"/>
  <c r="H389" i="3"/>
  <c r="H549" i="3" s="1"/>
  <c r="H514" i="3"/>
  <c r="H562" i="3" s="1"/>
  <c r="G202" i="3"/>
  <c r="G381" i="3"/>
  <c r="G541" i="3" s="1"/>
  <c r="G506" i="3"/>
  <c r="G554" i="3" s="1"/>
  <c r="G204" i="3"/>
  <c r="G530" i="3" s="1"/>
  <c r="G383" i="3"/>
  <c r="G543" i="3" s="1"/>
  <c r="G508" i="3"/>
  <c r="G556" i="3" s="1"/>
  <c r="G205" i="3"/>
  <c r="G531" i="3" s="1"/>
  <c r="G384" i="3"/>
  <c r="G544" i="3" s="1"/>
  <c r="G509" i="3"/>
  <c r="G557" i="3" s="1"/>
  <c r="G206" i="3"/>
  <c r="G532" i="3" s="1"/>
  <c r="G385" i="3"/>
  <c r="G545" i="3" s="1"/>
  <c r="G510" i="3"/>
  <c r="G558" i="3" s="1"/>
  <c r="G207" i="3"/>
  <c r="G533" i="3" s="1"/>
  <c r="G386" i="3"/>
  <c r="G546" i="3" s="1"/>
  <c r="G511" i="3"/>
  <c r="G559" i="3" s="1"/>
  <c r="G208" i="3"/>
  <c r="G534" i="3" s="1"/>
  <c r="G387" i="3"/>
  <c r="G547" i="3" s="1"/>
  <c r="G512" i="3"/>
  <c r="G560" i="3" s="1"/>
  <c r="G209" i="3"/>
  <c r="G535" i="3" s="1"/>
  <c r="G388" i="3"/>
  <c r="G548" i="3" s="1"/>
  <c r="G513" i="3"/>
  <c r="G561" i="3" s="1"/>
  <c r="G210" i="3"/>
  <c r="G536" i="3" s="1"/>
  <c r="G389" i="3"/>
  <c r="G549" i="3" s="1"/>
  <c r="G514" i="3"/>
  <c r="G562" i="3" s="1"/>
  <c r="E202" i="3"/>
  <c r="E528" i="3" s="1"/>
  <c r="E381" i="3"/>
  <c r="E541" i="3" s="1"/>
  <c r="E506" i="3"/>
  <c r="E554" i="3"/>
  <c r="E204" i="3"/>
  <c r="E530" i="3"/>
  <c r="E383" i="3"/>
  <c r="E543" i="3"/>
  <c r="E508" i="3"/>
  <c r="E556" i="3"/>
  <c r="E205" i="3"/>
  <c r="E531" i="3"/>
  <c r="E384" i="3"/>
  <c r="E544" i="3"/>
  <c r="E509" i="3"/>
  <c r="E557" i="3"/>
  <c r="E206" i="3"/>
  <c r="E532" i="3"/>
  <c r="E385" i="3"/>
  <c r="E545" i="3"/>
  <c r="E510" i="3"/>
  <c r="E558" i="3"/>
  <c r="E207" i="3"/>
  <c r="E533" i="3"/>
  <c r="E386" i="3"/>
  <c r="E546" i="3"/>
  <c r="E511" i="3"/>
  <c r="E559" i="3"/>
  <c r="E208" i="3"/>
  <c r="E534" i="3"/>
  <c r="E387" i="3"/>
  <c r="E547" i="3"/>
  <c r="E512" i="3"/>
  <c r="E560" i="3"/>
  <c r="E209" i="3"/>
  <c r="E535" i="3" s="1"/>
  <c r="E388" i="3"/>
  <c r="E548" i="3" s="1"/>
  <c r="E513" i="3"/>
  <c r="E561" i="3" s="1"/>
  <c r="E210" i="3"/>
  <c r="E536" i="3" s="1"/>
  <c r="E389" i="3"/>
  <c r="E549" i="3" s="1"/>
  <c r="E514" i="3"/>
  <c r="E562" i="3" s="1"/>
  <c r="D213" i="3"/>
  <c r="D539" i="3" s="1"/>
  <c r="D392" i="3"/>
  <c r="D552" i="3" s="1"/>
  <c r="D517" i="3"/>
  <c r="D565" i="3" s="1"/>
  <c r="K213" i="3"/>
  <c r="K392" i="3"/>
  <c r="K552" i="3" s="1"/>
  <c r="K517" i="3"/>
  <c r="K565" i="3"/>
  <c r="L213" i="3"/>
  <c r="L539" i="3"/>
  <c r="L392" i="3"/>
  <c r="L552" i="3"/>
  <c r="L517" i="3"/>
  <c r="L565" i="3"/>
  <c r="J213" i="3"/>
  <c r="J539" i="3" s="1"/>
  <c r="J392" i="3"/>
  <c r="J552" i="3" s="1"/>
  <c r="J517" i="3"/>
  <c r="J565" i="3" s="1"/>
  <c r="I213" i="3"/>
  <c r="I539" i="3" s="1"/>
  <c r="I392" i="3"/>
  <c r="I552" i="3" s="1"/>
  <c r="I517" i="3"/>
  <c r="I565" i="3" s="1"/>
  <c r="H213" i="3"/>
  <c r="H539" i="3" s="1"/>
  <c r="H392" i="3"/>
  <c r="H552" i="3" s="1"/>
  <c r="H517" i="3"/>
  <c r="H565" i="3" s="1"/>
  <c r="G213" i="3"/>
  <c r="G539" i="3" s="1"/>
  <c r="G392" i="3"/>
  <c r="G552" i="3"/>
  <c r="G517" i="3"/>
  <c r="G565" i="3" s="1"/>
  <c r="E213" i="3"/>
  <c r="E539" i="3" s="1"/>
  <c r="E392" i="3"/>
  <c r="E552" i="3" s="1"/>
  <c r="E517" i="3"/>
  <c r="E565" i="3" s="1"/>
  <c r="C213" i="3"/>
  <c r="C539" i="3" s="1"/>
  <c r="C392" i="3"/>
  <c r="C552" i="3" s="1"/>
  <c r="C517" i="3"/>
  <c r="C565" i="3" s="1"/>
  <c r="D212" i="3"/>
  <c r="D538" i="3" s="1"/>
  <c r="D391" i="3"/>
  <c r="D551" i="3" s="1"/>
  <c r="D516" i="3"/>
  <c r="D564" i="3" s="1"/>
  <c r="K212" i="3"/>
  <c r="K538" i="3" s="1"/>
  <c r="K391" i="3"/>
  <c r="K551" i="3" s="1"/>
  <c r="K516" i="3"/>
  <c r="K564" i="3" s="1"/>
  <c r="L212" i="3"/>
  <c r="L538" i="3" s="1"/>
  <c r="L391" i="3"/>
  <c r="L551" i="3" s="1"/>
  <c r="L516" i="3"/>
  <c r="L564" i="3" s="1"/>
  <c r="J212" i="3"/>
  <c r="J538" i="3" s="1"/>
  <c r="J551" i="3"/>
  <c r="J516" i="3"/>
  <c r="J564" i="3" s="1"/>
  <c r="I212" i="3"/>
  <c r="I538" i="3" s="1"/>
  <c r="I391" i="3"/>
  <c r="I551" i="3" s="1"/>
  <c r="I516" i="3"/>
  <c r="I564" i="3" s="1"/>
  <c r="H212" i="3"/>
  <c r="H538" i="3" s="1"/>
  <c r="H391" i="3"/>
  <c r="H551" i="3" s="1"/>
  <c r="H516" i="3"/>
  <c r="H564" i="3" s="1"/>
  <c r="G212" i="3"/>
  <c r="G538" i="3" s="1"/>
  <c r="G391" i="3"/>
  <c r="G551" i="3" s="1"/>
  <c r="G516" i="3"/>
  <c r="G564" i="3" s="1"/>
  <c r="E212" i="3"/>
  <c r="E538" i="3"/>
  <c r="E391" i="3"/>
  <c r="E551" i="3"/>
  <c r="E516" i="3"/>
  <c r="E564" i="3"/>
  <c r="C212" i="3"/>
  <c r="C538" i="3" s="1"/>
  <c r="C391" i="3"/>
  <c r="C551" i="3" s="1"/>
  <c r="C516" i="3"/>
  <c r="C564" i="3" s="1"/>
  <c r="D211" i="3"/>
  <c r="D537" i="3"/>
  <c r="D390" i="3"/>
  <c r="D550" i="3" s="1"/>
  <c r="D515" i="3"/>
  <c r="D563" i="3" s="1"/>
  <c r="K211" i="3"/>
  <c r="K537" i="3" s="1"/>
  <c r="K390" i="3"/>
  <c r="K550" i="3" s="1"/>
  <c r="K515" i="3"/>
  <c r="K563" i="3" s="1"/>
  <c r="L211" i="3"/>
  <c r="L537" i="3" s="1"/>
  <c r="L390" i="3"/>
  <c r="L550" i="3" s="1"/>
  <c r="L515" i="3"/>
  <c r="L563" i="3" s="1"/>
  <c r="J211" i="3"/>
  <c r="J537" i="3" s="1"/>
  <c r="J576" i="3" s="1"/>
  <c r="J390" i="3"/>
  <c r="J550" i="3" s="1"/>
  <c r="J515" i="3"/>
  <c r="J563" i="3"/>
  <c r="I211" i="3"/>
  <c r="I537" i="3" s="1"/>
  <c r="I390" i="3"/>
  <c r="I550" i="3" s="1"/>
  <c r="I515" i="3"/>
  <c r="I563" i="3"/>
  <c r="H211" i="3"/>
  <c r="H537" i="3" s="1"/>
  <c r="H390" i="3"/>
  <c r="H550" i="3" s="1"/>
  <c r="H515" i="3"/>
  <c r="H563" i="3" s="1"/>
  <c r="G211" i="3"/>
  <c r="G537" i="3" s="1"/>
  <c r="G390" i="3"/>
  <c r="G550" i="3" s="1"/>
  <c r="G515" i="3"/>
  <c r="G563" i="3" s="1"/>
  <c r="E211" i="3"/>
  <c r="E537" i="3"/>
  <c r="E390" i="3"/>
  <c r="E550" i="3"/>
  <c r="E515" i="3"/>
  <c r="E563" i="3"/>
  <c r="C211" i="3"/>
  <c r="C537" i="3" s="1"/>
  <c r="C390" i="3"/>
  <c r="C550" i="3" s="1"/>
  <c r="C515" i="3"/>
  <c r="C563" i="3" s="1"/>
  <c r="D203" i="3"/>
  <c r="D529" i="3" s="1"/>
  <c r="D382" i="3"/>
  <c r="D542" i="3" s="1"/>
  <c r="D507" i="3"/>
  <c r="D555" i="3" s="1"/>
  <c r="K203" i="3"/>
  <c r="K529" i="3"/>
  <c r="K382" i="3"/>
  <c r="K542" i="3" s="1"/>
  <c r="K507" i="3"/>
  <c r="K555" i="3" s="1"/>
  <c r="L203" i="3"/>
  <c r="L529" i="3"/>
  <c r="L382" i="3"/>
  <c r="L542" i="3"/>
  <c r="L507" i="3"/>
  <c r="L555" i="3"/>
  <c r="J203" i="3"/>
  <c r="J529" i="3" s="1"/>
  <c r="J382" i="3"/>
  <c r="J542" i="3" s="1"/>
  <c r="J507" i="3"/>
  <c r="J555" i="3" s="1"/>
  <c r="I203" i="3"/>
  <c r="I529" i="3" s="1"/>
  <c r="I382" i="3"/>
  <c r="I542" i="3" s="1"/>
  <c r="I507" i="3"/>
  <c r="I555" i="3" s="1"/>
  <c r="H203" i="3"/>
  <c r="H529" i="3" s="1"/>
  <c r="H382" i="3"/>
  <c r="H542" i="3" s="1"/>
  <c r="H507" i="3"/>
  <c r="H555" i="3" s="1"/>
  <c r="G203" i="3"/>
  <c r="G529" i="3" s="1"/>
  <c r="G382" i="3"/>
  <c r="G542" i="3" s="1"/>
  <c r="G507" i="3"/>
  <c r="G555" i="3" s="1"/>
  <c r="E203" i="3"/>
  <c r="E529" i="3" s="1"/>
  <c r="E382" i="3"/>
  <c r="E542" i="3" s="1"/>
  <c r="E507" i="3"/>
  <c r="E555" i="3" s="1"/>
  <c r="C203" i="3"/>
  <c r="C529" i="3" s="1"/>
  <c r="C382" i="3"/>
  <c r="C542" i="3" s="1"/>
  <c r="C507" i="3"/>
  <c r="C555" i="3" s="1"/>
  <c r="D518" i="3"/>
  <c r="N518" i="3" s="1"/>
  <c r="N566" i="3" s="1"/>
  <c r="A524" i="3"/>
  <c r="L518" i="3"/>
  <c r="E518" i="3"/>
  <c r="M514" i="3"/>
  <c r="M512" i="3"/>
  <c r="M511" i="3"/>
  <c r="M510" i="3"/>
  <c r="M507" i="3"/>
  <c r="D505" i="3"/>
  <c r="F505" i="3" s="1"/>
  <c r="K505" i="3"/>
  <c r="L505" i="3"/>
  <c r="M505" i="3" s="1"/>
  <c r="J505" i="3"/>
  <c r="I505" i="3"/>
  <c r="H505" i="3"/>
  <c r="G505" i="3"/>
  <c r="E505" i="3"/>
  <c r="N500" i="3"/>
  <c r="M500" i="3"/>
  <c r="F500" i="3"/>
  <c r="M499" i="3"/>
  <c r="N498" i="3"/>
  <c r="M498" i="3"/>
  <c r="F498" i="3"/>
  <c r="F496" i="3"/>
  <c r="M494" i="3"/>
  <c r="F494" i="3"/>
  <c r="M493" i="3"/>
  <c r="F493" i="3"/>
  <c r="D492" i="3"/>
  <c r="K492" i="3"/>
  <c r="L492" i="3"/>
  <c r="M492" i="3" s="1"/>
  <c r="J492" i="3"/>
  <c r="I492" i="3"/>
  <c r="H492" i="3"/>
  <c r="G492" i="3"/>
  <c r="E492" i="3"/>
  <c r="C492" i="3"/>
  <c r="F487" i="3"/>
  <c r="F485" i="3"/>
  <c r="N483" i="3"/>
  <c r="F483" i="3"/>
  <c r="F482" i="3"/>
  <c r="M481" i="3"/>
  <c r="F481" i="3"/>
  <c r="M480" i="3"/>
  <c r="F480" i="3"/>
  <c r="D479" i="3"/>
  <c r="K479" i="3"/>
  <c r="L479" i="3"/>
  <c r="M479" i="3" s="1"/>
  <c r="J479" i="3"/>
  <c r="I479" i="3"/>
  <c r="H479" i="3"/>
  <c r="G479" i="3"/>
  <c r="E479" i="3"/>
  <c r="F479" i="3" s="1"/>
  <c r="C479" i="3"/>
  <c r="F477" i="3"/>
  <c r="F475" i="3"/>
  <c r="M474" i="3"/>
  <c r="F474" i="3"/>
  <c r="N472" i="3"/>
  <c r="M472" i="3"/>
  <c r="F472" i="3"/>
  <c r="M471" i="3"/>
  <c r="F471" i="3"/>
  <c r="M470" i="3"/>
  <c r="F470" i="3"/>
  <c r="F469" i="3"/>
  <c r="M468" i="3"/>
  <c r="F468" i="3"/>
  <c r="M467" i="3"/>
  <c r="F467" i="3"/>
  <c r="D466" i="3"/>
  <c r="F466" i="3" s="1"/>
  <c r="K466" i="3"/>
  <c r="L466" i="3"/>
  <c r="M466" i="3" s="1"/>
  <c r="J466" i="3"/>
  <c r="I466" i="3"/>
  <c r="H466" i="3"/>
  <c r="G466" i="3"/>
  <c r="E466" i="3"/>
  <c r="C466" i="3"/>
  <c r="N462" i="3"/>
  <c r="M462" i="3"/>
  <c r="N461" i="3"/>
  <c r="M461" i="3"/>
  <c r="F461" i="3"/>
  <c r="F459" i="3"/>
  <c r="N457" i="3"/>
  <c r="M457" i="3"/>
  <c r="F457" i="3"/>
  <c r="M455" i="3"/>
  <c r="F455" i="3"/>
  <c r="M454" i="3"/>
  <c r="F454" i="3"/>
  <c r="D453" i="3"/>
  <c r="F453" i="3" s="1"/>
  <c r="K453" i="3"/>
  <c r="L453" i="3"/>
  <c r="M453" i="3" s="1"/>
  <c r="J453" i="3"/>
  <c r="I453" i="3"/>
  <c r="H453" i="3"/>
  <c r="G453" i="3"/>
  <c r="E453" i="3"/>
  <c r="C453" i="3"/>
  <c r="M452" i="3"/>
  <c r="F450" i="3"/>
  <c r="M449" i="3"/>
  <c r="F449" i="3"/>
  <c r="N448" i="3"/>
  <c r="M448" i="3"/>
  <c r="F448" i="3"/>
  <c r="N447" i="3"/>
  <c r="M447" i="3"/>
  <c r="F447" i="3"/>
  <c r="M446" i="3"/>
  <c r="F446" i="3"/>
  <c r="N444" i="3"/>
  <c r="M444" i="3"/>
  <c r="F444" i="3"/>
  <c r="F443" i="3"/>
  <c r="M442" i="3"/>
  <c r="F442" i="3"/>
  <c r="N441" i="3"/>
  <c r="M441" i="3"/>
  <c r="F441" i="3"/>
  <c r="D440" i="3"/>
  <c r="F440" i="3" s="1"/>
  <c r="K440" i="3"/>
  <c r="L440" i="3"/>
  <c r="M440" i="3" s="1"/>
  <c r="J440" i="3"/>
  <c r="I440" i="3"/>
  <c r="H440" i="3"/>
  <c r="G440" i="3"/>
  <c r="E440" i="3"/>
  <c r="C440" i="3"/>
  <c r="N435" i="3"/>
  <c r="M435" i="3"/>
  <c r="F435" i="3"/>
  <c r="F433" i="3"/>
  <c r="N432" i="3"/>
  <c r="M431" i="3"/>
  <c r="F431" i="3"/>
  <c r="M430" i="3"/>
  <c r="F430" i="3"/>
  <c r="M429" i="3"/>
  <c r="F429" i="3"/>
  <c r="N428" i="3"/>
  <c r="M428" i="3"/>
  <c r="F428" i="3"/>
  <c r="D427" i="3"/>
  <c r="N427" i="3"/>
  <c r="K427" i="3"/>
  <c r="L427" i="3"/>
  <c r="M427" i="3" s="1"/>
  <c r="J427" i="3"/>
  <c r="I427" i="3"/>
  <c r="H427" i="3"/>
  <c r="G427" i="3"/>
  <c r="E427" i="3"/>
  <c r="F427" i="3" s="1"/>
  <c r="C427" i="3"/>
  <c r="M422" i="3"/>
  <c r="F422" i="3"/>
  <c r="N421" i="3"/>
  <c r="F421" i="3"/>
  <c r="N420" i="3"/>
  <c r="M420" i="3"/>
  <c r="F420" i="3"/>
  <c r="F418" i="3"/>
  <c r="M417" i="3"/>
  <c r="F417" i="3"/>
  <c r="M416" i="3"/>
  <c r="F416" i="3"/>
  <c r="M415" i="3"/>
  <c r="F415" i="3"/>
  <c r="D414" i="3"/>
  <c r="K414" i="3"/>
  <c r="L414" i="3"/>
  <c r="M414" i="3"/>
  <c r="J414" i="3"/>
  <c r="I414" i="3"/>
  <c r="H414" i="3"/>
  <c r="G414" i="3"/>
  <c r="E414" i="3"/>
  <c r="F414" i="3"/>
  <c r="C414" i="3"/>
  <c r="N413" i="3"/>
  <c r="F412" i="3"/>
  <c r="N410" i="3"/>
  <c r="F410" i="3"/>
  <c r="N409" i="3"/>
  <c r="M409" i="3"/>
  <c r="F409" i="3"/>
  <c r="M408" i="3"/>
  <c r="F408" i="3"/>
  <c r="M407" i="3"/>
  <c r="F407" i="3"/>
  <c r="M406" i="3"/>
  <c r="F406" i="3"/>
  <c r="M405" i="3"/>
  <c r="F405" i="3"/>
  <c r="M404" i="3"/>
  <c r="F404" i="3"/>
  <c r="M403" i="3"/>
  <c r="F403" i="3"/>
  <c r="M402" i="3"/>
  <c r="F402" i="3"/>
  <c r="A398" i="3"/>
  <c r="L393" i="3"/>
  <c r="E393" i="3"/>
  <c r="M388" i="3"/>
  <c r="F386" i="3"/>
  <c r="M384" i="3"/>
  <c r="F384" i="3"/>
  <c r="M383" i="3"/>
  <c r="F383" i="3"/>
  <c r="M382" i="3"/>
  <c r="F381" i="3"/>
  <c r="D380" i="3"/>
  <c r="F380" i="3" s="1"/>
  <c r="K380" i="3"/>
  <c r="L380" i="3"/>
  <c r="M380" i="3" s="1"/>
  <c r="J380" i="3"/>
  <c r="I380" i="3"/>
  <c r="H380" i="3"/>
  <c r="G380" i="3"/>
  <c r="E380" i="3"/>
  <c r="C380" i="3"/>
  <c r="N374" i="3"/>
  <c r="M374" i="3"/>
  <c r="F374" i="3"/>
  <c r="D367" i="3"/>
  <c r="F367" i="3" s="1"/>
  <c r="K367" i="3"/>
  <c r="L367" i="3"/>
  <c r="M367" i="3" s="1"/>
  <c r="J367" i="3"/>
  <c r="I367" i="3"/>
  <c r="H367" i="3"/>
  <c r="G367" i="3"/>
  <c r="E367" i="3"/>
  <c r="C367" i="3"/>
  <c r="M363" i="3"/>
  <c r="F363" i="3"/>
  <c r="N362" i="3"/>
  <c r="M362" i="3"/>
  <c r="F362" i="3"/>
  <c r="M361" i="3"/>
  <c r="F361" i="3"/>
  <c r="M360" i="3"/>
  <c r="F360" i="3"/>
  <c r="F358" i="3"/>
  <c r="F357" i="3"/>
  <c r="M356" i="3"/>
  <c r="F356" i="3"/>
  <c r="M355" i="3"/>
  <c r="F355" i="3"/>
  <c r="D354" i="3"/>
  <c r="K354" i="3"/>
  <c r="L354" i="3"/>
  <c r="M354" i="3" s="1"/>
  <c r="J354" i="3"/>
  <c r="I354" i="3"/>
  <c r="H354" i="3"/>
  <c r="G354" i="3"/>
  <c r="E354" i="3"/>
  <c r="C354" i="3"/>
  <c r="F350" i="3"/>
  <c r="M349" i="3"/>
  <c r="F349" i="3"/>
  <c r="F347" i="3"/>
  <c r="F345" i="3"/>
  <c r="F344" i="3"/>
  <c r="M343" i="3"/>
  <c r="F343" i="3"/>
  <c r="M342" i="3"/>
  <c r="F342" i="3"/>
  <c r="D341" i="3"/>
  <c r="F341" i="3" s="1"/>
  <c r="K341" i="3"/>
  <c r="L341" i="3"/>
  <c r="M341" i="3" s="1"/>
  <c r="J341" i="3"/>
  <c r="I341" i="3"/>
  <c r="H341" i="3"/>
  <c r="G341" i="3"/>
  <c r="E341" i="3"/>
  <c r="M336" i="3"/>
  <c r="F336" i="3"/>
  <c r="M334" i="3"/>
  <c r="F334" i="3"/>
  <c r="M330" i="3"/>
  <c r="F330" i="3"/>
  <c r="N329" i="3"/>
  <c r="M329" i="3"/>
  <c r="F329" i="3"/>
  <c r="D328" i="3"/>
  <c r="K328" i="3"/>
  <c r="L328" i="3"/>
  <c r="M328" i="3"/>
  <c r="J328" i="3"/>
  <c r="I328" i="3"/>
  <c r="H328" i="3"/>
  <c r="G328" i="3"/>
  <c r="E328" i="3"/>
  <c r="F328" i="3"/>
  <c r="C328" i="3"/>
  <c r="F324" i="3"/>
  <c r="N323" i="3"/>
  <c r="M323" i="3"/>
  <c r="F323" i="3"/>
  <c r="F321" i="3"/>
  <c r="M319" i="3"/>
  <c r="F319" i="3"/>
  <c r="F318" i="3"/>
  <c r="M317" i="3"/>
  <c r="F317" i="3"/>
  <c r="M316" i="3"/>
  <c r="F316" i="3"/>
  <c r="D315" i="3"/>
  <c r="K315" i="3"/>
  <c r="L315" i="3"/>
  <c r="M315" i="3" s="1"/>
  <c r="J315" i="3"/>
  <c r="I315" i="3"/>
  <c r="H315" i="3"/>
  <c r="G315" i="3"/>
  <c r="E315" i="3"/>
  <c r="C315" i="3"/>
  <c r="N310" i="3"/>
  <c r="F310" i="3"/>
  <c r="N308" i="3"/>
  <c r="M304" i="3"/>
  <c r="F304" i="3"/>
  <c r="N303" i="3"/>
  <c r="M303" i="3"/>
  <c r="F303" i="3"/>
  <c r="D302" i="3"/>
  <c r="K302" i="3"/>
  <c r="L302" i="3"/>
  <c r="M302" i="3" s="1"/>
  <c r="J302" i="3"/>
  <c r="I302" i="3"/>
  <c r="H302" i="3"/>
  <c r="G302" i="3"/>
  <c r="E302" i="3"/>
  <c r="C302" i="3"/>
  <c r="M297" i="3"/>
  <c r="F297" i="3"/>
  <c r="N295" i="3"/>
  <c r="F295" i="3"/>
  <c r="F294" i="3"/>
  <c r="F293" i="3"/>
  <c r="M292" i="3"/>
  <c r="F292" i="3"/>
  <c r="M291" i="3"/>
  <c r="F291" i="3"/>
  <c r="N290" i="3"/>
  <c r="M290" i="3"/>
  <c r="F290" i="3"/>
  <c r="D289" i="3"/>
  <c r="K289" i="3"/>
  <c r="L289" i="3"/>
  <c r="M289" i="3"/>
  <c r="J289" i="3"/>
  <c r="I289" i="3"/>
  <c r="H289" i="3"/>
  <c r="G289" i="3"/>
  <c r="E289" i="3"/>
  <c r="C289" i="3"/>
  <c r="M284" i="3"/>
  <c r="F284" i="3"/>
  <c r="F282" i="3"/>
  <c r="M278" i="3"/>
  <c r="F278" i="3"/>
  <c r="N277" i="3"/>
  <c r="M277" i="3"/>
  <c r="F277" i="3"/>
  <c r="D276" i="3"/>
  <c r="K276" i="3"/>
  <c r="L276" i="3"/>
  <c r="M276" i="3"/>
  <c r="J276" i="3"/>
  <c r="I276" i="3"/>
  <c r="H276" i="3"/>
  <c r="G276" i="3"/>
  <c r="E276" i="3"/>
  <c r="F276" i="3"/>
  <c r="C276" i="3"/>
  <c r="N271" i="3"/>
  <c r="M271" i="3"/>
  <c r="F271" i="3"/>
  <c r="M270" i="3"/>
  <c r="F270" i="3"/>
  <c r="N269" i="3"/>
  <c r="M269" i="3"/>
  <c r="F269" i="3"/>
  <c r="F267" i="3"/>
  <c r="F266" i="3"/>
  <c r="M265" i="3"/>
  <c r="F265" i="3"/>
  <c r="M264" i="3"/>
  <c r="F264" i="3"/>
  <c r="D263" i="3"/>
  <c r="F263" i="3" s="1"/>
  <c r="K263" i="3"/>
  <c r="L263" i="3"/>
  <c r="M263" i="3" s="1"/>
  <c r="J263" i="3"/>
  <c r="I263" i="3"/>
  <c r="H263" i="3"/>
  <c r="G263" i="3"/>
  <c r="E263" i="3"/>
  <c r="C263" i="3"/>
  <c r="M258" i="3"/>
  <c r="F258" i="3"/>
  <c r="M256" i="3"/>
  <c r="F256" i="3"/>
  <c r="N254" i="3"/>
  <c r="M254" i="3"/>
  <c r="F254" i="3"/>
  <c r="F253" i="3"/>
  <c r="M252" i="3"/>
  <c r="F252" i="3"/>
  <c r="M251" i="3"/>
  <c r="F251" i="3"/>
  <c r="D250" i="3"/>
  <c r="K250" i="3"/>
  <c r="L250" i="3"/>
  <c r="M250" i="3"/>
  <c r="J250" i="3"/>
  <c r="I250" i="3"/>
  <c r="H250" i="3"/>
  <c r="G250" i="3"/>
  <c r="E250" i="3"/>
  <c r="F250" i="3"/>
  <c r="C250" i="3"/>
  <c r="N245" i="3"/>
  <c r="M245" i="3"/>
  <c r="F245" i="3"/>
  <c r="M243" i="3"/>
  <c r="F243" i="3"/>
  <c r="F241" i="3"/>
  <c r="F240" i="3"/>
  <c r="M239" i="3"/>
  <c r="F239" i="3"/>
  <c r="M238" i="3"/>
  <c r="F238" i="3"/>
  <c r="D237" i="3"/>
  <c r="K237" i="3"/>
  <c r="M237" i="3" s="1"/>
  <c r="L237" i="3"/>
  <c r="J237" i="3"/>
  <c r="I237" i="3"/>
  <c r="H237" i="3"/>
  <c r="G237" i="3"/>
  <c r="E237" i="3"/>
  <c r="F237" i="3"/>
  <c r="C237" i="3"/>
  <c r="M232" i="3"/>
  <c r="F232" i="3"/>
  <c r="M231" i="3"/>
  <c r="F231" i="3"/>
  <c r="M230" i="3"/>
  <c r="F230" i="3"/>
  <c r="N229" i="3"/>
  <c r="M229" i="3"/>
  <c r="F229" i="3"/>
  <c r="N228" i="3"/>
  <c r="M228" i="3"/>
  <c r="F228" i="3"/>
  <c r="N227" i="3"/>
  <c r="M227" i="3"/>
  <c r="F227" i="3"/>
  <c r="M226" i="3"/>
  <c r="F226" i="3"/>
  <c r="M225" i="3"/>
  <c r="F225" i="3"/>
  <c r="A221" i="3"/>
  <c r="L214" i="3"/>
  <c r="H214" i="3"/>
  <c r="F213" i="3"/>
  <c r="M211" i="3"/>
  <c r="F211" i="3"/>
  <c r="M210" i="3"/>
  <c r="F202" i="3"/>
  <c r="D201" i="3"/>
  <c r="F201" i="3" s="1"/>
  <c r="K201" i="3"/>
  <c r="L201" i="3"/>
  <c r="M201" i="3" s="1"/>
  <c r="J201" i="3"/>
  <c r="I201" i="3"/>
  <c r="H201" i="3"/>
  <c r="G201" i="3"/>
  <c r="E201" i="3"/>
  <c r="C201" i="3"/>
  <c r="F196" i="3"/>
  <c r="F194" i="3"/>
  <c r="M190" i="3"/>
  <c r="F190" i="3"/>
  <c r="N189" i="3"/>
  <c r="M189" i="3"/>
  <c r="F189" i="3"/>
  <c r="D188" i="3"/>
  <c r="F188" i="3" s="1"/>
  <c r="K188" i="3"/>
  <c r="L188" i="3"/>
  <c r="M188" i="3" s="1"/>
  <c r="J188" i="3"/>
  <c r="I188" i="3"/>
  <c r="H188" i="3"/>
  <c r="G188" i="3"/>
  <c r="E188" i="3"/>
  <c r="C188" i="3"/>
  <c r="F183" i="3"/>
  <c r="M182" i="3"/>
  <c r="F182" i="3"/>
  <c r="M181" i="3"/>
  <c r="F181" i="3"/>
  <c r="F179" i="3"/>
  <c r="M178" i="3"/>
  <c r="F178" i="3"/>
  <c r="M177" i="3"/>
  <c r="F177" i="3"/>
  <c r="M176" i="3"/>
  <c r="F176" i="3"/>
  <c r="D175" i="3"/>
  <c r="K175" i="3"/>
  <c r="L175" i="3"/>
  <c r="M175" i="3"/>
  <c r="J175" i="3"/>
  <c r="I175" i="3"/>
  <c r="H175" i="3"/>
  <c r="G175" i="3"/>
  <c r="E175" i="3"/>
  <c r="F175" i="3"/>
  <c r="C175" i="3"/>
  <c r="F171" i="3"/>
  <c r="M170" i="3"/>
  <c r="F170" i="3"/>
  <c r="N168" i="3"/>
  <c r="F168" i="3"/>
  <c r="M167" i="3"/>
  <c r="F167" i="3"/>
  <c r="F166" i="3"/>
  <c r="F165" i="3"/>
  <c r="M164" i="3"/>
  <c r="F164" i="3"/>
  <c r="M163" i="3"/>
  <c r="F163" i="3"/>
  <c r="D162" i="3"/>
  <c r="K162" i="3"/>
  <c r="L162" i="3"/>
  <c r="M162" i="3"/>
  <c r="J162" i="3"/>
  <c r="I162" i="3"/>
  <c r="H162" i="3"/>
  <c r="G162" i="3"/>
  <c r="E162" i="3"/>
  <c r="F162" i="3"/>
  <c r="C162" i="3"/>
  <c r="F158" i="3"/>
  <c r="M157" i="3"/>
  <c r="F157" i="3"/>
  <c r="F155" i="3"/>
  <c r="F154" i="3"/>
  <c r="M153" i="3"/>
  <c r="F153" i="3"/>
  <c r="F152" i="3"/>
  <c r="M151" i="3"/>
  <c r="F151" i="3"/>
  <c r="M150" i="3"/>
  <c r="F150" i="3"/>
  <c r="D149" i="3"/>
  <c r="F149" i="3" s="1"/>
  <c r="K149" i="3"/>
  <c r="L149" i="3"/>
  <c r="M149" i="3" s="1"/>
  <c r="J149" i="3"/>
  <c r="I149" i="3"/>
  <c r="H149" i="3"/>
  <c r="G149" i="3"/>
  <c r="E149" i="3"/>
  <c r="M138" i="3"/>
  <c r="F138" i="3"/>
  <c r="M137" i="3"/>
  <c r="F137" i="3"/>
  <c r="D136" i="3"/>
  <c r="F136" i="3" s="1"/>
  <c r="K136" i="3"/>
  <c r="L136" i="3"/>
  <c r="M136" i="3" s="1"/>
  <c r="J136" i="3"/>
  <c r="I136" i="3"/>
  <c r="H136" i="3"/>
  <c r="G136" i="3"/>
  <c r="E136" i="3"/>
  <c r="C136" i="3"/>
  <c r="F132" i="3"/>
  <c r="M131" i="3"/>
  <c r="F131" i="3"/>
  <c r="M129" i="3"/>
  <c r="F129" i="3"/>
  <c r="F128" i="3"/>
  <c r="M127" i="3"/>
  <c r="F127" i="3"/>
  <c r="F126" i="3"/>
  <c r="M125" i="3"/>
  <c r="F125" i="3"/>
  <c r="M124" i="3"/>
  <c r="F124" i="3"/>
  <c r="D123" i="3"/>
  <c r="F123" i="3" s="1"/>
  <c r="K123" i="3"/>
  <c r="L123" i="3"/>
  <c r="M123" i="3" s="1"/>
  <c r="J123" i="3"/>
  <c r="I123" i="3"/>
  <c r="H123" i="3"/>
  <c r="G123" i="3"/>
  <c r="E123" i="3"/>
  <c r="C123" i="3"/>
  <c r="M118" i="3"/>
  <c r="F118" i="3"/>
  <c r="N116" i="3"/>
  <c r="M116" i="3"/>
  <c r="F116" i="3"/>
  <c r="F115" i="3"/>
  <c r="F114" i="3"/>
  <c r="F113" i="3"/>
  <c r="M112" i="3"/>
  <c r="F112" i="3"/>
  <c r="M111" i="3"/>
  <c r="F111" i="3"/>
  <c r="D110" i="3"/>
  <c r="K110" i="3"/>
  <c r="L110" i="3"/>
  <c r="M110" i="3" s="1"/>
  <c r="J110" i="3"/>
  <c r="I110" i="3"/>
  <c r="H110" i="3"/>
  <c r="G110" i="3"/>
  <c r="E110" i="3"/>
  <c r="C110" i="3"/>
  <c r="F105" i="3"/>
  <c r="M99" i="3"/>
  <c r="F99" i="3"/>
  <c r="N98" i="3"/>
  <c r="M98" i="3"/>
  <c r="F98" i="3"/>
  <c r="D97" i="3"/>
  <c r="K97" i="3"/>
  <c r="L97" i="3"/>
  <c r="M97" i="3"/>
  <c r="J97" i="3"/>
  <c r="I97" i="3"/>
  <c r="H97" i="3"/>
  <c r="G97" i="3"/>
  <c r="E97" i="3"/>
  <c r="F97" i="3"/>
  <c r="C97" i="3"/>
  <c r="M92" i="3"/>
  <c r="F92" i="3"/>
  <c r="M86" i="3"/>
  <c r="F86" i="3"/>
  <c r="M85" i="3"/>
  <c r="F85" i="3"/>
  <c r="D84" i="3"/>
  <c r="K84" i="3"/>
  <c r="L84" i="3"/>
  <c r="M84" i="3" s="1"/>
  <c r="J84" i="3"/>
  <c r="I84" i="3"/>
  <c r="H84" i="3"/>
  <c r="G84" i="3"/>
  <c r="E84" i="3"/>
  <c r="C84" i="3"/>
  <c r="F81" i="3"/>
  <c r="F80" i="3"/>
  <c r="M79" i="3"/>
  <c r="F79" i="3"/>
  <c r="M77" i="3"/>
  <c r="F77" i="3"/>
  <c r="F76" i="3"/>
  <c r="F75" i="3"/>
  <c r="M74" i="3"/>
  <c r="F74" i="3"/>
  <c r="M73" i="3"/>
  <c r="F73" i="3"/>
  <c r="M72" i="3"/>
  <c r="F72" i="3"/>
  <c r="D71" i="3"/>
  <c r="F71" i="3" s="1"/>
  <c r="K71" i="3"/>
  <c r="L71" i="3"/>
  <c r="M71" i="3" s="1"/>
  <c r="J71" i="3"/>
  <c r="I71" i="3"/>
  <c r="H71" i="3"/>
  <c r="G71" i="3"/>
  <c r="E71" i="3"/>
  <c r="C71" i="3"/>
  <c r="M66" i="3"/>
  <c r="F66" i="3"/>
  <c r="F64" i="3"/>
  <c r="F61" i="3"/>
  <c r="M60" i="3"/>
  <c r="F60" i="3"/>
  <c r="M59" i="3"/>
  <c r="F59" i="3"/>
  <c r="D58" i="3"/>
  <c r="K58" i="3"/>
  <c r="L58" i="3"/>
  <c r="M58" i="3"/>
  <c r="J58" i="3"/>
  <c r="I58" i="3"/>
  <c r="H58" i="3"/>
  <c r="G58" i="3"/>
  <c r="E58" i="3"/>
  <c r="F58" i="3"/>
  <c r="C58" i="3"/>
  <c r="M57" i="3"/>
  <c r="M56" i="3"/>
  <c r="F56" i="3"/>
  <c r="M54" i="3"/>
  <c r="F54" i="3"/>
  <c r="M53" i="3"/>
  <c r="F53" i="3"/>
  <c r="M52" i="3"/>
  <c r="F52" i="3"/>
  <c r="M51" i="3"/>
  <c r="F51" i="3"/>
  <c r="M49" i="3"/>
  <c r="F49" i="3"/>
  <c r="M48" i="3"/>
  <c r="F48" i="3"/>
  <c r="M47" i="3"/>
  <c r="F47" i="3"/>
  <c r="M46" i="3"/>
  <c r="F46" i="3"/>
  <c r="D45" i="3"/>
  <c r="K45" i="3"/>
  <c r="L45" i="3"/>
  <c r="M45" i="3"/>
  <c r="J45" i="3"/>
  <c r="I45" i="3"/>
  <c r="H45" i="3"/>
  <c r="G45" i="3"/>
  <c r="E45" i="3"/>
  <c r="F45" i="3"/>
  <c r="C45" i="3"/>
  <c r="M40" i="3"/>
  <c r="F40" i="3"/>
  <c r="M38" i="3"/>
  <c r="F38" i="3"/>
  <c r="M37" i="3"/>
  <c r="F37" i="3"/>
  <c r="M36" i="3"/>
  <c r="F36" i="3"/>
  <c r="M35" i="3"/>
  <c r="F35" i="3"/>
  <c r="M34" i="3"/>
  <c r="F34" i="3"/>
  <c r="M33" i="3"/>
  <c r="F33" i="3"/>
  <c r="D32" i="3"/>
  <c r="F32" i="3" s="1"/>
  <c r="K32" i="3"/>
  <c r="L32" i="3"/>
  <c r="M32" i="3"/>
  <c r="J32" i="3"/>
  <c r="I32" i="3"/>
  <c r="H32" i="3"/>
  <c r="G32" i="3"/>
  <c r="E32" i="3"/>
  <c r="C32" i="3"/>
  <c r="M27" i="3"/>
  <c r="F27" i="3"/>
  <c r="M25" i="3"/>
  <c r="F25" i="3"/>
  <c r="F23" i="3"/>
  <c r="M22" i="3"/>
  <c r="F22" i="3"/>
  <c r="M21" i="3"/>
  <c r="F21" i="3"/>
  <c r="M20" i="3"/>
  <c r="F20" i="3"/>
  <c r="D19" i="3"/>
  <c r="K19" i="3"/>
  <c r="L19" i="3"/>
  <c r="M19" i="3" s="1"/>
  <c r="J19" i="3"/>
  <c r="I19" i="3"/>
  <c r="H19" i="3"/>
  <c r="G19" i="3"/>
  <c r="E19" i="3"/>
  <c r="C19" i="3"/>
  <c r="F18" i="3"/>
  <c r="F17" i="3"/>
  <c r="F16" i="3"/>
  <c r="F15" i="3"/>
  <c r="M14" i="3"/>
  <c r="F14" i="3"/>
  <c r="M13" i="3"/>
  <c r="F13" i="3"/>
  <c r="N12" i="3"/>
  <c r="M12" i="3"/>
  <c r="F12" i="3"/>
  <c r="M11" i="3"/>
  <c r="F11" i="3"/>
  <c r="M10" i="3"/>
  <c r="F10" i="3"/>
  <c r="M9" i="3"/>
  <c r="F9" i="3"/>
  <c r="M8" i="3"/>
  <c r="F8" i="3"/>
  <c r="N7" i="3"/>
  <c r="M7" i="3"/>
  <c r="F7" i="3"/>
  <c r="H25" i="2"/>
  <c r="H27" i="2" s="1"/>
  <c r="G25" i="2"/>
  <c r="G27" i="2" s="1"/>
  <c r="D25" i="2"/>
  <c r="D27" i="2" s="1"/>
  <c r="F27" i="2" s="1"/>
  <c r="E25" i="2"/>
  <c r="E27" i="2"/>
  <c r="C25" i="2"/>
  <c r="C27" i="2" s="1"/>
  <c r="H26" i="2"/>
  <c r="G26" i="2"/>
  <c r="D26" i="2"/>
  <c r="E26" i="2"/>
  <c r="F26" i="2"/>
  <c r="C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206" i="1"/>
  <c r="E138" i="1"/>
  <c r="D185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H327" i="1"/>
  <c r="I327" i="1"/>
  <c r="J327" i="1"/>
  <c r="K327" i="1"/>
  <c r="H328" i="1"/>
  <c r="I328" i="1"/>
  <c r="J328" i="1"/>
  <c r="K328" i="1"/>
  <c r="M328" i="1" s="1"/>
  <c r="H329" i="1"/>
  <c r="I329" i="1"/>
  <c r="J329" i="1"/>
  <c r="K329" i="1"/>
  <c r="H330" i="1"/>
  <c r="I330" i="1"/>
  <c r="J330" i="1"/>
  <c r="K330" i="1"/>
  <c r="M330" i="1" s="1"/>
  <c r="H331" i="1"/>
  <c r="I331" i="1"/>
  <c r="J331" i="1"/>
  <c r="K331" i="1"/>
  <c r="H332" i="1"/>
  <c r="I332" i="1"/>
  <c r="J332" i="1"/>
  <c r="K332" i="1"/>
  <c r="M332" i="1" s="1"/>
  <c r="H333" i="1"/>
  <c r="I333" i="1"/>
  <c r="J333" i="1"/>
  <c r="K333" i="1"/>
  <c r="H334" i="1"/>
  <c r="I334" i="1"/>
  <c r="J334" i="1"/>
  <c r="K334" i="1"/>
  <c r="M334" i="1" s="1"/>
  <c r="H335" i="1"/>
  <c r="I335" i="1"/>
  <c r="J335" i="1"/>
  <c r="K335" i="1"/>
  <c r="H336" i="1"/>
  <c r="I336" i="1"/>
  <c r="J336" i="1"/>
  <c r="K336" i="1"/>
  <c r="M336" i="1" s="1"/>
  <c r="H337" i="1"/>
  <c r="I337" i="1"/>
  <c r="J337" i="1"/>
  <c r="K337" i="1"/>
  <c r="H338" i="1"/>
  <c r="I338" i="1"/>
  <c r="J338" i="1"/>
  <c r="K338" i="1"/>
  <c r="M338" i="1" s="1"/>
  <c r="G338" i="1"/>
  <c r="G337" i="1"/>
  <c r="G336" i="1"/>
  <c r="G335" i="1"/>
  <c r="G334" i="1"/>
  <c r="G333" i="1"/>
  <c r="G332" i="1"/>
  <c r="G331" i="1"/>
  <c r="G330" i="1"/>
  <c r="G329" i="1"/>
  <c r="G328" i="1"/>
  <c r="G327" i="1"/>
  <c r="D337" i="1"/>
  <c r="N63" i="1" s="1"/>
  <c r="E327" i="1"/>
  <c r="E328" i="1"/>
  <c r="E329" i="1"/>
  <c r="E330" i="1"/>
  <c r="E331" i="1"/>
  <c r="E332" i="1"/>
  <c r="E333" i="1"/>
  <c r="E334" i="1"/>
  <c r="E335" i="1"/>
  <c r="D336" i="1"/>
  <c r="N15" i="1" s="1"/>
  <c r="E336" i="1"/>
  <c r="E337" i="1"/>
  <c r="D338" i="1"/>
  <c r="N30" i="1" s="1"/>
  <c r="E338" i="1"/>
  <c r="C338" i="1"/>
  <c r="C337" i="1"/>
  <c r="C336" i="1"/>
  <c r="C328" i="1"/>
  <c r="L326" i="1"/>
  <c r="K326" i="1"/>
  <c r="M326" i="1" s="1"/>
  <c r="J326" i="1"/>
  <c r="I326" i="1"/>
  <c r="H326" i="1"/>
  <c r="G326" i="1"/>
  <c r="E326" i="1"/>
  <c r="C326" i="1"/>
  <c r="F321" i="1"/>
  <c r="F319" i="1"/>
  <c r="F317" i="1"/>
  <c r="F316" i="1"/>
  <c r="M315" i="1"/>
  <c r="F315" i="1"/>
  <c r="M314" i="1"/>
  <c r="F314" i="1"/>
  <c r="H159" i="1"/>
  <c r="F29" i="1"/>
  <c r="D232" i="1"/>
  <c r="I172" i="1"/>
  <c r="E65" i="1"/>
  <c r="H266" i="1"/>
  <c r="H65" i="1"/>
  <c r="K185" i="1"/>
  <c r="C206" i="1"/>
  <c r="E253" i="1"/>
  <c r="L78" i="1"/>
  <c r="L91" i="1"/>
  <c r="C300" i="1"/>
  <c r="D300" i="1"/>
  <c r="N205" i="1"/>
  <c r="N170" i="1"/>
  <c r="N168" i="1"/>
  <c r="L313" i="1"/>
  <c r="K313" i="1"/>
  <c r="J313" i="1"/>
  <c r="I313" i="1"/>
  <c r="H313" i="1"/>
  <c r="G313" i="1"/>
  <c r="E313" i="1"/>
  <c r="F313" i="1" s="1"/>
  <c r="C313" i="1"/>
  <c r="F308" i="1"/>
  <c r="F306" i="1"/>
  <c r="F304" i="1"/>
  <c r="F303" i="1"/>
  <c r="M302" i="1"/>
  <c r="F302" i="1"/>
  <c r="M301" i="1"/>
  <c r="F301" i="1"/>
  <c r="L300" i="1"/>
  <c r="K300" i="1"/>
  <c r="J300" i="1"/>
  <c r="I300" i="1"/>
  <c r="H300" i="1"/>
  <c r="G300" i="1"/>
  <c r="E300" i="1"/>
  <c r="F295" i="1"/>
  <c r="M293" i="1"/>
  <c r="F293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D279" i="1"/>
  <c r="C279" i="1"/>
  <c r="M274" i="1"/>
  <c r="F274" i="1"/>
  <c r="M272" i="1"/>
  <c r="F272" i="1"/>
  <c r="M269" i="1"/>
  <c r="F269" i="1"/>
  <c r="M268" i="1"/>
  <c r="F268" i="1"/>
  <c r="M267" i="1"/>
  <c r="F267" i="1"/>
  <c r="L266" i="1"/>
  <c r="K266" i="1"/>
  <c r="J266" i="1"/>
  <c r="I266" i="1"/>
  <c r="G266" i="1"/>
  <c r="E266" i="1"/>
  <c r="D266" i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L253" i="1"/>
  <c r="K253" i="1"/>
  <c r="J253" i="1"/>
  <c r="I253" i="1"/>
  <c r="H253" i="1"/>
  <c r="G253" i="1"/>
  <c r="D253" i="1"/>
  <c r="C253" i="1"/>
  <c r="M248" i="1"/>
  <c r="F248" i="1"/>
  <c r="M246" i="1"/>
  <c r="F246" i="1"/>
  <c r="F244" i="1"/>
  <c r="M243" i="1"/>
  <c r="F243" i="1"/>
  <c r="M242" i="1"/>
  <c r="F242" i="1"/>
  <c r="M241" i="1"/>
  <c r="F241" i="1"/>
  <c r="G237" i="1"/>
  <c r="A236" i="1"/>
  <c r="L232" i="1"/>
  <c r="M232" i="1" s="1"/>
  <c r="K232" i="1"/>
  <c r="J232" i="1"/>
  <c r="I232" i="1"/>
  <c r="H232" i="1"/>
  <c r="G232" i="1"/>
  <c r="E232" i="1"/>
  <c r="F232" i="1" s="1"/>
  <c r="F227" i="1"/>
  <c r="M226" i="1"/>
  <c r="F226" i="1"/>
  <c r="M225" i="1"/>
  <c r="F225" i="1"/>
  <c r="F223" i="1"/>
  <c r="M221" i="1"/>
  <c r="F221" i="1"/>
  <c r="M220" i="1"/>
  <c r="F220" i="1"/>
  <c r="L219" i="1"/>
  <c r="K219" i="1"/>
  <c r="J219" i="1"/>
  <c r="I219" i="1"/>
  <c r="H219" i="1"/>
  <c r="G219" i="1"/>
  <c r="E219" i="1"/>
  <c r="D219" i="1"/>
  <c r="F219" i="1" s="1"/>
  <c r="C219" i="1"/>
  <c r="F217" i="1"/>
  <c r="M215" i="1"/>
  <c r="F215" i="1"/>
  <c r="M214" i="1"/>
  <c r="F214" i="1"/>
  <c r="M213" i="1"/>
  <c r="F213" i="1"/>
  <c r="M212" i="1"/>
  <c r="F212" i="1"/>
  <c r="F211" i="1"/>
  <c r="M210" i="1"/>
  <c r="F210" i="1"/>
  <c r="F209" i="1"/>
  <c r="M208" i="1"/>
  <c r="F208" i="1"/>
  <c r="M207" i="1"/>
  <c r="F207" i="1"/>
  <c r="L206" i="1"/>
  <c r="K206" i="1"/>
  <c r="J206" i="1"/>
  <c r="I206" i="1"/>
  <c r="G206" i="1"/>
  <c r="E206" i="1"/>
  <c r="D206" i="1"/>
  <c r="M205" i="1"/>
  <c r="F205" i="1"/>
  <c r="M202" i="1"/>
  <c r="F202" i="1"/>
  <c r="M201" i="1"/>
  <c r="F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L185" i="1"/>
  <c r="J185" i="1"/>
  <c r="I185" i="1"/>
  <c r="H185" i="1"/>
  <c r="G185" i="1"/>
  <c r="E185" i="1"/>
  <c r="M180" i="1"/>
  <c r="F180" i="1"/>
  <c r="M178" i="1"/>
  <c r="F178" i="1"/>
  <c r="F176" i="1"/>
  <c r="M175" i="1"/>
  <c r="F175" i="1"/>
  <c r="M174" i="1"/>
  <c r="F174" i="1"/>
  <c r="M173" i="1"/>
  <c r="F173" i="1"/>
  <c r="L172" i="1"/>
  <c r="K172" i="1"/>
  <c r="M172" i="1" s="1"/>
  <c r="J172" i="1"/>
  <c r="H172" i="1"/>
  <c r="G172" i="1"/>
  <c r="E172" i="1"/>
  <c r="F172" i="1" s="1"/>
  <c r="D172" i="1"/>
  <c r="C172" i="1"/>
  <c r="F170" i="1"/>
  <c r="M168" i="1"/>
  <c r="F168" i="1"/>
  <c r="M167" i="1"/>
  <c r="F167" i="1"/>
  <c r="M165" i="1"/>
  <c r="F165" i="1"/>
  <c r="M164" i="1"/>
  <c r="F164" i="1"/>
  <c r="M163" i="1"/>
  <c r="F163" i="1"/>
  <c r="M162" i="1"/>
  <c r="F162" i="1"/>
  <c r="M161" i="1"/>
  <c r="F161" i="1"/>
  <c r="M160" i="1"/>
  <c r="F160" i="1"/>
  <c r="L159" i="1"/>
  <c r="M159" i="1" s="1"/>
  <c r="K159" i="1"/>
  <c r="J159" i="1"/>
  <c r="I159" i="1"/>
  <c r="G159" i="1"/>
  <c r="E159" i="1"/>
  <c r="D159" i="1"/>
  <c r="F159" i="1" s="1"/>
  <c r="C159" i="1"/>
  <c r="M155" i="1"/>
  <c r="F155" i="1"/>
  <c r="M154" i="1"/>
  <c r="F154" i="1"/>
  <c r="M152" i="1"/>
  <c r="F152" i="1"/>
  <c r="M150" i="1"/>
  <c r="F150" i="1"/>
  <c r="M149" i="1"/>
  <c r="F149" i="1"/>
  <c r="M148" i="1"/>
  <c r="F148" i="1"/>
  <c r="M147" i="1"/>
  <c r="F147" i="1"/>
  <c r="G143" i="1"/>
  <c r="A142" i="1"/>
  <c r="L138" i="1"/>
  <c r="K138" i="1"/>
  <c r="J138" i="1"/>
  <c r="I138" i="1"/>
  <c r="H138" i="1"/>
  <c r="G138" i="1"/>
  <c r="D138" i="1"/>
  <c r="F138" i="1" s="1"/>
  <c r="C138" i="1"/>
  <c r="F134" i="1"/>
  <c r="M133" i="1"/>
  <c r="F133" i="1"/>
  <c r="M131" i="1"/>
  <c r="F131" i="1"/>
  <c r="F130" i="1"/>
  <c r="F129" i="1"/>
  <c r="M128" i="1"/>
  <c r="F128" i="1"/>
  <c r="M127" i="1"/>
  <c r="F127" i="1"/>
  <c r="M126" i="1"/>
  <c r="F126" i="1"/>
  <c r="L125" i="1"/>
  <c r="K125" i="1"/>
  <c r="M125" i="1" s="1"/>
  <c r="J125" i="1"/>
  <c r="I125" i="1"/>
  <c r="H125" i="1"/>
  <c r="G125" i="1"/>
  <c r="E125" i="1"/>
  <c r="D125" i="1"/>
  <c r="C125" i="1"/>
  <c r="F120" i="1"/>
  <c r="F118" i="1"/>
  <c r="M114" i="1"/>
  <c r="F114" i="1"/>
  <c r="M113" i="1"/>
  <c r="F113" i="1"/>
  <c r="L112" i="1"/>
  <c r="K112" i="1"/>
  <c r="J112" i="1"/>
  <c r="I112" i="1"/>
  <c r="H112" i="1"/>
  <c r="G112" i="1"/>
  <c r="E112" i="1"/>
  <c r="D112" i="1"/>
  <c r="C112" i="1"/>
  <c r="M107" i="1"/>
  <c r="F107" i="1"/>
  <c r="M105" i="1"/>
  <c r="F105" i="1"/>
  <c r="F103" i="1"/>
  <c r="M102" i="1"/>
  <c r="F102" i="1"/>
  <c r="M101" i="1"/>
  <c r="F101" i="1"/>
  <c r="M100" i="1"/>
  <c r="F100" i="1"/>
  <c r="G96" i="1"/>
  <c r="A95" i="1"/>
  <c r="K91" i="1"/>
  <c r="J91" i="1"/>
  <c r="I91" i="1"/>
  <c r="H91" i="1"/>
  <c r="G91" i="1"/>
  <c r="E91" i="1"/>
  <c r="D91" i="1"/>
  <c r="C91" i="1"/>
  <c r="M89" i="1"/>
  <c r="F88" i="1"/>
  <c r="M87" i="1"/>
  <c r="F87" i="1"/>
  <c r="M86" i="1"/>
  <c r="F86" i="1"/>
  <c r="M84" i="1"/>
  <c r="F84" i="1"/>
  <c r="F83" i="1"/>
  <c r="M82" i="1"/>
  <c r="F82" i="1"/>
  <c r="M81" i="1"/>
  <c r="F81" i="1"/>
  <c r="M80" i="1"/>
  <c r="F80" i="1"/>
  <c r="M79" i="1"/>
  <c r="F79" i="1"/>
  <c r="K78" i="1"/>
  <c r="J78" i="1"/>
  <c r="I78" i="1"/>
  <c r="H78" i="1"/>
  <c r="G78" i="1"/>
  <c r="E78" i="1"/>
  <c r="F78" i="1" s="1"/>
  <c r="D78" i="1"/>
  <c r="C78" i="1"/>
  <c r="M73" i="1"/>
  <c r="F73" i="1"/>
  <c r="M71" i="1"/>
  <c r="F71" i="1"/>
  <c r="F69" i="1"/>
  <c r="F68" i="1"/>
  <c r="M67" i="1"/>
  <c r="F67" i="1"/>
  <c r="M66" i="1"/>
  <c r="F66" i="1"/>
  <c r="L65" i="1"/>
  <c r="K65" i="1"/>
  <c r="M65" i="1" s="1"/>
  <c r="J65" i="1"/>
  <c r="I65" i="1"/>
  <c r="G65" i="1"/>
  <c r="D65" i="1"/>
  <c r="F65" i="1" s="1"/>
  <c r="C65" i="1"/>
  <c r="M64" i="1"/>
  <c r="F64" i="1"/>
  <c r="M63" i="1"/>
  <c r="F63" i="1"/>
  <c r="F62" i="1"/>
  <c r="M61" i="1"/>
  <c r="F61" i="1"/>
  <c r="M60" i="1"/>
  <c r="F60" i="1"/>
  <c r="M59" i="1"/>
  <c r="F59" i="1"/>
  <c r="M58" i="1"/>
  <c r="F58" i="1"/>
  <c r="M56" i="1"/>
  <c r="F56" i="1"/>
  <c r="M55" i="1"/>
  <c r="F55" i="1"/>
  <c r="M54" i="1"/>
  <c r="F54" i="1"/>
  <c r="M53" i="1"/>
  <c r="F53" i="1"/>
  <c r="G49" i="1"/>
  <c r="A48" i="1"/>
  <c r="L44" i="1"/>
  <c r="K44" i="1"/>
  <c r="J44" i="1"/>
  <c r="I44" i="1"/>
  <c r="H44" i="1"/>
  <c r="G44" i="1"/>
  <c r="E44" i="1"/>
  <c r="D44" i="1"/>
  <c r="M43" i="1"/>
  <c r="M42" i="1"/>
  <c r="F42" i="1"/>
  <c r="M40" i="1"/>
  <c r="F40" i="1"/>
  <c r="M39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J31" i="1"/>
  <c r="I31" i="1"/>
  <c r="H31" i="1"/>
  <c r="G31" i="1"/>
  <c r="E31" i="1"/>
  <c r="D31" i="1"/>
  <c r="C31" i="1"/>
  <c r="F27" i="1"/>
  <c r="M26" i="1"/>
  <c r="F26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L18" i="1"/>
  <c r="K18" i="1"/>
  <c r="J18" i="1"/>
  <c r="I18" i="1"/>
  <c r="H18" i="1"/>
  <c r="G18" i="1"/>
  <c r="E18" i="1"/>
  <c r="D18" i="1"/>
  <c r="C18" i="1"/>
  <c r="M17" i="1"/>
  <c r="F17" i="1"/>
  <c r="M16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185" i="1"/>
  <c r="F91" i="1"/>
  <c r="F253" i="1"/>
  <c r="M185" i="1"/>
  <c r="F206" i="1"/>
  <c r="M18" i="1"/>
  <c r="M91" i="1"/>
  <c r="M138" i="1"/>
  <c r="F44" i="1"/>
  <c r="M219" i="1"/>
  <c r="M279" i="1"/>
  <c r="M78" i="1"/>
  <c r="N55" i="1"/>
  <c r="N12" i="1"/>
  <c r="M44" i="1"/>
  <c r="N149" i="1"/>
  <c r="N174" i="1"/>
  <c r="N256" i="1"/>
  <c r="N68" i="1"/>
  <c r="N271" i="1"/>
  <c r="K214" i="3"/>
  <c r="M214" i="3" s="1"/>
  <c r="N16" i="3"/>
  <c r="N33" i="3"/>
  <c r="N51" i="3"/>
  <c r="N72" i="3"/>
  <c r="M506" i="3"/>
  <c r="M509" i="3"/>
  <c r="M516" i="3"/>
  <c r="M517" i="3"/>
  <c r="H518" i="3"/>
  <c r="F354" i="3"/>
  <c r="N52" i="3"/>
  <c r="N134" i="3"/>
  <c r="F205" i="3"/>
  <c r="E214" i="3"/>
  <c r="N35" i="3"/>
  <c r="N90" i="3"/>
  <c r="N105" i="3"/>
  <c r="N125" i="3"/>
  <c r="N142" i="3"/>
  <c r="N177" i="3"/>
  <c r="N183" i="3"/>
  <c r="N196" i="3"/>
  <c r="N255" i="1"/>
  <c r="N37" i="3"/>
  <c r="N75" i="3"/>
  <c r="N80" i="3"/>
  <c r="N81" i="3"/>
  <c r="N141" i="3"/>
  <c r="N166" i="3"/>
  <c r="C26" i="5"/>
  <c r="J518" i="3"/>
  <c r="N406" i="3"/>
  <c r="N429" i="3"/>
  <c r="N458" i="3"/>
  <c r="N469" i="3"/>
  <c r="N471" i="3"/>
  <c r="N473" i="3"/>
  <c r="N488" i="3"/>
  <c r="N505" i="3"/>
  <c r="F507" i="3"/>
  <c r="F510" i="3"/>
  <c r="N513" i="3"/>
  <c r="N561" i="3" s="1"/>
  <c r="M381" i="3"/>
  <c r="M390" i="3"/>
  <c r="N243" i="3"/>
  <c r="N278" i="3"/>
  <c r="N336" i="3"/>
  <c r="M206" i="3"/>
  <c r="N8" i="3"/>
  <c r="N20" i="3"/>
  <c r="N46" i="3"/>
  <c r="N56" i="3"/>
  <c r="N59" i="3"/>
  <c r="N73" i="3"/>
  <c r="N85" i="3"/>
  <c r="N88" i="3"/>
  <c r="N111" i="3"/>
  <c r="N124" i="3"/>
  <c r="N127" i="3"/>
  <c r="N132" i="3"/>
  <c r="N137" i="3"/>
  <c r="N150" i="3"/>
  <c r="N163" i="3"/>
  <c r="N176" i="3"/>
  <c r="N179" i="3"/>
  <c r="F206" i="3"/>
  <c r="F212" i="3"/>
  <c r="N101" i="1"/>
  <c r="N33" i="1"/>
  <c r="G518" i="3"/>
  <c r="I518" i="3"/>
  <c r="K518" i="3"/>
  <c r="M518" i="3"/>
  <c r="L577" i="3"/>
  <c r="L573" i="3"/>
  <c r="E566" i="3"/>
  <c r="E553" i="3"/>
  <c r="L553" i="3"/>
  <c r="L576" i="3"/>
  <c r="E578" i="3"/>
  <c r="E575" i="3"/>
  <c r="E572" i="3"/>
  <c r="E571" i="3"/>
  <c r="E568" i="3"/>
  <c r="L568" i="3"/>
  <c r="L578" i="3"/>
  <c r="E574" i="3"/>
  <c r="E573" i="3"/>
  <c r="E570" i="3"/>
  <c r="L574" i="3"/>
  <c r="L572" i="3"/>
  <c r="L570" i="3"/>
  <c r="N236" i="3"/>
  <c r="N363" i="3"/>
  <c r="F389" i="3"/>
  <c r="F19" i="3"/>
  <c r="M203" i="3"/>
  <c r="M212" i="3"/>
  <c r="H540" i="3"/>
  <c r="E577" i="3"/>
  <c r="E569" i="3"/>
  <c r="E540" i="3"/>
  <c r="E576" i="3"/>
  <c r="N316" i="1"/>
  <c r="N69" i="1" l="1"/>
  <c r="N56" i="1"/>
  <c r="N89" i="1"/>
  <c r="L567" i="3"/>
  <c r="L540" i="3"/>
  <c r="M538" i="3"/>
  <c r="F300" i="1"/>
  <c r="M253" i="1"/>
  <c r="M266" i="1"/>
  <c r="F336" i="1"/>
  <c r="E339" i="1"/>
  <c r="L339" i="1"/>
  <c r="N167" i="1"/>
  <c r="N246" i="1"/>
  <c r="N267" i="1"/>
  <c r="M337" i="1"/>
  <c r="M335" i="1"/>
  <c r="F18" i="1"/>
  <c r="F31" i="1"/>
  <c r="M31" i="1"/>
  <c r="M333" i="1"/>
  <c r="M331" i="1"/>
  <c r="M329" i="1"/>
  <c r="M112" i="1"/>
  <c r="F125" i="1"/>
  <c r="M300" i="1"/>
  <c r="F279" i="1"/>
  <c r="E567" i="3"/>
  <c r="E579" i="3" s="1"/>
  <c r="M557" i="3"/>
  <c r="L566" i="3"/>
  <c r="L575" i="3"/>
  <c r="L571" i="3"/>
  <c r="F110" i="3"/>
  <c r="F302" i="3"/>
  <c r="F315" i="3"/>
  <c r="F492" i="3"/>
  <c r="M542" i="3"/>
  <c r="F542" i="3"/>
  <c r="M563" i="3"/>
  <c r="F550" i="3"/>
  <c r="M564" i="3"/>
  <c r="F538" i="3"/>
  <c r="F552" i="3"/>
  <c r="J570" i="3"/>
  <c r="M561" i="3"/>
  <c r="M533" i="3"/>
  <c r="M532" i="3"/>
  <c r="M556" i="3"/>
  <c r="F536" i="3"/>
  <c r="F548" i="3"/>
  <c r="F534" i="3"/>
  <c r="F546" i="3"/>
  <c r="F532" i="3"/>
  <c r="F544" i="3"/>
  <c r="F530" i="3"/>
  <c r="F541" i="3"/>
  <c r="F84" i="3"/>
  <c r="F289" i="3"/>
  <c r="M555" i="3"/>
  <c r="M529" i="3"/>
  <c r="F529" i="3"/>
  <c r="M550" i="3"/>
  <c r="F537" i="3"/>
  <c r="M551" i="3"/>
  <c r="F551" i="3"/>
  <c r="M565" i="3"/>
  <c r="M552" i="3"/>
  <c r="F539" i="3"/>
  <c r="M562" i="3"/>
  <c r="M536" i="3"/>
  <c r="M548" i="3"/>
  <c r="M547" i="3"/>
  <c r="M545" i="3"/>
  <c r="M544" i="3"/>
  <c r="M543" i="3"/>
  <c r="M528" i="3"/>
  <c r="F549" i="3"/>
  <c r="F535" i="3"/>
  <c r="F547" i="3"/>
  <c r="F533" i="3"/>
  <c r="F545" i="3"/>
  <c r="F531" i="3"/>
  <c r="G26" i="6"/>
  <c r="I26" i="6" s="1"/>
  <c r="I9" i="6"/>
  <c r="N220" i="1"/>
  <c r="N248" i="1"/>
  <c r="N16" i="1"/>
  <c r="N293" i="1"/>
  <c r="N259" i="1"/>
  <c r="N217" i="1"/>
  <c r="F112" i="1"/>
  <c r="M206" i="1"/>
  <c r="F266" i="1"/>
  <c r="M313" i="1"/>
  <c r="F326" i="1"/>
  <c r="N9" i="1"/>
  <c r="N154" i="1"/>
  <c r="N197" i="1"/>
  <c r="N71" i="1"/>
  <c r="N84" i="1"/>
  <c r="N194" i="1"/>
  <c r="N314" i="1"/>
  <c r="N29" i="1"/>
  <c r="N227" i="1"/>
  <c r="N180" i="1"/>
  <c r="N100" i="1"/>
  <c r="F334" i="1"/>
  <c r="N257" i="1"/>
  <c r="F337" i="1"/>
  <c r="N204" i="1"/>
  <c r="N298" i="1"/>
  <c r="B26" i="5"/>
  <c r="N302" i="1"/>
  <c r="N67" i="1"/>
  <c r="N25" i="1"/>
  <c r="N164" i="1"/>
  <c r="N81" i="1"/>
  <c r="N269" i="1"/>
  <c r="K393" i="3"/>
  <c r="M393" i="3" s="1"/>
  <c r="M391" i="3"/>
  <c r="I577" i="3"/>
  <c r="G553" i="3"/>
  <c r="H569" i="3"/>
  <c r="J571" i="3"/>
  <c r="J553" i="3"/>
  <c r="F385" i="3"/>
  <c r="N350" i="3"/>
  <c r="N304" i="3"/>
  <c r="N225" i="3"/>
  <c r="N233" i="3"/>
  <c r="N238" i="3"/>
  <c r="N240" i="3"/>
  <c r="N251" i="3"/>
  <c r="N264" i="3"/>
  <c r="N266" i="3"/>
  <c r="N298" i="3"/>
  <c r="N316" i="3"/>
  <c r="N318" i="3"/>
  <c r="N342" i="3"/>
  <c r="N344" i="3"/>
  <c r="N355" i="3"/>
  <c r="M202" i="3"/>
  <c r="J540" i="3"/>
  <c r="F210" i="3"/>
  <c r="N167" i="3"/>
  <c r="N154" i="3"/>
  <c r="N128" i="3"/>
  <c r="N41" i="3"/>
  <c r="N15" i="3"/>
  <c r="N158" i="3"/>
  <c r="N76" i="3"/>
  <c r="N61" i="3"/>
  <c r="N18" i="3"/>
  <c r="N22" i="3"/>
  <c r="N171" i="3"/>
  <c r="N54" i="3"/>
  <c r="F335" i="1"/>
  <c r="N221" i="1"/>
  <c r="N208" i="1"/>
  <c r="N14" i="1"/>
  <c r="F331" i="1"/>
  <c r="N23" i="1"/>
  <c r="N243" i="1"/>
  <c r="N222" i="1"/>
  <c r="N162" i="1"/>
  <c r="F328" i="1"/>
  <c r="N20" i="1"/>
  <c r="N127" i="1"/>
  <c r="N196" i="1"/>
  <c r="N87" i="1"/>
  <c r="N209" i="1"/>
  <c r="N21" i="1"/>
  <c r="N104" i="1"/>
  <c r="N177" i="1"/>
  <c r="J339" i="1"/>
  <c r="H339" i="1"/>
  <c r="N80" i="1"/>
  <c r="N54" i="1"/>
  <c r="N195" i="1"/>
  <c r="N289" i="1"/>
  <c r="N7" i="1"/>
  <c r="N114" i="1"/>
  <c r="N242" i="1"/>
  <c r="F338" i="1"/>
  <c r="N215" i="1"/>
  <c r="N166" i="1"/>
  <c r="N130" i="1"/>
  <c r="N211" i="1"/>
  <c r="N198" i="1"/>
  <c r="F329" i="1"/>
  <c r="N34" i="1"/>
  <c r="N175" i="1"/>
  <c r="N102" i="1"/>
  <c r="N303" i="1"/>
  <c r="N290" i="1"/>
  <c r="N148" i="1"/>
  <c r="N268" i="1"/>
  <c r="N8" i="1"/>
  <c r="N57" i="1"/>
  <c r="N10" i="1"/>
  <c r="N155" i="1"/>
  <c r="N161" i="1"/>
  <c r="N36" i="1"/>
  <c r="N213" i="1"/>
  <c r="F333" i="1"/>
  <c r="N226" i="1"/>
  <c r="N40" i="1"/>
  <c r="N83" i="1"/>
  <c r="N296" i="1"/>
  <c r="N59" i="1"/>
  <c r="N134" i="1"/>
  <c r="N249" i="1"/>
  <c r="N27" i="1"/>
  <c r="N61" i="1"/>
  <c r="N181" i="1"/>
  <c r="G566" i="3"/>
  <c r="H566" i="3"/>
  <c r="I566" i="3"/>
  <c r="J566" i="3"/>
  <c r="M554" i="3"/>
  <c r="K566" i="3"/>
  <c r="J577" i="3"/>
  <c r="G570" i="3"/>
  <c r="H570" i="3"/>
  <c r="I572" i="3"/>
  <c r="M508" i="3"/>
  <c r="M513" i="3"/>
  <c r="M515" i="3"/>
  <c r="H568" i="3"/>
  <c r="G574" i="3"/>
  <c r="H574" i="3"/>
  <c r="J574" i="3"/>
  <c r="N515" i="3"/>
  <c r="N563" i="3" s="1"/>
  <c r="F514" i="3"/>
  <c r="N493" i="3"/>
  <c r="N480" i="3"/>
  <c r="N415" i="3"/>
  <c r="N402" i="3"/>
  <c r="N405" i="3"/>
  <c r="N418" i="3"/>
  <c r="N422" i="3"/>
  <c r="N431" i="3"/>
  <c r="N449" i="3"/>
  <c r="N454" i="3"/>
  <c r="N470" i="3"/>
  <c r="N474" i="3"/>
  <c r="N475" i="3"/>
  <c r="N487" i="3"/>
  <c r="N496" i="3"/>
  <c r="F509" i="3"/>
  <c r="F513" i="3"/>
  <c r="F517" i="3"/>
  <c r="K572" i="3"/>
  <c r="M572" i="3" s="1"/>
  <c r="M546" i="3"/>
  <c r="G578" i="3"/>
  <c r="I568" i="3"/>
  <c r="I578" i="3"/>
  <c r="K577" i="3"/>
  <c r="M577" i="3" s="1"/>
  <c r="H393" i="3"/>
  <c r="M386" i="3"/>
  <c r="G393" i="3"/>
  <c r="G571" i="3"/>
  <c r="H571" i="3"/>
  <c r="I571" i="3"/>
  <c r="F392" i="3"/>
  <c r="N360" i="3"/>
  <c r="N321" i="3"/>
  <c r="N291" i="3"/>
  <c r="N256" i="3"/>
  <c r="N230" i="3"/>
  <c r="N265" i="3"/>
  <c r="N267" i="3"/>
  <c r="N282" i="3"/>
  <c r="N319" i="3"/>
  <c r="N334" i="3"/>
  <c r="N343" i="3"/>
  <c r="N345" i="3"/>
  <c r="N347" i="3"/>
  <c r="H577" i="3"/>
  <c r="J214" i="3"/>
  <c r="M207" i="3"/>
  <c r="I214" i="3"/>
  <c r="M204" i="3"/>
  <c r="H576" i="3"/>
  <c r="G575" i="3"/>
  <c r="H575" i="3"/>
  <c r="I575" i="3"/>
  <c r="J575" i="3"/>
  <c r="N190" i="3"/>
  <c r="N34" i="3"/>
  <c r="N164" i="3"/>
  <c r="N152" i="3"/>
  <c r="N86" i="3"/>
  <c r="N48" i="3"/>
  <c r="N21" i="3"/>
  <c r="N9" i="3"/>
  <c r="F207" i="3"/>
  <c r="N194" i="3"/>
  <c r="N181" i="3"/>
  <c r="N155" i="3"/>
  <c r="N129" i="3"/>
  <c r="N113" i="3"/>
  <c r="N103" i="3"/>
  <c r="N66" i="3"/>
  <c r="N25" i="3"/>
  <c r="N144" i="3"/>
  <c r="N64" i="3"/>
  <c r="N11" i="3"/>
  <c r="N14" i="3"/>
  <c r="N27" i="3"/>
  <c r="N38" i="3"/>
  <c r="N53" i="3"/>
  <c r="N77" i="3"/>
  <c r="N92" i="3"/>
  <c r="N115" i="3"/>
  <c r="I339" i="1"/>
  <c r="F327" i="1"/>
  <c r="N126" i="1"/>
  <c r="N201" i="1"/>
  <c r="N304" i="1"/>
  <c r="N129" i="1"/>
  <c r="N212" i="1"/>
  <c r="N214" i="1"/>
  <c r="N131" i="1"/>
  <c r="N176" i="1"/>
  <c r="N207" i="1"/>
  <c r="N24" i="1"/>
  <c r="N113" i="1"/>
  <c r="N183" i="1"/>
  <c r="N66" i="1"/>
  <c r="N107" i="1"/>
  <c r="N150" i="1"/>
  <c r="N165" i="1"/>
  <c r="N88" i="1"/>
  <c r="N118" i="1"/>
  <c r="N223" i="1"/>
  <c r="N32" i="1"/>
  <c r="N86" i="1"/>
  <c r="N62" i="1"/>
  <c r="N308" i="1"/>
  <c r="N270" i="1"/>
  <c r="N13" i="1"/>
  <c r="N22" i="1"/>
  <c r="N254" i="1"/>
  <c r="N251" i="1"/>
  <c r="F330" i="1"/>
  <c r="N136" i="1"/>
  <c r="N42" i="1"/>
  <c r="K575" i="3"/>
  <c r="M575" i="3" s="1"/>
  <c r="M549" i="3"/>
  <c r="K553" i="3"/>
  <c r="M553" i="3" s="1"/>
  <c r="M541" i="3"/>
  <c r="K567" i="3"/>
  <c r="M567" i="3" s="1"/>
  <c r="H553" i="3"/>
  <c r="I553" i="3"/>
  <c r="G568" i="3"/>
  <c r="J578" i="3"/>
  <c r="G572" i="3"/>
  <c r="J568" i="3"/>
  <c r="H578" i="3"/>
  <c r="H572" i="3"/>
  <c r="H567" i="3"/>
  <c r="I574" i="3"/>
  <c r="I570" i="3"/>
  <c r="J572" i="3"/>
  <c r="J567" i="3"/>
  <c r="K568" i="3"/>
  <c r="M568" i="3" s="1"/>
  <c r="J393" i="3"/>
  <c r="M392" i="3"/>
  <c r="M385" i="3"/>
  <c r="M387" i="3"/>
  <c r="M389" i="3"/>
  <c r="I393" i="3"/>
  <c r="G576" i="3"/>
  <c r="I576" i="3"/>
  <c r="G577" i="3"/>
  <c r="G573" i="3"/>
  <c r="G569" i="3"/>
  <c r="H573" i="3"/>
  <c r="I573" i="3"/>
  <c r="I569" i="3"/>
  <c r="J573" i="3"/>
  <c r="J569" i="3"/>
  <c r="K571" i="3"/>
  <c r="M571" i="3" s="1"/>
  <c r="N275" i="3"/>
  <c r="F388" i="3"/>
  <c r="N349" i="3"/>
  <c r="N297" i="3"/>
  <c r="N284" i="3"/>
  <c r="N232" i="3"/>
  <c r="N239" i="3"/>
  <c r="N241" i="3"/>
  <c r="N258" i="3"/>
  <c r="N280" i="3"/>
  <c r="N293" i="3"/>
  <c r="N317" i="3"/>
  <c r="N358" i="3"/>
  <c r="K534" i="3"/>
  <c r="M208" i="3"/>
  <c r="M530" i="3"/>
  <c r="K569" i="3"/>
  <c r="K576" i="3"/>
  <c r="M576" i="3" s="1"/>
  <c r="M537" i="3"/>
  <c r="K539" i="3"/>
  <c r="M213" i="3"/>
  <c r="G528" i="3"/>
  <c r="G214" i="3"/>
  <c r="I540" i="3"/>
  <c r="I567" i="3"/>
  <c r="K535" i="3"/>
  <c r="M209" i="3"/>
  <c r="K531" i="3"/>
  <c r="M205" i="3"/>
  <c r="D540" i="3"/>
  <c r="F540" i="3" s="1"/>
  <c r="C540" i="3"/>
  <c r="C214" i="3"/>
  <c r="F528" i="3"/>
  <c r="D214" i="3"/>
  <c r="F203" i="3"/>
  <c r="N182" i="3"/>
  <c r="N153" i="3"/>
  <c r="N99" i="3"/>
  <c r="N36" i="3"/>
  <c r="N23" i="3"/>
  <c r="N17" i="3"/>
  <c r="N10" i="3"/>
  <c r="N178" i="3"/>
  <c r="N165" i="3"/>
  <c r="N151" i="3"/>
  <c r="N138" i="3"/>
  <c r="N74" i="3"/>
  <c r="N60" i="3"/>
  <c r="N170" i="3"/>
  <c r="N126" i="3"/>
  <c r="N118" i="3"/>
  <c r="N112" i="3"/>
  <c r="N79" i="3"/>
  <c r="N40" i="3"/>
  <c r="F204" i="3"/>
  <c r="N139" i="3"/>
  <c r="N114" i="3"/>
  <c r="N47" i="3"/>
  <c r="N13" i="3"/>
  <c r="N43" i="3"/>
  <c r="N49" i="3"/>
  <c r="N131" i="3"/>
  <c r="N157" i="3"/>
  <c r="F208" i="3"/>
  <c r="F209" i="3"/>
  <c r="G339" i="1"/>
  <c r="D339" i="1"/>
  <c r="N334" i="1" s="1"/>
  <c r="N79" i="1"/>
  <c r="N64" i="1"/>
  <c r="N163" i="1"/>
  <c r="N288" i="1"/>
  <c r="N272" i="1"/>
  <c r="N11" i="1"/>
  <c r="N17" i="1"/>
  <c r="N244" i="1"/>
  <c r="N103" i="1"/>
  <c r="N306" i="1"/>
  <c r="N105" i="1"/>
  <c r="N37" i="1"/>
  <c r="N295" i="1"/>
  <c r="N133" i="1"/>
  <c r="N120" i="1"/>
  <c r="N60" i="1"/>
  <c r="N26" i="1"/>
  <c r="N152" i="1"/>
  <c r="N173" i="1"/>
  <c r="N6" i="1"/>
  <c r="N241" i="1"/>
  <c r="N319" i="1"/>
  <c r="N274" i="1"/>
  <c r="N35" i="1"/>
  <c r="N160" i="1"/>
  <c r="N291" i="1"/>
  <c r="N178" i="1"/>
  <c r="F332" i="1"/>
  <c r="N39" i="1"/>
  <c r="N210" i="1"/>
  <c r="N53" i="1"/>
  <c r="N147" i="1"/>
  <c r="N19" i="1"/>
  <c r="N261" i="1"/>
  <c r="N73" i="1"/>
  <c r="N225" i="1"/>
  <c r="N199" i="1"/>
  <c r="N82" i="1"/>
  <c r="K339" i="1"/>
  <c r="M339" i="1" s="1"/>
  <c r="M327" i="1"/>
  <c r="C339" i="1"/>
  <c r="N516" i="3"/>
  <c r="N564" i="3" s="1"/>
  <c r="N514" i="3"/>
  <c r="N562" i="3" s="1"/>
  <c r="N508" i="3"/>
  <c r="N556" i="3" s="1"/>
  <c r="F512" i="3"/>
  <c r="F508" i="3"/>
  <c r="F506" i="3"/>
  <c r="N499" i="3"/>
  <c r="N479" i="3"/>
  <c r="N468" i="3"/>
  <c r="N443" i="3"/>
  <c r="N417" i="3"/>
  <c r="N408" i="3"/>
  <c r="N404" i="3"/>
  <c r="N512" i="3"/>
  <c r="N560" i="3" s="1"/>
  <c r="N403" i="3"/>
  <c r="N407" i="3"/>
  <c r="N430" i="3"/>
  <c r="N433" i="3"/>
  <c r="N446" i="3"/>
  <c r="N459" i="3"/>
  <c r="N466" i="3"/>
  <c r="N467" i="3"/>
  <c r="N477" i="3"/>
  <c r="N481" i="3"/>
  <c r="N482" i="3"/>
  <c r="N485" i="3"/>
  <c r="F511" i="3"/>
  <c r="F518" i="3"/>
  <c r="F543" i="3"/>
  <c r="D553" i="3"/>
  <c r="F553" i="3" s="1"/>
  <c r="C553" i="3"/>
  <c r="F390" i="3"/>
  <c r="F387" i="3"/>
  <c r="N361" i="3"/>
  <c r="N322" i="3"/>
  <c r="N244" i="3"/>
  <c r="F391" i="3"/>
  <c r="F382" i="3"/>
  <c r="N330" i="3"/>
  <c r="N252" i="3"/>
  <c r="N226" i="3"/>
  <c r="N231" i="3"/>
  <c r="N253" i="3"/>
  <c r="N268" i="3"/>
  <c r="N270" i="3"/>
  <c r="N272" i="3"/>
  <c r="N292" i="3"/>
  <c r="N294" i="3"/>
  <c r="N324" i="3"/>
  <c r="N356" i="3"/>
  <c r="N357" i="3"/>
  <c r="D393" i="3"/>
  <c r="C568" i="3"/>
  <c r="C576" i="3"/>
  <c r="C577" i="3"/>
  <c r="C578" i="3"/>
  <c r="C393" i="3"/>
  <c r="C573" i="3"/>
  <c r="C571" i="3"/>
  <c r="C570" i="3"/>
  <c r="C575" i="3"/>
  <c r="C574" i="3"/>
  <c r="C572" i="3"/>
  <c r="C569" i="3"/>
  <c r="D578" i="3"/>
  <c r="F565" i="3"/>
  <c r="F561" i="3"/>
  <c r="D574" i="3"/>
  <c r="D572" i="3"/>
  <c r="F559" i="3"/>
  <c r="F557" i="3"/>
  <c r="D570" i="3"/>
  <c r="F554" i="3"/>
  <c r="D567" i="3"/>
  <c r="D566" i="3"/>
  <c r="F566" i="3" s="1"/>
  <c r="F562" i="3"/>
  <c r="D575" i="3"/>
  <c r="F560" i="3"/>
  <c r="D573" i="3"/>
  <c r="F558" i="3"/>
  <c r="D571" i="3"/>
  <c r="F556" i="3"/>
  <c r="D569" i="3"/>
  <c r="C518" i="3"/>
  <c r="F578" i="3"/>
  <c r="C567" i="3"/>
  <c r="C566" i="3"/>
  <c r="D568" i="3"/>
  <c r="F555" i="3"/>
  <c r="F563" i="3"/>
  <c r="D576" i="3"/>
  <c r="F564" i="3"/>
  <c r="D577" i="3"/>
  <c r="F516" i="3"/>
  <c r="N492" i="3"/>
  <c r="N464" i="3"/>
  <c r="N455" i="3"/>
  <c r="N442" i="3"/>
  <c r="N517" i="3"/>
  <c r="N565" i="3" s="1"/>
  <c r="N511" i="3"/>
  <c r="N559" i="3" s="1"/>
  <c r="N412" i="3"/>
  <c r="N414" i="3"/>
  <c r="N416" i="3"/>
  <c r="N440" i="3"/>
  <c r="N450" i="3"/>
  <c r="N453" i="3"/>
  <c r="N489" i="3"/>
  <c r="N494" i="3"/>
  <c r="F515" i="3"/>
  <c r="N506" i="3"/>
  <c r="N554" i="3" s="1"/>
  <c r="N507" i="3"/>
  <c r="N555" i="3" s="1"/>
  <c r="N509" i="3"/>
  <c r="N557" i="3" s="1"/>
  <c r="N510" i="3"/>
  <c r="N558" i="3" s="1"/>
  <c r="L579" i="3" l="1"/>
  <c r="M566" i="3"/>
  <c r="I579" i="3"/>
  <c r="J579" i="3"/>
  <c r="H579" i="3"/>
  <c r="K570" i="3"/>
  <c r="M570" i="3" s="1"/>
  <c r="M531" i="3"/>
  <c r="K574" i="3"/>
  <c r="M574" i="3" s="1"/>
  <c r="M535" i="3"/>
  <c r="G567" i="3"/>
  <c r="G579" i="3" s="1"/>
  <c r="G540" i="3"/>
  <c r="M539" i="3"/>
  <c r="K578" i="3"/>
  <c r="M578" i="3" s="1"/>
  <c r="M569" i="3"/>
  <c r="K540" i="3"/>
  <c r="M540" i="3" s="1"/>
  <c r="M534" i="3"/>
  <c r="K573" i="3"/>
  <c r="M573" i="3" s="1"/>
  <c r="N162" i="3"/>
  <c r="N136" i="3"/>
  <c r="N110" i="3"/>
  <c r="N45" i="3"/>
  <c r="N188" i="3"/>
  <c r="N71" i="3"/>
  <c r="N210" i="3"/>
  <c r="N536" i="3" s="1"/>
  <c r="F214" i="3"/>
  <c r="N19" i="3"/>
  <c r="N212" i="3"/>
  <c r="N538" i="3" s="1"/>
  <c r="N202" i="3"/>
  <c r="N528" i="3" s="1"/>
  <c r="N207" i="3"/>
  <c r="N533" i="3" s="1"/>
  <c r="N175" i="3"/>
  <c r="N84" i="3"/>
  <c r="N213" i="3"/>
  <c r="N539" i="3" s="1"/>
  <c r="N209" i="3"/>
  <c r="N535" i="3" s="1"/>
  <c r="N206" i="3"/>
  <c r="N532" i="3" s="1"/>
  <c r="N211" i="3"/>
  <c r="N537" i="3" s="1"/>
  <c r="N149" i="3"/>
  <c r="N123" i="3"/>
  <c r="N214" i="3"/>
  <c r="N540" i="3" s="1"/>
  <c r="N208" i="3"/>
  <c r="N534" i="3" s="1"/>
  <c r="N97" i="3"/>
  <c r="N205" i="3"/>
  <c r="N531" i="3" s="1"/>
  <c r="N201" i="3"/>
  <c r="N32" i="3"/>
  <c r="N204" i="3"/>
  <c r="N530" i="3" s="1"/>
  <c r="N58" i="3"/>
  <c r="N203" i="3"/>
  <c r="N529" i="3" s="1"/>
  <c r="N313" i="1"/>
  <c r="N328" i="1"/>
  <c r="N336" i="1"/>
  <c r="N219" i="1"/>
  <c r="N78" i="1"/>
  <c r="N253" i="1"/>
  <c r="N337" i="1"/>
  <c r="N44" i="1"/>
  <c r="N329" i="1"/>
  <c r="N138" i="1"/>
  <c r="N333" i="1"/>
  <c r="F339" i="1"/>
  <c r="N300" i="1"/>
  <c r="N206" i="1"/>
  <c r="N326" i="1"/>
  <c r="N327" i="1"/>
  <c r="N125" i="1"/>
  <c r="N232" i="1"/>
  <c r="N185" i="1"/>
  <c r="N335" i="1"/>
  <c r="N31" i="1"/>
  <c r="N172" i="1"/>
  <c r="N279" i="1"/>
  <c r="N91" i="1"/>
  <c r="N65" i="1"/>
  <c r="N18" i="1"/>
  <c r="N338" i="1"/>
  <c r="N266" i="1"/>
  <c r="N112" i="1"/>
  <c r="N332" i="1"/>
  <c r="N331" i="1"/>
  <c r="N159" i="1"/>
  <c r="N330" i="1"/>
  <c r="C579" i="3"/>
  <c r="N382" i="3"/>
  <c r="N542" i="3" s="1"/>
  <c r="N354" i="3"/>
  <c r="N367" i="3"/>
  <c r="N381" i="3"/>
  <c r="N541" i="3" s="1"/>
  <c r="N384" i="3"/>
  <c r="N544" i="3" s="1"/>
  <c r="N387" i="3"/>
  <c r="N547" i="3" s="1"/>
  <c r="N388" i="3"/>
  <c r="N548" i="3" s="1"/>
  <c r="N391" i="3"/>
  <c r="N551" i="3" s="1"/>
  <c r="N328" i="3"/>
  <c r="N237" i="3"/>
  <c r="N386" i="3"/>
  <c r="N546" i="3" s="1"/>
  <c r="N263" i="3"/>
  <c r="N315" i="3"/>
  <c r="N341" i="3"/>
  <c r="N380" i="3"/>
  <c r="N393" i="3"/>
  <c r="N553" i="3" s="1"/>
  <c r="F393" i="3"/>
  <c r="N289" i="3"/>
  <c r="N276" i="3"/>
  <c r="N383" i="3"/>
  <c r="N543" i="3" s="1"/>
  <c r="N385" i="3"/>
  <c r="N545" i="3" s="1"/>
  <c r="N389" i="3"/>
  <c r="N549" i="3" s="1"/>
  <c r="N390" i="3"/>
  <c r="N550" i="3" s="1"/>
  <c r="N392" i="3"/>
  <c r="N552" i="3" s="1"/>
  <c r="N250" i="3"/>
  <c r="N302" i="3"/>
  <c r="D579" i="3"/>
  <c r="N567" i="3" s="1"/>
  <c r="F567" i="3"/>
  <c r="N570" i="3"/>
  <c r="F570" i="3"/>
  <c r="N574" i="3"/>
  <c r="F574" i="3"/>
  <c r="N569" i="3"/>
  <c r="F569" i="3"/>
  <c r="F571" i="3"/>
  <c r="F573" i="3"/>
  <c r="F575" i="3"/>
  <c r="F572" i="3"/>
  <c r="F577" i="3"/>
  <c r="F576" i="3"/>
  <c r="F568" i="3"/>
  <c r="N568" i="3" l="1"/>
  <c r="N573" i="3"/>
  <c r="K579" i="3"/>
  <c r="M579" i="3" s="1"/>
  <c r="N576" i="3"/>
  <c r="N577" i="3"/>
  <c r="N572" i="3"/>
  <c r="N575" i="3"/>
  <c r="N571" i="3"/>
  <c r="N579" i="3"/>
  <c r="F579" i="3"/>
  <c r="N578" i="3"/>
</calcChain>
</file>

<file path=xl/sharedStrings.xml><?xml version="1.0" encoding="utf-8"?>
<sst xmlns="http://schemas.openxmlformats.org/spreadsheetml/2006/main" count="1369" uniqueCount="131">
  <si>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</si>
  <si>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</si>
  <si>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</si>
  <si>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</si>
  <si>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</si>
  <si>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</si>
  <si>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</si>
  <si>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</si>
  <si>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</si>
  <si>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</si>
  <si>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</si>
  <si>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</si>
  <si>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</si>
  <si>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</si>
  <si>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</si>
  <si>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</si>
  <si>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</si>
  <si>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</si>
  <si>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</si>
  <si>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</si>
  <si>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</si>
  <si>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</si>
  <si>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</si>
  <si>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</si>
  <si>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</si>
  <si>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</si>
  <si>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</si>
  <si>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</si>
  <si>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</si>
  <si>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</si>
  <si>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</si>
  <si>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</si>
  <si>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</si>
  <si>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</si>
  <si>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</si>
  <si>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</si>
  <si>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</si>
  <si>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</si>
  <si>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</si>
  <si>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</si>
  <si>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</si>
  <si>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</si>
  <si>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</si>
  <si>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</si>
  <si>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</si>
  <si>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</si>
  <si>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</si>
  <si>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</si>
  <si>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</si>
  <si>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</si>
  <si>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</si>
  <si>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</si>
  <si>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</si>
  <si>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</si>
  <si>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</si>
  <si>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</si>
  <si>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</si>
  <si>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</si>
  <si>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</si>
  <si>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</si>
  <si>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</si>
  <si>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</si>
  <si>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</si>
  <si>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</si>
  <si>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</si>
  <si>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</si>
  <si>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</si>
  <si>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</si>
  <si>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</si>
  <si>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</si>
  <si>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</si>
  <si>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</si>
  <si>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</si>
  <si>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</si>
  <si>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</si>
  <si>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</si>
  <si>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</si>
  <si>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</si>
  <si>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</si>
  <si>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</si>
  <si>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</si>
  <si>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</si>
  <si>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</si>
  <si>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</si>
  <si>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</si>
  <si>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</si>
  <si>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</si>
  <si>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</si>
  <si>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</si>
  <si>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</si>
  <si>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0" type="noConversion"/>
  </si>
  <si>
    <t>大家</t>
    <phoneticPr fontId="20" type="noConversion"/>
  </si>
  <si>
    <t xml:space="preserve">单位：万元（保留2位小数） </t>
  </si>
  <si>
    <t>累计</t>
  </si>
  <si>
    <t>大家</t>
  </si>
  <si>
    <t>融盛财险</t>
    <phoneticPr fontId="20" type="noConversion"/>
  </si>
  <si>
    <t>公司</t>
    <phoneticPr fontId="20" type="noConversion"/>
  </si>
  <si>
    <t>平安财险</t>
    <phoneticPr fontId="20" type="noConversion"/>
  </si>
  <si>
    <t>中华联合财险</t>
    <phoneticPr fontId="20" type="noConversion"/>
  </si>
  <si>
    <t>大家财险</t>
    <phoneticPr fontId="20" type="noConversion"/>
  </si>
  <si>
    <t>融盛</t>
    <phoneticPr fontId="20" type="noConversion"/>
  </si>
  <si>
    <t>公司简称</t>
  </si>
  <si>
    <t>交强险</t>
    <phoneticPr fontId="42" type="noConversion"/>
  </si>
  <si>
    <t>商业险</t>
    <phoneticPr fontId="42" type="noConversion"/>
  </si>
  <si>
    <t>累计承保出租车台数</t>
    <phoneticPr fontId="42" type="noConversion"/>
  </si>
  <si>
    <t>保费合计</t>
    <phoneticPr fontId="42" type="noConversion"/>
  </si>
  <si>
    <t>累计支付赔款（万元）</t>
    <phoneticPr fontId="42" type="noConversion"/>
  </si>
  <si>
    <t>简单赔付率</t>
    <phoneticPr fontId="42" type="noConversion"/>
  </si>
  <si>
    <t>笔数</t>
    <phoneticPr fontId="42" type="noConversion"/>
  </si>
  <si>
    <t>保费（万元）</t>
    <phoneticPr fontId="42" type="noConversion"/>
  </si>
  <si>
    <t>阳光</t>
  </si>
  <si>
    <t>永城</t>
  </si>
  <si>
    <t>安华</t>
  </si>
  <si>
    <t>英大</t>
  </si>
  <si>
    <t>融盛</t>
  </si>
  <si>
    <t>合计</t>
    <phoneticPr fontId="42" type="noConversion"/>
  </si>
  <si>
    <t>公司</t>
    <phoneticPr fontId="20" type="noConversion"/>
  </si>
  <si>
    <t>公司</t>
    <phoneticPr fontId="20" type="noConversion"/>
  </si>
  <si>
    <t>亚太财险</t>
  </si>
  <si>
    <t>2022年丹东市电销业务统计表</t>
    <phoneticPr fontId="20" type="noConversion"/>
  </si>
  <si>
    <t>2022年各财险公司摩托车交强险承保情况表</t>
    <phoneticPr fontId="20" type="noConversion"/>
  </si>
  <si>
    <t>2022年1-6月丹东市财产保险业务统计表</t>
    <phoneticPr fontId="20" type="noConversion"/>
  </si>
  <si>
    <t>（2022年1-6月）</t>
    <phoneticPr fontId="20" type="noConversion"/>
  </si>
  <si>
    <t>（2022年6月）</t>
    <phoneticPr fontId="20" type="noConversion"/>
  </si>
  <si>
    <t>东港市1-6月财产保险业务统计表</t>
    <phoneticPr fontId="20" type="noConversion"/>
  </si>
  <si>
    <t>财字3号表                                             （2022年1-6月）                                           单位：万元</t>
    <phoneticPr fontId="20" type="noConversion"/>
  </si>
  <si>
    <t>2022年1-6月县域财产保险业务统计表</t>
    <phoneticPr fontId="20" type="noConversion"/>
  </si>
  <si>
    <t>凤城市1-6月财产保险业务统计表</t>
    <phoneticPr fontId="20" type="noConversion"/>
  </si>
  <si>
    <t>宽甸县1-6月财产保险业务统计表</t>
    <phoneticPr fontId="20" type="noConversion"/>
  </si>
  <si>
    <r>
      <t>2022年</t>
    </r>
    <r>
      <rPr>
        <b/>
        <u/>
        <sz val="20"/>
        <rFont val="仿宋_GB2312"/>
        <charset val="134"/>
      </rPr>
      <t xml:space="preserve"> 6月 </t>
    </r>
    <r>
      <rPr>
        <b/>
        <sz val="20"/>
        <rFont val="仿宋_GB2312"/>
        <charset val="134"/>
      </rPr>
      <t>“家庭自用车——新车”保费收入统计表</t>
    </r>
    <phoneticPr fontId="31" type="noConversion"/>
  </si>
  <si>
    <r>
      <t>1—</t>
    </r>
    <r>
      <rPr>
        <b/>
        <u/>
        <sz val="20"/>
        <color theme="1"/>
        <rFont val="微软雅黑"/>
        <family val="2"/>
        <charset val="134"/>
      </rPr>
      <t xml:space="preserve">  6  </t>
    </r>
    <r>
      <rPr>
        <b/>
        <sz val="20"/>
        <color theme="1"/>
        <rFont val="微软雅黑"/>
        <family val="2"/>
        <charset val="134"/>
      </rPr>
      <t>月“出租车”承保情况统计表</t>
    </r>
    <phoneticPr fontId="4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</si>
</sst>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0.00_ "/>
    <numFmt numFmtId="178" formatCode="_-* #,##0.00_-;\-* #,##0.00_-;_-* &quot;-&quot;??_-;_-@_-"/>
    <numFmt numFmtId="179" formatCode="0_);[Red]\(0\)"/>
    <numFmt numFmtId="180" formatCode="0.0_);[Red]\(0.0\)"/>
    <numFmt numFmtId="181" formatCode="0.00_);[Red]\(0.00\)"/>
  </numFmts>
  <fonts count="51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  <font>
      <b/>
      <sz val="20"/>
      <color theme="1"/>
      <name val="微软雅黑"/>
      <family val="2"/>
      <charset val="134"/>
    </font>
    <font>
      <b/>
      <u/>
      <sz val="2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15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178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/>
  </cellStyleXfs>
  <cellXfs count="29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/>
    <xf numFmtId="176" fontId="6" fillId="0" borderId="14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 wrapText="1"/>
    </xf>
    <xf numFmtId="176" fontId="10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/>
    <xf numFmtId="176" fontId="6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8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vertical="center"/>
    </xf>
    <xf numFmtId="176" fontId="6" fillId="0" borderId="4" xfId="212" applyNumberFormat="1" applyFont="1" applyFill="1" applyBorder="1" applyAlignment="1">
      <alignment horizontal="center"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8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/>
    <xf numFmtId="176" fontId="22" fillId="2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/>
    <xf numFmtId="176" fontId="22" fillId="0" borderId="38" xfId="0" applyNumberFormat="1" applyFont="1" applyFill="1" applyBorder="1" applyAlignment="1">
      <alignment horizontal="right" vertical="center"/>
    </xf>
    <xf numFmtId="176" fontId="22" fillId="0" borderId="22" xfId="0" applyNumberFormat="1" applyFont="1" applyFill="1" applyBorder="1" applyAlignment="1">
      <alignment horizontal="right" vertical="center"/>
    </xf>
    <xf numFmtId="176" fontId="22" fillId="0" borderId="32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/>
    <xf numFmtId="176" fontId="27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/>
    <xf numFmtId="176" fontId="6" fillId="0" borderId="32" xfId="0" applyNumberFormat="1" applyFont="1" applyFill="1" applyBorder="1" applyAlignment="1"/>
    <xf numFmtId="176" fontId="6" fillId="0" borderId="24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/>
    <xf numFmtId="176" fontId="6" fillId="0" borderId="38" xfId="0" applyNumberFormat="1" applyFont="1" applyFill="1" applyBorder="1" applyAlignment="1"/>
    <xf numFmtId="176" fontId="6" fillId="0" borderId="39" xfId="0" applyNumberFormat="1" applyFont="1" applyFill="1" applyBorder="1" applyAlignment="1"/>
    <xf numFmtId="176" fontId="6" fillId="0" borderId="13" xfId="0" applyNumberFormat="1" applyFont="1" applyFill="1" applyBorder="1" applyAlignment="1"/>
    <xf numFmtId="176" fontId="6" fillId="0" borderId="3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9" fontId="22" fillId="0" borderId="18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1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vertical="center"/>
    </xf>
    <xf numFmtId="176" fontId="9" fillId="0" borderId="4" xfId="153" applyNumberFormat="1" applyFont="1" applyFill="1" applyBorder="1" applyAlignment="1" applyProtection="1">
      <alignment horizontal="right" vertical="center"/>
    </xf>
    <xf numFmtId="176" fontId="9" fillId="0" borderId="8" xfId="156" applyNumberFormat="1" applyFont="1" applyFill="1" applyBorder="1" applyAlignment="1" applyProtection="1">
      <alignment horizontal="right" vertical="center"/>
    </xf>
    <xf numFmtId="176" fontId="15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156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27" fillId="0" borderId="11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9" fillId="0" borderId="4" xfId="207" applyNumberFormat="1" applyFont="1" applyFill="1" applyBorder="1" applyAlignment="1">
      <alignment horizontal="right"/>
    </xf>
    <xf numFmtId="176" fontId="9" fillId="0" borderId="4" xfId="209" applyNumberFormat="1" applyFont="1" applyFill="1" applyBorder="1" applyAlignment="1">
      <alignment horizontal="right"/>
    </xf>
    <xf numFmtId="176" fontId="9" fillId="0" borderId="4" xfId="208" applyNumberFormat="1" applyFont="1" applyFill="1" applyBorder="1" applyAlignment="1">
      <alignment horizontal="right"/>
    </xf>
    <xf numFmtId="176" fontId="9" fillId="0" borderId="4" xfId="210" applyNumberFormat="1" applyFont="1" applyFill="1" applyBorder="1" applyAlignment="1">
      <alignment horizontal="right"/>
    </xf>
    <xf numFmtId="176" fontId="16" fillId="0" borderId="11" xfId="0" applyNumberFormat="1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3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7" fillId="0" borderId="0" xfId="152"/>
    <xf numFmtId="0" fontId="33" fillId="0" borderId="0" xfId="151" applyFont="1" applyFill="1" applyBorder="1" applyAlignment="1">
      <alignment vertical="center"/>
    </xf>
    <xf numFmtId="0" fontId="34" fillId="0" borderId="0" xfId="151" applyFont="1" applyFill="1" applyAlignment="1"/>
    <xf numFmtId="177" fontId="35" fillId="0" borderId="4" xfId="151" applyNumberFormat="1" applyFont="1" applyFill="1" applyBorder="1" applyAlignment="1">
      <alignment horizontal="center" vertical="center"/>
    </xf>
    <xf numFmtId="177" fontId="34" fillId="0" borderId="4" xfId="151" applyNumberFormat="1" applyFont="1" applyFill="1" applyBorder="1" applyAlignment="1">
      <alignment horizontal="center" vertical="center"/>
    </xf>
    <xf numFmtId="177" fontId="18" fillId="0" borderId="4" xfId="151" applyNumberFormat="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6" fontId="5" fillId="0" borderId="0" xfId="151" applyNumberFormat="1" applyFont="1" applyFill="1" applyAlignment="1"/>
    <xf numFmtId="177" fontId="37" fillId="0" borderId="4" xfId="151" applyNumberFormat="1" applyFont="1" applyFill="1" applyBorder="1" applyAlignment="1">
      <alignment horizontal="center" vertical="center"/>
    </xf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6" fillId="0" borderId="48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/>
    <xf numFmtId="177" fontId="9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>
      <alignment vertical="center"/>
    </xf>
    <xf numFmtId="177" fontId="6" fillId="0" borderId="48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Alignment="1"/>
    <xf numFmtId="176" fontId="6" fillId="0" borderId="16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7" fontId="44" fillId="0" borderId="0" xfId="0" applyNumberFormat="1" applyFont="1" applyBorder="1" applyAlignment="1">
      <alignment horizontal="center" vertical="center"/>
    </xf>
    <xf numFmtId="0" fontId="45" fillId="0" borderId="0" xfId="0" applyFont="1" applyBorder="1">
      <alignment vertical="center"/>
    </xf>
    <xf numFmtId="0" fontId="46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2" fontId="50" fillId="0" borderId="4" xfId="0" applyNumberFormat="1" applyFont="1" applyBorder="1" applyAlignment="1">
      <alignment horizontal="center" vertical="center"/>
    </xf>
    <xf numFmtId="1" fontId="50" fillId="0" borderId="4" xfId="0" applyNumberFormat="1" applyFont="1" applyBorder="1" applyAlignment="1">
      <alignment horizontal="center" vertical="center"/>
    </xf>
    <xf numFmtId="180" fontId="50" fillId="3" borderId="4" xfId="0" applyNumberFormat="1" applyFont="1" applyFill="1" applyBorder="1" applyAlignment="1">
      <alignment horizontal="center" vertical="center"/>
    </xf>
    <xf numFmtId="180" fontId="50" fillId="0" borderId="4" xfId="0" applyNumberFormat="1" applyFont="1" applyBorder="1">
      <alignment vertical="center"/>
    </xf>
    <xf numFmtId="10" fontId="50" fillId="3" borderId="4" xfId="0" applyNumberFormat="1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181" fontId="22" fillId="0" borderId="4" xfId="211" applyNumberFormat="1" applyFont="1" applyFill="1" applyBorder="1" applyAlignment="1">
      <alignment horizontal="right" vertical="center"/>
    </xf>
    <xf numFmtId="179" fontId="22" fillId="0" borderId="4" xfId="211" applyNumberFormat="1" applyFont="1" applyFill="1" applyBorder="1" applyAlignment="1">
      <alignment horizontal="right" vertical="center"/>
    </xf>
    <xf numFmtId="181" fontId="22" fillId="0" borderId="4" xfId="211" applyNumberFormat="1" applyFont="1" applyFill="1" applyBorder="1" applyAlignment="1">
      <alignment vertical="center"/>
    </xf>
    <xf numFmtId="181" fontId="22" fillId="0" borderId="18" xfId="211" applyNumberFormat="1" applyFont="1" applyFill="1" applyBorder="1" applyAlignment="1">
      <alignment horizontal="right" vertical="center"/>
    </xf>
    <xf numFmtId="0" fontId="22" fillId="0" borderId="4" xfId="211" applyNumberFormat="1" applyFont="1" applyFill="1" applyBorder="1" applyAlignment="1">
      <alignment horizontal="right" vertical="center"/>
    </xf>
    <xf numFmtId="179" fontId="22" fillId="0" borderId="4" xfId="211" applyNumberFormat="1" applyFont="1" applyFill="1" applyBorder="1" applyAlignment="1">
      <alignment vertical="center"/>
    </xf>
    <xf numFmtId="176" fontId="22" fillId="0" borderId="11" xfId="211" applyNumberFormat="1" applyFont="1" applyFill="1" applyBorder="1" applyAlignment="1">
      <alignment horizontal="right" vertical="center"/>
    </xf>
    <xf numFmtId="181" fontId="22" fillId="0" borderId="11" xfId="211" applyNumberFormat="1" applyFont="1" applyFill="1" applyBorder="1" applyAlignment="1">
      <alignment horizontal="right" vertical="center"/>
    </xf>
    <xf numFmtId="179" fontId="22" fillId="0" borderId="11" xfId="211" applyNumberFormat="1" applyFont="1" applyFill="1" applyBorder="1" applyAlignment="1">
      <alignment horizontal="right" vertical="center"/>
    </xf>
    <xf numFmtId="181" fontId="23" fillId="0" borderId="18" xfId="211" applyNumberFormat="1" applyFont="1" applyFill="1" applyBorder="1" applyAlignment="1">
      <alignment horizontal="right" vertical="center"/>
    </xf>
    <xf numFmtId="177" fontId="50" fillId="0" borderId="4" xfId="0" applyNumberFormat="1" applyFont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6" fontId="22" fillId="0" borderId="48" xfId="0" applyNumberFormat="1" applyFont="1" applyFill="1" applyBorder="1" applyAlignment="1">
      <alignment horizontal="right" vertical="center"/>
    </xf>
    <xf numFmtId="176" fontId="9" fillId="0" borderId="8" xfId="153" applyNumberFormat="1" applyFont="1" applyFill="1" applyBorder="1" applyAlignment="1" applyProtection="1">
      <alignment horizontal="right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6" fillId="0" borderId="56" xfId="0" applyNumberFormat="1" applyFont="1" applyFill="1" applyBorder="1" applyAlignment="1">
      <alignment horizontal="center" vertical="center" wrapText="1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6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28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61" xfId="0" applyNumberFormat="1" applyFont="1" applyFill="1" applyBorder="1" applyAlignment="1">
      <alignment horizontal="center" vertical="center" wrapText="1"/>
    </xf>
    <xf numFmtId="176" fontId="6" fillId="0" borderId="44" xfId="0" applyNumberFormat="1" applyFont="1" applyFill="1" applyBorder="1" applyAlignment="1">
      <alignment horizontal="center" vertical="center" wrapText="1"/>
    </xf>
    <xf numFmtId="176" fontId="6" fillId="0" borderId="50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176" fontId="8" fillId="0" borderId="57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left" vertical="center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4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center" vertical="center" wrapText="1"/>
    </xf>
    <xf numFmtId="176" fontId="6" fillId="0" borderId="58" xfId="0" applyNumberFormat="1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9" fillId="0" borderId="0" xfId="151" applyFont="1" applyFill="1" applyBorder="1" applyAlignment="1">
      <alignment horizontal="center" vertical="center"/>
    </xf>
    <xf numFmtId="0" fontId="32" fillId="0" borderId="0" xfId="152" applyFont="1" applyAlignment="1"/>
    <xf numFmtId="0" fontId="2" fillId="0" borderId="4" xfId="15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6" fillId="0" borderId="4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</cellXfs>
  <cellStyles count="215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 2" xfId="213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3 2" xfId="214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9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9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0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0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0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0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0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0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0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1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1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1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1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14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5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16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17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18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9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20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21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22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3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4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5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6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7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28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9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30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1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32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33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34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5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36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37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38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39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0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1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2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3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44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5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46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47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48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49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50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51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52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53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54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5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6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7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8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9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60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61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62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3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64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65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66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7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68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69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70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1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2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3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4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5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76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7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7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7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8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8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8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8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8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8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8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8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8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8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9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84" sqref="T84"/>
    </sheetView>
  </sheetViews>
  <sheetFormatPr defaultColWidth="9" defaultRowHeight="13.5"/>
  <cols>
    <col min="1" max="1" width="3.375" style="8" customWidth="1"/>
    <col min="2" max="2" width="17.75" style="8" customWidth="1"/>
    <col min="3" max="3" width="9.125" style="8" customWidth="1"/>
    <col min="4" max="4" width="10.5" style="8" bestFit="1" customWidth="1"/>
    <col min="5" max="5" width="9.125" style="8" customWidth="1"/>
    <col min="6" max="6" width="10" style="163" customWidth="1"/>
    <col min="7" max="7" width="9.125" style="8" customWidth="1"/>
    <col min="8" max="8" width="13.875" style="8" bestFit="1" customWidth="1"/>
    <col min="9" max="12" width="9.125" style="8" customWidth="1"/>
    <col min="13" max="13" width="10.625" style="8" customWidth="1"/>
    <col min="14" max="14" width="9.125" style="163" customWidth="1"/>
    <col min="15" max="16384" width="9" style="8"/>
  </cols>
  <sheetData>
    <row r="1" spans="1:14" s="57" customFormat="1" ht="18.75">
      <c r="A1" s="224" t="s">
        <v>121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 s="57" customFormat="1" ht="14.25" thickBot="1">
      <c r="B2" s="59" t="s">
        <v>0</v>
      </c>
      <c r="C2" s="58"/>
      <c r="D2" s="58"/>
      <c r="F2" s="155"/>
      <c r="G2" s="73" t="s">
        <v>122</v>
      </c>
      <c r="H2" s="58"/>
      <c r="I2" s="58"/>
      <c r="J2" s="58"/>
      <c r="K2" s="58"/>
      <c r="L2" s="59" t="s">
        <v>1</v>
      </c>
      <c r="N2" s="172"/>
    </row>
    <row r="3" spans="1:14" s="57" customFormat="1" ht="13.5" customHeight="1">
      <c r="A3" s="220" t="s">
        <v>116</v>
      </c>
      <c r="B3" s="169" t="s">
        <v>3</v>
      </c>
      <c r="C3" s="225" t="s">
        <v>4</v>
      </c>
      <c r="D3" s="225"/>
      <c r="E3" s="225"/>
      <c r="F3" s="226"/>
      <c r="G3" s="225" t="s">
        <v>5</v>
      </c>
      <c r="H3" s="225"/>
      <c r="I3" s="225" t="s">
        <v>6</v>
      </c>
      <c r="J3" s="225"/>
      <c r="K3" s="225"/>
      <c r="L3" s="225"/>
      <c r="M3" s="225"/>
      <c r="N3" s="228" t="s">
        <v>7</v>
      </c>
    </row>
    <row r="4" spans="1:14" s="57" customFormat="1">
      <c r="A4" s="221"/>
      <c r="B4" s="58" t="s">
        <v>8</v>
      </c>
      <c r="C4" s="227" t="s">
        <v>9</v>
      </c>
      <c r="D4" s="227" t="s">
        <v>10</v>
      </c>
      <c r="E4" s="227" t="s">
        <v>11</v>
      </c>
      <c r="F4" s="156" t="s">
        <v>12</v>
      </c>
      <c r="G4" s="227" t="s">
        <v>13</v>
      </c>
      <c r="H4" s="227" t="s">
        <v>14</v>
      </c>
      <c r="I4" s="210" t="s">
        <v>13</v>
      </c>
      <c r="J4" s="227" t="s">
        <v>15</v>
      </c>
      <c r="K4" s="227"/>
      <c r="L4" s="227"/>
      <c r="M4" s="210" t="s">
        <v>12</v>
      </c>
      <c r="N4" s="229"/>
    </row>
    <row r="5" spans="1:14" s="57" customFormat="1" ht="14.25" thickBot="1">
      <c r="A5" s="223"/>
      <c r="B5" s="170" t="s">
        <v>16</v>
      </c>
      <c r="C5" s="227"/>
      <c r="D5" s="227"/>
      <c r="E5" s="227"/>
      <c r="F5" s="156" t="s">
        <v>17</v>
      </c>
      <c r="G5" s="227"/>
      <c r="H5" s="227"/>
      <c r="I5" s="33" t="s">
        <v>18</v>
      </c>
      <c r="J5" s="210" t="s">
        <v>9</v>
      </c>
      <c r="K5" s="210" t="s">
        <v>10</v>
      </c>
      <c r="L5" s="210" t="s">
        <v>11</v>
      </c>
      <c r="M5" s="210" t="s">
        <v>17</v>
      </c>
      <c r="N5" s="211" t="s">
        <v>17</v>
      </c>
    </row>
    <row r="6" spans="1:14" s="57" customFormat="1" ht="13.5" customHeight="1">
      <c r="A6" s="220" t="s">
        <v>2</v>
      </c>
      <c r="B6" s="210" t="s">
        <v>19</v>
      </c>
      <c r="C6" s="201">
        <v>3519.9651159999999</v>
      </c>
      <c r="D6" s="201">
        <v>16675.920761000001</v>
      </c>
      <c r="E6" s="71">
        <v>13977.85</v>
      </c>
      <c r="F6" s="157">
        <f t="shared" ref="F6:F27" si="0">(D6-E6)/E6*100</f>
        <v>19.302473277363834</v>
      </c>
      <c r="G6" s="200">
        <v>120224</v>
      </c>
      <c r="H6" s="199">
        <v>12256944.76</v>
      </c>
      <c r="I6" s="200">
        <v>10248</v>
      </c>
      <c r="J6" s="202">
        <v>549.90539900000022</v>
      </c>
      <c r="K6" s="202">
        <v>6760.9222710000004</v>
      </c>
      <c r="L6" s="71">
        <v>9388.41</v>
      </c>
      <c r="M6" s="31">
        <f t="shared" ref="M6:M18" si="1">(K6-L6)/L6*100</f>
        <v>-27.986503880848829</v>
      </c>
      <c r="N6" s="173">
        <f t="shared" ref="N6:N18" si="2">D6/D327*100</f>
        <v>36.143314667733669</v>
      </c>
    </row>
    <row r="7" spans="1:14" s="57" customFormat="1" ht="13.5" customHeight="1">
      <c r="A7" s="221"/>
      <c r="B7" s="210" t="s">
        <v>20</v>
      </c>
      <c r="C7" s="201">
        <v>1049.9467360000001</v>
      </c>
      <c r="D7" s="201">
        <v>5287.0564770000001</v>
      </c>
      <c r="E7" s="72">
        <v>3331.01</v>
      </c>
      <c r="F7" s="157">
        <f t="shared" si="0"/>
        <v>58.722323769667447</v>
      </c>
      <c r="G7" s="200">
        <v>66400</v>
      </c>
      <c r="H7" s="199">
        <v>1435576.75</v>
      </c>
      <c r="I7" s="200">
        <v>5479</v>
      </c>
      <c r="J7" s="202">
        <v>178.12092600000005</v>
      </c>
      <c r="K7" s="202">
        <v>2495.3756440000002</v>
      </c>
      <c r="L7" s="71">
        <v>3276.34</v>
      </c>
      <c r="M7" s="31">
        <f t="shared" si="1"/>
        <v>-23.836486933590528</v>
      </c>
      <c r="N7" s="173">
        <f t="shared" si="2"/>
        <v>35.549550630670012</v>
      </c>
    </row>
    <row r="8" spans="1:14" s="57" customFormat="1" ht="13.5" customHeight="1">
      <c r="A8" s="221"/>
      <c r="B8" s="210" t="s">
        <v>21</v>
      </c>
      <c r="C8" s="201">
        <v>200.75127800000001</v>
      </c>
      <c r="D8" s="201">
        <v>928.43984799999998</v>
      </c>
      <c r="E8" s="72">
        <v>1906.17</v>
      </c>
      <c r="F8" s="157">
        <f t="shared" si="0"/>
        <v>-51.292914692813341</v>
      </c>
      <c r="G8" s="200">
        <v>817</v>
      </c>
      <c r="H8" s="203">
        <v>998393.46</v>
      </c>
      <c r="I8" s="200">
        <v>50</v>
      </c>
      <c r="J8" s="202">
        <v>0</v>
      </c>
      <c r="K8" s="202">
        <v>351.26002999999997</v>
      </c>
      <c r="L8" s="71">
        <v>2294.4699999999998</v>
      </c>
      <c r="M8" s="31">
        <f t="shared" si="1"/>
        <v>-84.691016661799907</v>
      </c>
      <c r="N8" s="173">
        <f t="shared" si="2"/>
        <v>42.37835623009066</v>
      </c>
    </row>
    <row r="9" spans="1:14" s="57" customFormat="1" ht="13.5" customHeight="1">
      <c r="A9" s="221"/>
      <c r="B9" s="210" t="s">
        <v>22</v>
      </c>
      <c r="C9" s="201">
        <v>158.17479900000001</v>
      </c>
      <c r="D9" s="201">
        <v>479.55053099999998</v>
      </c>
      <c r="E9" s="72">
        <v>336.37</v>
      </c>
      <c r="F9" s="157">
        <f t="shared" si="0"/>
        <v>42.566379582007905</v>
      </c>
      <c r="G9" s="200">
        <v>42788</v>
      </c>
      <c r="H9" s="203">
        <v>587209.86</v>
      </c>
      <c r="I9" s="200">
        <v>945</v>
      </c>
      <c r="J9" s="202">
        <v>27.392800000000022</v>
      </c>
      <c r="K9" s="202">
        <v>160.42110500000001</v>
      </c>
      <c r="L9" s="71">
        <v>217.06</v>
      </c>
      <c r="M9" s="31">
        <f t="shared" si="1"/>
        <v>-26.09365843545563</v>
      </c>
      <c r="N9" s="173">
        <f t="shared" si="2"/>
        <v>42.347486735210872</v>
      </c>
    </row>
    <row r="10" spans="1:14" s="57" customFormat="1" ht="13.5" customHeight="1">
      <c r="A10" s="221"/>
      <c r="B10" s="210" t="s">
        <v>23</v>
      </c>
      <c r="C10" s="201">
        <v>15.926971999999999</v>
      </c>
      <c r="D10" s="201">
        <v>97.582825</v>
      </c>
      <c r="E10" s="72">
        <v>77.12</v>
      </c>
      <c r="F10" s="157">
        <f t="shared" si="0"/>
        <v>26.5337461099585</v>
      </c>
      <c r="G10" s="200">
        <v>1914</v>
      </c>
      <c r="H10" s="199">
        <v>197855.79</v>
      </c>
      <c r="I10" s="200">
        <v>13</v>
      </c>
      <c r="J10" s="202">
        <v>0.12999999999999901</v>
      </c>
      <c r="K10" s="202">
        <v>21.932382</v>
      </c>
      <c r="L10" s="71">
        <v>15.61</v>
      </c>
      <c r="M10" s="31">
        <f t="shared" si="1"/>
        <v>40.502126841768103</v>
      </c>
      <c r="N10" s="173">
        <f t="shared" si="2"/>
        <v>48.154550727771905</v>
      </c>
    </row>
    <row r="11" spans="1:14" s="57" customFormat="1" ht="13.5" customHeight="1">
      <c r="A11" s="221"/>
      <c r="B11" s="210" t="s">
        <v>24</v>
      </c>
      <c r="C11" s="201">
        <v>917.77398900000003</v>
      </c>
      <c r="D11" s="201">
        <v>3135.0990449999999</v>
      </c>
      <c r="E11" s="72">
        <v>2182.84</v>
      </c>
      <c r="F11" s="157">
        <f t="shared" si="0"/>
        <v>43.624775292737887</v>
      </c>
      <c r="G11" s="200">
        <v>2415</v>
      </c>
      <c r="H11" s="199">
        <v>2308580.5099999998</v>
      </c>
      <c r="I11" s="200">
        <v>304</v>
      </c>
      <c r="J11" s="202">
        <v>2.3501920000001064</v>
      </c>
      <c r="K11" s="202">
        <v>1650.7818090000001</v>
      </c>
      <c r="L11" s="71">
        <v>926.91</v>
      </c>
      <c r="M11" s="31">
        <f t="shared" si="1"/>
        <v>78.095155840372868</v>
      </c>
      <c r="N11" s="173">
        <f t="shared" si="2"/>
        <v>57.066070182769003</v>
      </c>
    </row>
    <row r="12" spans="1:14" s="57" customFormat="1" ht="13.5" customHeight="1">
      <c r="A12" s="221"/>
      <c r="B12" s="210" t="s">
        <v>25</v>
      </c>
      <c r="C12" s="201">
        <v>5313.9143059999997</v>
      </c>
      <c r="D12" s="201">
        <v>7753.9517109999997</v>
      </c>
      <c r="E12" s="74">
        <v>6104.83</v>
      </c>
      <c r="F12" s="157">
        <f t="shared" si="0"/>
        <v>27.013392854510275</v>
      </c>
      <c r="G12" s="204">
        <v>2462</v>
      </c>
      <c r="H12" s="201">
        <v>376428.26</v>
      </c>
      <c r="I12" s="204">
        <v>2447</v>
      </c>
      <c r="J12" s="202">
        <v>434.57528400000024</v>
      </c>
      <c r="K12" s="202">
        <v>2318.2281400000002</v>
      </c>
      <c r="L12" s="71">
        <v>1373.24</v>
      </c>
      <c r="M12" s="31">
        <f t="shared" si="1"/>
        <v>68.814492732515802</v>
      </c>
      <c r="N12" s="173">
        <f t="shared" si="2"/>
        <v>47.406118280886112</v>
      </c>
    </row>
    <row r="13" spans="1:14" s="58" customFormat="1" ht="13.5" customHeight="1">
      <c r="A13" s="221"/>
      <c r="B13" s="210" t="s">
        <v>26</v>
      </c>
      <c r="C13" s="201">
        <v>385.186803</v>
      </c>
      <c r="D13" s="201">
        <v>3180.909416</v>
      </c>
      <c r="E13" s="72">
        <v>4340.7299999999996</v>
      </c>
      <c r="F13" s="157">
        <f t="shared" si="0"/>
        <v>-26.719482299060289</v>
      </c>
      <c r="G13" s="200">
        <v>60583</v>
      </c>
      <c r="H13" s="199">
        <v>32257780.82</v>
      </c>
      <c r="I13" s="200">
        <v>8274</v>
      </c>
      <c r="J13" s="202">
        <v>31.446837999999843</v>
      </c>
      <c r="K13" s="202">
        <v>2427.0702849999998</v>
      </c>
      <c r="L13" s="71">
        <v>2411.14</v>
      </c>
      <c r="M13" s="31">
        <f t="shared" si="1"/>
        <v>0.66069514835305765</v>
      </c>
      <c r="N13" s="173">
        <f t="shared" si="2"/>
        <v>25.726317131606773</v>
      </c>
    </row>
    <row r="14" spans="1:14" s="58" customFormat="1" ht="13.5" customHeight="1">
      <c r="A14" s="221"/>
      <c r="B14" s="210" t="s">
        <v>27</v>
      </c>
      <c r="C14" s="201">
        <v>107.73</v>
      </c>
      <c r="D14" s="201">
        <v>155.93</v>
      </c>
      <c r="E14" s="72">
        <v>-6.73</v>
      </c>
      <c r="F14" s="157">
        <f t="shared" si="0"/>
        <v>-2416.9390787518573</v>
      </c>
      <c r="G14" s="200">
        <v>44</v>
      </c>
      <c r="H14" s="200">
        <v>96108.040000000008</v>
      </c>
      <c r="I14" s="200">
        <v>48</v>
      </c>
      <c r="J14" s="202">
        <v>20.965761000000001</v>
      </c>
      <c r="K14" s="202">
        <v>123.705761</v>
      </c>
      <c r="L14" s="71">
        <v>312.73</v>
      </c>
      <c r="M14" s="31">
        <f t="shared" si="1"/>
        <v>-60.443270233108436</v>
      </c>
      <c r="N14" s="173">
        <f t="shared" si="2"/>
        <v>8.0954844726043103</v>
      </c>
    </row>
    <row r="15" spans="1:14" s="58" customFormat="1" ht="13.5" customHeight="1">
      <c r="A15" s="221"/>
      <c r="B15" s="14" t="s">
        <v>28</v>
      </c>
      <c r="C15" s="201">
        <v>29.222640999999999</v>
      </c>
      <c r="D15" s="201">
        <v>114.09998</v>
      </c>
      <c r="E15" s="75">
        <v>110.71</v>
      </c>
      <c r="F15" s="157">
        <f t="shared" si="0"/>
        <v>3.0620359497787089</v>
      </c>
      <c r="G15" s="205">
        <v>28</v>
      </c>
      <c r="H15" s="206">
        <v>28233.51</v>
      </c>
      <c r="I15" s="207">
        <v>0</v>
      </c>
      <c r="J15" s="208">
        <v>0</v>
      </c>
      <c r="K15" s="202"/>
      <c r="L15" s="71">
        <v>3.68</v>
      </c>
      <c r="M15" s="31"/>
      <c r="N15" s="173">
        <f t="shared" si="2"/>
        <v>51.351923792147517</v>
      </c>
    </row>
    <row r="16" spans="1:14" s="58" customFormat="1" ht="13.5" customHeight="1">
      <c r="A16" s="221"/>
      <c r="B16" s="14" t="s">
        <v>29</v>
      </c>
      <c r="C16" s="201">
        <v>1.1155660000000001</v>
      </c>
      <c r="D16" s="201">
        <v>1.694623</v>
      </c>
      <c r="E16" s="75">
        <v>23.79</v>
      </c>
      <c r="F16" s="157">
        <f t="shared" si="0"/>
        <v>-92.87674232870954</v>
      </c>
      <c r="G16" s="205">
        <v>2</v>
      </c>
      <c r="H16" s="206">
        <v>669.89</v>
      </c>
      <c r="I16" s="207">
        <v>0</v>
      </c>
      <c r="J16" s="208">
        <v>0</v>
      </c>
      <c r="K16" s="202"/>
      <c r="L16" s="71"/>
      <c r="M16" s="31" t="e">
        <f>(K16-L16)/L16*100</f>
        <v>#DIV/0!</v>
      </c>
      <c r="N16" s="173">
        <f t="shared" si="2"/>
        <v>3.6575308630464294</v>
      </c>
    </row>
    <row r="17" spans="1:14" s="58" customFormat="1" ht="13.5" customHeight="1">
      <c r="A17" s="221"/>
      <c r="B17" s="14" t="s">
        <v>30</v>
      </c>
      <c r="C17" s="201">
        <v>77.385364999999993</v>
      </c>
      <c r="D17" s="201">
        <v>40.130817</v>
      </c>
      <c r="E17" s="75">
        <v>-141.22999999999999</v>
      </c>
      <c r="F17" s="157">
        <f t="shared" si="0"/>
        <v>-128.41522127026838</v>
      </c>
      <c r="G17" s="200">
        <v>14</v>
      </c>
      <c r="H17" s="199">
        <v>67204.640000000014</v>
      </c>
      <c r="I17" s="200">
        <v>48</v>
      </c>
      <c r="J17" s="208">
        <v>20.967619999999997</v>
      </c>
      <c r="K17" s="202">
        <v>123.705761</v>
      </c>
      <c r="L17" s="71">
        <v>309.05</v>
      </c>
      <c r="M17" s="31">
        <f t="shared" si="1"/>
        <v>-59.972250121339584</v>
      </c>
      <c r="N17" s="173">
        <f t="shared" si="2"/>
        <v>2.5083441215561439</v>
      </c>
    </row>
    <row r="18" spans="1:14" s="58" customFormat="1" ht="13.5" customHeight="1" thickBot="1">
      <c r="A18" s="222"/>
      <c r="B18" s="15" t="s">
        <v>31</v>
      </c>
      <c r="C18" s="16">
        <f>C6+C8+C9+C10+C11+C12+C13+C14</f>
        <v>10619.423263000001</v>
      </c>
      <c r="D18" s="16">
        <f t="shared" ref="D18:L18" si="3">D6+D8+D9+D10+D11+D12+D13+D14</f>
        <v>32407.384137000005</v>
      </c>
      <c r="E18" s="16">
        <f t="shared" si="3"/>
        <v>28919.18</v>
      </c>
      <c r="F18" s="158">
        <f t="shared" si="0"/>
        <v>12.061905410181078</v>
      </c>
      <c r="G18" s="16">
        <f t="shared" si="3"/>
        <v>231247</v>
      </c>
      <c r="H18" s="16">
        <f t="shared" si="3"/>
        <v>49079301.499999993</v>
      </c>
      <c r="I18" s="16">
        <f t="shared" si="3"/>
        <v>22329</v>
      </c>
      <c r="J18" s="16">
        <f t="shared" si="3"/>
        <v>1066.7662740000005</v>
      </c>
      <c r="K18" s="16">
        <f t="shared" si="3"/>
        <v>13814.321782999999</v>
      </c>
      <c r="L18" s="16">
        <f t="shared" si="3"/>
        <v>16939.57</v>
      </c>
      <c r="M18" s="16">
        <f t="shared" si="1"/>
        <v>-18.449395214872634</v>
      </c>
      <c r="N18" s="174">
        <f t="shared" si="2"/>
        <v>37.768633709209936</v>
      </c>
    </row>
    <row r="19" spans="1:14" s="57" customFormat="1" ht="14.25" thickTop="1">
      <c r="A19" s="239" t="s">
        <v>32</v>
      </c>
      <c r="B19" s="18" t="s">
        <v>19</v>
      </c>
      <c r="C19" s="21">
        <v>1036.903235</v>
      </c>
      <c r="D19" s="21">
        <v>6197.2441699999999</v>
      </c>
      <c r="E19" s="20">
        <v>4908.8262320000003</v>
      </c>
      <c r="F19" s="159">
        <f t="shared" si="0"/>
        <v>26.246965712515358</v>
      </c>
      <c r="G19" s="20">
        <v>42455</v>
      </c>
      <c r="H19" s="20">
        <v>5056786.0914489999</v>
      </c>
      <c r="I19" s="20">
        <v>3065</v>
      </c>
      <c r="J19" s="20">
        <v>199.638193</v>
      </c>
      <c r="K19" s="20">
        <v>2486.5040730000001</v>
      </c>
      <c r="L19" s="22">
        <v>2907.8670440000001</v>
      </c>
      <c r="M19" s="110">
        <f t="shared" ref="M19:M31" si="4">(K19-L19)/L19*100</f>
        <v>-14.490448312257842</v>
      </c>
      <c r="N19" s="175">
        <f t="shared" ref="N19:N27" si="5">D19/D327*100</f>
        <v>13.431878774150285</v>
      </c>
    </row>
    <row r="20" spans="1:14" s="57" customFormat="1">
      <c r="A20" s="240"/>
      <c r="B20" s="210" t="s">
        <v>20</v>
      </c>
      <c r="C20" s="21">
        <v>343.507993</v>
      </c>
      <c r="D20" s="21">
        <v>1968.3452850000001</v>
      </c>
      <c r="E20" s="20">
        <v>857.86898599999995</v>
      </c>
      <c r="F20" s="157">
        <f t="shared" si="0"/>
        <v>129.44590807249446</v>
      </c>
      <c r="G20" s="20">
        <v>21767</v>
      </c>
      <c r="H20" s="20">
        <v>434860</v>
      </c>
      <c r="I20" s="20">
        <v>1324</v>
      </c>
      <c r="J20" s="20">
        <v>70.440628999999902</v>
      </c>
      <c r="K20" s="20">
        <v>667.13867100000004</v>
      </c>
      <c r="L20" s="22">
        <v>768.66859399999998</v>
      </c>
      <c r="M20" s="31">
        <f t="shared" si="4"/>
        <v>-13.208543160539216</v>
      </c>
      <c r="N20" s="173">
        <f t="shared" si="5"/>
        <v>13.234923945327868</v>
      </c>
    </row>
    <row r="21" spans="1:14" s="57" customFormat="1">
      <c r="A21" s="240"/>
      <c r="B21" s="210" t="s">
        <v>21</v>
      </c>
      <c r="C21" s="21">
        <v>10.446322</v>
      </c>
      <c r="D21" s="21">
        <v>48.183373000000003</v>
      </c>
      <c r="E21" s="20">
        <v>56.958410000000001</v>
      </c>
      <c r="F21" s="157">
        <f t="shared" si="0"/>
        <v>-15.406042759971699</v>
      </c>
      <c r="G21" s="20">
        <v>42</v>
      </c>
      <c r="H21" s="20">
        <v>74878.664086999997</v>
      </c>
      <c r="I21" s="20">
        <v>4</v>
      </c>
      <c r="J21" s="20"/>
      <c r="K21" s="20">
        <v>21.044218000000001</v>
      </c>
      <c r="L21" s="22">
        <v>21.219529999999999</v>
      </c>
      <c r="M21" s="31">
        <f t="shared" si="4"/>
        <v>-0.82618229527231823</v>
      </c>
      <c r="N21" s="173">
        <f t="shared" si="5"/>
        <v>2.19931549659352</v>
      </c>
    </row>
    <row r="22" spans="1:14" s="57" customFormat="1">
      <c r="A22" s="240"/>
      <c r="B22" s="210" t="s">
        <v>22</v>
      </c>
      <c r="C22" s="21">
        <v>38.109501999999999</v>
      </c>
      <c r="D22" s="21">
        <v>114.817061</v>
      </c>
      <c r="E22" s="20">
        <v>38.415073</v>
      </c>
      <c r="F22" s="157">
        <f t="shared" si="0"/>
        <v>198.88544270109804</v>
      </c>
      <c r="G22" s="20">
        <v>13222</v>
      </c>
      <c r="H22" s="20">
        <v>210821.65</v>
      </c>
      <c r="I22" s="20">
        <v>19</v>
      </c>
      <c r="J22" s="20">
        <v>25.126010000000001</v>
      </c>
      <c r="K22" s="20">
        <v>29.303578000000002</v>
      </c>
      <c r="L22" s="22">
        <v>19.501854999999999</v>
      </c>
      <c r="M22" s="31">
        <f t="shared" si="4"/>
        <v>50.26046496602504</v>
      </c>
      <c r="N22" s="173">
        <f t="shared" si="5"/>
        <v>10.139106628730637</v>
      </c>
    </row>
    <row r="23" spans="1:14" s="57" customFormat="1">
      <c r="A23" s="240"/>
      <c r="B23" s="210" t="s">
        <v>23</v>
      </c>
      <c r="C23" s="21"/>
      <c r="D23" s="21">
        <v>5.2830000000000002E-2</v>
      </c>
      <c r="E23" s="20">
        <v>12.377565000000001</v>
      </c>
      <c r="F23" s="157">
        <f t="shared" si="0"/>
        <v>-99.57317937736542</v>
      </c>
      <c r="G23" s="20">
        <v>2</v>
      </c>
      <c r="H23" s="20">
        <v>140</v>
      </c>
      <c r="I23" s="20">
        <v>1</v>
      </c>
      <c r="J23" s="20"/>
      <c r="K23" s="20"/>
      <c r="L23" s="22"/>
      <c r="M23" s="31" t="e">
        <f t="shared" si="4"/>
        <v>#DIV/0!</v>
      </c>
      <c r="N23" s="173">
        <f t="shared" si="5"/>
        <v>2.6070211791349447E-2</v>
      </c>
    </row>
    <row r="24" spans="1:14" s="57" customFormat="1">
      <c r="A24" s="240"/>
      <c r="B24" s="210" t="s">
        <v>24</v>
      </c>
      <c r="C24" s="21">
        <v>21.869700999999999</v>
      </c>
      <c r="D24" s="21">
        <v>139.886752</v>
      </c>
      <c r="E24" s="20">
        <v>222.54248699999999</v>
      </c>
      <c r="F24" s="157">
        <f t="shared" si="0"/>
        <v>-37.141552660009594</v>
      </c>
      <c r="G24" s="20">
        <v>3116</v>
      </c>
      <c r="H24" s="20">
        <v>348485.96350000001</v>
      </c>
      <c r="I24" s="20">
        <v>47</v>
      </c>
      <c r="J24" s="20"/>
      <c r="K24" s="20">
        <v>41.456316000000001</v>
      </c>
      <c r="L24" s="22">
        <v>52.162069000000002</v>
      </c>
      <c r="M24" s="31">
        <f t="shared" si="4"/>
        <v>-20.524019091343941</v>
      </c>
      <c r="N24" s="173">
        <f t="shared" si="5"/>
        <v>2.5462631619255918</v>
      </c>
    </row>
    <row r="25" spans="1:14" s="57" customFormat="1">
      <c r="A25" s="240"/>
      <c r="B25" s="210" t="s">
        <v>25</v>
      </c>
      <c r="C25" s="20">
        <v>1217.3704130000001</v>
      </c>
      <c r="D25" s="20">
        <v>1254.5214329999999</v>
      </c>
      <c r="E25" s="20">
        <v>569.43228399999998</v>
      </c>
      <c r="F25" s="157">
        <f t="shared" si="0"/>
        <v>120.31090759160399</v>
      </c>
      <c r="G25" s="22">
        <v>626</v>
      </c>
      <c r="H25" s="22">
        <v>80641.059200000003</v>
      </c>
      <c r="I25" s="22">
        <v>213</v>
      </c>
      <c r="J25" s="22">
        <v>1.3</v>
      </c>
      <c r="K25" s="22">
        <v>26.953499999999998</v>
      </c>
      <c r="L25" s="22">
        <v>11.548875000000001</v>
      </c>
      <c r="M25" s="31"/>
      <c r="N25" s="173">
        <f t="shared" si="5"/>
        <v>7.6698944815887753</v>
      </c>
    </row>
    <row r="26" spans="1:14" s="58" customFormat="1">
      <c r="A26" s="240"/>
      <c r="B26" s="210" t="s">
        <v>26</v>
      </c>
      <c r="C26" s="20">
        <v>36.94</v>
      </c>
      <c r="D26" s="20">
        <v>6143.12</v>
      </c>
      <c r="E26" s="20">
        <v>5233.3900000000003</v>
      </c>
      <c r="F26" s="157">
        <f t="shared" si="0"/>
        <v>17.383187570580436</v>
      </c>
      <c r="G26" s="20">
        <v>104132</v>
      </c>
      <c r="H26" s="20">
        <v>28086279.568</v>
      </c>
      <c r="I26" s="20">
        <v>8004</v>
      </c>
      <c r="J26" s="20">
        <v>645.02602400000001</v>
      </c>
      <c r="K26" s="20">
        <v>2632.3671589999999</v>
      </c>
      <c r="L26" s="22">
        <v>1590.0847699999999</v>
      </c>
      <c r="M26" s="31">
        <f t="shared" si="4"/>
        <v>65.548856807175127</v>
      </c>
      <c r="N26" s="173">
        <f t="shared" si="5"/>
        <v>49.683858491088898</v>
      </c>
    </row>
    <row r="27" spans="1:14" s="58" customFormat="1">
      <c r="A27" s="240"/>
      <c r="B27" s="210" t="s">
        <v>27</v>
      </c>
      <c r="C27" s="140">
        <v>2.208396</v>
      </c>
      <c r="D27" s="140">
        <v>37.1</v>
      </c>
      <c r="E27" s="20">
        <v>5.53</v>
      </c>
      <c r="F27" s="157">
        <f t="shared" si="0"/>
        <v>570.88607594936707</v>
      </c>
      <c r="G27" s="20">
        <v>18</v>
      </c>
      <c r="H27" s="20">
        <v>5969.54</v>
      </c>
      <c r="I27" s="20"/>
      <c r="J27" s="20"/>
      <c r="K27" s="20"/>
      <c r="L27" s="20"/>
      <c r="M27" s="31"/>
      <c r="N27" s="173">
        <f t="shared" si="5"/>
        <v>1.926136560851792</v>
      </c>
    </row>
    <row r="28" spans="1:14" s="58" customFormat="1">
      <c r="A28" s="240"/>
      <c r="B28" s="14" t="s">
        <v>28</v>
      </c>
      <c r="C28" s="40"/>
      <c r="D28" s="40">
        <v>29.513017000000001</v>
      </c>
      <c r="E28" s="40">
        <v>2.0339619999999998</v>
      </c>
      <c r="F28" s="157"/>
      <c r="G28" s="40">
        <v>15</v>
      </c>
      <c r="H28" s="40">
        <v>2195</v>
      </c>
      <c r="I28" s="40"/>
      <c r="J28" s="40"/>
      <c r="K28" s="40"/>
      <c r="L28" s="40"/>
      <c r="M28" s="31"/>
      <c r="N28" s="173"/>
    </row>
    <row r="29" spans="1:14" s="58" customFormat="1">
      <c r="A29" s="240"/>
      <c r="B29" s="14" t="s">
        <v>29</v>
      </c>
      <c r="C29" s="40">
        <v>2.208396</v>
      </c>
      <c r="D29" s="40">
        <v>7.5857539999999997</v>
      </c>
      <c r="E29" s="40">
        <v>2.0721099999999999</v>
      </c>
      <c r="F29" s="157">
        <f>(D29-E29)/E29*100</f>
        <v>266.08838333872234</v>
      </c>
      <c r="G29" s="40">
        <v>3</v>
      </c>
      <c r="H29" s="40">
        <v>3774.5428259999999</v>
      </c>
      <c r="I29" s="40"/>
      <c r="J29" s="40"/>
      <c r="K29" s="40"/>
      <c r="L29" s="40"/>
      <c r="M29" s="31"/>
      <c r="N29" s="173">
        <f>D29/D337*100</f>
        <v>16.372449432397591</v>
      </c>
    </row>
    <row r="30" spans="1:14" s="58" customFormat="1">
      <c r="A30" s="240"/>
      <c r="B30" s="14" t="s">
        <v>30</v>
      </c>
      <c r="C30" s="140"/>
      <c r="D30" s="140"/>
      <c r="E30" s="40">
        <v>1.424821068</v>
      </c>
      <c r="F30" s="157"/>
      <c r="G30" s="40"/>
      <c r="H30" s="20"/>
      <c r="I30" s="40"/>
      <c r="J30" s="40"/>
      <c r="K30" s="40"/>
      <c r="L30" s="40"/>
      <c r="M30" s="31"/>
      <c r="N30" s="173">
        <f>D30/D338*100</f>
        <v>0</v>
      </c>
    </row>
    <row r="31" spans="1:14" s="58" customFormat="1" ht="14.25" thickBot="1">
      <c r="A31" s="241"/>
      <c r="B31" s="15" t="s">
        <v>31</v>
      </c>
      <c r="C31" s="16">
        <f>C19+C21+C22+C23+C24+C25+C26+C27</f>
        <v>2363.847569</v>
      </c>
      <c r="D31" s="16">
        <f>D19+D21+D22+D23+D24+D25+D26+D27</f>
        <v>13934.925619</v>
      </c>
      <c r="E31" s="16">
        <f>E19+E21+E22+E23+E24+E25+E26+E27</f>
        <v>11047.472051000002</v>
      </c>
      <c r="F31" s="158">
        <f t="shared" ref="F31:F37" si="6">(D31-E31)/E31*100</f>
        <v>26.136780927530189</v>
      </c>
      <c r="G31" s="16">
        <f t="shared" ref="G31:L31" si="7">G19+G21+G22+G23+G24+G25+G26+G27</f>
        <v>163613</v>
      </c>
      <c r="H31" s="16">
        <f t="shared" si="7"/>
        <v>33864002.536235996</v>
      </c>
      <c r="I31" s="16">
        <f t="shared" si="7"/>
        <v>11353</v>
      </c>
      <c r="J31" s="16">
        <f t="shared" si="7"/>
        <v>871.09022700000003</v>
      </c>
      <c r="K31" s="16">
        <f t="shared" si="7"/>
        <v>5237.6288439999998</v>
      </c>
      <c r="L31" s="16">
        <f t="shared" si="7"/>
        <v>4602.3841429999993</v>
      </c>
      <c r="M31" s="16">
        <f t="shared" si="4"/>
        <v>13.802513681222733</v>
      </c>
      <c r="N31" s="174">
        <f>D31/D339*100</f>
        <v>16.24022164961498</v>
      </c>
    </row>
    <row r="32" spans="1:14" s="57" customFormat="1" ht="14.25" thickTop="1">
      <c r="A32" s="239" t="s">
        <v>33</v>
      </c>
      <c r="B32" s="210" t="s">
        <v>19</v>
      </c>
      <c r="C32" s="98">
        <v>2061.4169889999994</v>
      </c>
      <c r="D32" s="98">
        <v>10953.663312000001</v>
      </c>
      <c r="E32" s="91">
        <v>9333.8971290000009</v>
      </c>
      <c r="F32" s="26">
        <f t="shared" si="6"/>
        <v>17.353589402302909</v>
      </c>
      <c r="G32" s="72">
        <v>79751</v>
      </c>
      <c r="H32" s="98">
        <v>12152354.393447999</v>
      </c>
      <c r="I32" s="72">
        <v>4590</v>
      </c>
      <c r="J32" s="98">
        <v>553.12804599999981</v>
      </c>
      <c r="K32" s="98">
        <v>5210.3684270000003</v>
      </c>
      <c r="L32" s="98">
        <v>5745.1591590000007</v>
      </c>
      <c r="M32" s="31">
        <f t="shared" ref="M32:M40" si="8">(K32-L32)/L32*100</f>
        <v>-9.3085451107517407</v>
      </c>
      <c r="N32" s="173">
        <f t="shared" ref="N32:N37" si="9">D32/D327*100</f>
        <v>23.740919948235881</v>
      </c>
    </row>
    <row r="33" spans="1:14" s="57" customFormat="1">
      <c r="A33" s="240"/>
      <c r="B33" s="210" t="s">
        <v>20</v>
      </c>
      <c r="C33" s="98">
        <v>627.7058619999998</v>
      </c>
      <c r="D33" s="98">
        <v>3319.7626219999997</v>
      </c>
      <c r="E33" s="91">
        <v>2163.0016879999998</v>
      </c>
      <c r="F33" s="26">
        <f t="shared" si="6"/>
        <v>53.479428167695445</v>
      </c>
      <c r="G33" s="72">
        <v>32502</v>
      </c>
      <c r="H33" s="98">
        <v>795300</v>
      </c>
      <c r="I33" s="72">
        <v>3334</v>
      </c>
      <c r="J33" s="98">
        <v>171.86685000000011</v>
      </c>
      <c r="K33" s="98">
        <v>1620.2960230000001</v>
      </c>
      <c r="L33" s="98">
        <v>1402.7650800000001</v>
      </c>
      <c r="M33" s="31">
        <f t="shared" si="8"/>
        <v>15.507296702880568</v>
      </c>
      <c r="N33" s="173">
        <f t="shared" si="9"/>
        <v>22.321696377936163</v>
      </c>
    </row>
    <row r="34" spans="1:14" s="57" customFormat="1">
      <c r="A34" s="240"/>
      <c r="B34" s="210" t="s">
        <v>21</v>
      </c>
      <c r="C34" s="98">
        <v>3.7913149999999405</v>
      </c>
      <c r="D34" s="98">
        <v>612.15545499999996</v>
      </c>
      <c r="E34" s="91">
        <v>140.62786</v>
      </c>
      <c r="F34" s="26">
        <f t="shared" si="6"/>
        <v>335.30169270868515</v>
      </c>
      <c r="G34" s="72">
        <v>136</v>
      </c>
      <c r="H34" s="98">
        <v>410422.78066399996</v>
      </c>
      <c r="I34" s="72">
        <v>53</v>
      </c>
      <c r="J34" s="98">
        <v>6.3363999999999976E-2</v>
      </c>
      <c r="K34" s="98">
        <v>4.7155339999999999</v>
      </c>
      <c r="L34" s="98">
        <v>21.537482000000001</v>
      </c>
      <c r="M34" s="31">
        <f t="shared" si="8"/>
        <v>-78.105453553019785</v>
      </c>
      <c r="N34" s="173">
        <f t="shared" si="9"/>
        <v>27.941650712285277</v>
      </c>
    </row>
    <row r="35" spans="1:14" s="57" customFormat="1">
      <c r="A35" s="240"/>
      <c r="B35" s="210" t="s">
        <v>22</v>
      </c>
      <c r="C35" s="98">
        <v>64.574083000000002</v>
      </c>
      <c r="D35" s="98">
        <v>215.10019</v>
      </c>
      <c r="E35" s="91">
        <v>63.700713</v>
      </c>
      <c r="F35" s="26">
        <f t="shared" si="6"/>
        <v>237.67312777174095</v>
      </c>
      <c r="G35" s="72">
        <v>13094</v>
      </c>
      <c r="H35" s="98">
        <v>1161238.6618999999</v>
      </c>
      <c r="I35" s="72">
        <v>449</v>
      </c>
      <c r="J35" s="98">
        <v>2.992816999999997</v>
      </c>
      <c r="K35" s="98">
        <v>17.481801999999998</v>
      </c>
      <c r="L35" s="98">
        <v>22.043420999999999</v>
      </c>
      <c r="M35" s="31">
        <f t="shared" si="8"/>
        <v>-20.693788863352928</v>
      </c>
      <c r="N35" s="173">
        <f t="shared" si="9"/>
        <v>18.994770840460895</v>
      </c>
    </row>
    <row r="36" spans="1:14" s="57" customFormat="1">
      <c r="A36" s="240"/>
      <c r="B36" s="210" t="s">
        <v>23</v>
      </c>
      <c r="C36" s="98">
        <v>0.80837700000000012</v>
      </c>
      <c r="D36" s="98">
        <v>50.246676000000001</v>
      </c>
      <c r="E36" s="91">
        <v>45.693896000000002</v>
      </c>
      <c r="F36" s="26">
        <f t="shared" si="6"/>
        <v>9.9636502871193091</v>
      </c>
      <c r="G36" s="72">
        <v>1047</v>
      </c>
      <c r="H36" s="98">
        <v>82567.386826000002</v>
      </c>
      <c r="I36" s="72">
        <v>6</v>
      </c>
      <c r="J36" s="98">
        <v>0.10244799999999898</v>
      </c>
      <c r="K36" s="98">
        <v>24.570914999999999</v>
      </c>
      <c r="L36" s="98">
        <v>6.2413730000000003</v>
      </c>
      <c r="M36" s="31">
        <f t="shared" si="8"/>
        <v>293.67804167448412</v>
      </c>
      <c r="N36" s="173">
        <f t="shared" si="9"/>
        <v>24.795409523591054</v>
      </c>
    </row>
    <row r="37" spans="1:14" s="57" customFormat="1">
      <c r="A37" s="240"/>
      <c r="B37" s="210" t="s">
        <v>24</v>
      </c>
      <c r="C37" s="98">
        <v>117.82774100000006</v>
      </c>
      <c r="D37" s="98">
        <v>694.53876200000002</v>
      </c>
      <c r="E37" s="91">
        <v>616.49173499999995</v>
      </c>
      <c r="F37" s="26">
        <f t="shared" si="6"/>
        <v>12.659865910448916</v>
      </c>
      <c r="G37" s="72">
        <v>2777</v>
      </c>
      <c r="H37" s="98">
        <v>602718.68357600004</v>
      </c>
      <c r="I37" s="72">
        <v>136</v>
      </c>
      <c r="J37" s="98">
        <v>56.852337000000034</v>
      </c>
      <c r="K37" s="98">
        <v>342.50724400000001</v>
      </c>
      <c r="L37" s="98">
        <v>202.07663099999999</v>
      </c>
      <c r="M37" s="31">
        <f t="shared" si="8"/>
        <v>69.493742203174406</v>
      </c>
      <c r="N37" s="173">
        <f t="shared" si="9"/>
        <v>12.642215498791524</v>
      </c>
    </row>
    <row r="38" spans="1:14" s="57" customFormat="1">
      <c r="A38" s="240"/>
      <c r="B38" s="210" t="s">
        <v>25</v>
      </c>
      <c r="C38" s="98">
        <v>77.304129000000003</v>
      </c>
      <c r="D38" s="98">
        <v>96.950529000000003</v>
      </c>
      <c r="E38" s="91">
        <v>0</v>
      </c>
      <c r="F38" s="26"/>
      <c r="G38" s="74">
        <v>32</v>
      </c>
      <c r="H38" s="98">
        <v>1616.1556699999999</v>
      </c>
      <c r="I38" s="74">
        <v>0</v>
      </c>
      <c r="J38" s="98">
        <v>-4.1744999999998811E-2</v>
      </c>
      <c r="K38" s="98">
        <v>22.376099</v>
      </c>
      <c r="L38" s="98">
        <v>0</v>
      </c>
      <c r="M38" s="31"/>
      <c r="N38" s="173"/>
    </row>
    <row r="39" spans="1:14" s="58" customFormat="1">
      <c r="A39" s="240"/>
      <c r="B39" s="210" t="s">
        <v>26</v>
      </c>
      <c r="C39" s="98">
        <v>139.61761600000023</v>
      </c>
      <c r="D39" s="98">
        <v>1136.3595239999993</v>
      </c>
      <c r="E39" s="91">
        <v>1218.2064919999996</v>
      </c>
      <c r="F39" s="26">
        <f>(D39-E39)/E39*100</f>
        <v>-6.7186448715789897</v>
      </c>
      <c r="G39" s="72">
        <v>91844</v>
      </c>
      <c r="H39" s="98">
        <v>42648505.787</v>
      </c>
      <c r="I39" s="72">
        <v>288</v>
      </c>
      <c r="J39" s="98">
        <v>22.202133999999461</v>
      </c>
      <c r="K39" s="98">
        <v>269.17381899999947</v>
      </c>
      <c r="L39" s="98">
        <v>332.45514099999923</v>
      </c>
      <c r="M39" s="31">
        <f t="shared" si="8"/>
        <v>-19.034544573338362</v>
      </c>
      <c r="N39" s="173">
        <f>D39/D334*100</f>
        <v>9.190562089852893</v>
      </c>
    </row>
    <row r="40" spans="1:14" s="58" customFormat="1">
      <c r="A40" s="240"/>
      <c r="B40" s="210" t="s">
        <v>27</v>
      </c>
      <c r="C40" s="98">
        <v>16.344101000000023</v>
      </c>
      <c r="D40" s="98">
        <v>114.46312400000002</v>
      </c>
      <c r="E40" s="91">
        <v>80.915699000000004</v>
      </c>
      <c r="F40" s="26">
        <f>(D40-E40)/E40*100</f>
        <v>41.459723409174302</v>
      </c>
      <c r="G40" s="72">
        <v>11435</v>
      </c>
      <c r="H40" s="98">
        <v>45615.864844000003</v>
      </c>
      <c r="I40" s="72">
        <v>-0.68513601000000124</v>
      </c>
      <c r="J40" s="98">
        <v>0.84930100000000053</v>
      </c>
      <c r="K40" s="98">
        <v>-2.3502709999999998</v>
      </c>
      <c r="L40" s="98">
        <v>-4.1667909999999999</v>
      </c>
      <c r="M40" s="31">
        <f t="shared" si="8"/>
        <v>-43.595179119855068</v>
      </c>
      <c r="N40" s="173">
        <f>D40/D335*100</f>
        <v>5.9426309435501947</v>
      </c>
    </row>
    <row r="41" spans="1:14" s="58" customFormat="1">
      <c r="A41" s="240"/>
      <c r="B41" s="14" t="s">
        <v>28</v>
      </c>
      <c r="C41" s="98">
        <v>0</v>
      </c>
      <c r="D41" s="98">
        <v>58.440893000000003</v>
      </c>
      <c r="E41" s="91">
        <v>27.432076000000002</v>
      </c>
      <c r="F41" s="26"/>
      <c r="G41" s="72">
        <v>13</v>
      </c>
      <c r="H41" s="98">
        <v>24778.789843999999</v>
      </c>
      <c r="I41" s="75">
        <v>-1.2460000000000007E-15</v>
      </c>
      <c r="J41" s="98">
        <v>0</v>
      </c>
      <c r="K41" s="98">
        <v>0</v>
      </c>
      <c r="L41" s="98">
        <v>0</v>
      </c>
      <c r="M41" s="31"/>
      <c r="N41" s="173"/>
    </row>
    <row r="42" spans="1:14" s="58" customFormat="1">
      <c r="A42" s="240"/>
      <c r="B42" s="14" t="s">
        <v>29</v>
      </c>
      <c r="C42" s="98">
        <v>0</v>
      </c>
      <c r="D42" s="98">
        <v>0.130188</v>
      </c>
      <c r="E42" s="91">
        <v>0</v>
      </c>
      <c r="F42" s="26" t="e">
        <f>(D42-E42)/E42*100</f>
        <v>#DIV/0!</v>
      </c>
      <c r="G42" s="72">
        <v>1</v>
      </c>
      <c r="H42" s="98">
        <v>450</v>
      </c>
      <c r="I42" s="75">
        <v>2.0819900000000001E-3</v>
      </c>
      <c r="J42" s="98">
        <v>2.1969999999999993E-3</v>
      </c>
      <c r="K42" s="98">
        <v>1.5193E-2</v>
      </c>
      <c r="L42" s="98">
        <v>1.0872E-2</v>
      </c>
      <c r="M42" s="31">
        <f>(K42-L42)/L42*100</f>
        <v>39.744297277409864</v>
      </c>
      <c r="N42" s="173">
        <f>D42/D337*100</f>
        <v>0.28098676106620091</v>
      </c>
    </row>
    <row r="43" spans="1:14" s="58" customFormat="1">
      <c r="A43" s="240"/>
      <c r="B43" s="14" t="s">
        <v>30</v>
      </c>
      <c r="C43" s="98">
        <v>0.63735799999999998</v>
      </c>
      <c r="D43" s="98">
        <v>1.334716</v>
      </c>
      <c r="E43" s="91">
        <v>1.4150999999999999E-2</v>
      </c>
      <c r="F43" s="26"/>
      <c r="G43" s="72">
        <v>3</v>
      </c>
      <c r="H43" s="98">
        <v>47.16</v>
      </c>
      <c r="I43" s="75">
        <v>0</v>
      </c>
      <c r="J43" s="98">
        <v>3.5999999999999981E-5</v>
      </c>
      <c r="K43" s="98">
        <v>2.7900000000000001E-4</v>
      </c>
      <c r="L43" s="98">
        <v>0</v>
      </c>
      <c r="M43" s="31" t="e">
        <f>(K43-L43)/L43*100</f>
        <v>#DIV/0!</v>
      </c>
      <c r="N43" s="173"/>
    </row>
    <row r="44" spans="1:14" s="58" customFormat="1" ht="14.25" thickBot="1">
      <c r="A44" s="241"/>
      <c r="B44" s="15" t="s">
        <v>31</v>
      </c>
      <c r="C44" s="16">
        <f t="shared" ref="C44:L44" si="10">C32+C34+C35+C36+C37+C38+C39+C40</f>
        <v>2481.6843509999994</v>
      </c>
      <c r="D44" s="16">
        <f t="shared" si="10"/>
        <v>13873.477572</v>
      </c>
      <c r="E44" s="16">
        <f t="shared" si="10"/>
        <v>11499.533524</v>
      </c>
      <c r="F44" s="158">
        <f>(D44-E44)/E44*100</f>
        <v>20.643829100071585</v>
      </c>
      <c r="G44" s="16">
        <f t="shared" si="10"/>
        <v>200116</v>
      </c>
      <c r="H44" s="16">
        <f t="shared" si="10"/>
        <v>57105039.713928007</v>
      </c>
      <c r="I44" s="16">
        <f t="shared" si="10"/>
        <v>5521.31486399</v>
      </c>
      <c r="J44" s="16">
        <f t="shared" si="10"/>
        <v>636.14870199999916</v>
      </c>
      <c r="K44" s="16">
        <f t="shared" si="10"/>
        <v>5888.8435690000006</v>
      </c>
      <c r="L44" s="16">
        <f t="shared" si="10"/>
        <v>6325.3464160000003</v>
      </c>
      <c r="M44" s="16">
        <f t="shared" ref="M44" si="11">(K44-L44)/L44*100</f>
        <v>-6.9008528275362639</v>
      </c>
      <c r="N44" s="174">
        <f>D44/D339*100</f>
        <v>16.168608070145616</v>
      </c>
    </row>
    <row r="45" spans="1:14" s="57" customFormat="1" ht="14.25" thickTop="1">
      <c r="A45" s="60"/>
      <c r="B45" s="7"/>
      <c r="C45" s="119"/>
      <c r="D45" s="119"/>
      <c r="E45" s="119"/>
      <c r="F45" s="160"/>
      <c r="G45" s="119"/>
      <c r="H45" s="119"/>
      <c r="I45" s="119"/>
      <c r="J45" s="119"/>
      <c r="K45" s="119"/>
      <c r="L45" s="119"/>
      <c r="M45" s="119"/>
      <c r="N45" s="172"/>
    </row>
    <row r="46" spans="1:14" s="57" customFormat="1">
      <c r="A46" s="60"/>
      <c r="B46" s="7"/>
      <c r="C46" s="119"/>
      <c r="D46" s="119"/>
      <c r="E46" s="119"/>
      <c r="F46" s="160"/>
      <c r="G46" s="119"/>
      <c r="H46" s="119"/>
      <c r="I46" s="119"/>
      <c r="J46" s="119"/>
      <c r="K46" s="119"/>
      <c r="L46" s="119"/>
      <c r="M46" s="119"/>
      <c r="N46" s="172"/>
    </row>
    <row r="48" spans="1:14" s="57" customFormat="1" ht="18.75">
      <c r="A48" s="224" t="str">
        <f>A1</f>
        <v>2022年1-6月丹东市财产保险业务统计表</v>
      </c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</row>
    <row r="49" spans="1:14" s="57" customFormat="1" ht="14.25" thickBot="1">
      <c r="B49" s="59" t="s">
        <v>0</v>
      </c>
      <c r="C49" s="58"/>
      <c r="D49" s="58"/>
      <c r="F49" s="155"/>
      <c r="G49" s="73" t="str">
        <f>G2</f>
        <v>（2022年1-6月）</v>
      </c>
      <c r="H49" s="58"/>
      <c r="I49" s="58"/>
      <c r="J49" s="58"/>
      <c r="K49" s="58"/>
      <c r="L49" s="59" t="s">
        <v>1</v>
      </c>
      <c r="N49" s="172"/>
    </row>
    <row r="50" spans="1:14" ht="13.5" customHeight="1">
      <c r="A50" s="220" t="s">
        <v>116</v>
      </c>
      <c r="B50" s="9" t="s">
        <v>3</v>
      </c>
      <c r="C50" s="230" t="s">
        <v>4</v>
      </c>
      <c r="D50" s="231"/>
      <c r="E50" s="231"/>
      <c r="F50" s="232"/>
      <c r="G50" s="225" t="s">
        <v>5</v>
      </c>
      <c r="H50" s="225"/>
      <c r="I50" s="225" t="s">
        <v>6</v>
      </c>
      <c r="J50" s="225"/>
      <c r="K50" s="225"/>
      <c r="L50" s="225"/>
      <c r="M50" s="225"/>
      <c r="N50" s="228" t="s">
        <v>7</v>
      </c>
    </row>
    <row r="51" spans="1:14">
      <c r="A51" s="221"/>
      <c r="B51" s="10" t="s">
        <v>8</v>
      </c>
      <c r="C51" s="233" t="s">
        <v>9</v>
      </c>
      <c r="D51" s="233" t="s">
        <v>10</v>
      </c>
      <c r="E51" s="233" t="s">
        <v>11</v>
      </c>
      <c r="F51" s="161" t="s">
        <v>12</v>
      </c>
      <c r="G51" s="227" t="s">
        <v>13</v>
      </c>
      <c r="H51" s="227" t="s">
        <v>14</v>
      </c>
      <c r="I51" s="210" t="s">
        <v>13</v>
      </c>
      <c r="J51" s="227" t="s">
        <v>15</v>
      </c>
      <c r="K51" s="227"/>
      <c r="L51" s="227"/>
      <c r="M51" s="210" t="s">
        <v>12</v>
      </c>
      <c r="N51" s="229"/>
    </row>
    <row r="52" spans="1:14">
      <c r="A52" s="236"/>
      <c r="B52" s="171" t="s">
        <v>16</v>
      </c>
      <c r="C52" s="234"/>
      <c r="D52" s="234"/>
      <c r="E52" s="234"/>
      <c r="F52" s="162" t="s">
        <v>17</v>
      </c>
      <c r="G52" s="227"/>
      <c r="H52" s="227"/>
      <c r="I52" s="33" t="s">
        <v>18</v>
      </c>
      <c r="J52" s="210" t="s">
        <v>9</v>
      </c>
      <c r="K52" s="210" t="s">
        <v>10</v>
      </c>
      <c r="L52" s="210" t="s">
        <v>11</v>
      </c>
      <c r="M52" s="210" t="s">
        <v>17</v>
      </c>
      <c r="N52" s="211" t="s">
        <v>17</v>
      </c>
    </row>
    <row r="53" spans="1:14" ht="14.25" customHeight="1">
      <c r="A53" s="221" t="s">
        <v>34</v>
      </c>
      <c r="B53" s="210" t="s">
        <v>19</v>
      </c>
      <c r="C53" s="71">
        <v>301.57632999999998</v>
      </c>
      <c r="D53" s="71">
        <v>2394.2477709999998</v>
      </c>
      <c r="E53" s="212">
        <v>2259.31</v>
      </c>
      <c r="F53" s="157">
        <f>(D53-E53)/E53*100</f>
        <v>5.9725213007511098</v>
      </c>
      <c r="G53" s="72">
        <v>14972</v>
      </c>
      <c r="H53" s="72">
        <v>3260417.1039999998</v>
      </c>
      <c r="I53" s="72">
        <v>1525</v>
      </c>
      <c r="J53" s="72">
        <v>73.073863000000003</v>
      </c>
      <c r="K53" s="72">
        <v>956.67049799999995</v>
      </c>
      <c r="L53" s="72">
        <v>1560.07</v>
      </c>
      <c r="M53" s="31">
        <f t="shared" ref="M53:M65" si="12">(K53-L53)/L53*100</f>
        <v>-38.677719717704981</v>
      </c>
      <c r="N53" s="173">
        <f t="shared" ref="N53:N65" si="13">D53/D327*100</f>
        <v>5.189281708639137</v>
      </c>
    </row>
    <row r="54" spans="1:14" ht="14.25" customHeight="1">
      <c r="A54" s="221"/>
      <c r="B54" s="210" t="s">
        <v>20</v>
      </c>
      <c r="C54" s="72">
        <v>110.69139199999999</v>
      </c>
      <c r="D54" s="72">
        <v>759.48830499999997</v>
      </c>
      <c r="E54" s="72">
        <v>508.17059999999998</v>
      </c>
      <c r="F54" s="157">
        <f>(D54-E54)/E54*100</f>
        <v>49.455380732376099</v>
      </c>
      <c r="G54" s="72">
        <v>7590</v>
      </c>
      <c r="H54" s="72">
        <v>151560</v>
      </c>
      <c r="I54" s="72">
        <v>604</v>
      </c>
      <c r="J54" s="72">
        <v>22.721509000000001</v>
      </c>
      <c r="K54" s="72">
        <v>298.58531199999999</v>
      </c>
      <c r="L54" s="72">
        <v>443.31</v>
      </c>
      <c r="M54" s="31">
        <f t="shared" si="12"/>
        <v>-32.646384696938938</v>
      </c>
      <c r="N54" s="173">
        <f t="shared" si="13"/>
        <v>5.1067107131262155</v>
      </c>
    </row>
    <row r="55" spans="1:14" ht="14.25" customHeight="1">
      <c r="A55" s="221"/>
      <c r="B55" s="210" t="s">
        <v>21</v>
      </c>
      <c r="C55" s="72">
        <v>106.01058500000001</v>
      </c>
      <c r="D55" s="72">
        <v>233.34492399999999</v>
      </c>
      <c r="E55" s="72">
        <v>198.87299999999999</v>
      </c>
      <c r="F55" s="157">
        <f>(D55-E55)/E55*100</f>
        <v>17.333637044747153</v>
      </c>
      <c r="G55" s="72">
        <v>259</v>
      </c>
      <c r="H55" s="72">
        <v>874556.60400000005</v>
      </c>
      <c r="I55" s="72">
        <v>11</v>
      </c>
      <c r="J55" s="72">
        <v>0</v>
      </c>
      <c r="K55" s="72">
        <v>76.222206999999997</v>
      </c>
      <c r="L55" s="72">
        <v>28.960899999999999</v>
      </c>
      <c r="M55" s="31">
        <f t="shared" si="12"/>
        <v>163.19004934238924</v>
      </c>
      <c r="N55" s="173">
        <f t="shared" si="13"/>
        <v>10.650958524730868</v>
      </c>
    </row>
    <row r="56" spans="1:14" ht="14.25" customHeight="1">
      <c r="A56" s="221"/>
      <c r="B56" s="210" t="s">
        <v>22</v>
      </c>
      <c r="C56" s="72">
        <v>11.123995000000001</v>
      </c>
      <c r="D56" s="72">
        <v>62.094323000000003</v>
      </c>
      <c r="E56" s="72">
        <v>38.984900000000003</v>
      </c>
      <c r="F56" s="157">
        <f>(D56-E56)/E56*100</f>
        <v>59.277881949164922</v>
      </c>
      <c r="G56" s="72">
        <v>2232</v>
      </c>
      <c r="H56" s="72">
        <v>307478.16399999999</v>
      </c>
      <c r="I56" s="72">
        <v>347</v>
      </c>
      <c r="J56" s="72">
        <v>11.8552</v>
      </c>
      <c r="K56" s="72">
        <v>63.660200000000003</v>
      </c>
      <c r="L56" s="72">
        <v>29.4758</v>
      </c>
      <c r="M56" s="31">
        <f t="shared" si="12"/>
        <v>115.97446040480668</v>
      </c>
      <c r="N56" s="173">
        <f t="shared" si="13"/>
        <v>5.4833398142445171</v>
      </c>
    </row>
    <row r="57" spans="1:14" ht="14.25" customHeight="1">
      <c r="A57" s="221"/>
      <c r="B57" s="210" t="s">
        <v>23</v>
      </c>
      <c r="C57" s="72">
        <v>0</v>
      </c>
      <c r="D57" s="72">
        <v>0</v>
      </c>
      <c r="E57" s="72">
        <v>0</v>
      </c>
      <c r="F57" s="157"/>
      <c r="G57" s="72"/>
      <c r="H57" s="72">
        <v>0</v>
      </c>
      <c r="I57" s="72"/>
      <c r="J57" s="72">
        <v>0</v>
      </c>
      <c r="K57" s="72">
        <v>0</v>
      </c>
      <c r="L57" s="72">
        <v>0</v>
      </c>
      <c r="M57" s="31"/>
      <c r="N57" s="173">
        <f t="shared" si="13"/>
        <v>0</v>
      </c>
    </row>
    <row r="58" spans="1:14" ht="14.25" customHeight="1">
      <c r="A58" s="221"/>
      <c r="B58" s="210" t="s">
        <v>24</v>
      </c>
      <c r="C58" s="72">
        <v>37.030323000000003</v>
      </c>
      <c r="D58" s="72">
        <v>377.463548</v>
      </c>
      <c r="E58" s="72">
        <v>570.76199999999994</v>
      </c>
      <c r="F58" s="157">
        <f t="shared" ref="F58:F69" si="14">(D58-E58)/E58*100</f>
        <v>-33.866734645964506</v>
      </c>
      <c r="G58" s="72">
        <v>394</v>
      </c>
      <c r="H58" s="72">
        <v>520842.97</v>
      </c>
      <c r="I58" s="72">
        <v>172</v>
      </c>
      <c r="J58" s="72">
        <v>8.0986829999999994</v>
      </c>
      <c r="K58" s="72">
        <v>171.927739</v>
      </c>
      <c r="L58" s="72">
        <v>226.28890000000001</v>
      </c>
      <c r="M58" s="31">
        <f t="shared" si="12"/>
        <v>-24.022902139698417</v>
      </c>
      <c r="N58" s="173">
        <f t="shared" si="13"/>
        <v>6.8707115827675542</v>
      </c>
    </row>
    <row r="59" spans="1:14" ht="14.25" customHeight="1">
      <c r="A59" s="221"/>
      <c r="B59" s="210" t="s">
        <v>25</v>
      </c>
      <c r="C59" s="74">
        <v>3063.691875</v>
      </c>
      <c r="D59" s="74">
        <v>4358.5364579999996</v>
      </c>
      <c r="E59" s="74">
        <v>1492.4679000000001</v>
      </c>
      <c r="F59" s="157">
        <f t="shared" si="14"/>
        <v>192.03552438213239</v>
      </c>
      <c r="G59" s="74">
        <v>952</v>
      </c>
      <c r="H59" s="74">
        <v>266271.77399999998</v>
      </c>
      <c r="I59" s="74">
        <v>905</v>
      </c>
      <c r="J59" s="72">
        <v>345.78588300000001</v>
      </c>
      <c r="K59" s="74">
        <v>854.521525</v>
      </c>
      <c r="L59" s="74">
        <v>538.197</v>
      </c>
      <c r="M59" s="31">
        <f t="shared" si="12"/>
        <v>58.774858462607561</v>
      </c>
      <c r="N59" s="173">
        <f t="shared" si="13"/>
        <v>26.647224868112463</v>
      </c>
    </row>
    <row r="60" spans="1:14" ht="14.25" customHeight="1">
      <c r="A60" s="221"/>
      <c r="B60" s="210" t="s">
        <v>26</v>
      </c>
      <c r="C60" s="72">
        <v>36.711174999999997</v>
      </c>
      <c r="D60" s="72">
        <v>203.795413</v>
      </c>
      <c r="E60" s="72">
        <v>208.3254</v>
      </c>
      <c r="F60" s="157">
        <f t="shared" si="14"/>
        <v>-2.1744765640675623</v>
      </c>
      <c r="G60" s="72">
        <v>781</v>
      </c>
      <c r="H60" s="72">
        <v>913119.56</v>
      </c>
      <c r="I60" s="72">
        <v>26</v>
      </c>
      <c r="J60" s="72">
        <v>1.5887849999999999</v>
      </c>
      <c r="K60" s="72">
        <v>44.775709999999997</v>
      </c>
      <c r="L60" s="72">
        <v>197.47</v>
      </c>
      <c r="M60" s="31">
        <f t="shared" si="12"/>
        <v>-77.325310173697275</v>
      </c>
      <c r="N60" s="173">
        <f t="shared" si="13"/>
        <v>1.6482410339737816</v>
      </c>
    </row>
    <row r="61" spans="1:14" ht="14.25" customHeight="1">
      <c r="A61" s="221"/>
      <c r="B61" s="210" t="s">
        <v>27</v>
      </c>
      <c r="C61" s="72">
        <v>10.482177</v>
      </c>
      <c r="D61" s="72">
        <v>64.117771000000005</v>
      </c>
      <c r="E61" s="72">
        <v>79.989699999999999</v>
      </c>
      <c r="F61" s="157">
        <f t="shared" si="14"/>
        <v>-19.842465967493307</v>
      </c>
      <c r="G61" s="72">
        <v>8</v>
      </c>
      <c r="H61" s="72">
        <v>5868.12</v>
      </c>
      <c r="I61" s="72">
        <v>1</v>
      </c>
      <c r="J61" s="72">
        <v>55.003810000000001</v>
      </c>
      <c r="K61" s="72">
        <v>90.672666000000007</v>
      </c>
      <c r="L61" s="72">
        <v>349.42189999999999</v>
      </c>
      <c r="M61" s="31">
        <f t="shared" si="12"/>
        <v>-74.050663109553241</v>
      </c>
      <c r="N61" s="173">
        <f t="shared" si="13"/>
        <v>3.3288297283941448</v>
      </c>
    </row>
    <row r="62" spans="1:14" ht="14.25" customHeight="1">
      <c r="A62" s="221"/>
      <c r="B62" s="14" t="s">
        <v>28</v>
      </c>
      <c r="C62" s="75">
        <v>0</v>
      </c>
      <c r="D62" s="75">
        <v>12.158331</v>
      </c>
      <c r="E62" s="75">
        <v>14.9847</v>
      </c>
      <c r="F62" s="157">
        <f t="shared" si="14"/>
        <v>-18.861698932911565</v>
      </c>
      <c r="G62" s="75">
        <v>4</v>
      </c>
      <c r="H62" s="75">
        <v>1711.63</v>
      </c>
      <c r="I62" s="75"/>
      <c r="J62" s="72">
        <v>0</v>
      </c>
      <c r="K62" s="75">
        <v>0</v>
      </c>
      <c r="L62" s="75">
        <v>0</v>
      </c>
      <c r="M62" s="31"/>
      <c r="N62" s="173">
        <f t="shared" si="13"/>
        <v>5.4719876984352211</v>
      </c>
    </row>
    <row r="63" spans="1:14" ht="14.25" customHeight="1">
      <c r="A63" s="221"/>
      <c r="B63" s="14" t="s">
        <v>29</v>
      </c>
      <c r="C63" s="75">
        <v>5.5135769999999997</v>
      </c>
      <c r="D63" s="75">
        <v>5.5135769999999997</v>
      </c>
      <c r="E63" s="75">
        <v>16.186299999999999</v>
      </c>
      <c r="F63" s="157">
        <f t="shared" si="14"/>
        <v>-65.936767513267398</v>
      </c>
      <c r="G63" s="75">
        <v>4</v>
      </c>
      <c r="H63" s="75">
        <v>1438.88</v>
      </c>
      <c r="I63" s="75">
        <v>1</v>
      </c>
      <c r="J63" s="72">
        <v>0</v>
      </c>
      <c r="K63" s="75">
        <v>0.42304000000000003</v>
      </c>
      <c r="L63" s="75">
        <v>2.7</v>
      </c>
      <c r="M63" s="31">
        <f>(K63-L63)/L63*100</f>
        <v>-84.331851851851852</v>
      </c>
      <c r="N63" s="173">
        <f t="shared" si="13"/>
        <v>11.900037969083947</v>
      </c>
    </row>
    <row r="64" spans="1:14" ht="14.25" customHeight="1">
      <c r="A64" s="221"/>
      <c r="B64" s="14" t="s">
        <v>30</v>
      </c>
      <c r="C64" s="75">
        <v>4.9686000000000003</v>
      </c>
      <c r="D64" s="75">
        <v>46.445863000000003</v>
      </c>
      <c r="E64" s="75">
        <v>48.818600000000004</v>
      </c>
      <c r="F64" s="157">
        <f t="shared" si="14"/>
        <v>-4.8603134870725508</v>
      </c>
      <c r="G64" s="75"/>
      <c r="H64" s="75">
        <v>2717.61</v>
      </c>
      <c r="I64" s="75"/>
      <c r="J64" s="72">
        <v>55.003810000000001</v>
      </c>
      <c r="K64" s="72">
        <v>90.249626000000006</v>
      </c>
      <c r="L64" s="75">
        <v>346.72190000000001</v>
      </c>
      <c r="M64" s="31">
        <f>(K64-L64)/L64*100</f>
        <v>-73.970601222478294</v>
      </c>
      <c r="N64" s="173">
        <f t="shared" si="13"/>
        <v>2.9030609425831533</v>
      </c>
    </row>
    <row r="65" spans="1:14" ht="14.25" customHeight="1" thickBot="1">
      <c r="A65" s="222"/>
      <c r="B65" s="15" t="s">
        <v>31</v>
      </c>
      <c r="C65" s="16">
        <f t="shared" ref="C65:L65" si="15">C53+C55+C56+C57+C58+C59+C60+C61</f>
        <v>3566.62646</v>
      </c>
      <c r="D65" s="16">
        <f t="shared" si="15"/>
        <v>7693.6002079999989</v>
      </c>
      <c r="E65" s="16">
        <f>E53+E55+E56+E57+E58+E59+E60+E61</f>
        <v>4848.7129000000004</v>
      </c>
      <c r="F65" s="158">
        <f t="shared" si="14"/>
        <v>58.67304100434567</v>
      </c>
      <c r="G65" s="16">
        <f t="shared" si="15"/>
        <v>19598</v>
      </c>
      <c r="H65" s="16">
        <f>H53+H55+H56+H57+H58+H59+H60+H61</f>
        <v>6148554.2959999992</v>
      </c>
      <c r="I65" s="16">
        <f t="shared" si="15"/>
        <v>2987</v>
      </c>
      <c r="J65" s="16">
        <f t="shared" si="15"/>
        <v>495.40622399999995</v>
      </c>
      <c r="K65" s="16">
        <f t="shared" si="15"/>
        <v>2258.4505449999997</v>
      </c>
      <c r="L65" s="16">
        <f t="shared" si="15"/>
        <v>2929.8844999999997</v>
      </c>
      <c r="M65" s="16">
        <f t="shared" si="12"/>
        <v>-22.916738014757922</v>
      </c>
      <c r="N65" s="174">
        <f t="shared" si="13"/>
        <v>8.9663752844925693</v>
      </c>
    </row>
    <row r="66" spans="1:14" ht="14.25" thickTop="1">
      <c r="A66" s="240" t="s">
        <v>35</v>
      </c>
      <c r="B66" s="210" t="s">
        <v>19</v>
      </c>
      <c r="C66" s="32">
        <v>56.293522000000003</v>
      </c>
      <c r="D66" s="32">
        <v>302.59322400000002</v>
      </c>
      <c r="E66" s="32">
        <v>259.88530900000001</v>
      </c>
      <c r="F66" s="157">
        <f t="shared" si="14"/>
        <v>16.433370229480733</v>
      </c>
      <c r="G66" s="31">
        <v>2744</v>
      </c>
      <c r="H66" s="31">
        <v>202810.79160699999</v>
      </c>
      <c r="I66" s="31">
        <v>198</v>
      </c>
      <c r="J66" s="31">
        <v>8.0387330000000006</v>
      </c>
      <c r="K66" s="31">
        <v>94.674464999999998</v>
      </c>
      <c r="L66" s="68">
        <v>308.03080999999997</v>
      </c>
      <c r="M66" s="31">
        <f t="shared" ref="M66:M82" si="16">(K66-L66)/L66*100</f>
        <v>-69.26461187437711</v>
      </c>
      <c r="N66" s="173">
        <f>D66/D327*100</f>
        <v>0.65583917482588117</v>
      </c>
    </row>
    <row r="67" spans="1:14">
      <c r="A67" s="240"/>
      <c r="B67" s="210" t="s">
        <v>20</v>
      </c>
      <c r="C67" s="31">
        <v>20.628606000000001</v>
      </c>
      <c r="D67" s="31">
        <v>113.61359899999999</v>
      </c>
      <c r="E67" s="31">
        <v>37.025185</v>
      </c>
      <c r="F67" s="157">
        <f t="shared" si="14"/>
        <v>206.85491240624455</v>
      </c>
      <c r="G67" s="31">
        <v>1445</v>
      </c>
      <c r="H67" s="31">
        <v>28840</v>
      </c>
      <c r="I67" s="31">
        <v>66</v>
      </c>
      <c r="J67" s="31">
        <v>0.67442000000000002</v>
      </c>
      <c r="K67" s="31">
        <v>15.273845</v>
      </c>
      <c r="L67" s="68">
        <v>70.498999999999995</v>
      </c>
      <c r="M67" s="31">
        <f t="shared" si="16"/>
        <v>-78.334664321479735</v>
      </c>
      <c r="N67" s="173">
        <f>D67/D328*100</f>
        <v>0.76392457836480565</v>
      </c>
    </row>
    <row r="68" spans="1:14">
      <c r="A68" s="240"/>
      <c r="B68" s="210" t="s">
        <v>21</v>
      </c>
      <c r="C68" s="31"/>
      <c r="D68" s="31">
        <v>1.54</v>
      </c>
      <c r="E68" s="31">
        <v>18.468637000000001</v>
      </c>
      <c r="F68" s="157">
        <f t="shared" si="14"/>
        <v>-91.661539506136819</v>
      </c>
      <c r="G68" s="31">
        <v>3</v>
      </c>
      <c r="H68" s="31">
        <v>868.55079999999998</v>
      </c>
      <c r="I68" s="31"/>
      <c r="J68" s="31"/>
      <c r="K68" s="31"/>
      <c r="L68" s="68"/>
      <c r="M68" s="31"/>
      <c r="N68" s="173">
        <f>D68/D329*100</f>
        <v>7.0292834516878275E-2</v>
      </c>
    </row>
    <row r="69" spans="1:14">
      <c r="A69" s="240"/>
      <c r="B69" s="210" t="s">
        <v>22</v>
      </c>
      <c r="C69" s="31"/>
      <c r="D69" s="31">
        <v>0.44811499999999999</v>
      </c>
      <c r="E69" s="31">
        <v>0.493392</v>
      </c>
      <c r="F69" s="157">
        <f t="shared" si="14"/>
        <v>-9.1766789895255716</v>
      </c>
      <c r="G69" s="31">
        <v>1</v>
      </c>
      <c r="H69" s="31">
        <v>836</v>
      </c>
      <c r="I69" s="31"/>
      <c r="J69" s="31"/>
      <c r="K69" s="31"/>
      <c r="L69" s="68"/>
      <c r="M69" s="31"/>
      <c r="N69" s="173">
        <f>D69/D330*100</f>
        <v>3.9571521230051601E-2</v>
      </c>
    </row>
    <row r="70" spans="1:14">
      <c r="A70" s="240"/>
      <c r="B70" s="210" t="s">
        <v>23</v>
      </c>
      <c r="C70" s="31"/>
      <c r="D70" s="31"/>
      <c r="E70" s="31"/>
      <c r="F70" s="157"/>
      <c r="G70" s="31"/>
      <c r="H70" s="31"/>
      <c r="I70" s="31"/>
      <c r="J70" s="31"/>
      <c r="K70" s="31"/>
      <c r="L70" s="68"/>
      <c r="M70" s="31"/>
      <c r="N70" s="173"/>
    </row>
    <row r="71" spans="1:14">
      <c r="A71" s="240"/>
      <c r="B71" s="210" t="s">
        <v>24</v>
      </c>
      <c r="C71" s="31">
        <v>13.9955</v>
      </c>
      <c r="D71" s="31">
        <v>117.092021</v>
      </c>
      <c r="E71" s="31">
        <v>96.617249999999999</v>
      </c>
      <c r="F71" s="157">
        <f>(D71-E71)/E71*100</f>
        <v>21.191630894069128</v>
      </c>
      <c r="G71" s="31">
        <v>93</v>
      </c>
      <c r="H71" s="31">
        <v>262694.45</v>
      </c>
      <c r="I71" s="31">
        <v>8</v>
      </c>
      <c r="J71" s="31"/>
      <c r="K71" s="31">
        <v>1.6976990000000001</v>
      </c>
      <c r="L71" s="68">
        <v>0.23647399999999999</v>
      </c>
      <c r="M71" s="31">
        <f>(K71-L71)/L71*100</f>
        <v>617.9220548559249</v>
      </c>
      <c r="N71" s="173">
        <f>D71/D332*100</f>
        <v>2.1313462166003951</v>
      </c>
    </row>
    <row r="72" spans="1:14">
      <c r="A72" s="240"/>
      <c r="B72" s="210" t="s">
        <v>25</v>
      </c>
      <c r="C72" s="33"/>
      <c r="D72" s="33"/>
      <c r="E72" s="33"/>
      <c r="F72" s="157"/>
      <c r="G72" s="33"/>
      <c r="H72" s="33"/>
      <c r="I72" s="33"/>
      <c r="J72" s="33"/>
      <c r="K72" s="33"/>
      <c r="L72" s="69"/>
      <c r="M72" s="31"/>
      <c r="N72" s="173"/>
    </row>
    <row r="73" spans="1:14">
      <c r="A73" s="240"/>
      <c r="B73" s="210" t="s">
        <v>26</v>
      </c>
      <c r="C73" s="31">
        <v>6.7183219999999997</v>
      </c>
      <c r="D73" s="31">
        <v>51.738515</v>
      </c>
      <c r="E73" s="31">
        <v>79.471925999999996</v>
      </c>
      <c r="F73" s="157">
        <f>(D73-E73)/E73*100</f>
        <v>-34.897117002046734</v>
      </c>
      <c r="G73" s="31">
        <v>707</v>
      </c>
      <c r="H73" s="31">
        <v>201040.92</v>
      </c>
      <c r="I73" s="31">
        <v>61</v>
      </c>
      <c r="J73" s="31">
        <v>1.1299090000000001</v>
      </c>
      <c r="K73" s="31">
        <v>11.770377</v>
      </c>
      <c r="L73" s="68">
        <v>23.538723000000001</v>
      </c>
      <c r="M73" s="31">
        <f t="shared" si="16"/>
        <v>-49.995685832234827</v>
      </c>
      <c r="N73" s="173">
        <f>D73/D334*100</f>
        <v>0.4184468247078163</v>
      </c>
    </row>
    <row r="74" spans="1:14">
      <c r="A74" s="240"/>
      <c r="B74" s="210" t="s">
        <v>27</v>
      </c>
      <c r="C74" s="31"/>
      <c r="D74" s="31">
        <v>8</v>
      </c>
      <c r="E74" s="31"/>
      <c r="F74" s="157"/>
      <c r="G74" s="31"/>
      <c r="H74" s="31">
        <v>1235</v>
      </c>
      <c r="I74" s="31"/>
      <c r="J74" s="31"/>
      <c r="K74" s="31"/>
      <c r="L74" s="31"/>
      <c r="M74" s="31"/>
      <c r="N74" s="173"/>
    </row>
    <row r="75" spans="1:14">
      <c r="A75" s="240"/>
      <c r="B75" s="14" t="s">
        <v>28</v>
      </c>
      <c r="C75" s="34"/>
      <c r="D75" s="34">
        <v>7.98</v>
      </c>
      <c r="E75" s="34"/>
      <c r="F75" s="157"/>
      <c r="G75" s="34">
        <v>2</v>
      </c>
      <c r="H75" s="34">
        <v>1208.75</v>
      </c>
      <c r="I75" s="34"/>
      <c r="J75" s="34"/>
      <c r="K75" s="34"/>
      <c r="L75" s="34"/>
      <c r="M75" s="31"/>
      <c r="N75" s="173"/>
    </row>
    <row r="76" spans="1:14">
      <c r="A76" s="240"/>
      <c r="B76" s="14" t="s">
        <v>29</v>
      </c>
      <c r="C76" s="34"/>
      <c r="D76" s="34">
        <v>2.1697999999999999E-2</v>
      </c>
      <c r="E76" s="31"/>
      <c r="F76" s="157"/>
      <c r="G76" s="31">
        <v>2</v>
      </c>
      <c r="H76" s="31">
        <v>26</v>
      </c>
      <c r="I76" s="34"/>
      <c r="J76" s="34"/>
      <c r="K76" s="34"/>
      <c r="L76" s="34"/>
      <c r="M76" s="31"/>
      <c r="N76" s="173"/>
    </row>
    <row r="77" spans="1:14">
      <c r="A77" s="240"/>
      <c r="B77" s="14" t="s">
        <v>30</v>
      </c>
      <c r="C77" s="31"/>
      <c r="D77" s="31"/>
      <c r="E77" s="31"/>
      <c r="F77" s="157"/>
      <c r="G77" s="34"/>
      <c r="H77" s="34"/>
      <c r="I77" s="34"/>
      <c r="J77" s="34"/>
      <c r="K77" s="34"/>
      <c r="L77" s="34"/>
      <c r="M77" s="31"/>
      <c r="N77" s="173"/>
    </row>
    <row r="78" spans="1:14" ht="14.25" thickBot="1">
      <c r="A78" s="241"/>
      <c r="B78" s="15" t="s">
        <v>31</v>
      </c>
      <c r="C78" s="16">
        <f t="shared" ref="C78:K78" si="17">C66+C68+C69+C70+C71+C72+C73+C74</f>
        <v>77.007344000000003</v>
      </c>
      <c r="D78" s="16">
        <f t="shared" si="17"/>
        <v>481.41187500000001</v>
      </c>
      <c r="E78" s="16">
        <f t="shared" si="17"/>
        <v>454.93651399999999</v>
      </c>
      <c r="F78" s="158">
        <f t="shared" ref="F78:F84" si="18">(D78-E78)/E78*100</f>
        <v>5.819572662395708</v>
      </c>
      <c r="G78" s="16">
        <f t="shared" si="17"/>
        <v>3548</v>
      </c>
      <c r="H78" s="16">
        <f t="shared" si="17"/>
        <v>669485.71240700001</v>
      </c>
      <c r="I78" s="16">
        <f t="shared" si="17"/>
        <v>267</v>
      </c>
      <c r="J78" s="16">
        <f t="shared" si="17"/>
        <v>9.1686420000000002</v>
      </c>
      <c r="K78" s="16">
        <f t="shared" si="17"/>
        <v>108.14254099999999</v>
      </c>
      <c r="L78" s="16">
        <f>L66+L68+L69+L70+L71+L72+L73+L74</f>
        <v>331.80600699999997</v>
      </c>
      <c r="M78" s="16">
        <f t="shared" si="16"/>
        <v>-67.407901388596613</v>
      </c>
      <c r="N78" s="174">
        <f>D78/D339*100</f>
        <v>0.56105326777609266</v>
      </c>
    </row>
    <row r="79" spans="1:14" ht="14.25" thickTop="1">
      <c r="A79" s="237" t="s">
        <v>36</v>
      </c>
      <c r="B79" s="210" t="s">
        <v>19</v>
      </c>
      <c r="C79" s="23">
        <v>101.632634</v>
      </c>
      <c r="D79" s="23">
        <v>715.70051799999999</v>
      </c>
      <c r="E79" s="11">
        <v>812.42840000000001</v>
      </c>
      <c r="F79" s="157">
        <f t="shared" si="18"/>
        <v>-11.906019287361202</v>
      </c>
      <c r="G79" s="23">
        <v>6144</v>
      </c>
      <c r="H79" s="23">
        <v>592865.00612000003</v>
      </c>
      <c r="I79" s="23">
        <v>484</v>
      </c>
      <c r="J79" s="23">
        <v>26.375416999999999</v>
      </c>
      <c r="K79" s="23">
        <v>368.10855900000001</v>
      </c>
      <c r="L79" s="23">
        <v>498.79500000000002</v>
      </c>
      <c r="M79" s="31">
        <f t="shared" si="16"/>
        <v>-26.200431239286679</v>
      </c>
      <c r="N79" s="173">
        <f t="shared" ref="N79:N84" si="19">D79/D327*100</f>
        <v>1.5512060413738005</v>
      </c>
    </row>
    <row r="80" spans="1:14">
      <c r="A80" s="221"/>
      <c r="B80" s="210" t="s">
        <v>20</v>
      </c>
      <c r="C80" s="23">
        <v>46.928883999999996</v>
      </c>
      <c r="D80" s="23">
        <v>287.948713</v>
      </c>
      <c r="E80" s="23">
        <v>89.424199999999999</v>
      </c>
      <c r="F80" s="157">
        <f t="shared" si="18"/>
        <v>222.00311884255046</v>
      </c>
      <c r="G80" s="23">
        <v>3252</v>
      </c>
      <c r="H80" s="23">
        <v>65040</v>
      </c>
      <c r="I80" s="23">
        <v>216</v>
      </c>
      <c r="J80" s="23">
        <v>11.503368</v>
      </c>
      <c r="K80" s="23">
        <v>119.031069</v>
      </c>
      <c r="L80" s="23">
        <v>177.14109999999999</v>
      </c>
      <c r="M80" s="31">
        <f t="shared" si="16"/>
        <v>-32.804375156301951</v>
      </c>
      <c r="N80" s="173">
        <f t="shared" si="19"/>
        <v>1.9361335359969842</v>
      </c>
    </row>
    <row r="81" spans="1:14">
      <c r="A81" s="221"/>
      <c r="B81" s="210" t="s">
        <v>21</v>
      </c>
      <c r="C81" s="23">
        <v>0.33322099999999999</v>
      </c>
      <c r="D81" s="23">
        <v>8.7049439999999993</v>
      </c>
      <c r="E81" s="23">
        <v>8.4177</v>
      </c>
      <c r="F81" s="157">
        <f t="shared" si="18"/>
        <v>3.4123810542071991</v>
      </c>
      <c r="G81" s="23">
        <v>20</v>
      </c>
      <c r="H81" s="23">
        <v>76500.163098999998</v>
      </c>
      <c r="I81" s="23">
        <v>3</v>
      </c>
      <c r="J81" s="23">
        <v>1.128574</v>
      </c>
      <c r="K81" s="23">
        <v>2.2120820000000001</v>
      </c>
      <c r="L81" s="23">
        <v>10.789</v>
      </c>
      <c r="M81" s="31">
        <f t="shared" si="16"/>
        <v>-79.496876448234303</v>
      </c>
      <c r="N81" s="173">
        <f t="shared" si="19"/>
        <v>0.39733453770824179</v>
      </c>
    </row>
    <row r="82" spans="1:14">
      <c r="A82" s="221"/>
      <c r="B82" s="210" t="s">
        <v>22</v>
      </c>
      <c r="C82" s="23">
        <v>0.52132100000000003</v>
      </c>
      <c r="D82" s="23">
        <v>2.3421850000000002</v>
      </c>
      <c r="E82" s="23">
        <v>3.6617999999999999</v>
      </c>
      <c r="F82" s="157">
        <f t="shared" si="18"/>
        <v>-36.037331367087219</v>
      </c>
      <c r="G82" s="23">
        <v>187</v>
      </c>
      <c r="H82" s="23">
        <v>12846.4</v>
      </c>
      <c r="I82" s="23">
        <v>2</v>
      </c>
      <c r="J82" s="23">
        <v>0</v>
      </c>
      <c r="K82" s="23">
        <v>0.62509999999999999</v>
      </c>
      <c r="L82" s="23">
        <v>0.87</v>
      </c>
      <c r="M82" s="31">
        <f t="shared" si="16"/>
        <v>-28.149425287356323</v>
      </c>
      <c r="N82" s="173">
        <f t="shared" si="19"/>
        <v>0.20683044185579244</v>
      </c>
    </row>
    <row r="83" spans="1:14">
      <c r="A83" s="221"/>
      <c r="B83" s="210" t="s">
        <v>23</v>
      </c>
      <c r="C83" s="23">
        <v>4.5034145499999996</v>
      </c>
      <c r="D83" s="23">
        <v>40.122907089999998</v>
      </c>
      <c r="E83" s="23">
        <v>37.658000000000001</v>
      </c>
      <c r="F83" s="157">
        <f t="shared" si="18"/>
        <v>6.5455071697912715</v>
      </c>
      <c r="G83" s="23">
        <v>392</v>
      </c>
      <c r="H83" s="23">
        <v>376668.62205409998</v>
      </c>
      <c r="I83" s="23">
        <v>0</v>
      </c>
      <c r="J83" s="23">
        <v>0</v>
      </c>
      <c r="K83" s="23">
        <v>0</v>
      </c>
      <c r="L83" s="23">
        <v>0</v>
      </c>
      <c r="M83" s="31"/>
      <c r="N83" s="173">
        <f t="shared" si="19"/>
        <v>19.799596545919673</v>
      </c>
    </row>
    <row r="84" spans="1:14">
      <c r="A84" s="221"/>
      <c r="B84" s="210" t="s">
        <v>24</v>
      </c>
      <c r="C84" s="23">
        <v>20.143284000000001</v>
      </c>
      <c r="D84" s="23">
        <v>51.148620000000001</v>
      </c>
      <c r="E84" s="23">
        <v>21.344200000000001</v>
      </c>
      <c r="F84" s="157">
        <f t="shared" si="18"/>
        <v>139.63709110671752</v>
      </c>
      <c r="G84" s="23">
        <v>75</v>
      </c>
      <c r="H84" s="23">
        <v>47674.178324</v>
      </c>
      <c r="I84" s="23">
        <v>3</v>
      </c>
      <c r="J84" s="23">
        <v>0</v>
      </c>
      <c r="K84" s="23">
        <v>0.263376</v>
      </c>
      <c r="L84" s="23">
        <v>130.05269999999999</v>
      </c>
      <c r="M84" s="31">
        <f>(K84-L84)/L84*100</f>
        <v>-99.797485173318208</v>
      </c>
      <c r="N84" s="173">
        <f t="shared" si="19"/>
        <v>0.93102345309533352</v>
      </c>
    </row>
    <row r="85" spans="1:14">
      <c r="A85" s="221"/>
      <c r="B85" s="210" t="s">
        <v>25</v>
      </c>
      <c r="C85" s="23">
        <v>0</v>
      </c>
      <c r="D85" s="23">
        <v>4.47</v>
      </c>
      <c r="E85" s="23">
        <v>0</v>
      </c>
      <c r="F85" s="157"/>
      <c r="G85" s="23">
        <v>2</v>
      </c>
      <c r="H85" s="23">
        <v>1653.8</v>
      </c>
      <c r="I85" s="23">
        <v>0</v>
      </c>
      <c r="J85" s="23">
        <v>0</v>
      </c>
      <c r="K85" s="23">
        <v>0</v>
      </c>
      <c r="L85" s="23">
        <v>0</v>
      </c>
      <c r="M85" s="31"/>
      <c r="N85" s="173"/>
    </row>
    <row r="86" spans="1:14">
      <c r="A86" s="221"/>
      <c r="B86" s="210" t="s">
        <v>26</v>
      </c>
      <c r="C86" s="23">
        <v>17.776941000000001</v>
      </c>
      <c r="D86" s="23">
        <v>161.35691499999999</v>
      </c>
      <c r="E86" s="23">
        <v>218.9503</v>
      </c>
      <c r="F86" s="157">
        <f>(D86-E86)/E86*100</f>
        <v>-26.304318834000235</v>
      </c>
      <c r="G86" s="23">
        <v>2851</v>
      </c>
      <c r="H86" s="23">
        <v>1143118.06</v>
      </c>
      <c r="I86" s="23">
        <v>297</v>
      </c>
      <c r="J86" s="23">
        <v>1.276702</v>
      </c>
      <c r="K86" s="23">
        <v>63.664462</v>
      </c>
      <c r="L86" s="23">
        <v>165.8947</v>
      </c>
      <c r="M86" s="31">
        <f>(K86-L86)/L86*100</f>
        <v>-61.623570855488452</v>
      </c>
      <c r="N86" s="173">
        <f>D86/D334*100</f>
        <v>1.3050101790976993</v>
      </c>
    </row>
    <row r="87" spans="1:14">
      <c r="A87" s="221"/>
      <c r="B87" s="210" t="s">
        <v>27</v>
      </c>
      <c r="C87" s="23">
        <v>0</v>
      </c>
      <c r="D87" s="23">
        <v>0</v>
      </c>
      <c r="E87" s="23">
        <v>0</v>
      </c>
      <c r="F87" s="157" t="e">
        <f>(D87-E87)/E87*100</f>
        <v>#DIV/0!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31" t="e">
        <f>(K87-L87)/L87*100</f>
        <v>#DIV/0!</v>
      </c>
      <c r="N87" s="173">
        <f>D87/D335*100</f>
        <v>0</v>
      </c>
    </row>
    <row r="88" spans="1:14">
      <c r="A88" s="221"/>
      <c r="B88" s="14" t="s">
        <v>28</v>
      </c>
      <c r="C88" s="23">
        <v>0</v>
      </c>
      <c r="D88" s="23">
        <v>0</v>
      </c>
      <c r="E88" s="23">
        <v>0</v>
      </c>
      <c r="F88" s="157" t="e">
        <f>(D88-E88)/E88*100</f>
        <v>#DIV/0!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31"/>
      <c r="N88" s="173">
        <f>D88/D336*100</f>
        <v>0</v>
      </c>
    </row>
    <row r="89" spans="1:14">
      <c r="A89" s="221"/>
      <c r="B89" s="14" t="s">
        <v>29</v>
      </c>
      <c r="C89" s="23">
        <v>0</v>
      </c>
      <c r="D89" s="23">
        <v>0</v>
      </c>
      <c r="E89" s="13">
        <v>0</v>
      </c>
      <c r="F89" s="157"/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31" t="e">
        <f>(K89-L89)/L89*100</f>
        <v>#DIV/0!</v>
      </c>
      <c r="N89" s="173">
        <f>D89/D337*100</f>
        <v>0</v>
      </c>
    </row>
    <row r="90" spans="1:14">
      <c r="A90" s="221"/>
      <c r="B90" s="14" t="s">
        <v>30</v>
      </c>
      <c r="C90" s="33">
        <v>0</v>
      </c>
      <c r="D90" s="33">
        <v>0</v>
      </c>
      <c r="E90" s="33">
        <v>0</v>
      </c>
      <c r="F90" s="157"/>
      <c r="G90" s="61">
        <v>0</v>
      </c>
      <c r="H90" s="61">
        <v>0</v>
      </c>
      <c r="I90" s="77">
        <v>0</v>
      </c>
      <c r="J90" s="23">
        <v>0</v>
      </c>
      <c r="K90" s="23">
        <v>0</v>
      </c>
      <c r="L90" s="13">
        <v>0</v>
      </c>
      <c r="M90" s="31"/>
      <c r="N90" s="173"/>
    </row>
    <row r="91" spans="1:14" ht="14.25" thickBot="1">
      <c r="A91" s="222"/>
      <c r="B91" s="15" t="s">
        <v>31</v>
      </c>
      <c r="C91" s="16">
        <f t="shared" ref="C91:K91" si="20">C79+C81+C82+C83+C84+C85+C86+C87</f>
        <v>144.91081555</v>
      </c>
      <c r="D91" s="16">
        <f t="shared" si="20"/>
        <v>983.84608908999996</v>
      </c>
      <c r="E91" s="16">
        <f t="shared" si="20"/>
        <v>1102.4603999999999</v>
      </c>
      <c r="F91" s="158">
        <f>(D91-E91)/E91*100</f>
        <v>-10.759054103893435</v>
      </c>
      <c r="G91" s="16">
        <f t="shared" si="20"/>
        <v>9671</v>
      </c>
      <c r="H91" s="16">
        <f t="shared" si="20"/>
        <v>2251326.2295971001</v>
      </c>
      <c r="I91" s="16">
        <f t="shared" si="20"/>
        <v>789</v>
      </c>
      <c r="J91" s="16">
        <f t="shared" si="20"/>
        <v>28.780692999999999</v>
      </c>
      <c r="K91" s="16">
        <f t="shared" si="20"/>
        <v>434.87357900000001</v>
      </c>
      <c r="L91" s="16">
        <f>L79+L81+L82+L83+L84+L85+L86+L87</f>
        <v>806.40139999999997</v>
      </c>
      <c r="M91" s="16">
        <f>(K91-L91)/L91*100</f>
        <v>-46.072318450836022</v>
      </c>
      <c r="N91" s="174">
        <f>D91/D339*100</f>
        <v>1.1466066624814215</v>
      </c>
    </row>
    <row r="92" spans="1:14" ht="14.25" thickTop="1"/>
    <row r="95" spans="1:14" s="57" customFormat="1" ht="18.75">
      <c r="A95" s="224" t="str">
        <f>A1</f>
        <v>2022年1-6月丹东市财产保险业务统计表</v>
      </c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</row>
    <row r="96" spans="1:14" s="57" customFormat="1" ht="14.25" thickBot="1">
      <c r="B96" s="59" t="s">
        <v>0</v>
      </c>
      <c r="C96" s="58"/>
      <c r="D96" s="58"/>
      <c r="F96" s="155"/>
      <c r="G96" s="73" t="str">
        <f>G2</f>
        <v>（2022年1-6月）</v>
      </c>
      <c r="H96" s="58"/>
      <c r="I96" s="58"/>
      <c r="J96" s="58"/>
      <c r="K96" s="58"/>
      <c r="L96" s="59" t="s">
        <v>1</v>
      </c>
      <c r="N96" s="172"/>
    </row>
    <row r="97" spans="1:14" ht="13.5" customHeight="1">
      <c r="A97" s="220" t="s">
        <v>117</v>
      </c>
      <c r="B97" s="9" t="s">
        <v>3</v>
      </c>
      <c r="C97" s="230" t="s">
        <v>4</v>
      </c>
      <c r="D97" s="231"/>
      <c r="E97" s="231"/>
      <c r="F97" s="232"/>
      <c r="G97" s="225" t="s">
        <v>5</v>
      </c>
      <c r="H97" s="225"/>
      <c r="I97" s="225" t="s">
        <v>6</v>
      </c>
      <c r="J97" s="225"/>
      <c r="K97" s="225"/>
      <c r="L97" s="225"/>
      <c r="M97" s="225"/>
      <c r="N97" s="228" t="s">
        <v>7</v>
      </c>
    </row>
    <row r="98" spans="1:14">
      <c r="A98" s="221"/>
      <c r="B98" s="10" t="s">
        <v>8</v>
      </c>
      <c r="C98" s="233" t="s">
        <v>9</v>
      </c>
      <c r="D98" s="233" t="s">
        <v>10</v>
      </c>
      <c r="E98" s="233" t="s">
        <v>11</v>
      </c>
      <c r="F98" s="161" t="s">
        <v>12</v>
      </c>
      <c r="G98" s="227" t="s">
        <v>13</v>
      </c>
      <c r="H98" s="227" t="s">
        <v>14</v>
      </c>
      <c r="I98" s="210" t="s">
        <v>13</v>
      </c>
      <c r="J98" s="227" t="s">
        <v>15</v>
      </c>
      <c r="K98" s="227"/>
      <c r="L98" s="227"/>
      <c r="M98" s="210" t="s">
        <v>12</v>
      </c>
      <c r="N98" s="229"/>
    </row>
    <row r="99" spans="1:14">
      <c r="A99" s="236"/>
      <c r="B99" s="171" t="s">
        <v>16</v>
      </c>
      <c r="C99" s="234"/>
      <c r="D99" s="234"/>
      <c r="E99" s="234"/>
      <c r="F99" s="162" t="s">
        <v>17</v>
      </c>
      <c r="G99" s="227"/>
      <c r="H99" s="227"/>
      <c r="I99" s="33" t="s">
        <v>18</v>
      </c>
      <c r="J99" s="210" t="s">
        <v>9</v>
      </c>
      <c r="K99" s="210" t="s">
        <v>10</v>
      </c>
      <c r="L99" s="210" t="s">
        <v>11</v>
      </c>
      <c r="M99" s="210" t="s">
        <v>17</v>
      </c>
      <c r="N99" s="211" t="s">
        <v>17</v>
      </c>
    </row>
    <row r="100" spans="1:14" ht="14.25" customHeight="1">
      <c r="A100" s="235" t="s">
        <v>37</v>
      </c>
      <c r="B100" s="210" t="s">
        <v>19</v>
      </c>
      <c r="C100" s="75">
        <v>79.540000000000006</v>
      </c>
      <c r="D100" s="75">
        <v>478.23</v>
      </c>
      <c r="E100" s="75">
        <v>431.08</v>
      </c>
      <c r="F100" s="157">
        <f>(D100-E100)/E100*100</f>
        <v>10.937644984689625</v>
      </c>
      <c r="G100" s="75">
        <v>3762</v>
      </c>
      <c r="H100" s="75">
        <v>268206</v>
      </c>
      <c r="I100" s="72">
        <v>317</v>
      </c>
      <c r="J100" s="72">
        <v>8.01</v>
      </c>
      <c r="K100" s="72">
        <v>214.72</v>
      </c>
      <c r="L100" s="72">
        <v>408.78</v>
      </c>
      <c r="M100" s="31">
        <f>(K100-L100)/L100*100</f>
        <v>-47.47296834483096</v>
      </c>
      <c r="N100" s="173">
        <f t="shared" ref="N100:N105" si="21">D100/D327*100</f>
        <v>1.0365135227779625</v>
      </c>
    </row>
    <row r="101" spans="1:14" ht="14.25" customHeight="1">
      <c r="A101" s="221"/>
      <c r="B101" s="210" t="s">
        <v>20</v>
      </c>
      <c r="C101" s="75">
        <v>31.69</v>
      </c>
      <c r="D101" s="75">
        <v>200.43</v>
      </c>
      <c r="E101" s="75">
        <v>125.92</v>
      </c>
      <c r="F101" s="157">
        <f>(D101-E101)/E101*100</f>
        <v>59.17249047013977</v>
      </c>
      <c r="G101" s="75">
        <v>2006</v>
      </c>
      <c r="H101" s="75">
        <v>40160</v>
      </c>
      <c r="I101" s="72">
        <v>149</v>
      </c>
      <c r="J101" s="72">
        <v>1.69</v>
      </c>
      <c r="K101" s="72">
        <v>53.5</v>
      </c>
      <c r="L101" s="72">
        <v>94.8</v>
      </c>
      <c r="M101" s="31">
        <f>(K101-L101)/L101*100</f>
        <v>-43.565400843881861</v>
      </c>
      <c r="N101" s="173">
        <f t="shared" si="21"/>
        <v>1.3476679252248494</v>
      </c>
    </row>
    <row r="102" spans="1:14" ht="14.25" customHeight="1">
      <c r="A102" s="221"/>
      <c r="B102" s="210" t="s">
        <v>21</v>
      </c>
      <c r="C102" s="75">
        <v>0.31</v>
      </c>
      <c r="D102" s="75">
        <v>20.58</v>
      </c>
      <c r="E102" s="75">
        <v>20.65</v>
      </c>
      <c r="F102" s="157">
        <f>(D102-E102)/E102*100</f>
        <v>-0.33898305084745906</v>
      </c>
      <c r="G102" s="75">
        <v>7</v>
      </c>
      <c r="H102" s="75">
        <v>39636</v>
      </c>
      <c r="I102" s="72">
        <v>2</v>
      </c>
      <c r="J102" s="72"/>
      <c r="K102" s="72">
        <v>0</v>
      </c>
      <c r="L102" s="72"/>
      <c r="M102" s="31" t="e">
        <f>(K102-L102)/L102*100</f>
        <v>#DIV/0!</v>
      </c>
      <c r="N102" s="173">
        <f t="shared" si="21"/>
        <v>0.93936787945282774</v>
      </c>
    </row>
    <row r="103" spans="1:14" ht="14.25" customHeight="1">
      <c r="A103" s="221"/>
      <c r="B103" s="210" t="s">
        <v>22</v>
      </c>
      <c r="C103" s="75"/>
      <c r="D103" s="75">
        <v>0.02</v>
      </c>
      <c r="E103" s="75">
        <v>0.05</v>
      </c>
      <c r="F103" s="157">
        <f>(D103-E103)/E103*100</f>
        <v>-60</v>
      </c>
      <c r="G103" s="75">
        <v>1</v>
      </c>
      <c r="H103" s="75">
        <v>226.9</v>
      </c>
      <c r="I103" s="72"/>
      <c r="J103" s="72"/>
      <c r="K103" s="72"/>
      <c r="L103" s="72"/>
      <c r="M103" s="31"/>
      <c r="N103" s="173">
        <f t="shared" si="21"/>
        <v>1.7661324093168765E-3</v>
      </c>
    </row>
    <row r="104" spans="1:14" ht="14.25" customHeight="1">
      <c r="A104" s="221"/>
      <c r="B104" s="210" t="s">
        <v>23</v>
      </c>
      <c r="C104" s="75"/>
      <c r="D104" s="75"/>
      <c r="E104" s="75"/>
      <c r="F104" s="157"/>
      <c r="G104" s="75"/>
      <c r="H104" s="75"/>
      <c r="I104" s="72"/>
      <c r="J104" s="72"/>
      <c r="K104" s="72"/>
      <c r="L104" s="72"/>
      <c r="M104" s="31"/>
      <c r="N104" s="173">
        <f t="shared" si="21"/>
        <v>0</v>
      </c>
    </row>
    <row r="105" spans="1:14" ht="14.25" customHeight="1">
      <c r="A105" s="221"/>
      <c r="B105" s="210" t="s">
        <v>24</v>
      </c>
      <c r="C105" s="75">
        <v>5.29</v>
      </c>
      <c r="D105" s="75">
        <v>35.71</v>
      </c>
      <c r="E105" s="75">
        <v>29.3</v>
      </c>
      <c r="F105" s="157">
        <f>(D105-E105)/E105*100</f>
        <v>21.877133105802049</v>
      </c>
      <c r="G105" s="75">
        <v>217</v>
      </c>
      <c r="H105" s="75">
        <v>80279.509999999995</v>
      </c>
      <c r="I105" s="72">
        <v>8</v>
      </c>
      <c r="J105" s="72"/>
      <c r="K105" s="72">
        <v>1.83</v>
      </c>
      <c r="L105" s="72">
        <v>13.75</v>
      </c>
      <c r="M105" s="31">
        <f>(K105-L105)/L105*100</f>
        <v>-86.690909090909088</v>
      </c>
      <c r="N105" s="173">
        <f t="shared" si="21"/>
        <v>0.6500047803837985</v>
      </c>
    </row>
    <row r="106" spans="1:14" ht="14.25" customHeight="1">
      <c r="A106" s="221"/>
      <c r="B106" s="210" t="s">
        <v>25</v>
      </c>
      <c r="C106" s="75">
        <v>19.55</v>
      </c>
      <c r="D106" s="75">
        <v>19.55</v>
      </c>
      <c r="E106" s="75"/>
      <c r="F106" s="157"/>
      <c r="G106" s="75">
        <v>31</v>
      </c>
      <c r="H106" s="75">
        <v>412.37</v>
      </c>
      <c r="I106" s="72">
        <v>2</v>
      </c>
      <c r="J106" s="72"/>
      <c r="K106" s="72">
        <v>0</v>
      </c>
      <c r="L106" s="72"/>
      <c r="M106" s="31"/>
      <c r="N106" s="173"/>
    </row>
    <row r="107" spans="1:14" ht="14.25" customHeight="1">
      <c r="A107" s="221"/>
      <c r="B107" s="210" t="s">
        <v>26</v>
      </c>
      <c r="C107" s="75">
        <v>7.29</v>
      </c>
      <c r="D107" s="75">
        <v>37.049999999999997</v>
      </c>
      <c r="E107" s="75">
        <v>32.9</v>
      </c>
      <c r="F107" s="157">
        <f>(D107-E107)/E107*100</f>
        <v>12.61398176291793</v>
      </c>
      <c r="G107" s="75">
        <v>1149</v>
      </c>
      <c r="H107" s="75">
        <v>62012.45</v>
      </c>
      <c r="I107" s="72">
        <v>18</v>
      </c>
      <c r="J107" s="72"/>
      <c r="K107" s="72">
        <v>0.13</v>
      </c>
      <c r="L107" s="72">
        <v>8.08</v>
      </c>
      <c r="M107" s="31">
        <f>(K107-L107)/L107*100</f>
        <v>-98.39108910891089</v>
      </c>
      <c r="N107" s="173">
        <f>D107/D334*100</f>
        <v>0.29965017077557388</v>
      </c>
    </row>
    <row r="108" spans="1:14" ht="14.25" customHeight="1">
      <c r="A108" s="221"/>
      <c r="B108" s="210" t="s">
        <v>27</v>
      </c>
      <c r="C108" s="34"/>
      <c r="D108" s="34">
        <v>1.99</v>
      </c>
      <c r="E108" s="34"/>
      <c r="F108" s="157"/>
      <c r="G108" s="34">
        <v>5</v>
      </c>
      <c r="H108" s="34">
        <v>122</v>
      </c>
      <c r="I108" s="31"/>
      <c r="J108" s="31"/>
      <c r="K108" s="31"/>
      <c r="L108" s="31"/>
      <c r="M108" s="31"/>
      <c r="N108" s="173"/>
    </row>
    <row r="109" spans="1:14" ht="14.25" customHeight="1">
      <c r="A109" s="221"/>
      <c r="B109" s="14" t="s">
        <v>28</v>
      </c>
      <c r="C109" s="34"/>
      <c r="D109" s="34"/>
      <c r="E109" s="34"/>
      <c r="F109" s="157"/>
      <c r="G109" s="34"/>
      <c r="H109" s="34"/>
      <c r="I109" s="34"/>
      <c r="J109" s="34"/>
      <c r="K109" s="34"/>
      <c r="L109" s="34"/>
      <c r="M109" s="31"/>
      <c r="N109" s="173"/>
    </row>
    <row r="110" spans="1:14" ht="14.25" customHeight="1">
      <c r="A110" s="221"/>
      <c r="B110" s="14" t="s">
        <v>29</v>
      </c>
      <c r="C110" s="34"/>
      <c r="D110" s="34"/>
      <c r="E110" s="34"/>
      <c r="F110" s="157"/>
      <c r="G110" s="34"/>
      <c r="H110" s="34"/>
      <c r="I110" s="34"/>
      <c r="J110" s="34"/>
      <c r="K110" s="34"/>
      <c r="L110" s="34"/>
      <c r="M110" s="31"/>
      <c r="N110" s="173"/>
    </row>
    <row r="111" spans="1:14" ht="14.25" customHeight="1">
      <c r="A111" s="221"/>
      <c r="B111" s="14" t="s">
        <v>30</v>
      </c>
      <c r="C111" s="34"/>
      <c r="D111" s="34">
        <v>1.99</v>
      </c>
      <c r="E111" s="34"/>
      <c r="F111" s="157"/>
      <c r="G111" s="34">
        <v>1</v>
      </c>
      <c r="H111" s="34">
        <v>117.3</v>
      </c>
      <c r="I111" s="34"/>
      <c r="J111" s="34"/>
      <c r="K111" s="34"/>
      <c r="L111" s="34"/>
      <c r="M111" s="31"/>
      <c r="N111" s="173"/>
    </row>
    <row r="112" spans="1:14" ht="14.25" customHeight="1" thickBot="1">
      <c r="A112" s="222"/>
      <c r="B112" s="15" t="s">
        <v>31</v>
      </c>
      <c r="C112" s="16">
        <f t="shared" ref="C112:L112" si="22">C100+C102+C103+C104+C105+C106+C107+C108</f>
        <v>111.98000000000002</v>
      </c>
      <c r="D112" s="16">
        <f>D100+D102+D103+D104+D105+D106+D107+D108</f>
        <v>593.12999999999988</v>
      </c>
      <c r="E112" s="16">
        <f t="shared" si="22"/>
        <v>513.98</v>
      </c>
      <c r="F112" s="158">
        <f>(D112-E112)/E112*100</f>
        <v>15.399431884509099</v>
      </c>
      <c r="G112" s="16">
        <f t="shared" si="22"/>
        <v>5172</v>
      </c>
      <c r="H112" s="16">
        <f t="shared" si="22"/>
        <v>450895.23000000004</v>
      </c>
      <c r="I112" s="16">
        <f t="shared" si="22"/>
        <v>347</v>
      </c>
      <c r="J112" s="16">
        <f t="shared" si="22"/>
        <v>8.01</v>
      </c>
      <c r="K112" s="16">
        <f t="shared" si="22"/>
        <v>216.68</v>
      </c>
      <c r="L112" s="16">
        <f t="shared" si="22"/>
        <v>430.60999999999996</v>
      </c>
      <c r="M112" s="16">
        <f>(K112-L112)/L112*100</f>
        <v>-49.680685539118919</v>
      </c>
      <c r="N112" s="174">
        <f>D112/D339*100</f>
        <v>0.69125325318581676</v>
      </c>
    </row>
    <row r="113" spans="1:14" ht="14.25" thickTop="1">
      <c r="A113" s="237" t="s">
        <v>90</v>
      </c>
      <c r="B113" s="18" t="s">
        <v>19</v>
      </c>
      <c r="C113" s="34">
        <v>49.609332000000002</v>
      </c>
      <c r="D113" s="34">
        <v>351.08663200000001</v>
      </c>
      <c r="E113" s="34">
        <v>139.18547599999999</v>
      </c>
      <c r="F113" s="159">
        <f>(D113-E113)/E113*100</f>
        <v>152.24372692449609</v>
      </c>
      <c r="G113" s="34">
        <v>3668</v>
      </c>
      <c r="H113" s="34">
        <v>258756.53630000001</v>
      </c>
      <c r="I113" s="34">
        <v>338</v>
      </c>
      <c r="J113" s="34">
        <v>5.6458499999999887</v>
      </c>
      <c r="K113" s="34">
        <v>65.730083999999991</v>
      </c>
      <c r="L113" s="34">
        <v>81.728482</v>
      </c>
      <c r="M113" s="110">
        <f t="shared" ref="M113:M128" si="23">(K113-L113)/L113*100</f>
        <v>-19.575058300972735</v>
      </c>
      <c r="N113" s="175">
        <f>D113/D327*100</f>
        <v>0.76094356634792915</v>
      </c>
    </row>
    <row r="114" spans="1:14">
      <c r="A114" s="221"/>
      <c r="B114" s="210" t="s">
        <v>20</v>
      </c>
      <c r="C114" s="34">
        <v>21.577931</v>
      </c>
      <c r="D114" s="34">
        <v>163.964035</v>
      </c>
      <c r="E114" s="34">
        <v>9.9190810000000003</v>
      </c>
      <c r="F114" s="157">
        <f>(D114-E114)/E114*100</f>
        <v>1553.0163933533761</v>
      </c>
      <c r="G114" s="34">
        <v>1966</v>
      </c>
      <c r="H114" s="34">
        <v>39320</v>
      </c>
      <c r="I114" s="34">
        <v>168</v>
      </c>
      <c r="J114" s="34">
        <v>4.8628999999999998</v>
      </c>
      <c r="K114" s="34">
        <v>26.8569</v>
      </c>
      <c r="L114" s="34">
        <v>7.5050990000000004</v>
      </c>
      <c r="M114" s="31">
        <f t="shared" si="23"/>
        <v>257.84871058996021</v>
      </c>
      <c r="N114" s="173">
        <f>D114/D328*100</f>
        <v>1.1024750329788182</v>
      </c>
    </row>
    <row r="115" spans="1:14">
      <c r="A115" s="221"/>
      <c r="B115" s="210" t="s">
        <v>21</v>
      </c>
      <c r="C115" s="34">
        <v>0</v>
      </c>
      <c r="D115" s="34">
        <v>3.7924530000000001</v>
      </c>
      <c r="E115" s="34">
        <v>2.264151</v>
      </c>
      <c r="F115" s="157"/>
      <c r="G115" s="34">
        <v>4</v>
      </c>
      <c r="H115" s="34">
        <v>2800</v>
      </c>
      <c r="I115" s="34">
        <v>0</v>
      </c>
      <c r="J115" s="34">
        <v>0</v>
      </c>
      <c r="K115" s="34">
        <v>0</v>
      </c>
      <c r="L115" s="34">
        <v>0</v>
      </c>
      <c r="M115" s="31"/>
      <c r="N115" s="173"/>
    </row>
    <row r="116" spans="1:14">
      <c r="A116" s="221"/>
      <c r="B116" s="210" t="s">
        <v>22</v>
      </c>
      <c r="C116" s="34">
        <v>5.5659999999999998E-3</v>
      </c>
      <c r="D116" s="34">
        <v>3.6886000000000002E-2</v>
      </c>
      <c r="E116" s="34">
        <v>0</v>
      </c>
      <c r="F116" s="157"/>
      <c r="G116" s="34">
        <v>3</v>
      </c>
      <c r="H116" s="34">
        <v>318.10000000000002</v>
      </c>
      <c r="I116" s="34">
        <v>0</v>
      </c>
      <c r="J116" s="34">
        <v>0</v>
      </c>
      <c r="K116" s="34">
        <v>0</v>
      </c>
      <c r="L116" s="34">
        <v>0</v>
      </c>
      <c r="M116" s="31"/>
      <c r="N116" s="173"/>
    </row>
    <row r="117" spans="1:14">
      <c r="A117" s="221"/>
      <c r="B117" s="210" t="s">
        <v>23</v>
      </c>
      <c r="C117" s="34">
        <v>0</v>
      </c>
      <c r="D117" s="34">
        <v>0.37735799999999997</v>
      </c>
      <c r="E117" s="34">
        <v>0</v>
      </c>
      <c r="F117" s="157"/>
      <c r="G117" s="34">
        <v>1</v>
      </c>
      <c r="H117" s="34">
        <v>1000</v>
      </c>
      <c r="I117" s="34">
        <v>1</v>
      </c>
      <c r="J117" s="34">
        <v>0.01</v>
      </c>
      <c r="K117" s="34">
        <v>0.01</v>
      </c>
      <c r="L117" s="34">
        <v>0</v>
      </c>
      <c r="M117" s="31"/>
      <c r="N117" s="173"/>
    </row>
    <row r="118" spans="1:14">
      <c r="A118" s="221"/>
      <c r="B118" s="210" t="s">
        <v>24</v>
      </c>
      <c r="C118" s="34">
        <v>9.4339999999999993E-2</v>
      </c>
      <c r="D118" s="34">
        <v>21.928594</v>
      </c>
      <c r="E118" s="34">
        <v>38.157888</v>
      </c>
      <c r="F118" s="157">
        <f>(D118-E118)/E118*100</f>
        <v>-42.531950405640899</v>
      </c>
      <c r="G118" s="34">
        <v>51</v>
      </c>
      <c r="H118" s="34">
        <v>52802.0193</v>
      </c>
      <c r="I118" s="34">
        <v>3</v>
      </c>
      <c r="J118" s="34">
        <v>0</v>
      </c>
      <c r="K118" s="34">
        <v>2.0612539999999999</v>
      </c>
      <c r="L118" s="34">
        <v>4.7482199999999999</v>
      </c>
      <c r="M118" s="31"/>
      <c r="N118" s="173">
        <f>D118/D332*100</f>
        <v>0.39915124410796643</v>
      </c>
    </row>
    <row r="119" spans="1:14">
      <c r="A119" s="221"/>
      <c r="B119" s="210" t="s">
        <v>25</v>
      </c>
      <c r="C119" s="34">
        <v>71.743748999999994</v>
      </c>
      <c r="D119" s="34">
        <v>82.659789000000004</v>
      </c>
      <c r="E119" s="34">
        <v>25.738405</v>
      </c>
      <c r="F119" s="157"/>
      <c r="G119" s="34">
        <v>40</v>
      </c>
      <c r="H119" s="34">
        <v>2406.7962000000002</v>
      </c>
      <c r="I119" s="34">
        <v>122</v>
      </c>
      <c r="J119" s="34">
        <v>9.7627999999999986</v>
      </c>
      <c r="K119" s="34">
        <v>45.077781999999999</v>
      </c>
      <c r="L119" s="34">
        <v>0</v>
      </c>
      <c r="M119" s="31"/>
      <c r="N119" s="173"/>
    </row>
    <row r="120" spans="1:14">
      <c r="A120" s="221"/>
      <c r="B120" s="210" t="s">
        <v>26</v>
      </c>
      <c r="C120" s="34">
        <v>2.3932519999999999</v>
      </c>
      <c r="D120" s="34">
        <v>41.686442999999997</v>
      </c>
      <c r="E120" s="34">
        <v>50.654893999999999</v>
      </c>
      <c r="F120" s="157">
        <f>(D120-E120)/E120*100</f>
        <v>-17.705003982438502</v>
      </c>
      <c r="G120" s="34">
        <v>886</v>
      </c>
      <c r="H120" s="34">
        <v>69752.131999999998</v>
      </c>
      <c r="I120" s="34">
        <v>52</v>
      </c>
      <c r="J120" s="34">
        <v>0</v>
      </c>
      <c r="K120" s="34">
        <v>32.669199999999996</v>
      </c>
      <c r="L120" s="34">
        <v>0</v>
      </c>
      <c r="M120" s="31"/>
      <c r="N120" s="173">
        <f>D120/D334*100</f>
        <v>0.33714844167277269</v>
      </c>
    </row>
    <row r="121" spans="1:14">
      <c r="A121" s="221"/>
      <c r="B121" s="210" t="s">
        <v>27</v>
      </c>
      <c r="C121" s="31">
        <v>0</v>
      </c>
      <c r="D121" s="31">
        <v>16</v>
      </c>
      <c r="E121" s="31">
        <v>0</v>
      </c>
      <c r="F121" s="157"/>
      <c r="G121" s="34">
        <v>0</v>
      </c>
      <c r="H121" s="34">
        <v>897</v>
      </c>
      <c r="I121" s="34">
        <v>0</v>
      </c>
      <c r="J121" s="34">
        <v>0</v>
      </c>
      <c r="K121" s="34">
        <v>0</v>
      </c>
      <c r="L121" s="34">
        <v>0</v>
      </c>
      <c r="M121" s="31"/>
      <c r="N121" s="173"/>
    </row>
    <row r="122" spans="1:14">
      <c r="A122" s="221"/>
      <c r="B122" s="14" t="s">
        <v>28</v>
      </c>
      <c r="C122" s="34">
        <v>0</v>
      </c>
      <c r="D122" s="34">
        <v>0</v>
      </c>
      <c r="E122" s="34">
        <v>0</v>
      </c>
      <c r="F122" s="157"/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/>
      <c r="M122" s="31"/>
      <c r="N122" s="173"/>
    </row>
    <row r="123" spans="1:14">
      <c r="A123" s="221"/>
      <c r="B123" s="14" t="s">
        <v>29</v>
      </c>
      <c r="C123" s="34">
        <v>0</v>
      </c>
      <c r="D123" s="34">
        <v>0.45283000000000001</v>
      </c>
      <c r="E123" s="34">
        <v>0</v>
      </c>
      <c r="F123" s="157"/>
      <c r="G123" s="34">
        <v>1</v>
      </c>
      <c r="H123" s="34">
        <v>143</v>
      </c>
      <c r="I123" s="34">
        <v>0</v>
      </c>
      <c r="J123" s="34">
        <v>0</v>
      </c>
      <c r="K123" s="34">
        <v>0</v>
      </c>
      <c r="L123" s="34">
        <v>0</v>
      </c>
      <c r="M123" s="31"/>
      <c r="N123" s="173"/>
    </row>
    <row r="124" spans="1:14">
      <c r="A124" s="221"/>
      <c r="B124" s="14" t="s">
        <v>30</v>
      </c>
      <c r="C124" s="34">
        <v>0</v>
      </c>
      <c r="D124" s="34">
        <v>15.679304</v>
      </c>
      <c r="E124" s="34">
        <v>0</v>
      </c>
      <c r="F124" s="157"/>
      <c r="G124" s="31">
        <v>5</v>
      </c>
      <c r="H124" s="31">
        <v>753.87047900000005</v>
      </c>
      <c r="I124" s="31">
        <v>0</v>
      </c>
      <c r="J124" s="31">
        <v>0</v>
      </c>
      <c r="K124" s="31">
        <v>0</v>
      </c>
      <c r="L124" s="31"/>
      <c r="M124" s="31"/>
      <c r="N124" s="173"/>
    </row>
    <row r="125" spans="1:14" ht="14.25" thickBot="1">
      <c r="A125" s="222"/>
      <c r="B125" s="15" t="s">
        <v>31</v>
      </c>
      <c r="C125" s="16">
        <f t="shared" ref="C125:L125" si="24">C113+C115+C116+C117+C118+C119+C120+C121</f>
        <v>123.84623900000001</v>
      </c>
      <c r="D125" s="16">
        <f t="shared" si="24"/>
        <v>517.56815499999993</v>
      </c>
      <c r="E125" s="16">
        <f t="shared" si="24"/>
        <v>256.00081399999999</v>
      </c>
      <c r="F125" s="158">
        <f t="shared" ref="F125:F131" si="25">(D125-E125)/E125*100</f>
        <v>102.17441769540621</v>
      </c>
      <c r="G125" s="16">
        <f t="shared" si="24"/>
        <v>4653</v>
      </c>
      <c r="H125" s="16">
        <f t="shared" si="24"/>
        <v>388732.58379999996</v>
      </c>
      <c r="I125" s="16">
        <f t="shared" si="24"/>
        <v>516</v>
      </c>
      <c r="J125" s="16">
        <f t="shared" si="24"/>
        <v>15.418649999999987</v>
      </c>
      <c r="K125" s="16">
        <f t="shared" si="24"/>
        <v>145.54831999999999</v>
      </c>
      <c r="L125" s="16">
        <f t="shared" si="24"/>
        <v>86.476702000000003</v>
      </c>
      <c r="M125" s="16">
        <f t="shared" si="23"/>
        <v>68.30928635553191</v>
      </c>
      <c r="N125" s="174">
        <f>D125/D339*100</f>
        <v>0.60319098829789597</v>
      </c>
    </row>
    <row r="126" spans="1:14" ht="14.25" thickTop="1">
      <c r="A126" s="237" t="s">
        <v>38</v>
      </c>
      <c r="B126" s="210" t="s">
        <v>19</v>
      </c>
      <c r="C126" s="71">
        <v>225.87411900000001</v>
      </c>
      <c r="D126" s="76">
        <v>1388.3577299999999</v>
      </c>
      <c r="E126" s="76">
        <v>1223.718406</v>
      </c>
      <c r="F126" s="157">
        <f t="shared" si="25"/>
        <v>13.454020401487693</v>
      </c>
      <c r="G126" s="78">
        <v>10243</v>
      </c>
      <c r="H126" s="78">
        <v>994819.47217299999</v>
      </c>
      <c r="I126" s="78">
        <v>1114</v>
      </c>
      <c r="J126" s="78">
        <v>51.520080999999998</v>
      </c>
      <c r="K126" s="78">
        <v>463.24750899999998</v>
      </c>
      <c r="L126" s="78">
        <v>638.707897</v>
      </c>
      <c r="M126" s="31">
        <f t="shared" si="23"/>
        <v>-27.471147425002012</v>
      </c>
      <c r="N126" s="173">
        <f t="shared" ref="N126:N131" si="26">D126/D327*100</f>
        <v>3.0091202174650595</v>
      </c>
    </row>
    <row r="127" spans="1:14">
      <c r="A127" s="221"/>
      <c r="B127" s="210" t="s">
        <v>20</v>
      </c>
      <c r="C127" s="72">
        <v>73.567610999999999</v>
      </c>
      <c r="D127" s="78">
        <v>443.82885499999998</v>
      </c>
      <c r="E127" s="78">
        <v>161.11394000000001</v>
      </c>
      <c r="F127" s="157">
        <f t="shared" si="25"/>
        <v>175.47514200198938</v>
      </c>
      <c r="G127" s="78">
        <v>5086</v>
      </c>
      <c r="H127" s="78">
        <v>101580</v>
      </c>
      <c r="I127" s="78">
        <v>391</v>
      </c>
      <c r="J127" s="78">
        <v>19.858063999999999</v>
      </c>
      <c r="K127" s="78">
        <v>164.15584899999999</v>
      </c>
      <c r="L127" s="78">
        <v>207.20618300000001</v>
      </c>
      <c r="M127" s="31">
        <f t="shared" si="23"/>
        <v>-20.776568235900577</v>
      </c>
      <c r="N127" s="173">
        <f t="shared" si="26"/>
        <v>2.9842534160194103</v>
      </c>
    </row>
    <row r="128" spans="1:14">
      <c r="A128" s="221"/>
      <c r="B128" s="210" t="s">
        <v>21</v>
      </c>
      <c r="C128" s="72">
        <v>1.762834</v>
      </c>
      <c r="D128" s="78">
        <v>3.4825059999999999</v>
      </c>
      <c r="E128" s="78">
        <v>11.936443000000001</v>
      </c>
      <c r="F128" s="157">
        <f t="shared" si="25"/>
        <v>-70.824591547079805</v>
      </c>
      <c r="G128" s="78">
        <v>10</v>
      </c>
      <c r="H128" s="78">
        <v>4494.8610950000002</v>
      </c>
      <c r="I128" s="78">
        <v>2</v>
      </c>
      <c r="J128" s="78"/>
      <c r="K128" s="78">
        <v>0.54549999999999998</v>
      </c>
      <c r="L128" s="78"/>
      <c r="M128" s="31" t="e">
        <f t="shared" si="23"/>
        <v>#DIV/0!</v>
      </c>
      <c r="N128" s="173">
        <f t="shared" si="26"/>
        <v>0.1589579337415816</v>
      </c>
    </row>
    <row r="129" spans="1:14">
      <c r="A129" s="221"/>
      <c r="B129" s="210" t="s">
        <v>22</v>
      </c>
      <c r="C129" s="72">
        <v>2.404674</v>
      </c>
      <c r="D129" s="78">
        <v>7.0495219999999996</v>
      </c>
      <c r="E129" s="78">
        <v>5.9099339999999998</v>
      </c>
      <c r="F129" s="157">
        <f t="shared" si="25"/>
        <v>19.282584204832066</v>
      </c>
      <c r="G129" s="78">
        <v>738</v>
      </c>
      <c r="H129" s="78">
        <v>174677.3</v>
      </c>
      <c r="I129" s="78">
        <v>6</v>
      </c>
      <c r="J129" s="78">
        <v>0.04</v>
      </c>
      <c r="K129" s="78">
        <v>0.64</v>
      </c>
      <c r="L129" s="78">
        <v>1.7758</v>
      </c>
      <c r="M129" s="31"/>
      <c r="N129" s="173">
        <f t="shared" si="26"/>
        <v>0.6225194637196162</v>
      </c>
    </row>
    <row r="130" spans="1:14">
      <c r="A130" s="221"/>
      <c r="B130" s="210" t="s">
        <v>23</v>
      </c>
      <c r="C130" s="72"/>
      <c r="D130" s="78">
        <v>0.61782599999999999</v>
      </c>
      <c r="E130" s="78"/>
      <c r="F130" s="157" t="e">
        <f t="shared" si="25"/>
        <v>#DIV/0!</v>
      </c>
      <c r="G130" s="78">
        <v>111</v>
      </c>
      <c r="H130" s="78">
        <v>33.299999999999997</v>
      </c>
      <c r="I130" s="78"/>
      <c r="J130" s="78"/>
      <c r="K130" s="78"/>
      <c r="L130" s="78">
        <v>6.1350000000000002E-2</v>
      </c>
      <c r="M130" s="31"/>
      <c r="N130" s="173">
        <f t="shared" si="26"/>
        <v>0.30488083797467846</v>
      </c>
    </row>
    <row r="131" spans="1:14">
      <c r="A131" s="221"/>
      <c r="B131" s="210" t="s">
        <v>24</v>
      </c>
      <c r="C131" s="72">
        <v>12.343756000000001</v>
      </c>
      <c r="D131" s="78">
        <v>216.974569</v>
      </c>
      <c r="E131" s="78">
        <v>135.104556</v>
      </c>
      <c r="F131" s="157">
        <f t="shared" si="25"/>
        <v>60.597521966616732</v>
      </c>
      <c r="G131" s="78">
        <v>951</v>
      </c>
      <c r="H131" s="78">
        <v>47859.18</v>
      </c>
      <c r="I131" s="78">
        <v>32</v>
      </c>
      <c r="J131" s="78"/>
      <c r="K131" s="78">
        <v>19.491612849999999</v>
      </c>
      <c r="L131" s="78">
        <v>5.3265269999999996</v>
      </c>
      <c r="M131" s="31">
        <f>(K131-L131)/L131*100</f>
        <v>265.93474228141531</v>
      </c>
      <c r="N131" s="173">
        <f t="shared" si="26"/>
        <v>3.9494401308236995</v>
      </c>
    </row>
    <row r="132" spans="1:14">
      <c r="A132" s="221"/>
      <c r="B132" s="210" t="s">
        <v>25</v>
      </c>
      <c r="C132" s="74"/>
      <c r="D132" s="79"/>
      <c r="E132" s="79"/>
      <c r="F132" s="157"/>
      <c r="G132" s="79"/>
      <c r="H132" s="79"/>
      <c r="I132" s="79"/>
      <c r="J132" s="79"/>
      <c r="K132" s="79"/>
      <c r="L132" s="79"/>
      <c r="M132" s="31"/>
      <c r="N132" s="173"/>
    </row>
    <row r="133" spans="1:14">
      <c r="A133" s="221"/>
      <c r="B133" s="210" t="s">
        <v>26</v>
      </c>
      <c r="C133" s="72">
        <v>50.822512000000003</v>
      </c>
      <c r="D133" s="78">
        <v>147.951774</v>
      </c>
      <c r="E133" s="78">
        <v>168.35042100000001</v>
      </c>
      <c r="F133" s="157">
        <f>(D133-E133)/E133*100</f>
        <v>-12.116778133866388</v>
      </c>
      <c r="G133" s="78">
        <v>5707</v>
      </c>
      <c r="H133" s="78">
        <v>1028535.12</v>
      </c>
      <c r="I133" s="78">
        <v>206</v>
      </c>
      <c r="J133" s="78">
        <v>10.506428</v>
      </c>
      <c r="K133" s="78">
        <v>48.836683999999998</v>
      </c>
      <c r="L133" s="78">
        <v>22.709153000000001</v>
      </c>
      <c r="M133" s="31">
        <f>(K133-L133)/L133*100</f>
        <v>115.05286436706818</v>
      </c>
      <c r="N133" s="173">
        <f>D133/D334*100</f>
        <v>1.1965930997476144</v>
      </c>
    </row>
    <row r="134" spans="1:14">
      <c r="A134" s="221"/>
      <c r="B134" s="210" t="s">
        <v>27</v>
      </c>
      <c r="C134" s="75">
        <v>0.28301900000000002</v>
      </c>
      <c r="D134" s="78">
        <v>19.017302999999998</v>
      </c>
      <c r="E134" s="78">
        <v>6.0352499999999996</v>
      </c>
      <c r="F134" s="157">
        <f>(D134-E134)/E134*100</f>
        <v>215.1038150863676</v>
      </c>
      <c r="G134" s="78">
        <v>5</v>
      </c>
      <c r="H134" s="78">
        <v>711.734465</v>
      </c>
      <c r="I134" s="78">
        <v>6</v>
      </c>
      <c r="J134" s="78">
        <v>1</v>
      </c>
      <c r="K134" s="78">
        <v>83.785982000000004</v>
      </c>
      <c r="L134" s="78"/>
      <c r="M134" s="31"/>
      <c r="N134" s="173">
        <f>D134/D335*100</f>
        <v>0.98732945005650841</v>
      </c>
    </row>
    <row r="135" spans="1:14">
      <c r="A135" s="221"/>
      <c r="B135" s="14" t="s">
        <v>28</v>
      </c>
      <c r="C135" s="75"/>
      <c r="D135" s="80"/>
      <c r="E135" s="80"/>
      <c r="F135" s="157"/>
      <c r="G135" s="80"/>
      <c r="H135" s="80"/>
      <c r="I135" s="81"/>
      <c r="J135" s="80"/>
      <c r="K135" s="80"/>
      <c r="L135" s="81"/>
      <c r="M135" s="31"/>
      <c r="N135" s="173"/>
    </row>
    <row r="136" spans="1:14">
      <c r="A136" s="221"/>
      <c r="B136" s="14" t="s">
        <v>29</v>
      </c>
      <c r="C136" s="75"/>
      <c r="D136" s="75"/>
      <c r="E136" s="75"/>
      <c r="F136" s="157"/>
      <c r="G136" s="80"/>
      <c r="H136" s="80"/>
      <c r="I136" s="75">
        <v>5</v>
      </c>
      <c r="J136" s="75">
        <v>1</v>
      </c>
      <c r="K136" s="75">
        <v>8.7859820000000006</v>
      </c>
      <c r="L136" s="75">
        <v>0.10301100000000001</v>
      </c>
      <c r="M136" s="31"/>
      <c r="N136" s="173">
        <f>D136/D337*100</f>
        <v>0</v>
      </c>
    </row>
    <row r="137" spans="1:14">
      <c r="A137" s="221"/>
      <c r="B137" s="14" t="s">
        <v>30</v>
      </c>
      <c r="C137" s="75">
        <v>0.28301900000000002</v>
      </c>
      <c r="D137" s="81">
        <v>19.017302999999998</v>
      </c>
      <c r="E137" s="81">
        <v>6.3973659999999999</v>
      </c>
      <c r="F137" s="157"/>
      <c r="G137" s="81">
        <v>5</v>
      </c>
      <c r="H137" s="81">
        <v>711.734465</v>
      </c>
      <c r="I137" s="75">
        <v>1</v>
      </c>
      <c r="J137" s="75"/>
      <c r="K137" s="75">
        <v>75</v>
      </c>
      <c r="L137" s="80"/>
      <c r="M137" s="31"/>
      <c r="N137" s="173"/>
    </row>
    <row r="138" spans="1:14" ht="14.25" thickBot="1">
      <c r="A138" s="222"/>
      <c r="B138" s="15" t="s">
        <v>31</v>
      </c>
      <c r="C138" s="16">
        <f t="shared" ref="C138:L138" si="27">C126+C128+C129+C130+C131+C132+C133+C134</f>
        <v>293.49091400000003</v>
      </c>
      <c r="D138" s="16">
        <f t="shared" si="27"/>
        <v>1783.4512300000001</v>
      </c>
      <c r="E138" s="16">
        <f t="shared" si="27"/>
        <v>1551.05501</v>
      </c>
      <c r="F138" s="158">
        <f>(D138-E138)/E138*100</f>
        <v>14.983106240700003</v>
      </c>
      <c r="G138" s="16">
        <f t="shared" si="27"/>
        <v>17765</v>
      </c>
      <c r="H138" s="16">
        <f t="shared" si="27"/>
        <v>2251130.9677330004</v>
      </c>
      <c r="I138" s="16">
        <f t="shared" si="27"/>
        <v>1366</v>
      </c>
      <c r="J138" s="16">
        <f t="shared" si="27"/>
        <v>63.066508999999996</v>
      </c>
      <c r="K138" s="16">
        <f t="shared" si="27"/>
        <v>616.54728784999998</v>
      </c>
      <c r="L138" s="16">
        <f t="shared" si="27"/>
        <v>668.58072700000002</v>
      </c>
      <c r="M138" s="16">
        <f>(K138-L138)/L138*100</f>
        <v>-7.7826711193845179</v>
      </c>
      <c r="N138" s="174">
        <f>D138/D339*100</f>
        <v>2.0784928508686908</v>
      </c>
    </row>
    <row r="139" spans="1:14" ht="14.25" thickTop="1"/>
    <row r="142" spans="1:14" s="57" customFormat="1" ht="18.75">
      <c r="A142" s="224" t="str">
        <f>A1</f>
        <v>2022年1-6月丹东市财产保险业务统计表</v>
      </c>
      <c r="B142" s="224"/>
      <c r="C142" s="224"/>
      <c r="D142" s="224"/>
      <c r="E142" s="224"/>
      <c r="F142" s="224"/>
      <c r="G142" s="224"/>
      <c r="H142" s="224"/>
      <c r="I142" s="224"/>
      <c r="J142" s="224"/>
      <c r="K142" s="224"/>
      <c r="L142" s="224"/>
      <c r="M142" s="224"/>
      <c r="N142" s="224"/>
    </row>
    <row r="143" spans="1:14" s="57" customFormat="1" ht="14.25" thickBot="1">
      <c r="B143" s="59" t="s">
        <v>0</v>
      </c>
      <c r="C143" s="58"/>
      <c r="D143" s="58"/>
      <c r="F143" s="155"/>
      <c r="G143" s="73" t="str">
        <f>G2</f>
        <v>（2022年1-6月）</v>
      </c>
      <c r="H143" s="58"/>
      <c r="I143" s="58"/>
      <c r="J143" s="58"/>
      <c r="K143" s="58"/>
      <c r="L143" s="59" t="s">
        <v>1</v>
      </c>
      <c r="N143" s="172"/>
    </row>
    <row r="144" spans="1:14" ht="13.5" customHeight="1">
      <c r="A144" s="220" t="s">
        <v>116</v>
      </c>
      <c r="B144" s="169" t="s">
        <v>3</v>
      </c>
      <c r="C144" s="225" t="s">
        <v>4</v>
      </c>
      <c r="D144" s="225"/>
      <c r="E144" s="225"/>
      <c r="F144" s="225"/>
      <c r="G144" s="225" t="s">
        <v>5</v>
      </c>
      <c r="H144" s="225"/>
      <c r="I144" s="225" t="s">
        <v>6</v>
      </c>
      <c r="J144" s="225"/>
      <c r="K144" s="225"/>
      <c r="L144" s="225"/>
      <c r="M144" s="225"/>
      <c r="N144" s="228" t="s">
        <v>7</v>
      </c>
    </row>
    <row r="145" spans="1:14">
      <c r="A145" s="221"/>
      <c r="B145" s="58" t="s">
        <v>8</v>
      </c>
      <c r="C145" s="227" t="s">
        <v>9</v>
      </c>
      <c r="D145" s="227" t="s">
        <v>10</v>
      </c>
      <c r="E145" s="227" t="s">
        <v>11</v>
      </c>
      <c r="F145" s="161" t="s">
        <v>12</v>
      </c>
      <c r="G145" s="227" t="s">
        <v>13</v>
      </c>
      <c r="H145" s="227" t="s">
        <v>14</v>
      </c>
      <c r="I145" s="210" t="s">
        <v>13</v>
      </c>
      <c r="J145" s="227" t="s">
        <v>15</v>
      </c>
      <c r="K145" s="227"/>
      <c r="L145" s="227"/>
      <c r="M145" s="210" t="s">
        <v>12</v>
      </c>
      <c r="N145" s="229"/>
    </row>
    <row r="146" spans="1:14">
      <c r="A146" s="236"/>
      <c r="B146" s="170" t="s">
        <v>16</v>
      </c>
      <c r="C146" s="227"/>
      <c r="D146" s="227"/>
      <c r="E146" s="227"/>
      <c r="F146" s="161" t="s">
        <v>17</v>
      </c>
      <c r="G146" s="227"/>
      <c r="H146" s="227"/>
      <c r="I146" s="33" t="s">
        <v>18</v>
      </c>
      <c r="J146" s="210" t="s">
        <v>9</v>
      </c>
      <c r="K146" s="210" t="s">
        <v>10</v>
      </c>
      <c r="L146" s="210" t="s">
        <v>11</v>
      </c>
      <c r="M146" s="210" t="s">
        <v>17</v>
      </c>
      <c r="N146" s="211" t="s">
        <v>17</v>
      </c>
    </row>
    <row r="147" spans="1:14" ht="12.75" customHeight="1">
      <c r="A147" s="235" t="s">
        <v>39</v>
      </c>
      <c r="B147" s="210" t="s">
        <v>19</v>
      </c>
      <c r="C147" s="23">
        <v>0</v>
      </c>
      <c r="D147" s="124">
        <v>0</v>
      </c>
      <c r="E147" s="124">
        <v>21.4529</v>
      </c>
      <c r="F147" s="12">
        <f>(D147-E147)/E147*100</f>
        <v>-100</v>
      </c>
      <c r="G147" s="20">
        <v>0</v>
      </c>
      <c r="H147" s="20">
        <v>0</v>
      </c>
      <c r="I147" s="20">
        <v>14</v>
      </c>
      <c r="J147" s="23">
        <v>13.33</v>
      </c>
      <c r="K147" s="23">
        <v>37.807299999999998</v>
      </c>
      <c r="L147" s="23">
        <v>114.22490000000001</v>
      </c>
      <c r="M147" s="31">
        <f>(K147-L147)/L147*100</f>
        <v>-66.900999694462413</v>
      </c>
      <c r="N147" s="173">
        <f>D147/D327*100</f>
        <v>0</v>
      </c>
    </row>
    <row r="148" spans="1:14" ht="12.75" customHeight="1">
      <c r="A148" s="221"/>
      <c r="B148" s="210" t="s">
        <v>20</v>
      </c>
      <c r="C148" s="125">
        <v>0</v>
      </c>
      <c r="D148" s="125">
        <v>0</v>
      </c>
      <c r="E148" s="213">
        <v>1.6153</v>
      </c>
      <c r="F148" s="12">
        <f>(D148-E148)/E148*100</f>
        <v>-100</v>
      </c>
      <c r="G148" s="20">
        <v>0</v>
      </c>
      <c r="H148" s="20">
        <v>0</v>
      </c>
      <c r="I148" s="20"/>
      <c r="J148" s="125">
        <v>2.63E-2</v>
      </c>
      <c r="K148" s="125">
        <v>-0.25840000000000002</v>
      </c>
      <c r="L148" s="125">
        <v>14.755100000000001</v>
      </c>
      <c r="M148" s="31">
        <f>(K148-L148)/L148*100</f>
        <v>-101.7512588867578</v>
      </c>
      <c r="N148" s="173">
        <f>D148/D328*100</f>
        <v>0</v>
      </c>
    </row>
    <row r="149" spans="1:14" ht="12.75" customHeight="1">
      <c r="A149" s="221"/>
      <c r="B149" s="210" t="s">
        <v>21</v>
      </c>
      <c r="C149" s="23">
        <v>0.44750000000000001</v>
      </c>
      <c r="D149" s="23">
        <v>2.7488999999999999</v>
      </c>
      <c r="E149" s="23">
        <v>4.8036000000000003</v>
      </c>
      <c r="F149" s="12">
        <f>(D149-E149)/E149*100</f>
        <v>-42.774169372970277</v>
      </c>
      <c r="G149" s="30">
        <v>7</v>
      </c>
      <c r="H149" s="30">
        <v>18680</v>
      </c>
      <c r="I149" s="20">
        <v>3</v>
      </c>
      <c r="J149" s="23">
        <v>1.6000000000000001E-3</v>
      </c>
      <c r="K149" s="23">
        <v>0.1527</v>
      </c>
      <c r="L149" s="23">
        <v>0.52539999999999998</v>
      </c>
      <c r="M149" s="31">
        <f>(K149-L149)/L149*100</f>
        <v>-70.936429387133614</v>
      </c>
      <c r="N149" s="173">
        <f>D149/D329*100</f>
        <v>0.12547270961262771</v>
      </c>
    </row>
    <row r="150" spans="1:14" ht="12.75" customHeight="1">
      <c r="A150" s="221"/>
      <c r="B150" s="210" t="s">
        <v>22</v>
      </c>
      <c r="C150" s="23">
        <v>1.5100000000000001E-2</v>
      </c>
      <c r="D150" s="23">
        <v>0.2833</v>
      </c>
      <c r="E150" s="23">
        <v>7.2400000000000006E-2</v>
      </c>
      <c r="F150" s="12">
        <f>(D150-E150)/E150*100</f>
        <v>291.29834254143645</v>
      </c>
      <c r="G150" s="30">
        <v>9</v>
      </c>
      <c r="H150" s="30">
        <v>1613.1</v>
      </c>
      <c r="I150" s="20">
        <v>0</v>
      </c>
      <c r="J150" s="23">
        <v>0</v>
      </c>
      <c r="K150" s="23">
        <v>2.0999999999999999E-3</v>
      </c>
      <c r="L150" s="23">
        <v>0.28539999999999999</v>
      </c>
      <c r="M150" s="31">
        <f>(K150-L150)/L150*100</f>
        <v>-99.264190609670649</v>
      </c>
      <c r="N150" s="173">
        <f>D150/D330*100</f>
        <v>2.5017265577973555E-2</v>
      </c>
    </row>
    <row r="151" spans="1:14" ht="12.75" customHeight="1">
      <c r="A151" s="221"/>
      <c r="B151" s="210" t="s">
        <v>23</v>
      </c>
      <c r="C151" s="126">
        <v>0.1087</v>
      </c>
      <c r="D151" s="126">
        <v>0.35959999999999998</v>
      </c>
      <c r="E151" s="126"/>
      <c r="F151" s="12"/>
      <c r="G151" s="30">
        <v>78</v>
      </c>
      <c r="H151" s="30">
        <v>953</v>
      </c>
      <c r="I151" s="20">
        <v>5</v>
      </c>
      <c r="J151" s="20">
        <v>1.6999999999999999E-3</v>
      </c>
      <c r="K151" s="20">
        <v>1.4800000000000001E-2</v>
      </c>
      <c r="L151" s="20"/>
      <c r="M151" s="31"/>
      <c r="N151" s="173"/>
    </row>
    <row r="152" spans="1:14" ht="12.75" customHeight="1">
      <c r="A152" s="221"/>
      <c r="B152" s="210" t="s">
        <v>24</v>
      </c>
      <c r="C152" s="23">
        <v>0</v>
      </c>
      <c r="D152" s="23">
        <v>3.6284000000000001</v>
      </c>
      <c r="E152" s="23">
        <v>13.9072</v>
      </c>
      <c r="F152" s="12">
        <f>(D152-E152)/E152*100</f>
        <v>-73.909917165209393</v>
      </c>
      <c r="G152" s="30">
        <v>4</v>
      </c>
      <c r="H152" s="30">
        <v>6445.6</v>
      </c>
      <c r="I152" s="20">
        <v>2</v>
      </c>
      <c r="J152" s="23">
        <v>2.92E-2</v>
      </c>
      <c r="K152" s="23">
        <v>8.1600000000000006E-2</v>
      </c>
      <c r="L152" s="23">
        <v>1.7545999999999999</v>
      </c>
      <c r="M152" s="31">
        <f>(K152-L152)/L152*100</f>
        <v>-95.349367377179988</v>
      </c>
      <c r="N152" s="173">
        <f>D152/D332*100</f>
        <v>6.6045291098979955E-2</v>
      </c>
    </row>
    <row r="153" spans="1:14" ht="12.75" customHeight="1">
      <c r="A153" s="221"/>
      <c r="B153" s="210" t="s">
        <v>25</v>
      </c>
      <c r="C153" s="20"/>
      <c r="D153" s="20"/>
      <c r="E153" s="20"/>
      <c r="F153" s="12"/>
      <c r="G153" s="30"/>
      <c r="H153" s="30"/>
      <c r="I153" s="20"/>
      <c r="J153" s="20"/>
      <c r="K153" s="20"/>
      <c r="L153" s="20"/>
      <c r="M153" s="31"/>
      <c r="N153" s="173"/>
    </row>
    <row r="154" spans="1:14" ht="12.75" customHeight="1">
      <c r="A154" s="221"/>
      <c r="B154" s="210" t="s">
        <v>26</v>
      </c>
      <c r="C154" s="127">
        <v>0.94350000000000001</v>
      </c>
      <c r="D154" s="127">
        <v>14.0443</v>
      </c>
      <c r="E154" s="127">
        <v>6.548</v>
      </c>
      <c r="F154" s="12">
        <f>(D154-E154)/E154*100</f>
        <v>114.48228466707391</v>
      </c>
      <c r="G154" s="30">
        <v>53</v>
      </c>
      <c r="H154" s="30">
        <v>119345.9</v>
      </c>
      <c r="I154" s="20">
        <v>23</v>
      </c>
      <c r="J154" s="23">
        <v>0.3569</v>
      </c>
      <c r="K154" s="23">
        <v>3.5804999999999998</v>
      </c>
      <c r="L154" s="23">
        <v>0.26419999999999999</v>
      </c>
      <c r="M154" s="31">
        <f>(K154-L154)/L154*100</f>
        <v>1255.2233156699469</v>
      </c>
      <c r="N154" s="173">
        <f>D154/D334*100</f>
        <v>0.11358642087512531</v>
      </c>
    </row>
    <row r="155" spans="1:14" ht="12.75" customHeight="1">
      <c r="A155" s="221"/>
      <c r="B155" s="210" t="s">
        <v>27</v>
      </c>
      <c r="C155" s="20">
        <v>0</v>
      </c>
      <c r="D155" s="20">
        <v>4</v>
      </c>
      <c r="E155" s="20">
        <v>0</v>
      </c>
      <c r="F155" s="12" t="e">
        <f>(D155-E155)/E155*100</f>
        <v>#DIV/0!</v>
      </c>
      <c r="G155" s="30"/>
      <c r="H155" s="30">
        <v>147</v>
      </c>
      <c r="I155" s="20"/>
      <c r="J155" s="23">
        <v>0</v>
      </c>
      <c r="K155" s="23">
        <v>0</v>
      </c>
      <c r="L155" s="23">
        <v>0</v>
      </c>
      <c r="M155" s="31" t="e">
        <f>(K155-L155)/L155*100</f>
        <v>#DIV/0!</v>
      </c>
      <c r="N155" s="173">
        <f>D155/D335*100</f>
        <v>0.20766971006488325</v>
      </c>
    </row>
    <row r="156" spans="1:14" ht="12.75" customHeight="1">
      <c r="A156" s="221"/>
      <c r="B156" s="14" t="s">
        <v>28</v>
      </c>
      <c r="C156" s="20"/>
      <c r="D156" s="20"/>
      <c r="E156" s="20"/>
      <c r="F156" s="12"/>
      <c r="G156" s="30"/>
      <c r="H156" s="30"/>
      <c r="I156" s="30"/>
      <c r="J156" s="30"/>
      <c r="K156" s="30"/>
      <c r="L156" s="30"/>
      <c r="M156" s="31"/>
      <c r="N156" s="173"/>
    </row>
    <row r="157" spans="1:14" ht="12.75" customHeight="1">
      <c r="A157" s="221"/>
      <c r="B157" s="14" t="s">
        <v>29</v>
      </c>
      <c r="C157" s="30">
        <v>0</v>
      </c>
      <c r="D157" s="127">
        <v>0</v>
      </c>
      <c r="E157" s="30">
        <v>0</v>
      </c>
      <c r="F157" s="12"/>
      <c r="G157" s="31"/>
      <c r="H157" s="31"/>
      <c r="I157" s="31"/>
      <c r="J157" s="31">
        <v>0</v>
      </c>
      <c r="K157" s="31">
        <v>0</v>
      </c>
      <c r="L157" s="31">
        <v>0</v>
      </c>
      <c r="M157" s="31"/>
      <c r="N157" s="173"/>
    </row>
    <row r="158" spans="1:14" ht="12.75" customHeight="1">
      <c r="A158" s="221"/>
      <c r="B158" s="14" t="s">
        <v>30</v>
      </c>
      <c r="C158" s="34">
        <v>0</v>
      </c>
      <c r="D158" s="34">
        <v>4.1642999999999999</v>
      </c>
      <c r="E158" s="34"/>
      <c r="F158" s="12"/>
      <c r="G158" s="128">
        <v>1</v>
      </c>
      <c r="H158" s="128">
        <v>147.1388</v>
      </c>
      <c r="I158" s="128">
        <v>0</v>
      </c>
      <c r="J158" s="128">
        <v>0</v>
      </c>
      <c r="K158" s="128">
        <v>0</v>
      </c>
      <c r="L158" s="128"/>
      <c r="M158" s="31"/>
      <c r="N158" s="173"/>
    </row>
    <row r="159" spans="1:14" ht="12.75" customHeight="1" thickBot="1">
      <c r="A159" s="222"/>
      <c r="B159" s="15" t="s">
        <v>31</v>
      </c>
      <c r="C159" s="16">
        <f t="shared" ref="C159:L159" si="28">C147+C149+C150+C151+C152+C153+C154+C155</f>
        <v>1.5148000000000001</v>
      </c>
      <c r="D159" s="16">
        <f t="shared" si="28"/>
        <v>25.064499999999999</v>
      </c>
      <c r="E159" s="16">
        <f t="shared" si="28"/>
        <v>46.784099999999995</v>
      </c>
      <c r="F159" s="17">
        <f t="shared" ref="F159:F165" si="29">(D159-E159)/E159*100</f>
        <v>-46.425174364794877</v>
      </c>
      <c r="G159" s="16">
        <f t="shared" si="28"/>
        <v>151</v>
      </c>
      <c r="H159" s="16">
        <f t="shared" si="28"/>
        <v>147184.59999999998</v>
      </c>
      <c r="I159" s="16">
        <f t="shared" si="28"/>
        <v>47</v>
      </c>
      <c r="J159" s="16">
        <f t="shared" si="28"/>
        <v>13.719399999999998</v>
      </c>
      <c r="K159" s="16">
        <f t="shared" si="28"/>
        <v>41.639000000000003</v>
      </c>
      <c r="L159" s="16">
        <f t="shared" si="28"/>
        <v>117.0545</v>
      </c>
      <c r="M159" s="16">
        <f>(K159-L159)/L159*100</f>
        <v>-64.427681122895748</v>
      </c>
      <c r="N159" s="174">
        <f>D159/D339*100</f>
        <v>2.9210994494420967E-2</v>
      </c>
    </row>
    <row r="160" spans="1:14" ht="14.25" thickTop="1">
      <c r="A160" s="237" t="s">
        <v>40</v>
      </c>
      <c r="B160" s="210" t="s">
        <v>19</v>
      </c>
      <c r="C160" s="29">
        <v>429.61207300000007</v>
      </c>
      <c r="D160" s="29">
        <v>2458.4247300000002</v>
      </c>
      <c r="E160" s="29">
        <v>2538.0253459999999</v>
      </c>
      <c r="F160" s="12">
        <f t="shared" si="29"/>
        <v>-3.1363207670661191</v>
      </c>
      <c r="G160" s="29">
        <v>21302</v>
      </c>
      <c r="H160" s="29">
        <v>2130490.0645960001</v>
      </c>
      <c r="I160" s="30">
        <v>1775</v>
      </c>
      <c r="J160" s="30">
        <v>71.5</v>
      </c>
      <c r="K160" s="29">
        <v>1122.68</v>
      </c>
      <c r="L160" s="29">
        <v>1169.1400000000001</v>
      </c>
      <c r="M160" s="33">
        <f t="shared" ref="M160:M175" si="30">(K160-L160)/L160*100</f>
        <v>-3.9738611286928882</v>
      </c>
      <c r="N160" s="173">
        <f t="shared" ref="N160:N168" si="31">D160/D327*100</f>
        <v>5.3283785571310078</v>
      </c>
    </row>
    <row r="161" spans="1:14">
      <c r="A161" s="221"/>
      <c r="B161" s="210" t="s">
        <v>20</v>
      </c>
      <c r="C161" s="29">
        <v>121.151113</v>
      </c>
      <c r="D161" s="29">
        <v>801.910121</v>
      </c>
      <c r="E161" s="29">
        <v>485.68119999999999</v>
      </c>
      <c r="F161" s="12">
        <f t="shared" si="29"/>
        <v>65.110389490060555</v>
      </c>
      <c r="G161" s="29">
        <v>9945</v>
      </c>
      <c r="H161" s="29">
        <v>198900</v>
      </c>
      <c r="I161" s="30">
        <v>721</v>
      </c>
      <c r="J161" s="30">
        <v>21.64</v>
      </c>
      <c r="K161" s="29">
        <v>339.2</v>
      </c>
      <c r="L161" s="29">
        <v>250.98</v>
      </c>
      <c r="M161" s="33">
        <f t="shared" si="30"/>
        <v>35.150211172204962</v>
      </c>
      <c r="N161" s="173">
        <f t="shared" si="31"/>
        <v>5.3919500523119179</v>
      </c>
    </row>
    <row r="162" spans="1:14">
      <c r="A162" s="221"/>
      <c r="B162" s="210" t="s">
        <v>21</v>
      </c>
      <c r="C162" s="29">
        <v>11.215919000000001</v>
      </c>
      <c r="D162" s="29">
        <v>176.763396</v>
      </c>
      <c r="E162" s="29">
        <v>158.353444</v>
      </c>
      <c r="F162" s="12">
        <f t="shared" si="29"/>
        <v>11.625861449530586</v>
      </c>
      <c r="G162" s="29">
        <v>65</v>
      </c>
      <c r="H162" s="29">
        <v>350573.62067400001</v>
      </c>
      <c r="I162" s="30">
        <v>6</v>
      </c>
      <c r="J162" s="30"/>
      <c r="K162" s="29">
        <v>5.4</v>
      </c>
      <c r="L162" s="29">
        <v>4.42</v>
      </c>
      <c r="M162" s="33">
        <f t="shared" si="30"/>
        <v>22.171945701357476</v>
      </c>
      <c r="N162" s="173">
        <f t="shared" si="31"/>
        <v>8.068311781603521</v>
      </c>
    </row>
    <row r="163" spans="1:14">
      <c r="A163" s="221"/>
      <c r="B163" s="210" t="s">
        <v>22</v>
      </c>
      <c r="C163" s="29">
        <v>15.968560999999999</v>
      </c>
      <c r="D163" s="29">
        <v>197.89428799999999</v>
      </c>
      <c r="E163" s="29">
        <v>96.099193999999997</v>
      </c>
      <c r="F163" s="12">
        <f t="shared" si="29"/>
        <v>105.92710486208657</v>
      </c>
      <c r="G163" s="29">
        <v>6346</v>
      </c>
      <c r="H163" s="29">
        <v>368945.99008000002</v>
      </c>
      <c r="I163" s="30">
        <v>296</v>
      </c>
      <c r="J163" s="30">
        <v>13.36</v>
      </c>
      <c r="K163" s="29">
        <v>51.33</v>
      </c>
      <c r="L163" s="29">
        <v>44.32</v>
      </c>
      <c r="M163" s="33">
        <f t="shared" si="30"/>
        <v>15.816787003610102</v>
      </c>
      <c r="N163" s="173">
        <f t="shared" si="31"/>
        <v>17.475375782774393</v>
      </c>
    </row>
    <row r="164" spans="1:14">
      <c r="A164" s="221"/>
      <c r="B164" s="210" t="s">
        <v>23</v>
      </c>
      <c r="C164" s="29">
        <v>1.1801700000000002</v>
      </c>
      <c r="D164" s="29">
        <v>13.199952</v>
      </c>
      <c r="E164" s="29">
        <v>22.617894</v>
      </c>
      <c r="F164" s="12">
        <f t="shared" si="29"/>
        <v>-41.639340957208482</v>
      </c>
      <c r="G164" s="29">
        <v>382</v>
      </c>
      <c r="H164" s="29">
        <v>40743.760000000002</v>
      </c>
      <c r="I164" s="30"/>
      <c r="J164" s="30"/>
      <c r="K164" s="29"/>
      <c r="L164" s="29"/>
      <c r="M164" s="33" t="e">
        <f t="shared" si="30"/>
        <v>#DIV/0!</v>
      </c>
      <c r="N164" s="173">
        <f t="shared" si="31"/>
        <v>6.5138282088897732</v>
      </c>
    </row>
    <row r="165" spans="1:14">
      <c r="A165" s="221"/>
      <c r="B165" s="210" t="s">
        <v>24</v>
      </c>
      <c r="C165" s="29">
        <v>18.657412000000001</v>
      </c>
      <c r="D165" s="29">
        <v>170.76084500000002</v>
      </c>
      <c r="E165" s="29">
        <v>306.07541000000003</v>
      </c>
      <c r="F165" s="12">
        <f t="shared" si="29"/>
        <v>-44.20955116910568</v>
      </c>
      <c r="G165" s="29">
        <v>243</v>
      </c>
      <c r="H165" s="29">
        <v>230934.31044000003</v>
      </c>
      <c r="I165" s="30">
        <v>174</v>
      </c>
      <c r="J165" s="30">
        <v>3.13</v>
      </c>
      <c r="K165" s="29">
        <v>91.56</v>
      </c>
      <c r="L165" s="29">
        <v>100.2</v>
      </c>
      <c r="M165" s="33">
        <f t="shared" si="30"/>
        <v>-8.6227544910179645</v>
      </c>
      <c r="N165" s="173">
        <f t="shared" si="31"/>
        <v>3.1082432246535103</v>
      </c>
    </row>
    <row r="166" spans="1:14">
      <c r="A166" s="221"/>
      <c r="B166" s="210" t="s">
        <v>25</v>
      </c>
      <c r="C166" s="29">
        <v>0</v>
      </c>
      <c r="D166" s="29">
        <v>6.5347540000000004</v>
      </c>
      <c r="E166" s="29">
        <v>48.376753999999998</v>
      </c>
      <c r="F166" s="12"/>
      <c r="G166" s="29">
        <v>13</v>
      </c>
      <c r="H166" s="29">
        <v>525.80057900000008</v>
      </c>
      <c r="I166" s="129">
        <v>9</v>
      </c>
      <c r="J166" s="30">
        <v>3.04</v>
      </c>
      <c r="K166" s="29">
        <v>116.09</v>
      </c>
      <c r="L166" s="29">
        <v>10.27</v>
      </c>
      <c r="M166" s="33"/>
      <c r="N166" s="173">
        <f t="shared" si="31"/>
        <v>3.9952186008718575E-2</v>
      </c>
    </row>
    <row r="167" spans="1:14">
      <c r="A167" s="221"/>
      <c r="B167" s="210" t="s">
        <v>26</v>
      </c>
      <c r="C167" s="29">
        <v>60.847175</v>
      </c>
      <c r="D167" s="29">
        <v>897.35708100000011</v>
      </c>
      <c r="E167" s="29">
        <v>217.90101099999998</v>
      </c>
      <c r="F167" s="12">
        <f>(D167-E167)/E167*100</f>
        <v>311.81868633000522</v>
      </c>
      <c r="G167" s="29">
        <v>6405</v>
      </c>
      <c r="H167" s="29">
        <v>10903675.747400001</v>
      </c>
      <c r="I167" s="30">
        <v>87</v>
      </c>
      <c r="J167" s="30"/>
      <c r="K167" s="29">
        <v>51.95</v>
      </c>
      <c r="L167" s="29">
        <v>121.04</v>
      </c>
      <c r="M167" s="33">
        <f t="shared" si="30"/>
        <v>-57.080304031725049</v>
      </c>
      <c r="N167" s="173">
        <f t="shared" si="31"/>
        <v>7.2575763176334824</v>
      </c>
    </row>
    <row r="168" spans="1:14">
      <c r="A168" s="221"/>
      <c r="B168" s="210" t="s">
        <v>27</v>
      </c>
      <c r="C168" s="29">
        <v>1.4925360000000001</v>
      </c>
      <c r="D168" s="29">
        <v>8.2723429999999993</v>
      </c>
      <c r="E168" s="29">
        <v>29.537976</v>
      </c>
      <c r="F168" s="12">
        <f>(D168-E168)/E168*100</f>
        <v>-71.994211790272971</v>
      </c>
      <c r="G168" s="29">
        <v>26</v>
      </c>
      <c r="H168" s="29">
        <v>1774.0661320000002</v>
      </c>
      <c r="I168" s="30"/>
      <c r="J168" s="30"/>
      <c r="K168" s="29">
        <v>11</v>
      </c>
      <c r="L168" s="30">
        <v>1.79</v>
      </c>
      <c r="M168" s="33">
        <f t="shared" si="30"/>
        <v>514.52513966480456</v>
      </c>
      <c r="N168" s="173">
        <f t="shared" si="31"/>
        <v>0.42947876809181651</v>
      </c>
    </row>
    <row r="169" spans="1:14">
      <c r="A169" s="221"/>
      <c r="B169" s="14" t="s">
        <v>28</v>
      </c>
      <c r="C169" s="29">
        <v>0</v>
      </c>
      <c r="D169" s="29">
        <v>0</v>
      </c>
      <c r="E169" s="29">
        <v>0</v>
      </c>
      <c r="F169" s="12"/>
      <c r="G169" s="29">
        <v>0</v>
      </c>
      <c r="H169" s="29">
        <v>0</v>
      </c>
      <c r="I169" s="29">
        <v>1</v>
      </c>
      <c r="J169" s="29"/>
      <c r="K169" s="29">
        <v>11.45</v>
      </c>
      <c r="L169" s="29"/>
      <c r="M169" s="33"/>
      <c r="N169" s="173"/>
    </row>
    <row r="170" spans="1:14">
      <c r="A170" s="221"/>
      <c r="B170" s="14" t="s">
        <v>29</v>
      </c>
      <c r="C170" s="29">
        <v>0.93376200000000009</v>
      </c>
      <c r="D170" s="29">
        <v>0.93376200000000009</v>
      </c>
      <c r="E170" s="29">
        <v>8.6148919999999993</v>
      </c>
      <c r="F170" s="12">
        <f>(D170-E170)/E170*100</f>
        <v>-89.161071316970663</v>
      </c>
      <c r="G170" s="29">
        <v>1</v>
      </c>
      <c r="H170" s="29">
        <v>353.49561200000005</v>
      </c>
      <c r="I170" s="29">
        <v>1</v>
      </c>
      <c r="J170" s="29"/>
      <c r="K170" s="29"/>
      <c r="L170" s="29"/>
      <c r="M170" s="33"/>
      <c r="N170" s="173">
        <f>D170/D337*100</f>
        <v>2.0153528742026752</v>
      </c>
    </row>
    <row r="171" spans="1:14">
      <c r="A171" s="221"/>
      <c r="B171" s="14" t="s">
        <v>30</v>
      </c>
      <c r="C171" s="34">
        <v>0.55877399999999999</v>
      </c>
      <c r="D171" s="34">
        <v>6.5239630000000002</v>
      </c>
      <c r="E171" s="34">
        <v>13.141839000000001</v>
      </c>
      <c r="F171" s="12"/>
      <c r="G171" s="41">
        <v>3</v>
      </c>
      <c r="H171" s="41">
        <v>372.57052000000004</v>
      </c>
      <c r="I171" s="41"/>
      <c r="J171" s="130"/>
      <c r="K171" s="33"/>
      <c r="L171" s="130"/>
      <c r="M171" s="33"/>
      <c r="N171" s="173"/>
    </row>
    <row r="172" spans="1:14" ht="14.25" thickBot="1">
      <c r="A172" s="222"/>
      <c r="B172" s="15" t="s">
        <v>31</v>
      </c>
      <c r="C172" s="16">
        <f t="shared" ref="C172:L172" si="32">C160+C162+C163+C164+C165+C166+C167+C168</f>
        <v>538.97384600000009</v>
      </c>
      <c r="D172" s="16">
        <f t="shared" si="32"/>
        <v>3929.2073890000001</v>
      </c>
      <c r="E172" s="16">
        <f t="shared" si="32"/>
        <v>3416.9870289999994</v>
      </c>
      <c r="F172" s="17">
        <f>(D172-E172)/E172*100</f>
        <v>14.990409845070582</v>
      </c>
      <c r="G172" s="16">
        <f t="shared" si="32"/>
        <v>34782</v>
      </c>
      <c r="H172" s="16">
        <f t="shared" si="32"/>
        <v>14027663.359901</v>
      </c>
      <c r="I172" s="16">
        <f>I160+I162+I163+I164+I165+I166+I167+I168</f>
        <v>2347</v>
      </c>
      <c r="J172" s="16">
        <f t="shared" si="32"/>
        <v>91.03</v>
      </c>
      <c r="K172" s="16">
        <f t="shared" si="32"/>
        <v>1450.01</v>
      </c>
      <c r="L172" s="16">
        <f t="shared" si="32"/>
        <v>1451.18</v>
      </c>
      <c r="M172" s="16">
        <f t="shared" si="30"/>
        <v>-8.0624043881535906E-2</v>
      </c>
      <c r="N172" s="174">
        <f>D172/D339*100</f>
        <v>4.5792278085546165</v>
      </c>
    </row>
    <row r="173" spans="1:14" ht="14.25" thickTop="1">
      <c r="A173" s="237" t="s">
        <v>41</v>
      </c>
      <c r="B173" s="210" t="s">
        <v>19</v>
      </c>
      <c r="C173" s="71">
        <v>117.53</v>
      </c>
      <c r="D173" s="105">
        <v>642.15</v>
      </c>
      <c r="E173" s="105">
        <v>484.33</v>
      </c>
      <c r="F173" s="12">
        <f>(D173-E173)/E173*100</f>
        <v>32.585220820514934</v>
      </c>
      <c r="G173" s="72">
        <v>7272</v>
      </c>
      <c r="H173" s="72">
        <v>437642.44</v>
      </c>
      <c r="I173" s="72">
        <v>787</v>
      </c>
      <c r="J173" s="72">
        <v>-6.22</v>
      </c>
      <c r="K173" s="106">
        <v>169.15</v>
      </c>
      <c r="L173" s="106">
        <v>232.25</v>
      </c>
      <c r="M173" s="31">
        <f t="shared" si="30"/>
        <v>-27.168998923573735</v>
      </c>
      <c r="N173" s="173">
        <f t="shared" ref="N173:N178" si="33">D173/D327*100</f>
        <v>1.3917929838192262</v>
      </c>
    </row>
    <row r="174" spans="1:14">
      <c r="A174" s="221"/>
      <c r="B174" s="210" t="s">
        <v>20</v>
      </c>
      <c r="C174" s="72">
        <v>51.86</v>
      </c>
      <c r="D174" s="106">
        <v>297.18</v>
      </c>
      <c r="E174" s="106">
        <v>131.22999999999999</v>
      </c>
      <c r="F174" s="12">
        <f>(D174-E174)/E174*100</f>
        <v>126.45736493179915</v>
      </c>
      <c r="G174" s="72">
        <v>4157</v>
      </c>
      <c r="H174" s="72">
        <v>83140</v>
      </c>
      <c r="I174" s="72">
        <v>370</v>
      </c>
      <c r="J174" s="72">
        <v>7.2</v>
      </c>
      <c r="K174" s="106">
        <v>88.06</v>
      </c>
      <c r="L174" s="106">
        <v>43.09</v>
      </c>
      <c r="M174" s="31">
        <f t="shared" si="30"/>
        <v>104.36296124390809</v>
      </c>
      <c r="N174" s="173">
        <f t="shared" si="33"/>
        <v>1.9982036322821968</v>
      </c>
    </row>
    <row r="175" spans="1:14">
      <c r="A175" s="221"/>
      <c r="B175" s="210" t="s">
        <v>21</v>
      </c>
      <c r="C175" s="72">
        <v>0.73</v>
      </c>
      <c r="D175" s="106">
        <v>24.22</v>
      </c>
      <c r="E175" s="106">
        <v>1.17</v>
      </c>
      <c r="F175" s="12">
        <f>(D175-E175)/E175*100</f>
        <v>1970.0854700854698</v>
      </c>
      <c r="G175" s="72">
        <v>10</v>
      </c>
      <c r="H175" s="72">
        <v>28096.09</v>
      </c>
      <c r="I175" s="106"/>
      <c r="J175" s="72"/>
      <c r="K175" s="72"/>
      <c r="L175" s="106"/>
      <c r="M175" s="31" t="e">
        <f t="shared" si="30"/>
        <v>#DIV/0!</v>
      </c>
      <c r="N175" s="173">
        <f t="shared" si="33"/>
        <v>1.1055145792199947</v>
      </c>
    </row>
    <row r="176" spans="1:14">
      <c r="A176" s="221"/>
      <c r="B176" s="210" t="s">
        <v>22</v>
      </c>
      <c r="C176" s="72">
        <v>1E-3</v>
      </c>
      <c r="D176" s="106">
        <v>0.01</v>
      </c>
      <c r="E176" s="106">
        <v>0.66</v>
      </c>
      <c r="F176" s="12">
        <f>(D176-E176)/E176*100</f>
        <v>-98.484848484848484</v>
      </c>
      <c r="G176" s="72">
        <v>2</v>
      </c>
      <c r="H176" s="72">
        <v>88</v>
      </c>
      <c r="I176" s="106">
        <v>1</v>
      </c>
      <c r="J176" s="72"/>
      <c r="K176" s="72">
        <v>0</v>
      </c>
      <c r="L176" s="106"/>
      <c r="M176" s="31"/>
      <c r="N176" s="173">
        <f t="shared" si="33"/>
        <v>8.8306620465843826E-4</v>
      </c>
    </row>
    <row r="177" spans="1:14">
      <c r="A177" s="221"/>
      <c r="B177" s="210" t="s">
        <v>23</v>
      </c>
      <c r="C177" s="72"/>
      <c r="D177" s="72"/>
      <c r="E177" s="106"/>
      <c r="F177" s="12"/>
      <c r="G177" s="72"/>
      <c r="H177" s="72"/>
      <c r="I177" s="106"/>
      <c r="J177" s="72"/>
      <c r="K177" s="72"/>
      <c r="L177" s="106"/>
      <c r="M177" s="31"/>
      <c r="N177" s="173">
        <f t="shared" si="33"/>
        <v>0</v>
      </c>
    </row>
    <row r="178" spans="1:14">
      <c r="A178" s="221"/>
      <c r="B178" s="210" t="s">
        <v>24</v>
      </c>
      <c r="C178" s="72">
        <v>4.9000000000000004</v>
      </c>
      <c r="D178" s="106">
        <v>23.27</v>
      </c>
      <c r="E178" s="106">
        <v>19.010000000000002</v>
      </c>
      <c r="F178" s="12">
        <f>(D178-E178)/E178*100</f>
        <v>22.409258285113086</v>
      </c>
      <c r="G178" s="72">
        <v>28</v>
      </c>
      <c r="H178" s="72">
        <v>17356.84</v>
      </c>
      <c r="I178" s="106">
        <v>4</v>
      </c>
      <c r="J178" s="72">
        <v>0.33</v>
      </c>
      <c r="K178" s="106">
        <v>1.1200000000000001</v>
      </c>
      <c r="L178" s="106">
        <v>4.66</v>
      </c>
      <c r="M178" s="31">
        <f>(K178-L178)/L178*100</f>
        <v>-75.965665236051507</v>
      </c>
      <c r="N178" s="173">
        <f t="shared" si="33"/>
        <v>0.42356794286001093</v>
      </c>
    </row>
    <row r="179" spans="1:14">
      <c r="A179" s="221"/>
      <c r="B179" s="210" t="s">
        <v>25</v>
      </c>
      <c r="C179" s="74"/>
      <c r="D179" s="74"/>
      <c r="E179" s="139"/>
      <c r="F179" s="12"/>
      <c r="G179" s="72"/>
      <c r="H179" s="72"/>
      <c r="I179" s="106"/>
      <c r="J179" s="74"/>
      <c r="K179" s="74"/>
      <c r="L179" s="139"/>
      <c r="M179" s="31"/>
      <c r="N179" s="173"/>
    </row>
    <row r="180" spans="1:14">
      <c r="A180" s="221"/>
      <c r="B180" s="210" t="s">
        <v>26</v>
      </c>
      <c r="C180" s="72">
        <v>1.67</v>
      </c>
      <c r="D180" s="106">
        <v>39.42</v>
      </c>
      <c r="E180" s="106">
        <v>28.03</v>
      </c>
      <c r="F180" s="12">
        <f>(D180-E180)/E180*100</f>
        <v>40.635033892258292</v>
      </c>
      <c r="G180" s="72">
        <v>550</v>
      </c>
      <c r="H180" s="72">
        <v>63731.95</v>
      </c>
      <c r="I180" s="106">
        <v>15</v>
      </c>
      <c r="J180" s="72">
        <v>0.5</v>
      </c>
      <c r="K180" s="72">
        <v>7.19</v>
      </c>
      <c r="L180" s="106">
        <v>60.78</v>
      </c>
      <c r="M180" s="31">
        <f>(K180-L180)/L180*100</f>
        <v>-88.170450806186253</v>
      </c>
      <c r="N180" s="173">
        <f>D180/D334*100</f>
        <v>0.3188180764365216</v>
      </c>
    </row>
    <row r="181" spans="1:14">
      <c r="A181" s="221"/>
      <c r="B181" s="210" t="s">
        <v>27</v>
      </c>
      <c r="C181" s="72"/>
      <c r="D181" s="72"/>
      <c r="E181" s="106"/>
      <c r="F181" s="12"/>
      <c r="G181" s="72"/>
      <c r="H181" s="72"/>
      <c r="I181" s="106"/>
      <c r="J181" s="72"/>
      <c r="K181" s="72"/>
      <c r="L181" s="106"/>
      <c r="M181" s="31"/>
      <c r="N181" s="173">
        <f>D181/D335*100</f>
        <v>0</v>
      </c>
    </row>
    <row r="182" spans="1:14">
      <c r="A182" s="221"/>
      <c r="B182" s="14" t="s">
        <v>28</v>
      </c>
      <c r="C182" s="75"/>
      <c r="D182" s="75"/>
      <c r="E182" s="131"/>
      <c r="F182" s="12"/>
      <c r="G182" s="75"/>
      <c r="H182" s="75"/>
      <c r="I182" s="131"/>
      <c r="J182" s="72"/>
      <c r="K182" s="72"/>
      <c r="L182" s="106"/>
      <c r="M182" s="31"/>
      <c r="N182" s="173"/>
    </row>
    <row r="183" spans="1:14">
      <c r="A183" s="221"/>
      <c r="B183" s="14" t="s">
        <v>29</v>
      </c>
      <c r="C183" s="75"/>
      <c r="D183" s="75"/>
      <c r="E183" s="131"/>
      <c r="F183" s="12"/>
      <c r="G183" s="72"/>
      <c r="H183" s="72"/>
      <c r="I183" s="106"/>
      <c r="J183" s="72"/>
      <c r="K183" s="72"/>
      <c r="L183" s="106"/>
      <c r="M183" s="31"/>
      <c r="N183" s="173">
        <f>D183/D337*100</f>
        <v>0</v>
      </c>
    </row>
    <row r="184" spans="1:14">
      <c r="A184" s="221"/>
      <c r="B184" s="14" t="s">
        <v>30</v>
      </c>
      <c r="C184" s="75"/>
      <c r="D184" s="75"/>
      <c r="E184" s="131">
        <v>0.41</v>
      </c>
      <c r="F184" s="12"/>
      <c r="G184" s="75"/>
      <c r="H184" s="75"/>
      <c r="I184" s="131"/>
      <c r="J184" s="72"/>
      <c r="K184" s="72"/>
      <c r="L184" s="106"/>
      <c r="M184" s="31"/>
      <c r="N184" s="173"/>
    </row>
    <row r="185" spans="1:14" ht="14.25" thickBot="1">
      <c r="A185" s="222"/>
      <c r="B185" s="15" t="s">
        <v>31</v>
      </c>
      <c r="C185" s="16">
        <f t="shared" ref="C185:L185" si="34">C173+C175+C176+C177+C178+C179+C180+C181</f>
        <v>124.83100000000002</v>
      </c>
      <c r="D185" s="16">
        <f>D173+D175+D176+D177+D178+D179+D180+D181</f>
        <v>729.06999999999994</v>
      </c>
      <c r="E185" s="16">
        <f t="shared" si="34"/>
        <v>533.20000000000005</v>
      </c>
      <c r="F185" s="17">
        <f>(D185-E185)/E185*100</f>
        <v>36.734808702175521</v>
      </c>
      <c r="G185" s="16">
        <f t="shared" si="34"/>
        <v>7862</v>
      </c>
      <c r="H185" s="16">
        <f t="shared" si="34"/>
        <v>546915.32000000007</v>
      </c>
      <c r="I185" s="16">
        <f t="shared" si="34"/>
        <v>807</v>
      </c>
      <c r="J185" s="16">
        <f t="shared" si="34"/>
        <v>-5.39</v>
      </c>
      <c r="K185" s="16">
        <f>K173+K175+K176+K177+K178+K179+K180+K181</f>
        <v>177.46</v>
      </c>
      <c r="L185" s="16">
        <f t="shared" si="34"/>
        <v>297.69</v>
      </c>
      <c r="M185" s="16">
        <f>(K185-L185)/L185*100</f>
        <v>-40.387651583862407</v>
      </c>
      <c r="N185" s="174">
        <f>D185/D339*100</f>
        <v>0.84968221013973921</v>
      </c>
    </row>
    <row r="186" spans="1:14" ht="14.25" thickTop="1">
      <c r="A186" s="62"/>
      <c r="N186" s="176"/>
    </row>
    <row r="187" spans="1:14">
      <c r="A187" s="62"/>
      <c r="N187" s="176"/>
    </row>
    <row r="188" spans="1:14">
      <c r="A188" s="62"/>
      <c r="N188" s="176"/>
    </row>
    <row r="189" spans="1:14" s="57" customFormat="1" ht="18.75">
      <c r="A189" s="238" t="str">
        <f>A1</f>
        <v>2022年1-6月丹东市财产保险业务统计表</v>
      </c>
      <c r="B189" s="238"/>
      <c r="C189" s="238"/>
      <c r="D189" s="238"/>
      <c r="E189" s="238"/>
      <c r="F189" s="238"/>
      <c r="G189" s="238"/>
      <c r="H189" s="238"/>
      <c r="I189" s="238"/>
      <c r="J189" s="238"/>
      <c r="K189" s="238"/>
      <c r="L189" s="238"/>
      <c r="M189" s="238"/>
      <c r="N189" s="238"/>
    </row>
    <row r="190" spans="1:14" s="57" customFormat="1" ht="14.25" thickBot="1">
      <c r="A190" s="63"/>
      <c r="B190" s="59" t="s">
        <v>0</v>
      </c>
      <c r="C190" s="58"/>
      <c r="D190" s="58"/>
      <c r="F190" s="155"/>
      <c r="G190" s="73" t="str">
        <f>G2</f>
        <v>（2022年1-6月）</v>
      </c>
      <c r="H190" s="58"/>
      <c r="I190" s="58"/>
      <c r="J190" s="58"/>
      <c r="K190" s="58"/>
      <c r="L190" s="59" t="s">
        <v>1</v>
      </c>
      <c r="N190" s="155"/>
    </row>
    <row r="191" spans="1:14" ht="13.5" customHeight="1">
      <c r="A191" s="220" t="s">
        <v>116</v>
      </c>
      <c r="B191" s="169" t="s">
        <v>3</v>
      </c>
      <c r="C191" s="225" t="s">
        <v>4</v>
      </c>
      <c r="D191" s="225"/>
      <c r="E191" s="225"/>
      <c r="F191" s="226"/>
      <c r="G191" s="225" t="s">
        <v>5</v>
      </c>
      <c r="H191" s="225"/>
      <c r="I191" s="225" t="s">
        <v>6</v>
      </c>
      <c r="J191" s="225"/>
      <c r="K191" s="225"/>
      <c r="L191" s="225"/>
      <c r="M191" s="225"/>
      <c r="N191" s="228" t="s">
        <v>7</v>
      </c>
    </row>
    <row r="192" spans="1:14">
      <c r="A192" s="221"/>
      <c r="B192" s="58" t="s">
        <v>8</v>
      </c>
      <c r="C192" s="227" t="s">
        <v>9</v>
      </c>
      <c r="D192" s="227" t="s">
        <v>10</v>
      </c>
      <c r="E192" s="227" t="s">
        <v>11</v>
      </c>
      <c r="F192" s="156" t="s">
        <v>12</v>
      </c>
      <c r="G192" s="227" t="s">
        <v>13</v>
      </c>
      <c r="H192" s="227" t="s">
        <v>14</v>
      </c>
      <c r="I192" s="210" t="s">
        <v>13</v>
      </c>
      <c r="J192" s="227" t="s">
        <v>15</v>
      </c>
      <c r="K192" s="227"/>
      <c r="L192" s="227"/>
      <c r="M192" s="210" t="s">
        <v>12</v>
      </c>
      <c r="N192" s="229"/>
    </row>
    <row r="193" spans="1:14">
      <c r="A193" s="236"/>
      <c r="B193" s="170" t="s">
        <v>16</v>
      </c>
      <c r="C193" s="227"/>
      <c r="D193" s="227"/>
      <c r="E193" s="227"/>
      <c r="F193" s="156" t="s">
        <v>17</v>
      </c>
      <c r="G193" s="227"/>
      <c r="H193" s="227"/>
      <c r="I193" s="33" t="s">
        <v>18</v>
      </c>
      <c r="J193" s="210" t="s">
        <v>9</v>
      </c>
      <c r="K193" s="210" t="s">
        <v>10</v>
      </c>
      <c r="L193" s="210" t="s">
        <v>11</v>
      </c>
      <c r="M193" s="210" t="s">
        <v>17</v>
      </c>
      <c r="N193" s="211" t="s">
        <v>17</v>
      </c>
    </row>
    <row r="194" spans="1:14" ht="15" customHeight="1">
      <c r="A194" s="235" t="s">
        <v>42</v>
      </c>
      <c r="B194" s="210" t="s">
        <v>19</v>
      </c>
      <c r="C194" s="210">
        <v>230.40888399999994</v>
      </c>
      <c r="D194" s="32">
        <v>1532.605427</v>
      </c>
      <c r="E194" s="32">
        <v>1032.081083</v>
      </c>
      <c r="F194" s="157">
        <f t="shared" ref="F194:F199" si="35">(D194-E194)/E194*100</f>
        <v>48.496610609808059</v>
      </c>
      <c r="G194" s="32">
        <v>12011</v>
      </c>
      <c r="H194" s="31">
        <v>956402.55067400006</v>
      </c>
      <c r="I194" s="31">
        <v>1028</v>
      </c>
      <c r="J194" s="31">
        <v>40.690579000000014</v>
      </c>
      <c r="K194" s="31">
        <v>426.0326</v>
      </c>
      <c r="L194" s="31">
        <v>843.87747400000001</v>
      </c>
      <c r="M194" s="31">
        <f t="shared" ref="M194:M206" si="36">(K194-L194)/L194*100</f>
        <v>-49.51487471509401</v>
      </c>
      <c r="N194" s="173">
        <f t="shared" ref="N194:N199" si="37">D194/D327*100</f>
        <v>3.3217620186278434</v>
      </c>
    </row>
    <row r="195" spans="1:14" ht="15" customHeight="1">
      <c r="A195" s="221"/>
      <c r="B195" s="210" t="s">
        <v>20</v>
      </c>
      <c r="C195" s="210">
        <v>91.147552999999959</v>
      </c>
      <c r="D195" s="32">
        <v>599.01658299999997</v>
      </c>
      <c r="E195" s="32">
        <v>302.57277499999998</v>
      </c>
      <c r="F195" s="157">
        <f t="shared" si="35"/>
        <v>97.97438252664999</v>
      </c>
      <c r="G195" s="32">
        <v>6495</v>
      </c>
      <c r="H195" s="31">
        <v>129900</v>
      </c>
      <c r="I195" s="31">
        <v>468</v>
      </c>
      <c r="J195" s="31">
        <v>12.010120999999998</v>
      </c>
      <c r="K195" s="31">
        <v>161.321372</v>
      </c>
      <c r="L195" s="31">
        <v>289.37799999999999</v>
      </c>
      <c r="M195" s="31">
        <f t="shared" si="36"/>
        <v>-44.252371638479772</v>
      </c>
      <c r="N195" s="173">
        <f t="shared" si="37"/>
        <v>4.0277175851264211</v>
      </c>
    </row>
    <row r="196" spans="1:14" ht="15" customHeight="1">
      <c r="A196" s="221"/>
      <c r="B196" s="210" t="s">
        <v>21</v>
      </c>
      <c r="C196" s="210">
        <v>10.396227000000003</v>
      </c>
      <c r="D196" s="32">
        <v>43.762974</v>
      </c>
      <c r="E196" s="32">
        <v>52.448697000000003</v>
      </c>
      <c r="F196" s="157">
        <f t="shared" si="35"/>
        <v>-16.560417125329163</v>
      </c>
      <c r="G196" s="32">
        <v>401</v>
      </c>
      <c r="H196" s="31">
        <v>48310.188685000001</v>
      </c>
      <c r="I196" s="31">
        <v>3</v>
      </c>
      <c r="J196" s="31">
        <v>0</v>
      </c>
      <c r="K196" s="31">
        <v>450.54930000000002</v>
      </c>
      <c r="L196" s="31">
        <v>23.850487000000001</v>
      </c>
      <c r="M196" s="31">
        <f t="shared" si="36"/>
        <v>1789.0570242863387</v>
      </c>
      <c r="N196" s="173">
        <f t="shared" si="37"/>
        <v>1.997547720356134</v>
      </c>
    </row>
    <row r="197" spans="1:14" ht="15" customHeight="1">
      <c r="A197" s="221"/>
      <c r="B197" s="210" t="s">
        <v>22</v>
      </c>
      <c r="C197" s="210">
        <v>11.188585</v>
      </c>
      <c r="D197" s="32">
        <v>42.032125000000001</v>
      </c>
      <c r="E197" s="32">
        <v>91.380674999999997</v>
      </c>
      <c r="F197" s="157">
        <f t="shared" si="35"/>
        <v>-54.00326710215262</v>
      </c>
      <c r="G197" s="32">
        <v>493</v>
      </c>
      <c r="H197" s="31">
        <v>421958.08639999997</v>
      </c>
      <c r="I197" s="31">
        <v>95</v>
      </c>
      <c r="J197" s="31">
        <v>0.17999999999999972</v>
      </c>
      <c r="K197" s="31">
        <v>6.8007999999999997</v>
      </c>
      <c r="L197" s="31">
        <v>3.2898000000000001</v>
      </c>
      <c r="M197" s="31">
        <f t="shared" si="36"/>
        <v>106.72381299775063</v>
      </c>
      <c r="N197" s="173">
        <f t="shared" si="37"/>
        <v>3.7117149097479056</v>
      </c>
    </row>
    <row r="198" spans="1:14" ht="15" customHeight="1">
      <c r="A198" s="221"/>
      <c r="B198" s="210" t="s">
        <v>23</v>
      </c>
      <c r="C198" s="210">
        <v>0</v>
      </c>
      <c r="D198" s="32">
        <v>0</v>
      </c>
      <c r="E198" s="32">
        <v>2.2075429999999998</v>
      </c>
      <c r="F198" s="157">
        <f t="shared" si="35"/>
        <v>-100</v>
      </c>
      <c r="G198" s="32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/>
      <c r="N198" s="173">
        <f t="shared" si="37"/>
        <v>0</v>
      </c>
    </row>
    <row r="199" spans="1:14" ht="15" customHeight="1">
      <c r="A199" s="221"/>
      <c r="B199" s="210" t="s">
        <v>24</v>
      </c>
      <c r="C199" s="210">
        <v>10.047928999999996</v>
      </c>
      <c r="D199" s="32">
        <v>128.845179</v>
      </c>
      <c r="E199" s="32">
        <v>166.060743</v>
      </c>
      <c r="F199" s="157">
        <f t="shared" si="35"/>
        <v>-22.410813855024124</v>
      </c>
      <c r="G199" s="32">
        <v>293</v>
      </c>
      <c r="H199" s="31">
        <v>201063.10950799999</v>
      </c>
      <c r="I199" s="31">
        <v>24</v>
      </c>
      <c r="J199" s="31">
        <v>0</v>
      </c>
      <c r="K199" s="31">
        <v>4.8049999999999997</v>
      </c>
      <c r="L199" s="31">
        <v>22.705245999999999</v>
      </c>
      <c r="M199" s="31">
        <f t="shared" si="36"/>
        <v>-78.83748980301732</v>
      </c>
      <c r="N199" s="173">
        <f t="shared" si="37"/>
        <v>2.3452809375358781</v>
      </c>
    </row>
    <row r="200" spans="1:14" ht="15" customHeight="1">
      <c r="A200" s="221"/>
      <c r="B200" s="210" t="s">
        <v>25</v>
      </c>
      <c r="C200" s="210">
        <v>30.189488999999995</v>
      </c>
      <c r="D200" s="32">
        <v>39.241988999999997</v>
      </c>
      <c r="E200" s="32">
        <v>0</v>
      </c>
      <c r="F200" s="157"/>
      <c r="G200" s="32">
        <v>16</v>
      </c>
      <c r="H200" s="31">
        <v>1014.399</v>
      </c>
      <c r="I200" s="31">
        <v>9</v>
      </c>
      <c r="J200" s="31">
        <v>0.75</v>
      </c>
      <c r="K200" s="31">
        <v>4.9543179999999998</v>
      </c>
      <c r="L200" s="33">
        <v>0</v>
      </c>
      <c r="M200" s="31"/>
      <c r="N200" s="173"/>
    </row>
    <row r="201" spans="1:14" ht="15" customHeight="1">
      <c r="A201" s="221"/>
      <c r="B201" s="210" t="s">
        <v>26</v>
      </c>
      <c r="C201" s="210">
        <v>34.224785999999995</v>
      </c>
      <c r="D201" s="32">
        <v>202.33329599999999</v>
      </c>
      <c r="E201" s="32">
        <v>181.33877799999999</v>
      </c>
      <c r="F201" s="157">
        <f>(D201-E201)/E201*100</f>
        <v>11.577511567878769</v>
      </c>
      <c r="G201" s="32">
        <v>5421</v>
      </c>
      <c r="H201" s="31">
        <v>1601320.92</v>
      </c>
      <c r="I201" s="31">
        <v>269</v>
      </c>
      <c r="J201" s="31">
        <v>11.167432000000005</v>
      </c>
      <c r="K201" s="31">
        <v>46.811984000000002</v>
      </c>
      <c r="L201" s="31">
        <v>114.20953299999999</v>
      </c>
      <c r="M201" s="31">
        <f t="shared" si="36"/>
        <v>-59.012192090830105</v>
      </c>
      <c r="N201" s="173">
        <f>D201/D334*100</f>
        <v>1.6364158353572129</v>
      </c>
    </row>
    <row r="202" spans="1:14" ht="15" customHeight="1">
      <c r="A202" s="221"/>
      <c r="B202" s="210" t="s">
        <v>27</v>
      </c>
      <c r="C202" s="210">
        <v>83.289434999999912</v>
      </c>
      <c r="D202" s="32">
        <v>1484.5739550000001</v>
      </c>
      <c r="E202" s="32">
        <v>1811.974864</v>
      </c>
      <c r="F202" s="157">
        <f>(D202-E202)/E202*100</f>
        <v>-18.06873348547731</v>
      </c>
      <c r="G202" s="32">
        <v>543</v>
      </c>
      <c r="H202" s="31">
        <v>24600.238193000001</v>
      </c>
      <c r="I202" s="31">
        <v>99</v>
      </c>
      <c r="J202" s="31">
        <v>125.52698500000002</v>
      </c>
      <c r="K202" s="31">
        <v>598.06540700000005</v>
      </c>
      <c r="L202" s="31">
        <v>361.31183099999998</v>
      </c>
      <c r="M202" s="31">
        <f t="shared" si="36"/>
        <v>65.526106727460046</v>
      </c>
      <c r="N202" s="173">
        <f>D202/D335*100</f>
        <v>77.075260701181747</v>
      </c>
    </row>
    <row r="203" spans="1:14" ht="15" customHeight="1">
      <c r="A203" s="221"/>
      <c r="B203" s="14" t="s">
        <v>28</v>
      </c>
      <c r="C203" s="210">
        <v>0</v>
      </c>
      <c r="D203" s="32">
        <v>0</v>
      </c>
      <c r="E203" s="32">
        <v>0</v>
      </c>
      <c r="F203" s="157"/>
      <c r="G203" s="32">
        <v>0</v>
      </c>
      <c r="H203" s="31">
        <v>0</v>
      </c>
      <c r="I203" s="31">
        <v>0</v>
      </c>
      <c r="J203" s="31">
        <v>0</v>
      </c>
      <c r="K203" s="31">
        <v>0</v>
      </c>
      <c r="L203" s="34">
        <v>0</v>
      </c>
      <c r="M203" s="31"/>
      <c r="N203" s="173"/>
    </row>
    <row r="204" spans="1:14" ht="15" customHeight="1">
      <c r="A204" s="221"/>
      <c r="B204" s="14" t="s">
        <v>29</v>
      </c>
      <c r="C204" s="210">
        <v>30</v>
      </c>
      <c r="D204" s="32">
        <v>30</v>
      </c>
      <c r="E204" s="32">
        <v>15.828533</v>
      </c>
      <c r="F204" s="157"/>
      <c r="G204" s="32">
        <v>6</v>
      </c>
      <c r="H204" s="31">
        <v>15999.876292999999</v>
      </c>
      <c r="I204" s="31">
        <v>1</v>
      </c>
      <c r="J204" s="31">
        <v>0</v>
      </c>
      <c r="K204" s="31">
        <v>0</v>
      </c>
      <c r="L204" s="34">
        <v>0</v>
      </c>
      <c r="M204" s="31"/>
      <c r="N204" s="173">
        <f>D204/D337*100</f>
        <v>64.749461025486426</v>
      </c>
    </row>
    <row r="205" spans="1:14" ht="15" customHeight="1">
      <c r="A205" s="221"/>
      <c r="B205" s="14" t="s">
        <v>30</v>
      </c>
      <c r="C205" s="210">
        <v>53.289434999999912</v>
      </c>
      <c r="D205" s="32">
        <v>1454.126534</v>
      </c>
      <c r="E205" s="32">
        <v>1796.1463309999999</v>
      </c>
      <c r="F205" s="157">
        <f t="shared" ref="F205:F215" si="38">(D205-E205)/E205*100</f>
        <v>-19.041867084937412</v>
      </c>
      <c r="G205" s="32">
        <v>537</v>
      </c>
      <c r="H205" s="31">
        <v>8600.3618999999999</v>
      </c>
      <c r="I205" s="31">
        <v>98</v>
      </c>
      <c r="J205" s="31">
        <v>125.52698500000002</v>
      </c>
      <c r="K205" s="31">
        <v>598.06540700000005</v>
      </c>
      <c r="L205" s="31">
        <v>361.31183099999998</v>
      </c>
      <c r="M205" s="31">
        <f t="shared" si="36"/>
        <v>65.526106727460046</v>
      </c>
      <c r="N205" s="173">
        <f>D205/D338*100</f>
        <v>90.888997937861831</v>
      </c>
    </row>
    <row r="206" spans="1:14" ht="15" customHeight="1" thickBot="1">
      <c r="A206" s="222"/>
      <c r="B206" s="15" t="s">
        <v>31</v>
      </c>
      <c r="C206" s="16">
        <f>C194+C196+C197+C198+C199+C200+C201+C202</f>
        <v>409.74533499999984</v>
      </c>
      <c r="D206" s="16">
        <f t="shared" ref="D206:L206" si="39">D194+D196+D197+D198+D199+D200+D201+D202</f>
        <v>3473.394945</v>
      </c>
      <c r="E206" s="16">
        <f t="shared" si="39"/>
        <v>3337.4923830000002</v>
      </c>
      <c r="F206" s="158">
        <f t="shared" si="38"/>
        <v>4.0719961697063072</v>
      </c>
      <c r="G206" s="16">
        <f t="shared" si="39"/>
        <v>19178</v>
      </c>
      <c r="H206" s="16">
        <f>H194+H196+H197+H198+H199+H200+H201+H202</f>
        <v>3254669.4924599999</v>
      </c>
      <c r="I206" s="16">
        <f t="shared" si="39"/>
        <v>1527</v>
      </c>
      <c r="J206" s="16">
        <f t="shared" si="39"/>
        <v>178.31499600000004</v>
      </c>
      <c r="K206" s="16">
        <f t="shared" si="39"/>
        <v>1538.019409</v>
      </c>
      <c r="L206" s="16">
        <f t="shared" si="39"/>
        <v>1369.244371</v>
      </c>
      <c r="M206" s="16">
        <f t="shared" si="36"/>
        <v>12.326144373829965</v>
      </c>
      <c r="N206" s="174">
        <f>D206/D339*100</f>
        <v>4.0480089614931325</v>
      </c>
    </row>
    <row r="207" spans="1:14" ht="14.25" thickTop="1">
      <c r="A207" s="237" t="s">
        <v>43</v>
      </c>
      <c r="B207" s="210" t="s">
        <v>19</v>
      </c>
      <c r="C207" s="82">
        <v>18.75</v>
      </c>
      <c r="D207" s="82">
        <v>197.51</v>
      </c>
      <c r="E207" s="82">
        <v>109.31</v>
      </c>
      <c r="F207" s="164">
        <f t="shared" si="38"/>
        <v>80.687951697008501</v>
      </c>
      <c r="G207" s="83">
        <v>1567</v>
      </c>
      <c r="H207" s="83">
        <v>120241.14</v>
      </c>
      <c r="I207" s="83">
        <v>109</v>
      </c>
      <c r="J207" s="83">
        <v>1.58</v>
      </c>
      <c r="K207" s="83">
        <v>158.72999999999999</v>
      </c>
      <c r="L207" s="83">
        <v>377.26</v>
      </c>
      <c r="M207" s="31">
        <f t="shared" ref="M207:M221" si="40">(K207-L207)/L207*100</f>
        <v>-57.925568573397655</v>
      </c>
      <c r="N207" s="173">
        <f t="shared" ref="N207:N215" si="41">D207/D327*100</f>
        <v>0.42808227397669613</v>
      </c>
    </row>
    <row r="208" spans="1:14">
      <c r="A208" s="221"/>
      <c r="B208" s="210" t="s">
        <v>20</v>
      </c>
      <c r="C208" s="83">
        <v>7.77</v>
      </c>
      <c r="D208" s="83">
        <v>76.77</v>
      </c>
      <c r="E208" s="83">
        <v>20.190000000000001</v>
      </c>
      <c r="F208" s="164">
        <f t="shared" si="38"/>
        <v>280.23774145616642</v>
      </c>
      <c r="G208" s="83">
        <v>764</v>
      </c>
      <c r="H208" s="83">
        <v>15280</v>
      </c>
      <c r="I208" s="83">
        <v>53</v>
      </c>
      <c r="J208" s="83">
        <v>0.83</v>
      </c>
      <c r="K208" s="83">
        <v>61.55</v>
      </c>
      <c r="L208" s="83">
        <v>62.04</v>
      </c>
      <c r="M208" s="31">
        <f t="shared" si="40"/>
        <v>-0.78981302385558028</v>
      </c>
      <c r="N208" s="173">
        <f t="shared" si="41"/>
        <v>0.51619251918131848</v>
      </c>
    </row>
    <row r="209" spans="1:14">
      <c r="A209" s="221"/>
      <c r="B209" s="210" t="s">
        <v>21</v>
      </c>
      <c r="C209" s="83">
        <v>0</v>
      </c>
      <c r="D209" s="83">
        <v>0</v>
      </c>
      <c r="E209" s="83">
        <v>1.39</v>
      </c>
      <c r="F209" s="164">
        <f t="shared" si="38"/>
        <v>-100</v>
      </c>
      <c r="G209" s="83">
        <v>0</v>
      </c>
      <c r="H209" s="83">
        <v>0</v>
      </c>
      <c r="I209" s="83">
        <v>1</v>
      </c>
      <c r="J209" s="83">
        <v>0</v>
      </c>
      <c r="K209" s="83">
        <v>0</v>
      </c>
      <c r="L209" s="83">
        <v>0.6</v>
      </c>
      <c r="M209" s="31"/>
      <c r="N209" s="173">
        <f t="shared" si="41"/>
        <v>0</v>
      </c>
    </row>
    <row r="210" spans="1:14">
      <c r="A210" s="221"/>
      <c r="B210" s="210" t="s">
        <v>22</v>
      </c>
      <c r="C210" s="83">
        <v>0.02</v>
      </c>
      <c r="D210" s="83">
        <v>0.35</v>
      </c>
      <c r="E210" s="83">
        <v>1.1499999999999999</v>
      </c>
      <c r="F210" s="164">
        <f t="shared" si="38"/>
        <v>-69.565217391304344</v>
      </c>
      <c r="G210" s="83">
        <v>37</v>
      </c>
      <c r="H210" s="83">
        <v>395.9</v>
      </c>
      <c r="I210" s="83">
        <v>0</v>
      </c>
      <c r="J210" s="83">
        <v>0</v>
      </c>
      <c r="K210" s="83">
        <v>0</v>
      </c>
      <c r="L210" s="83">
        <v>0.45</v>
      </c>
      <c r="M210" s="31">
        <f t="shared" si="40"/>
        <v>-100</v>
      </c>
      <c r="N210" s="173">
        <f t="shared" si="41"/>
        <v>3.0907317163045331E-2</v>
      </c>
    </row>
    <row r="211" spans="1:14">
      <c r="A211" s="221"/>
      <c r="B211" s="210" t="s">
        <v>23</v>
      </c>
      <c r="C211" s="83">
        <v>0</v>
      </c>
      <c r="D211" s="83">
        <v>0</v>
      </c>
      <c r="E211" s="83">
        <v>0</v>
      </c>
      <c r="F211" s="164" t="e">
        <f t="shared" si="38"/>
        <v>#DIV/0!</v>
      </c>
      <c r="G211" s="83">
        <v>0</v>
      </c>
      <c r="H211" s="83">
        <v>0</v>
      </c>
      <c r="I211" s="83">
        <v>0</v>
      </c>
      <c r="J211" s="83">
        <v>0</v>
      </c>
      <c r="K211" s="83">
        <v>0.92</v>
      </c>
      <c r="L211" s="83">
        <v>18.32</v>
      </c>
      <c r="M211" s="31"/>
      <c r="N211" s="173">
        <f t="shared" si="41"/>
        <v>0</v>
      </c>
    </row>
    <row r="212" spans="1:14">
      <c r="A212" s="221"/>
      <c r="B212" s="210" t="s">
        <v>24</v>
      </c>
      <c r="C212" s="83">
        <v>4.01</v>
      </c>
      <c r="D212" s="83">
        <v>6.42</v>
      </c>
      <c r="E212" s="83">
        <v>13.34</v>
      </c>
      <c r="F212" s="164">
        <f t="shared" si="38"/>
        <v>-51.874062968515744</v>
      </c>
      <c r="G212" s="83">
        <v>6</v>
      </c>
      <c r="H212" s="83">
        <v>6370.92</v>
      </c>
      <c r="I212" s="83">
        <v>1</v>
      </c>
      <c r="J212" s="83">
        <v>0</v>
      </c>
      <c r="K212" s="83">
        <v>0.08</v>
      </c>
      <c r="L212" s="83">
        <v>0.94</v>
      </c>
      <c r="M212" s="31">
        <f>(K212-L212)/L212*100</f>
        <v>-91.489361702127653</v>
      </c>
      <c r="N212" s="173">
        <f t="shared" si="41"/>
        <v>0.11685888238767814</v>
      </c>
    </row>
    <row r="213" spans="1:14">
      <c r="A213" s="221"/>
      <c r="B213" s="210" t="s">
        <v>25</v>
      </c>
      <c r="C213" s="84">
        <v>1160.3599999999999</v>
      </c>
      <c r="D213" s="84">
        <v>1419.55</v>
      </c>
      <c r="E213" s="84">
        <v>1418.84</v>
      </c>
      <c r="F213" s="164">
        <f t="shared" si="38"/>
        <v>5.0040878464099998E-2</v>
      </c>
      <c r="G213" s="84">
        <v>172</v>
      </c>
      <c r="H213" s="84">
        <v>25214.63</v>
      </c>
      <c r="I213" s="84">
        <v>62</v>
      </c>
      <c r="J213" s="84">
        <v>0</v>
      </c>
      <c r="K213" s="84">
        <v>4.54</v>
      </c>
      <c r="L213" s="84">
        <v>92.6</v>
      </c>
      <c r="M213" s="31">
        <f t="shared" si="40"/>
        <v>-95.09719222462202</v>
      </c>
      <c r="N213" s="173">
        <f t="shared" si="41"/>
        <v>8.6788463113801146</v>
      </c>
    </row>
    <row r="214" spans="1:14">
      <c r="A214" s="221"/>
      <c r="B214" s="210" t="s">
        <v>26</v>
      </c>
      <c r="C214" s="83">
        <v>0.08</v>
      </c>
      <c r="D214" s="83">
        <v>3.42</v>
      </c>
      <c r="E214" s="83">
        <v>15.13</v>
      </c>
      <c r="F214" s="164">
        <f t="shared" si="38"/>
        <v>-77.395902181097171</v>
      </c>
      <c r="G214" s="83">
        <v>39</v>
      </c>
      <c r="H214" s="83">
        <v>3765.49</v>
      </c>
      <c r="I214" s="83">
        <v>5</v>
      </c>
      <c r="J214" s="83">
        <v>7.0000000000000007E-2</v>
      </c>
      <c r="K214" s="83">
        <v>0.79</v>
      </c>
      <c r="L214" s="83">
        <v>7.69</v>
      </c>
      <c r="M214" s="31">
        <f t="shared" si="40"/>
        <v>-89.726918075422617</v>
      </c>
      <c r="N214" s="173">
        <f t="shared" si="41"/>
        <v>2.7660015763899128E-2</v>
      </c>
    </row>
    <row r="215" spans="1:14">
      <c r="A215" s="221"/>
      <c r="B215" s="210" t="s">
        <v>27</v>
      </c>
      <c r="C215" s="85">
        <v>0</v>
      </c>
      <c r="D215" s="85">
        <v>0.06</v>
      </c>
      <c r="E215" s="85">
        <v>1.1000000000000001</v>
      </c>
      <c r="F215" s="164">
        <f t="shared" si="38"/>
        <v>-94.545454545454547</v>
      </c>
      <c r="G215" s="85">
        <v>2</v>
      </c>
      <c r="H215" s="85">
        <v>39</v>
      </c>
      <c r="I215" s="85">
        <v>0</v>
      </c>
      <c r="J215" s="85">
        <v>0</v>
      </c>
      <c r="K215" s="85">
        <v>0</v>
      </c>
      <c r="L215" s="85">
        <v>0</v>
      </c>
      <c r="M215" s="31" t="e">
        <f t="shared" si="40"/>
        <v>#DIV/0!</v>
      </c>
      <c r="N215" s="173">
        <f t="shared" si="41"/>
        <v>3.1150456509732478E-3</v>
      </c>
    </row>
    <row r="216" spans="1:14">
      <c r="A216" s="221"/>
      <c r="B216" s="14" t="s">
        <v>28</v>
      </c>
      <c r="C216" s="85"/>
      <c r="D216" s="85"/>
      <c r="E216" s="85"/>
      <c r="F216" s="164"/>
      <c r="G216" s="85"/>
      <c r="H216" s="85"/>
      <c r="I216" s="85"/>
      <c r="J216" s="85"/>
      <c r="K216" s="85"/>
      <c r="L216" s="85"/>
      <c r="M216" s="31"/>
      <c r="N216" s="173"/>
    </row>
    <row r="217" spans="1:14">
      <c r="A217" s="221"/>
      <c r="B217" s="14" t="s">
        <v>29</v>
      </c>
      <c r="C217" s="85">
        <v>0</v>
      </c>
      <c r="D217" s="85">
        <v>0</v>
      </c>
      <c r="E217" s="85">
        <v>1.04</v>
      </c>
      <c r="F217" s="164">
        <f>(D217-E217)/E217*100</f>
        <v>-100</v>
      </c>
      <c r="G217" s="85">
        <v>0</v>
      </c>
      <c r="H217" s="85">
        <v>0</v>
      </c>
      <c r="I217" s="85">
        <v>0</v>
      </c>
      <c r="J217" s="85">
        <v>0</v>
      </c>
      <c r="K217" s="85">
        <v>0</v>
      </c>
      <c r="L217" s="85">
        <v>0</v>
      </c>
      <c r="M217" s="31"/>
      <c r="N217" s="173">
        <f>D217/D337*100</f>
        <v>0</v>
      </c>
    </row>
    <row r="218" spans="1:14">
      <c r="A218" s="221"/>
      <c r="B218" s="14" t="s">
        <v>30</v>
      </c>
      <c r="C218" s="34"/>
      <c r="D218" s="34"/>
      <c r="E218" s="34"/>
      <c r="F218" s="157"/>
      <c r="G218" s="34"/>
      <c r="H218" s="34"/>
      <c r="I218" s="34"/>
      <c r="J218" s="34"/>
      <c r="K218" s="34"/>
      <c r="L218" s="34"/>
      <c r="M218" s="31"/>
      <c r="N218" s="173"/>
    </row>
    <row r="219" spans="1:14" ht="14.25" thickBot="1">
      <c r="A219" s="222"/>
      <c r="B219" s="15" t="s">
        <v>31</v>
      </c>
      <c r="C219" s="16">
        <f t="shared" ref="C219:L219" si="42">C207+C209+C210+C211+C212+C213+C214+C215</f>
        <v>1183.2199999999998</v>
      </c>
      <c r="D219" s="16">
        <f t="shared" si="42"/>
        <v>1627.31</v>
      </c>
      <c r="E219" s="16">
        <f t="shared" si="42"/>
        <v>1560.26</v>
      </c>
      <c r="F219" s="158">
        <f>(D219-E219)/E219*100</f>
        <v>4.2973606962942039</v>
      </c>
      <c r="G219" s="16">
        <f t="shared" si="42"/>
        <v>1823</v>
      </c>
      <c r="H219" s="16">
        <f t="shared" si="42"/>
        <v>156027.07999999999</v>
      </c>
      <c r="I219" s="16">
        <f t="shared" si="42"/>
        <v>178</v>
      </c>
      <c r="J219" s="16">
        <f t="shared" si="42"/>
        <v>1.6500000000000001</v>
      </c>
      <c r="K219" s="16">
        <f t="shared" si="42"/>
        <v>165.05999999999997</v>
      </c>
      <c r="L219" s="16">
        <f t="shared" si="42"/>
        <v>497.85999999999996</v>
      </c>
      <c r="M219" s="16">
        <f t="shared" si="40"/>
        <v>-66.846101313622299</v>
      </c>
      <c r="N219" s="174">
        <f>D219/D339*100</f>
        <v>1.8965207145850176</v>
      </c>
    </row>
    <row r="220" spans="1:14" ht="14.25" thickTop="1">
      <c r="A220" s="237" t="s">
        <v>44</v>
      </c>
      <c r="B220" s="210" t="s">
        <v>19</v>
      </c>
      <c r="C220" s="71">
        <v>3.34</v>
      </c>
      <c r="D220" s="71">
        <v>15.32</v>
      </c>
      <c r="E220" s="71">
        <v>13.76</v>
      </c>
      <c r="F220" s="157">
        <f>(D220-E220)/E220*100</f>
        <v>11.337209302325585</v>
      </c>
      <c r="G220" s="72">
        <v>79</v>
      </c>
      <c r="H220" s="72">
        <v>7818</v>
      </c>
      <c r="I220" s="72">
        <v>10</v>
      </c>
      <c r="J220" s="72">
        <v>0.05</v>
      </c>
      <c r="K220" s="72">
        <v>8.6449999999999996</v>
      </c>
      <c r="L220" s="72">
        <v>0.61</v>
      </c>
      <c r="M220" s="31">
        <f t="shared" si="40"/>
        <v>1317.2131147540983</v>
      </c>
      <c r="N220" s="173">
        <f>D220/D327*100</f>
        <v>3.3204498189068829E-2</v>
      </c>
    </row>
    <row r="221" spans="1:14">
      <c r="A221" s="221"/>
      <c r="B221" s="210" t="s">
        <v>20</v>
      </c>
      <c r="C221" s="72">
        <v>0.7</v>
      </c>
      <c r="D221" s="72">
        <v>3.2</v>
      </c>
      <c r="E221" s="72">
        <v>2.67</v>
      </c>
      <c r="F221" s="157">
        <f>(D221-E221)/E221*100</f>
        <v>19.850187265917612</v>
      </c>
      <c r="G221" s="72">
        <v>40</v>
      </c>
      <c r="H221" s="72">
        <v>800</v>
      </c>
      <c r="I221" s="72">
        <v>5</v>
      </c>
      <c r="J221" s="72">
        <v>0.05</v>
      </c>
      <c r="K221" s="72">
        <v>0.53</v>
      </c>
      <c r="L221" s="72">
        <v>0.37</v>
      </c>
      <c r="M221" s="31">
        <f t="shared" si="40"/>
        <v>43.243243243243249</v>
      </c>
      <c r="N221" s="173">
        <f>D221/D328*100</f>
        <v>2.1516426486651287E-2</v>
      </c>
    </row>
    <row r="222" spans="1:14">
      <c r="A222" s="221"/>
      <c r="B222" s="210" t="s">
        <v>21</v>
      </c>
      <c r="C222" s="72"/>
      <c r="D222" s="72"/>
      <c r="E222" s="72"/>
      <c r="F222" s="157"/>
      <c r="G222" s="72"/>
      <c r="H222" s="72"/>
      <c r="I222" s="72"/>
      <c r="J222" s="72"/>
      <c r="K222" s="72"/>
      <c r="L222" s="72"/>
      <c r="M222" s="31"/>
      <c r="N222" s="173">
        <f>D222/D329*100</f>
        <v>0</v>
      </c>
    </row>
    <row r="223" spans="1:14">
      <c r="A223" s="221"/>
      <c r="B223" s="210" t="s">
        <v>22</v>
      </c>
      <c r="C223" s="72">
        <v>1.68</v>
      </c>
      <c r="D223" s="72">
        <v>8.2100000000000009</v>
      </c>
      <c r="E223" s="72">
        <v>0.61</v>
      </c>
      <c r="F223" s="157">
        <f>(D223-E223)/E223*100</f>
        <v>1245.9016393442625</v>
      </c>
      <c r="G223" s="72">
        <v>705</v>
      </c>
      <c r="H223" s="72">
        <v>4763</v>
      </c>
      <c r="I223" s="72">
        <v>3</v>
      </c>
      <c r="J223" s="72">
        <v>0.02</v>
      </c>
      <c r="K223" s="72">
        <v>0.43</v>
      </c>
      <c r="L223" s="72"/>
      <c r="M223" s="31"/>
      <c r="N223" s="173">
        <f>D223/D330*100</f>
        <v>0.72499735402457788</v>
      </c>
    </row>
    <row r="224" spans="1:14">
      <c r="A224" s="221"/>
      <c r="B224" s="210" t="s">
        <v>23</v>
      </c>
      <c r="C224" s="72"/>
      <c r="D224" s="72"/>
      <c r="E224" s="72"/>
      <c r="F224" s="157"/>
      <c r="G224" s="72"/>
      <c r="H224" s="72"/>
      <c r="I224" s="72"/>
      <c r="J224" s="72"/>
      <c r="K224" s="72"/>
      <c r="L224" s="72"/>
      <c r="M224" s="31"/>
      <c r="N224" s="173"/>
    </row>
    <row r="225" spans="1:14">
      <c r="A225" s="221"/>
      <c r="B225" s="210" t="s">
        <v>24</v>
      </c>
      <c r="C225" s="72">
        <v>4.33</v>
      </c>
      <c r="D225" s="72">
        <v>188</v>
      </c>
      <c r="E225" s="72">
        <v>208.17</v>
      </c>
      <c r="F225" s="157">
        <f>(D225-E225)/E225*100</f>
        <v>-9.6891963299226536</v>
      </c>
      <c r="G225" s="72">
        <v>607</v>
      </c>
      <c r="H225" s="72">
        <v>38961</v>
      </c>
      <c r="I225" s="72">
        <v>79</v>
      </c>
      <c r="J225" s="72"/>
      <c r="K225" s="72">
        <v>55.52</v>
      </c>
      <c r="L225" s="72">
        <v>55.83</v>
      </c>
      <c r="M225" s="31">
        <f>(K225-L225)/L225*100</f>
        <v>-0.55525703027045525</v>
      </c>
      <c r="N225" s="173">
        <f>D225/D332*100</f>
        <v>3.4220358082373039</v>
      </c>
    </row>
    <row r="226" spans="1:14">
      <c r="A226" s="221"/>
      <c r="B226" s="210" t="s">
        <v>25</v>
      </c>
      <c r="C226" s="74">
        <v>1206.96</v>
      </c>
      <c r="D226" s="74">
        <v>1320.47</v>
      </c>
      <c r="E226" s="74">
        <v>319.94</v>
      </c>
      <c r="F226" s="157">
        <f>(D226-E226)/E226*100</f>
        <v>312.72426079889976</v>
      </c>
      <c r="G226" s="74">
        <v>213</v>
      </c>
      <c r="H226" s="74">
        <v>27887</v>
      </c>
      <c r="I226" s="79">
        <v>895</v>
      </c>
      <c r="J226" s="72">
        <v>8.6999999999999993</v>
      </c>
      <c r="K226" s="72">
        <v>125.9</v>
      </c>
      <c r="L226" s="79">
        <v>196.42</v>
      </c>
      <c r="M226" s="31">
        <f>(K226-L226)/L226*100</f>
        <v>-35.902657570512162</v>
      </c>
      <c r="N226" s="173">
        <f>D226/D333*100</f>
        <v>8.0730909011927015</v>
      </c>
    </row>
    <row r="227" spans="1:14">
      <c r="A227" s="221"/>
      <c r="B227" s="210" t="s">
        <v>26</v>
      </c>
      <c r="C227" s="72">
        <v>8.6</v>
      </c>
      <c r="D227" s="72">
        <v>17.12</v>
      </c>
      <c r="E227" s="72">
        <v>7.74</v>
      </c>
      <c r="F227" s="157">
        <f>(D227-E227)/E227*100</f>
        <v>121.18863049095607</v>
      </c>
      <c r="G227" s="72">
        <v>950</v>
      </c>
      <c r="H227" s="72">
        <v>95265</v>
      </c>
      <c r="I227" s="72"/>
      <c r="J227" s="72"/>
      <c r="K227" s="72">
        <v>0.27</v>
      </c>
      <c r="L227" s="72"/>
      <c r="M227" s="31"/>
      <c r="N227" s="173">
        <f>D227/D334*100</f>
        <v>0.13846183329764711</v>
      </c>
    </row>
    <row r="228" spans="1:14">
      <c r="A228" s="221"/>
      <c r="B228" s="210" t="s">
        <v>27</v>
      </c>
      <c r="C228" s="72"/>
      <c r="D228" s="72">
        <v>0.1</v>
      </c>
      <c r="E228" s="72">
        <v>0.46</v>
      </c>
      <c r="F228" s="157"/>
      <c r="G228" s="72">
        <v>6</v>
      </c>
      <c r="H228" s="72">
        <v>381</v>
      </c>
      <c r="I228" s="72"/>
      <c r="J228" s="72"/>
      <c r="K228" s="72"/>
      <c r="L228" s="72"/>
      <c r="M228" s="31"/>
      <c r="N228" s="173"/>
    </row>
    <row r="229" spans="1:14">
      <c r="A229" s="221"/>
      <c r="B229" s="14" t="s">
        <v>28</v>
      </c>
      <c r="C229" s="75"/>
      <c r="D229" s="75"/>
      <c r="E229" s="75"/>
      <c r="F229" s="157"/>
      <c r="G229" s="75"/>
      <c r="H229" s="75"/>
      <c r="I229" s="75"/>
      <c r="J229" s="75"/>
      <c r="K229" s="75"/>
      <c r="L229" s="75"/>
      <c r="M229" s="31"/>
      <c r="N229" s="173"/>
    </row>
    <row r="230" spans="1:14">
      <c r="A230" s="221"/>
      <c r="B230" s="14" t="s">
        <v>29</v>
      </c>
      <c r="C230" s="75"/>
      <c r="D230" s="75"/>
      <c r="E230" s="75"/>
      <c r="F230" s="157"/>
      <c r="G230" s="75"/>
      <c r="H230" s="75"/>
      <c r="I230" s="75"/>
      <c r="J230" s="75"/>
      <c r="K230" s="75"/>
      <c r="L230" s="75"/>
      <c r="M230" s="31"/>
      <c r="N230" s="173"/>
    </row>
    <row r="231" spans="1:14">
      <c r="A231" s="221"/>
      <c r="B231" s="14" t="s">
        <v>30</v>
      </c>
      <c r="C231" s="75"/>
      <c r="D231" s="75"/>
      <c r="E231" s="75"/>
      <c r="F231" s="157"/>
      <c r="G231" s="75"/>
      <c r="H231" s="75"/>
      <c r="I231" s="75"/>
      <c r="J231" s="75"/>
      <c r="K231" s="75"/>
      <c r="L231" s="75"/>
      <c r="M231" s="31"/>
      <c r="N231" s="173"/>
    </row>
    <row r="232" spans="1:14" ht="14.25" thickBot="1">
      <c r="A232" s="222"/>
      <c r="B232" s="15" t="s">
        <v>31</v>
      </c>
      <c r="C232" s="16">
        <f t="shared" ref="C232:L232" si="43">C220+C222+C223+C224+C225+C226+C227+C228</f>
        <v>1224.9099999999999</v>
      </c>
      <c r="D232" s="16">
        <f>D220+D222+D223+D224+D225+D226+D227+D228</f>
        <v>1549.2199999999998</v>
      </c>
      <c r="E232" s="16">
        <f t="shared" si="43"/>
        <v>550.68000000000006</v>
      </c>
      <c r="F232" s="17">
        <f>(D232-E232)/E232*100</f>
        <v>181.32853926055051</v>
      </c>
      <c r="G232" s="16">
        <f t="shared" si="43"/>
        <v>2560</v>
      </c>
      <c r="H232" s="16">
        <f t="shared" si="43"/>
        <v>175075</v>
      </c>
      <c r="I232" s="16">
        <f t="shared" si="43"/>
        <v>987</v>
      </c>
      <c r="J232" s="16">
        <f t="shared" si="43"/>
        <v>8.77</v>
      </c>
      <c r="K232" s="16">
        <f t="shared" si="43"/>
        <v>190.76500000000001</v>
      </c>
      <c r="L232" s="16">
        <f t="shared" si="43"/>
        <v>252.85999999999999</v>
      </c>
      <c r="M232" s="16">
        <f t="shared" ref="M232" si="44">(K232-L232)/L232*100</f>
        <v>-24.557067151783585</v>
      </c>
      <c r="N232" s="174">
        <f>D232/D339*100</f>
        <v>1.8055120545251986</v>
      </c>
    </row>
    <row r="233" spans="1:14" ht="14.25" thickTop="1"/>
    <row r="236" spans="1:14" s="57" customFormat="1" ht="18.75">
      <c r="A236" s="224" t="str">
        <f>A1</f>
        <v>2022年1-6月丹东市财产保险业务统计表</v>
      </c>
      <c r="B236" s="224"/>
      <c r="C236" s="224"/>
      <c r="D236" s="224"/>
      <c r="E236" s="224"/>
      <c r="F236" s="224"/>
      <c r="G236" s="224"/>
      <c r="H236" s="224"/>
      <c r="I236" s="224"/>
      <c r="J236" s="224"/>
      <c r="K236" s="224"/>
      <c r="L236" s="224"/>
      <c r="M236" s="224"/>
      <c r="N236" s="224"/>
    </row>
    <row r="237" spans="1:14" s="57" customFormat="1" ht="14.25" thickBot="1">
      <c r="B237" s="59" t="s">
        <v>0</v>
      </c>
      <c r="C237" s="58"/>
      <c r="D237" s="58"/>
      <c r="F237" s="155"/>
      <c r="G237" s="73" t="str">
        <f>G2</f>
        <v>（2022年1-6月）</v>
      </c>
      <c r="H237" s="58"/>
      <c r="I237" s="58"/>
      <c r="J237" s="58"/>
      <c r="K237" s="58"/>
      <c r="L237" s="59" t="s">
        <v>1</v>
      </c>
      <c r="N237" s="172"/>
    </row>
    <row r="238" spans="1:14" ht="13.5" customHeight="1">
      <c r="A238" s="220" t="s">
        <v>117</v>
      </c>
      <c r="B238" s="169" t="s">
        <v>3</v>
      </c>
      <c r="C238" s="225" t="s">
        <v>4</v>
      </c>
      <c r="D238" s="225"/>
      <c r="E238" s="225"/>
      <c r="F238" s="226"/>
      <c r="G238" s="225" t="s">
        <v>5</v>
      </c>
      <c r="H238" s="225"/>
      <c r="I238" s="225" t="s">
        <v>6</v>
      </c>
      <c r="J238" s="225"/>
      <c r="K238" s="225"/>
      <c r="L238" s="225"/>
      <c r="M238" s="225"/>
      <c r="N238" s="228" t="s">
        <v>7</v>
      </c>
    </row>
    <row r="239" spans="1:14">
      <c r="A239" s="221"/>
      <c r="B239" s="58" t="s">
        <v>8</v>
      </c>
      <c r="C239" s="227" t="s">
        <v>9</v>
      </c>
      <c r="D239" s="227" t="s">
        <v>10</v>
      </c>
      <c r="E239" s="227" t="s">
        <v>11</v>
      </c>
      <c r="F239" s="156" t="s">
        <v>12</v>
      </c>
      <c r="G239" s="227" t="s">
        <v>13</v>
      </c>
      <c r="H239" s="227" t="s">
        <v>14</v>
      </c>
      <c r="I239" s="210" t="s">
        <v>13</v>
      </c>
      <c r="J239" s="227" t="s">
        <v>15</v>
      </c>
      <c r="K239" s="227"/>
      <c r="L239" s="227"/>
      <c r="M239" s="210" t="s">
        <v>12</v>
      </c>
      <c r="N239" s="229"/>
    </row>
    <row r="240" spans="1:14">
      <c r="A240" s="236"/>
      <c r="B240" s="170" t="s">
        <v>16</v>
      </c>
      <c r="C240" s="227"/>
      <c r="D240" s="227"/>
      <c r="E240" s="227"/>
      <c r="F240" s="156" t="s">
        <v>17</v>
      </c>
      <c r="G240" s="227"/>
      <c r="H240" s="227"/>
      <c r="I240" s="33" t="s">
        <v>18</v>
      </c>
      <c r="J240" s="210" t="s">
        <v>9</v>
      </c>
      <c r="K240" s="210" t="s">
        <v>10</v>
      </c>
      <c r="L240" s="210" t="s">
        <v>11</v>
      </c>
      <c r="M240" s="210" t="s">
        <v>17</v>
      </c>
      <c r="N240" s="211" t="s">
        <v>17</v>
      </c>
    </row>
    <row r="241" spans="1:14" ht="14.25" customHeight="1">
      <c r="A241" s="235" t="s">
        <v>45</v>
      </c>
      <c r="B241" s="210" t="s">
        <v>19</v>
      </c>
      <c r="C241" s="32">
        <v>20.933178000000002</v>
      </c>
      <c r="D241" s="32">
        <v>150.41546600000001</v>
      </c>
      <c r="E241" s="32">
        <v>281.19966199999999</v>
      </c>
      <c r="F241" s="157">
        <f>(D241-E241)/E241*100</f>
        <v>-46.509371693341507</v>
      </c>
      <c r="G241" s="31">
        <v>1157</v>
      </c>
      <c r="H241" s="31">
        <v>92951.317800000004</v>
      </c>
      <c r="I241" s="31">
        <v>212</v>
      </c>
      <c r="J241" s="31">
        <v>65.473191999999997</v>
      </c>
      <c r="K241" s="31">
        <v>197.61050599999999</v>
      </c>
      <c r="L241" s="31">
        <v>303.562725</v>
      </c>
      <c r="M241" s="31">
        <f>(K241-L241)/L241*100</f>
        <v>-34.902908122201111</v>
      </c>
      <c r="N241" s="173">
        <f>D241/D327*100</f>
        <v>0.32600979558779009</v>
      </c>
    </row>
    <row r="242" spans="1:14" ht="14.25" customHeight="1">
      <c r="A242" s="221"/>
      <c r="B242" s="210" t="s">
        <v>20</v>
      </c>
      <c r="C242" s="31">
        <v>7.1084069999999997</v>
      </c>
      <c r="D242" s="31">
        <v>46.687016999999997</v>
      </c>
      <c r="E242" s="31">
        <v>66.398906999999994</v>
      </c>
      <c r="F242" s="157">
        <f>(D242-E242)/E242*100</f>
        <v>-29.687069999510683</v>
      </c>
      <c r="G242" s="31">
        <v>563</v>
      </c>
      <c r="H242" s="31">
        <v>11260</v>
      </c>
      <c r="I242" s="31">
        <v>83</v>
      </c>
      <c r="J242" s="31">
        <v>21.489547000000002</v>
      </c>
      <c r="K242" s="31">
        <v>55.512841000000002</v>
      </c>
      <c r="L242" s="31">
        <v>96.423674000000005</v>
      </c>
      <c r="M242" s="31">
        <f>(K242-L242)/L242*100</f>
        <v>-42.428203886941709</v>
      </c>
      <c r="N242" s="173">
        <f>D242/D328*100</f>
        <v>0.31391805286298091</v>
      </c>
    </row>
    <row r="243" spans="1:14" ht="14.25" customHeight="1">
      <c r="A243" s="221"/>
      <c r="B243" s="210" t="s">
        <v>21</v>
      </c>
      <c r="C243" s="31">
        <v>0</v>
      </c>
      <c r="D243" s="31">
        <v>15.657897</v>
      </c>
      <c r="E243" s="31">
        <v>0</v>
      </c>
      <c r="F243" s="157" t="e">
        <f>(D243-E243)/E243*100</f>
        <v>#DIV/0!</v>
      </c>
      <c r="G243" s="31">
        <v>6</v>
      </c>
      <c r="H243" s="31">
        <v>24995.6198</v>
      </c>
      <c r="I243" s="31">
        <v>0</v>
      </c>
      <c r="J243" s="31">
        <v>0</v>
      </c>
      <c r="K243" s="31">
        <v>0</v>
      </c>
      <c r="L243" s="31">
        <v>0</v>
      </c>
      <c r="M243" s="31" t="e">
        <f>(K243-L243)/L243*100</f>
        <v>#DIV/0!</v>
      </c>
      <c r="N243" s="173">
        <f>D243/D329*100</f>
        <v>0.71469997578137967</v>
      </c>
    </row>
    <row r="244" spans="1:14" ht="14.25" customHeight="1">
      <c r="A244" s="221"/>
      <c r="B244" s="210" t="s">
        <v>22</v>
      </c>
      <c r="C244" s="31">
        <v>0</v>
      </c>
      <c r="D244" s="31">
        <v>0</v>
      </c>
      <c r="E244" s="31">
        <v>1.3398E-2</v>
      </c>
      <c r="F244" s="157">
        <f>(D244-E244)/E244*100</f>
        <v>-100</v>
      </c>
      <c r="G244" s="31">
        <v>0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/>
      <c r="N244" s="173">
        <f>D244/D330*100</f>
        <v>0</v>
      </c>
    </row>
    <row r="245" spans="1:14" ht="14.25" customHeight="1">
      <c r="A245" s="221"/>
      <c r="B245" s="210" t="s">
        <v>23</v>
      </c>
      <c r="C245" s="31">
        <v>0</v>
      </c>
      <c r="D245" s="31">
        <v>0</v>
      </c>
      <c r="E245" s="31">
        <v>0</v>
      </c>
      <c r="F245" s="157"/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/>
      <c r="N245" s="173"/>
    </row>
    <row r="246" spans="1:14" ht="14.25" customHeight="1">
      <c r="A246" s="221"/>
      <c r="B246" s="210" t="s">
        <v>24</v>
      </c>
      <c r="C246" s="31">
        <v>1.0470699999999999</v>
      </c>
      <c r="D246" s="31">
        <v>18.004915</v>
      </c>
      <c r="E246" s="31">
        <v>14.089907</v>
      </c>
      <c r="F246" s="157">
        <f>(D246-E246)/E246*100</f>
        <v>27.785903767853121</v>
      </c>
      <c r="G246" s="31">
        <v>54</v>
      </c>
      <c r="H246" s="31">
        <v>10743.041122000001</v>
      </c>
      <c r="I246" s="31">
        <v>3</v>
      </c>
      <c r="J246" s="31">
        <v>0.76600000000000001</v>
      </c>
      <c r="K246" s="31">
        <v>0.78370700000000004</v>
      </c>
      <c r="L246" s="31">
        <v>0.79559199999999997</v>
      </c>
      <c r="M246" s="31">
        <f>(K246-L246)/L246*100</f>
        <v>-1.4938561473720102</v>
      </c>
      <c r="N246" s="173">
        <f>D246/D332*100</f>
        <v>0.32773119071419654</v>
      </c>
    </row>
    <row r="247" spans="1:14" ht="14.25" customHeight="1">
      <c r="A247" s="221"/>
      <c r="B247" s="210" t="s">
        <v>25</v>
      </c>
      <c r="C247" s="33">
        <v>0</v>
      </c>
      <c r="D247" s="33">
        <v>0</v>
      </c>
      <c r="E247" s="33">
        <v>0</v>
      </c>
      <c r="F247" s="157"/>
      <c r="G247" s="33">
        <v>0</v>
      </c>
      <c r="H247" s="33">
        <v>0</v>
      </c>
      <c r="I247" s="33">
        <v>0</v>
      </c>
      <c r="J247" s="31">
        <v>0</v>
      </c>
      <c r="K247" s="33">
        <v>0</v>
      </c>
      <c r="L247" s="33">
        <v>0</v>
      </c>
      <c r="M247" s="31"/>
      <c r="N247" s="173"/>
    </row>
    <row r="248" spans="1:14" ht="14.25" customHeight="1">
      <c r="A248" s="221"/>
      <c r="B248" s="210" t="s">
        <v>26</v>
      </c>
      <c r="C248" s="31">
        <v>3.1119659999999998</v>
      </c>
      <c r="D248" s="31">
        <v>7.4887389999999998</v>
      </c>
      <c r="E248" s="31">
        <v>11.811159</v>
      </c>
      <c r="F248" s="157">
        <f>(D248-E248)/E248*100</f>
        <v>-36.596069869180489</v>
      </c>
      <c r="G248" s="31">
        <v>232</v>
      </c>
      <c r="H248" s="31">
        <v>17516.240000000002</v>
      </c>
      <c r="I248" s="31">
        <v>4</v>
      </c>
      <c r="J248" s="31">
        <v>1.85420000000001E-2</v>
      </c>
      <c r="K248" s="31">
        <v>1.8975059999999999</v>
      </c>
      <c r="L248" s="31">
        <v>6.5077379999999998</v>
      </c>
      <c r="M248" s="31">
        <f t="shared" ref="M248" si="45">(K248-L248)/L248*100</f>
        <v>-70.842311107177338</v>
      </c>
      <c r="N248" s="173">
        <f>D248/D334*100</f>
        <v>6.0566853447873166E-2</v>
      </c>
    </row>
    <row r="249" spans="1:14" ht="14.25" customHeight="1">
      <c r="A249" s="221"/>
      <c r="B249" s="210" t="s">
        <v>27</v>
      </c>
      <c r="C249" s="31">
        <v>0</v>
      </c>
      <c r="D249" s="31">
        <v>0</v>
      </c>
      <c r="E249" s="31">
        <v>0</v>
      </c>
      <c r="F249" s="157"/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/>
      <c r="N249" s="173">
        <f>D249/D335*100</f>
        <v>0</v>
      </c>
    </row>
    <row r="250" spans="1:14" ht="14.25" customHeight="1">
      <c r="A250" s="221"/>
      <c r="B250" s="14" t="s">
        <v>28</v>
      </c>
      <c r="C250" s="34">
        <v>0</v>
      </c>
      <c r="D250" s="34">
        <v>0</v>
      </c>
      <c r="E250" s="34">
        <v>0</v>
      </c>
      <c r="F250" s="157"/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1"/>
      <c r="N250" s="173"/>
    </row>
    <row r="251" spans="1:14" ht="14.25" customHeight="1">
      <c r="A251" s="221"/>
      <c r="B251" s="14" t="s">
        <v>29</v>
      </c>
      <c r="C251" s="34">
        <v>0</v>
      </c>
      <c r="D251" s="34">
        <v>0</v>
      </c>
      <c r="E251" s="34">
        <v>0</v>
      </c>
      <c r="F251" s="157"/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1"/>
      <c r="N251" s="173">
        <f>D251/D337*100</f>
        <v>0</v>
      </c>
    </row>
    <row r="252" spans="1:14" ht="14.25" customHeight="1">
      <c r="A252" s="221"/>
      <c r="B252" s="14" t="s">
        <v>30</v>
      </c>
      <c r="C252" s="34">
        <v>0</v>
      </c>
      <c r="D252" s="34">
        <v>0</v>
      </c>
      <c r="E252" s="34">
        <v>0</v>
      </c>
      <c r="F252" s="157"/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1"/>
      <c r="N252" s="173"/>
    </row>
    <row r="253" spans="1:14" ht="14.25" customHeight="1" thickBot="1">
      <c r="A253" s="222"/>
      <c r="B253" s="15" t="s">
        <v>31</v>
      </c>
      <c r="C253" s="16">
        <f t="shared" ref="C253:L253" si="46">C241+C243+C244+C245+C246+C247+C248+C249</f>
        <v>25.092214000000002</v>
      </c>
      <c r="D253" s="16">
        <f t="shared" si="46"/>
        <v>191.56701700000002</v>
      </c>
      <c r="E253" s="16">
        <f>E241+E243+E244+E245+E246+E247+E248+E249</f>
        <v>307.11412599999994</v>
      </c>
      <c r="F253" s="158">
        <f>(D253-E253)/E253*100</f>
        <v>-37.623508402215258</v>
      </c>
      <c r="G253" s="16">
        <f t="shared" si="46"/>
        <v>1449</v>
      </c>
      <c r="H253" s="16">
        <f t="shared" si="46"/>
        <v>146206.21872199999</v>
      </c>
      <c r="I253" s="16">
        <f t="shared" si="46"/>
        <v>219</v>
      </c>
      <c r="J253" s="16">
        <f t="shared" si="46"/>
        <v>66.257733999999999</v>
      </c>
      <c r="K253" s="16">
        <f t="shared" si="46"/>
        <v>200.29171899999997</v>
      </c>
      <c r="L253" s="16">
        <f t="shared" si="46"/>
        <v>310.86605500000002</v>
      </c>
      <c r="M253" s="16">
        <f t="shared" ref="M253:M259" si="47">(K253-L253)/L253*100</f>
        <v>-35.569768465070929</v>
      </c>
      <c r="N253" s="174">
        <f>D253/D339*100</f>
        <v>0.22325851618423062</v>
      </c>
    </row>
    <row r="254" spans="1:14" ht="14.25" thickTop="1">
      <c r="A254" s="237" t="s">
        <v>46</v>
      </c>
      <c r="B254" s="210" t="s">
        <v>19</v>
      </c>
      <c r="C254" s="138">
        <v>122.0424</v>
      </c>
      <c r="D254" s="138">
        <v>636.47739999999999</v>
      </c>
      <c r="E254" s="138">
        <v>571.20860000000005</v>
      </c>
      <c r="F254" s="157">
        <f>(D254-E254)/E254*100</f>
        <v>11.426438607541963</v>
      </c>
      <c r="G254" s="133">
        <v>4116</v>
      </c>
      <c r="H254" s="134">
        <v>376054.44660000002</v>
      </c>
      <c r="I254" s="132">
        <v>630</v>
      </c>
      <c r="J254" s="132">
        <v>53.859099999999998</v>
      </c>
      <c r="K254" s="132">
        <v>246.3546</v>
      </c>
      <c r="L254" s="132">
        <v>301.12599999999998</v>
      </c>
      <c r="M254" s="31">
        <f t="shared" si="47"/>
        <v>-18.188864462052422</v>
      </c>
      <c r="N254" s="173">
        <f>D254/D327*100</f>
        <v>1.3794982164284098</v>
      </c>
    </row>
    <row r="255" spans="1:14">
      <c r="A255" s="221"/>
      <c r="B255" s="210" t="s">
        <v>20</v>
      </c>
      <c r="C255" s="132">
        <v>26.638999999999999</v>
      </c>
      <c r="D255" s="132">
        <v>147.5265</v>
      </c>
      <c r="E255" s="132">
        <v>132.54470000000001</v>
      </c>
      <c r="F255" s="157">
        <f>(D255-E255)/E255*100</f>
        <v>11.303205635532763</v>
      </c>
      <c r="G255" s="135">
        <v>1884</v>
      </c>
      <c r="H255" s="136">
        <v>37680</v>
      </c>
      <c r="I255" s="132">
        <v>224</v>
      </c>
      <c r="J255" s="132">
        <v>5.4153000000000002</v>
      </c>
      <c r="K255" s="132">
        <v>52.770699999999998</v>
      </c>
      <c r="L255" s="132">
        <v>45.981299999999997</v>
      </c>
      <c r="M255" s="31">
        <f t="shared" si="47"/>
        <v>14.765567741668898</v>
      </c>
      <c r="N255" s="173">
        <f>D255/D328*100</f>
        <v>0.99195096627592538</v>
      </c>
    </row>
    <row r="256" spans="1:14">
      <c r="A256" s="221"/>
      <c r="B256" s="210" t="s">
        <v>21</v>
      </c>
      <c r="C256" s="132">
        <v>6.1524000000000001</v>
      </c>
      <c r="D256" s="132">
        <v>53.2883</v>
      </c>
      <c r="E256" s="132">
        <v>60.796999999999997</v>
      </c>
      <c r="F256" s="157">
        <f>(D256-E256)/E256*100</f>
        <v>-12.350444923269237</v>
      </c>
      <c r="G256" s="132">
        <v>8</v>
      </c>
      <c r="H256" s="23">
        <v>62541.140700000004</v>
      </c>
      <c r="I256" s="132">
        <v>4</v>
      </c>
      <c r="J256" s="132">
        <v>0.83520000000000005</v>
      </c>
      <c r="K256" s="132">
        <v>10.146599999999999</v>
      </c>
      <c r="L256" s="132">
        <v>9.1523000000000003</v>
      </c>
      <c r="M256" s="31">
        <f t="shared" si="47"/>
        <v>10.863935841263935</v>
      </c>
      <c r="N256" s="173">
        <f>D256/D329*100</f>
        <v>2.4323283464842627</v>
      </c>
    </row>
    <row r="257" spans="1:14">
      <c r="A257" s="221"/>
      <c r="B257" s="210" t="s">
        <v>22</v>
      </c>
      <c r="C257" s="132">
        <v>3.6200000000000003E-2</v>
      </c>
      <c r="D257" s="132">
        <v>1.7994000000000001</v>
      </c>
      <c r="E257" s="132">
        <v>0.59930000000000005</v>
      </c>
      <c r="F257" s="157">
        <f>(D257-E257)/E257*100</f>
        <v>200.25029200734187</v>
      </c>
      <c r="G257" s="132">
        <v>166</v>
      </c>
      <c r="H257" s="132">
        <v>27969.3</v>
      </c>
      <c r="I257" s="132">
        <v>1</v>
      </c>
      <c r="J257" s="132">
        <v>0</v>
      </c>
      <c r="K257" s="132">
        <v>0.1</v>
      </c>
      <c r="L257" s="132">
        <v>0.95</v>
      </c>
      <c r="M257" s="31">
        <f t="shared" si="47"/>
        <v>-89.473684210526315</v>
      </c>
      <c r="N257" s="173">
        <f>D257/D330*100</f>
        <v>0.15889893286623938</v>
      </c>
    </row>
    <row r="258" spans="1:14">
      <c r="A258" s="221"/>
      <c r="B258" s="210" t="s">
        <v>23</v>
      </c>
      <c r="C258" s="132">
        <v>0</v>
      </c>
      <c r="D258" s="132">
        <v>8.5099999999999995E-2</v>
      </c>
      <c r="E258" s="132">
        <v>8.3000000000000001E-3</v>
      </c>
      <c r="F258" s="157"/>
      <c r="G258" s="132">
        <v>1</v>
      </c>
      <c r="H258" s="132">
        <v>120.3116</v>
      </c>
      <c r="I258" s="132">
        <v>1</v>
      </c>
      <c r="J258" s="132">
        <v>0</v>
      </c>
      <c r="K258" s="132">
        <v>1.2426999999999999</v>
      </c>
      <c r="L258" s="132">
        <v>0</v>
      </c>
      <c r="M258" s="31" t="e">
        <f t="shared" si="47"/>
        <v>#DIV/0!</v>
      </c>
      <c r="N258" s="173"/>
    </row>
    <row r="259" spans="1:14">
      <c r="A259" s="221"/>
      <c r="B259" s="210" t="s">
        <v>24</v>
      </c>
      <c r="C259" s="132">
        <v>24.666599999999999</v>
      </c>
      <c r="D259" s="132">
        <v>133.3545</v>
      </c>
      <c r="E259" s="132">
        <v>81.423500000000004</v>
      </c>
      <c r="F259" s="157">
        <f>(D259-E259)/E259*100</f>
        <v>63.778884474383922</v>
      </c>
      <c r="G259" s="132">
        <v>50</v>
      </c>
      <c r="H259" s="132">
        <v>126573.05</v>
      </c>
      <c r="I259" s="132">
        <v>54</v>
      </c>
      <c r="J259" s="132">
        <v>2.1522999999999999</v>
      </c>
      <c r="K259" s="132">
        <v>21.163699999999999</v>
      </c>
      <c r="L259" s="132">
        <v>60.076700000000002</v>
      </c>
      <c r="M259" s="31">
        <f t="shared" si="47"/>
        <v>-64.772199538256942</v>
      </c>
      <c r="N259" s="173">
        <f>D259/D332*100</f>
        <v>2.4273610329233057</v>
      </c>
    </row>
    <row r="260" spans="1:14">
      <c r="A260" s="221"/>
      <c r="B260" s="210" t="s">
        <v>25</v>
      </c>
      <c r="C260" s="132"/>
      <c r="D260" s="132"/>
      <c r="E260" s="132"/>
      <c r="F260" s="157"/>
      <c r="G260" s="132"/>
      <c r="H260" s="132"/>
      <c r="I260" s="132"/>
      <c r="J260" s="132"/>
      <c r="K260" s="132"/>
      <c r="L260" s="132"/>
      <c r="M260" s="31"/>
      <c r="N260" s="173"/>
    </row>
    <row r="261" spans="1:14">
      <c r="A261" s="221"/>
      <c r="B261" s="210" t="s">
        <v>26</v>
      </c>
      <c r="C261" s="132">
        <v>0.27779999999999999</v>
      </c>
      <c r="D261" s="132">
        <v>7.0366999999999997</v>
      </c>
      <c r="E261" s="132">
        <v>17.702999999999999</v>
      </c>
      <c r="F261" s="157">
        <f>(D261-E261)/E261*100</f>
        <v>-60.251369824323561</v>
      </c>
      <c r="G261" s="132">
        <v>12</v>
      </c>
      <c r="H261" s="132">
        <v>13765.8</v>
      </c>
      <c r="I261" s="132">
        <v>3</v>
      </c>
      <c r="J261" s="132">
        <v>0</v>
      </c>
      <c r="K261" s="132">
        <v>1.0119</v>
      </c>
      <c r="L261" s="132">
        <v>10.492100000000001</v>
      </c>
      <c r="M261" s="31">
        <f>(K261-L261)/L261*100</f>
        <v>-90.355600880662593</v>
      </c>
      <c r="N261" s="173">
        <f>D261/D334*100</f>
        <v>5.6910886820417839E-2</v>
      </c>
    </row>
    <row r="262" spans="1:14">
      <c r="A262" s="221"/>
      <c r="B262" s="210" t="s">
        <v>27</v>
      </c>
      <c r="C262" s="30">
        <v>0</v>
      </c>
      <c r="D262" s="30">
        <v>2.0310000000000001</v>
      </c>
      <c r="E262" s="29">
        <v>0</v>
      </c>
      <c r="F262" s="157"/>
      <c r="G262" s="132">
        <v>1</v>
      </c>
      <c r="H262" s="137">
        <v>128.0147</v>
      </c>
      <c r="I262" s="132">
        <v>0</v>
      </c>
      <c r="J262" s="132">
        <v>0</v>
      </c>
      <c r="K262" s="132">
        <v>0</v>
      </c>
      <c r="L262" s="132">
        <v>0</v>
      </c>
      <c r="M262" s="31"/>
      <c r="N262" s="173"/>
    </row>
    <row r="263" spans="1:14">
      <c r="A263" s="221"/>
      <c r="B263" s="14" t="s">
        <v>28</v>
      </c>
      <c r="C263" s="34"/>
      <c r="D263" s="34"/>
      <c r="E263" s="34"/>
      <c r="F263" s="157"/>
      <c r="G263" s="41"/>
      <c r="H263" s="41"/>
      <c r="I263" s="41"/>
      <c r="J263" s="41"/>
      <c r="K263" s="41"/>
      <c r="L263" s="41"/>
      <c r="M263" s="31"/>
      <c r="N263" s="173"/>
    </row>
    <row r="264" spans="1:14">
      <c r="A264" s="221"/>
      <c r="B264" s="14" t="s">
        <v>29</v>
      </c>
      <c r="C264" s="41">
        <v>0</v>
      </c>
      <c r="D264" s="41">
        <v>0</v>
      </c>
      <c r="E264" s="41">
        <v>0</v>
      </c>
      <c r="F264" s="157"/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31"/>
      <c r="N264" s="173"/>
    </row>
    <row r="265" spans="1:14">
      <c r="A265" s="221"/>
      <c r="B265" s="14" t="s">
        <v>30</v>
      </c>
      <c r="C265" s="41"/>
      <c r="D265" s="41"/>
      <c r="E265" s="41"/>
      <c r="F265" s="157"/>
      <c r="G265" s="41"/>
      <c r="H265" s="41"/>
      <c r="I265" s="41"/>
      <c r="J265" s="41"/>
      <c r="K265" s="41"/>
      <c r="L265" s="41"/>
      <c r="M265" s="31"/>
      <c r="N265" s="173"/>
    </row>
    <row r="266" spans="1:14" ht="14.25" thickBot="1">
      <c r="A266" s="222"/>
      <c r="B266" s="15" t="s">
        <v>31</v>
      </c>
      <c r="C266" s="16">
        <f t="shared" ref="C266:L266" si="48">C254+C256+C257+C258+C259+C260+C261+C262</f>
        <v>153.1754</v>
      </c>
      <c r="D266" s="16">
        <f t="shared" si="48"/>
        <v>834.07240000000002</v>
      </c>
      <c r="E266" s="16">
        <f t="shared" si="48"/>
        <v>731.73969999999997</v>
      </c>
      <c r="F266" s="158">
        <f>(D266-E266)/E266*100</f>
        <v>13.984850077151759</v>
      </c>
      <c r="G266" s="16">
        <f t="shared" si="48"/>
        <v>4354</v>
      </c>
      <c r="H266" s="16">
        <f>H254+H256+H257+H258+H259+H260+H261+H262</f>
        <v>607152.06360000011</v>
      </c>
      <c r="I266" s="16">
        <f t="shared" si="48"/>
        <v>693</v>
      </c>
      <c r="J266" s="16">
        <f t="shared" si="48"/>
        <v>56.846599999999995</v>
      </c>
      <c r="K266" s="16">
        <f t="shared" si="48"/>
        <v>280.01950000000005</v>
      </c>
      <c r="L266" s="16">
        <f t="shared" si="48"/>
        <v>381.7971</v>
      </c>
      <c r="M266" s="16">
        <f>(K266-L266)/L266*100</f>
        <v>-26.657509970610032</v>
      </c>
      <c r="N266" s="174">
        <f>D266/D339*100</f>
        <v>0.97205546826581346</v>
      </c>
    </row>
    <row r="267" spans="1:14" ht="14.25" thickTop="1">
      <c r="A267" s="237" t="s">
        <v>47</v>
      </c>
      <c r="B267" s="210" t="s">
        <v>19</v>
      </c>
      <c r="C267" s="71">
        <v>42.51</v>
      </c>
      <c r="D267" s="71">
        <v>277.77999999999997</v>
      </c>
      <c r="E267" s="71">
        <v>187.13</v>
      </c>
      <c r="F267" s="12">
        <f>(D267-E267)/E267*100</f>
        <v>48.442259391866607</v>
      </c>
      <c r="G267" s="72">
        <v>2425</v>
      </c>
      <c r="H267" s="72">
        <v>191603.72</v>
      </c>
      <c r="I267" s="72">
        <v>260</v>
      </c>
      <c r="J267" s="72">
        <v>5.69</v>
      </c>
      <c r="K267" s="72">
        <v>110.98</v>
      </c>
      <c r="L267" s="72">
        <v>165.05</v>
      </c>
      <c r="M267" s="31">
        <f>(K267-L267)/L267*100</f>
        <v>-32.759769766737357</v>
      </c>
      <c r="N267" s="173">
        <f t="shared" ref="N267:N272" si="49">D267/D327*100</f>
        <v>0.6020591061984033</v>
      </c>
    </row>
    <row r="268" spans="1:14">
      <c r="A268" s="221"/>
      <c r="B268" s="210" t="s">
        <v>20</v>
      </c>
      <c r="C268" s="72">
        <v>15.77</v>
      </c>
      <c r="D268" s="72">
        <v>108.07</v>
      </c>
      <c r="E268" s="72">
        <v>19.45</v>
      </c>
      <c r="F268" s="12">
        <f>(D268-E268)/E268*100</f>
        <v>455.62982005141384</v>
      </c>
      <c r="G268" s="72">
        <v>1241</v>
      </c>
      <c r="H268" s="72">
        <v>24820</v>
      </c>
      <c r="I268" s="72">
        <v>95</v>
      </c>
      <c r="J268" s="72">
        <v>1.17</v>
      </c>
      <c r="K268" s="72">
        <v>16.38</v>
      </c>
      <c r="L268" s="72">
        <v>15.93</v>
      </c>
      <c r="M268" s="31">
        <f t="shared" ref="M268:M272" si="50">(K268-L268)/L268*100</f>
        <v>2.8248587570621422</v>
      </c>
      <c r="N268" s="173">
        <f t="shared" si="49"/>
        <v>0.72665006575387636</v>
      </c>
    </row>
    <row r="269" spans="1:14">
      <c r="A269" s="221"/>
      <c r="B269" s="210" t="s">
        <v>21</v>
      </c>
      <c r="C269" s="72"/>
      <c r="D269" s="72"/>
      <c r="E269" s="72">
        <v>7.56</v>
      </c>
      <c r="F269" s="12">
        <f>(D269-E269)/E269*100</f>
        <v>-100</v>
      </c>
      <c r="G269" s="72"/>
      <c r="H269" s="72"/>
      <c r="I269" s="72"/>
      <c r="J269" s="72"/>
      <c r="K269" s="72"/>
      <c r="L269" s="72">
        <v>2.4900000000000002</v>
      </c>
      <c r="M269" s="31">
        <f t="shared" si="50"/>
        <v>-100</v>
      </c>
      <c r="N269" s="173">
        <f t="shared" si="49"/>
        <v>0</v>
      </c>
    </row>
    <row r="270" spans="1:14">
      <c r="A270" s="221"/>
      <c r="B270" s="210" t="s">
        <v>22</v>
      </c>
      <c r="C270" s="72"/>
      <c r="D270" s="72">
        <v>0.1</v>
      </c>
      <c r="E270" s="72"/>
      <c r="F270" s="12"/>
      <c r="G270" s="72">
        <v>11</v>
      </c>
      <c r="H270" s="72">
        <v>341</v>
      </c>
      <c r="I270" s="72"/>
      <c r="J270" s="72"/>
      <c r="K270" s="72"/>
      <c r="L270" s="72"/>
      <c r="M270" s="31"/>
      <c r="N270" s="173">
        <f t="shared" si="49"/>
        <v>8.8306620465843835E-3</v>
      </c>
    </row>
    <row r="271" spans="1:14">
      <c r="A271" s="221"/>
      <c r="B271" s="210" t="s">
        <v>23</v>
      </c>
      <c r="C271" s="72"/>
      <c r="D271" s="72"/>
      <c r="E271" s="72"/>
      <c r="F271" s="12"/>
      <c r="G271" s="72"/>
      <c r="H271" s="72"/>
      <c r="I271" s="72"/>
      <c r="J271" s="72"/>
      <c r="K271" s="72"/>
      <c r="L271" s="72"/>
      <c r="M271" s="31"/>
      <c r="N271" s="173">
        <f t="shared" si="49"/>
        <v>0</v>
      </c>
    </row>
    <row r="272" spans="1:14">
      <c r="A272" s="221"/>
      <c r="B272" s="210" t="s">
        <v>24</v>
      </c>
      <c r="C272" s="72">
        <v>0.14000000000000001</v>
      </c>
      <c r="D272" s="72">
        <v>2.2000000000000002</v>
      </c>
      <c r="E272" s="72">
        <v>5.08</v>
      </c>
      <c r="F272" s="12">
        <f>(D272-E272)/E272*100</f>
        <v>-56.69291338582677</v>
      </c>
      <c r="G272" s="72">
        <v>11</v>
      </c>
      <c r="H272" s="72">
        <v>14660</v>
      </c>
      <c r="I272" s="72"/>
      <c r="J272" s="72"/>
      <c r="K272" s="72"/>
      <c r="L272" s="72">
        <v>12.19</v>
      </c>
      <c r="M272" s="31">
        <f t="shared" si="50"/>
        <v>-100</v>
      </c>
      <c r="N272" s="173">
        <f t="shared" si="49"/>
        <v>4.0045099883628026E-2</v>
      </c>
    </row>
    <row r="273" spans="1:14">
      <c r="A273" s="221"/>
      <c r="B273" s="210" t="s">
        <v>25</v>
      </c>
      <c r="C273" s="74"/>
      <c r="D273" s="74"/>
      <c r="E273" s="74"/>
      <c r="F273" s="12"/>
      <c r="G273" s="74"/>
      <c r="H273" s="74"/>
      <c r="I273" s="74"/>
      <c r="J273" s="74"/>
      <c r="K273" s="74"/>
      <c r="L273" s="74"/>
      <c r="M273" s="31"/>
      <c r="N273" s="173"/>
    </row>
    <row r="274" spans="1:14">
      <c r="A274" s="221"/>
      <c r="B274" s="210" t="s">
        <v>26</v>
      </c>
      <c r="C274" s="72">
        <v>0.37</v>
      </c>
      <c r="D274" s="72">
        <v>2.58</v>
      </c>
      <c r="E274" s="72">
        <v>11.19</v>
      </c>
      <c r="F274" s="12">
        <f>(D274-E274)/E274*100</f>
        <v>-76.943699731903479</v>
      </c>
      <c r="G274" s="72">
        <v>174</v>
      </c>
      <c r="H274" s="72">
        <v>16048.61</v>
      </c>
      <c r="I274" s="72">
        <v>3</v>
      </c>
      <c r="J274" s="72"/>
      <c r="K274" s="72">
        <v>28.74</v>
      </c>
      <c r="L274" s="72">
        <v>3.79</v>
      </c>
      <c r="M274" s="31">
        <f>(K274-L274)/L274*100</f>
        <v>658.31134564643799</v>
      </c>
      <c r="N274" s="173">
        <f>D274/D334*100</f>
        <v>2.0866327681537938E-2</v>
      </c>
    </row>
    <row r="275" spans="1:14">
      <c r="A275" s="221"/>
      <c r="B275" s="210" t="s">
        <v>27</v>
      </c>
      <c r="C275" s="72"/>
      <c r="D275" s="72"/>
      <c r="E275" s="72"/>
      <c r="F275" s="12"/>
      <c r="G275" s="72"/>
      <c r="H275" s="72"/>
      <c r="I275" s="72"/>
      <c r="J275" s="72"/>
      <c r="K275" s="72"/>
      <c r="L275" s="72"/>
      <c r="M275" s="31"/>
      <c r="N275" s="173"/>
    </row>
    <row r="276" spans="1:14">
      <c r="A276" s="221"/>
      <c r="B276" s="14" t="s">
        <v>28</v>
      </c>
      <c r="C276" s="75"/>
      <c r="D276" s="75"/>
      <c r="E276" s="75"/>
      <c r="F276" s="12"/>
      <c r="G276" s="75"/>
      <c r="H276" s="75"/>
      <c r="I276" s="75"/>
      <c r="J276" s="75"/>
      <c r="K276" s="75"/>
      <c r="L276" s="75"/>
      <c r="M276" s="31"/>
      <c r="N276" s="173"/>
    </row>
    <row r="277" spans="1:14">
      <c r="A277" s="221"/>
      <c r="B277" s="14" t="s">
        <v>29</v>
      </c>
      <c r="C277" s="75"/>
      <c r="D277" s="75"/>
      <c r="E277" s="75"/>
      <c r="F277" s="12"/>
      <c r="G277" s="75"/>
      <c r="H277" s="75"/>
      <c r="I277" s="75"/>
      <c r="J277" s="75"/>
      <c r="K277" s="75"/>
      <c r="L277" s="75"/>
      <c r="M277" s="31"/>
      <c r="N277" s="173"/>
    </row>
    <row r="278" spans="1:14">
      <c r="A278" s="221"/>
      <c r="B278" s="14" t="s">
        <v>30</v>
      </c>
      <c r="C278" s="75"/>
      <c r="D278" s="75"/>
      <c r="E278" s="75"/>
      <c r="F278" s="12"/>
      <c r="G278" s="75"/>
      <c r="H278" s="75"/>
      <c r="I278" s="75"/>
      <c r="J278" s="75"/>
      <c r="K278" s="75"/>
      <c r="L278" s="75"/>
      <c r="M278" s="31"/>
      <c r="N278" s="173"/>
    </row>
    <row r="279" spans="1:14" ht="14.25" thickBot="1">
      <c r="A279" s="222"/>
      <c r="B279" s="15" t="s">
        <v>31</v>
      </c>
      <c r="C279" s="16">
        <f>C267+C269+C270+C271+C272+C273+C274+C275</f>
        <v>43.019999999999996</v>
      </c>
      <c r="D279" s="16">
        <f t="shared" ref="D279:L279" si="51">D267+D269+D270+D271+D272+D273+D274+D275</f>
        <v>282.65999999999997</v>
      </c>
      <c r="E279" s="16">
        <f t="shared" si="51"/>
        <v>210.96</v>
      </c>
      <c r="F279" s="17">
        <f>(D279-E279)/E279*100</f>
        <v>33.987485779294637</v>
      </c>
      <c r="G279" s="16">
        <f t="shared" si="51"/>
        <v>2621</v>
      </c>
      <c r="H279" s="16">
        <f t="shared" si="51"/>
        <v>222653.33000000002</v>
      </c>
      <c r="I279" s="16">
        <f t="shared" si="51"/>
        <v>263</v>
      </c>
      <c r="J279" s="16">
        <f t="shared" si="51"/>
        <v>5.69</v>
      </c>
      <c r="K279" s="16">
        <f t="shared" si="51"/>
        <v>139.72</v>
      </c>
      <c r="L279" s="16">
        <f t="shared" si="51"/>
        <v>183.52</v>
      </c>
      <c r="M279" s="16">
        <f t="shared" ref="M279" si="52">(K279-L279)/L279*100</f>
        <v>-23.866608544027905</v>
      </c>
      <c r="N279" s="174">
        <f>D279/D339*100</f>
        <v>0.32942128124610626</v>
      </c>
    </row>
    <row r="280" spans="1:14" ht="14.25" thickTop="1">
      <c r="A280" s="64"/>
      <c r="B280" s="65"/>
      <c r="C280" s="66"/>
      <c r="D280" s="66"/>
      <c r="E280" s="66"/>
      <c r="F280" s="165"/>
      <c r="G280" s="66"/>
      <c r="H280" s="66"/>
      <c r="I280" s="66"/>
      <c r="J280" s="66"/>
      <c r="K280" s="66"/>
      <c r="L280" s="66"/>
      <c r="M280" s="66"/>
      <c r="N280" s="155"/>
    </row>
    <row r="281" spans="1:14">
      <c r="A281" s="86"/>
      <c r="B281" s="86"/>
      <c r="C281" s="86"/>
      <c r="D281" s="86"/>
      <c r="E281" s="86"/>
      <c r="F281" s="166"/>
      <c r="G281" s="86"/>
      <c r="H281" s="86"/>
      <c r="I281" s="86"/>
      <c r="J281" s="86"/>
      <c r="K281" s="86"/>
      <c r="L281" s="86"/>
      <c r="M281" s="86"/>
      <c r="N281" s="166"/>
    </row>
    <row r="282" spans="1:14">
      <c r="A282" s="86"/>
      <c r="B282" s="86"/>
      <c r="C282" s="86"/>
      <c r="D282" s="86"/>
      <c r="E282" s="86"/>
      <c r="F282" s="166"/>
      <c r="G282" s="86"/>
      <c r="H282" s="86"/>
      <c r="I282" s="86"/>
      <c r="J282" s="86"/>
      <c r="K282" s="86"/>
      <c r="L282" s="86"/>
      <c r="M282" s="86"/>
      <c r="N282" s="166"/>
    </row>
    <row r="283" spans="1:14" ht="18.75">
      <c r="A283" s="224" t="str">
        <f>A1</f>
        <v>2022年1-6月丹东市财产保险业务统计表</v>
      </c>
      <c r="B283" s="224"/>
      <c r="C283" s="224"/>
      <c r="D283" s="224"/>
      <c r="E283" s="224"/>
      <c r="F283" s="224"/>
      <c r="G283" s="224"/>
      <c r="H283" s="224"/>
      <c r="I283" s="224"/>
      <c r="J283" s="224"/>
      <c r="K283" s="224"/>
      <c r="L283" s="224"/>
      <c r="M283" s="224"/>
      <c r="N283" s="224"/>
    </row>
    <row r="284" spans="1:14" ht="14.25" thickBot="1">
      <c r="A284" s="57"/>
      <c r="B284" s="59" t="s">
        <v>0</v>
      </c>
      <c r="C284" s="58"/>
      <c r="D284" s="58"/>
      <c r="E284" s="57"/>
      <c r="F284" s="155"/>
      <c r="G284" s="73" t="str">
        <f>G2</f>
        <v>（2022年1-6月）</v>
      </c>
      <c r="H284" s="58"/>
      <c r="I284" s="58"/>
      <c r="J284" s="58"/>
      <c r="K284" s="58"/>
      <c r="L284" s="59" t="s">
        <v>1</v>
      </c>
      <c r="M284" s="57"/>
      <c r="N284" s="172"/>
    </row>
    <row r="285" spans="1:14" ht="13.5" customHeight="1">
      <c r="A285" s="220" t="s">
        <v>117</v>
      </c>
      <c r="B285" s="169" t="s">
        <v>3</v>
      </c>
      <c r="C285" s="225" t="s">
        <v>4</v>
      </c>
      <c r="D285" s="225"/>
      <c r="E285" s="225"/>
      <c r="F285" s="226"/>
      <c r="G285" s="225" t="s">
        <v>5</v>
      </c>
      <c r="H285" s="225"/>
      <c r="I285" s="225" t="s">
        <v>6</v>
      </c>
      <c r="J285" s="225"/>
      <c r="K285" s="225"/>
      <c r="L285" s="225"/>
      <c r="M285" s="225"/>
      <c r="N285" s="228" t="s">
        <v>7</v>
      </c>
    </row>
    <row r="286" spans="1:14">
      <c r="A286" s="221"/>
      <c r="B286" s="58" t="s">
        <v>8</v>
      </c>
      <c r="C286" s="227" t="s">
        <v>9</v>
      </c>
      <c r="D286" s="227" t="s">
        <v>10</v>
      </c>
      <c r="E286" s="227" t="s">
        <v>11</v>
      </c>
      <c r="F286" s="156" t="s">
        <v>12</v>
      </c>
      <c r="G286" s="227" t="s">
        <v>13</v>
      </c>
      <c r="H286" s="227" t="s">
        <v>14</v>
      </c>
      <c r="I286" s="210" t="s">
        <v>13</v>
      </c>
      <c r="J286" s="227" t="s">
        <v>15</v>
      </c>
      <c r="K286" s="227"/>
      <c r="L286" s="227"/>
      <c r="M286" s="210" t="s">
        <v>12</v>
      </c>
      <c r="N286" s="229"/>
    </row>
    <row r="287" spans="1:14">
      <c r="A287" s="236"/>
      <c r="B287" s="170" t="s">
        <v>16</v>
      </c>
      <c r="C287" s="227"/>
      <c r="D287" s="227"/>
      <c r="E287" s="227"/>
      <c r="F287" s="156" t="s">
        <v>17</v>
      </c>
      <c r="G287" s="227"/>
      <c r="H287" s="227"/>
      <c r="I287" s="33" t="s">
        <v>18</v>
      </c>
      <c r="J287" s="210" t="s">
        <v>9</v>
      </c>
      <c r="K287" s="210" t="s">
        <v>10</v>
      </c>
      <c r="L287" s="210" t="s">
        <v>11</v>
      </c>
      <c r="M287" s="210" t="s">
        <v>17</v>
      </c>
      <c r="N287" s="211" t="s">
        <v>17</v>
      </c>
    </row>
    <row r="288" spans="1:14" ht="14.25" customHeight="1">
      <c r="A288" s="221" t="s">
        <v>118</v>
      </c>
      <c r="B288" s="210" t="s">
        <v>19</v>
      </c>
      <c r="C288" s="19">
        <v>15.45</v>
      </c>
      <c r="D288" s="19">
        <v>168.83</v>
      </c>
      <c r="E288" s="19">
        <v>84.58</v>
      </c>
      <c r="F288" s="12">
        <f>(D288-E288)/E288*100</f>
        <v>99.609836840860737</v>
      </c>
      <c r="G288" s="20">
        <v>1452</v>
      </c>
      <c r="H288" s="20">
        <v>93390.64</v>
      </c>
      <c r="I288" s="20">
        <v>120</v>
      </c>
      <c r="J288" s="20">
        <v>2.2000000000000002</v>
      </c>
      <c r="K288" s="20">
        <v>64.25</v>
      </c>
      <c r="L288" s="20">
        <v>145.13999999999999</v>
      </c>
      <c r="M288" s="31">
        <f>(K288-L288)/L288*100</f>
        <v>-55.732396307013907</v>
      </c>
      <c r="N288" s="173">
        <f>D288/D327*100</f>
        <v>0.36592137266713387</v>
      </c>
    </row>
    <row r="289" spans="1:14" ht="14.25" customHeight="1">
      <c r="A289" s="221"/>
      <c r="B289" s="210" t="s">
        <v>20</v>
      </c>
      <c r="C289" s="20">
        <v>3.24</v>
      </c>
      <c r="D289" s="20">
        <v>77.900000000000006</v>
      </c>
      <c r="E289" s="20">
        <v>2.6</v>
      </c>
      <c r="F289" s="12">
        <f>(D289-E289)/E289*100</f>
        <v>2896.1538461538462</v>
      </c>
      <c r="G289" s="20"/>
      <c r="H289" s="20">
        <v>16440</v>
      </c>
      <c r="I289" s="20">
        <v>74</v>
      </c>
      <c r="J289" s="20"/>
      <c r="K289" s="20">
        <v>17.09</v>
      </c>
      <c r="L289" s="20">
        <v>11</v>
      </c>
      <c r="M289" s="31">
        <f>(K289-L289)/L289*100</f>
        <v>55.36363636363636</v>
      </c>
      <c r="N289" s="173">
        <f>D289/D328*100</f>
        <v>0.52379050728441723</v>
      </c>
    </row>
    <row r="290" spans="1:14" ht="14.25" customHeight="1">
      <c r="A290" s="221"/>
      <c r="B290" s="210" t="s">
        <v>21</v>
      </c>
      <c r="C290" s="20"/>
      <c r="D290" s="20">
        <v>5</v>
      </c>
      <c r="E290" s="20">
        <v>9.31</v>
      </c>
      <c r="F290" s="12">
        <f>(D290-E290)/E290*100</f>
        <v>-46.294307196562841</v>
      </c>
      <c r="G290" s="20">
        <v>1</v>
      </c>
      <c r="H290" s="20"/>
      <c r="I290" s="20">
        <v>1</v>
      </c>
      <c r="J290" s="20"/>
      <c r="K290" s="20">
        <v>0.38</v>
      </c>
      <c r="L290" s="20"/>
      <c r="M290" s="31"/>
      <c r="N290" s="173">
        <f>D290/D329*100</f>
        <v>0.22822348869116324</v>
      </c>
    </row>
    <row r="291" spans="1:14" ht="14.25" customHeight="1">
      <c r="A291" s="221"/>
      <c r="B291" s="210" t="s">
        <v>22</v>
      </c>
      <c r="C291" s="20"/>
      <c r="D291" s="20"/>
      <c r="E291" s="20"/>
      <c r="F291" s="12"/>
      <c r="G291" s="20">
        <v>12</v>
      </c>
      <c r="H291" s="20">
        <v>792</v>
      </c>
      <c r="I291" s="20">
        <v>1</v>
      </c>
      <c r="J291" s="20"/>
      <c r="K291" s="20"/>
      <c r="L291" s="20"/>
      <c r="M291" s="31"/>
      <c r="N291" s="173">
        <f>D291/D330*100</f>
        <v>0</v>
      </c>
    </row>
    <row r="292" spans="1:14" ht="14.25" customHeight="1">
      <c r="A292" s="221"/>
      <c r="B292" s="210" t="s">
        <v>23</v>
      </c>
      <c r="C292" s="20"/>
      <c r="D292" s="20"/>
      <c r="E292" s="20"/>
      <c r="F292" s="12"/>
      <c r="G292" s="20"/>
      <c r="H292" s="20"/>
      <c r="I292" s="20"/>
      <c r="J292" s="20"/>
      <c r="K292" s="20"/>
      <c r="L292" s="20"/>
      <c r="M292" s="31"/>
      <c r="N292" s="173"/>
    </row>
    <row r="293" spans="1:14" ht="14.25" customHeight="1">
      <c r="A293" s="221"/>
      <c r="B293" s="210" t="s">
        <v>24</v>
      </c>
      <c r="C293" s="20"/>
      <c r="D293" s="20">
        <v>9.2799999999999994</v>
      </c>
      <c r="E293" s="20">
        <v>13.91</v>
      </c>
      <c r="F293" s="12">
        <f>(D293-E293)/E293*100</f>
        <v>-33.285406182602451</v>
      </c>
      <c r="G293" s="20">
        <v>6</v>
      </c>
      <c r="H293" s="20">
        <v>9541</v>
      </c>
      <c r="I293" s="20">
        <v>1</v>
      </c>
      <c r="J293" s="20"/>
      <c r="K293" s="20">
        <v>0.44</v>
      </c>
      <c r="L293" s="20">
        <v>0.44</v>
      </c>
      <c r="M293" s="31">
        <f>(K293-L293)/L293*100</f>
        <v>0</v>
      </c>
      <c r="N293" s="173">
        <f>D293/D332*100</f>
        <v>0.16891751223639453</v>
      </c>
    </row>
    <row r="294" spans="1:14" ht="14.25" customHeight="1">
      <c r="A294" s="221"/>
      <c r="B294" s="210" t="s">
        <v>25</v>
      </c>
      <c r="C294" s="22"/>
      <c r="D294" s="22"/>
      <c r="E294" s="22"/>
      <c r="F294" s="12"/>
      <c r="G294" s="22"/>
      <c r="H294" s="22"/>
      <c r="I294" s="22"/>
      <c r="J294" s="22"/>
      <c r="K294" s="22"/>
      <c r="L294" s="22"/>
      <c r="M294" s="31"/>
      <c r="N294" s="173"/>
    </row>
    <row r="295" spans="1:14" ht="14.25" customHeight="1">
      <c r="A295" s="221"/>
      <c r="B295" s="210" t="s">
        <v>26</v>
      </c>
      <c r="C295" s="20">
        <v>2.27</v>
      </c>
      <c r="D295" s="20">
        <v>28.78</v>
      </c>
      <c r="E295" s="20">
        <v>41.62</v>
      </c>
      <c r="F295" s="12">
        <f>(D295-E295)/E295*100</f>
        <v>-30.850552618933197</v>
      </c>
      <c r="G295" s="20">
        <v>474</v>
      </c>
      <c r="H295" s="20">
        <v>35597.86</v>
      </c>
      <c r="I295" s="20">
        <v>2</v>
      </c>
      <c r="J295" s="20"/>
      <c r="K295" s="20">
        <v>1.38</v>
      </c>
      <c r="L295" s="20">
        <v>9.4600000000000009</v>
      </c>
      <c r="M295" s="31"/>
      <c r="N295" s="173">
        <f>D295/D334*100</f>
        <v>0.23276469405994646</v>
      </c>
    </row>
    <row r="296" spans="1:14" ht="14.25" customHeight="1">
      <c r="A296" s="221"/>
      <c r="B296" s="210" t="s">
        <v>27</v>
      </c>
      <c r="C296" s="20"/>
      <c r="D296" s="31">
        <v>8.07</v>
      </c>
      <c r="E296" s="20">
        <v>8.74</v>
      </c>
      <c r="F296" s="12"/>
      <c r="G296" s="40"/>
      <c r="H296" s="40">
        <v>155</v>
      </c>
      <c r="I296" s="20"/>
      <c r="J296" s="20"/>
      <c r="K296" s="20"/>
      <c r="L296" s="20"/>
      <c r="M296" s="31"/>
      <c r="N296" s="173">
        <f>D296/D335*100</f>
        <v>0.41897364005590193</v>
      </c>
    </row>
    <row r="297" spans="1:14" ht="14.25" customHeight="1">
      <c r="A297" s="221"/>
      <c r="B297" s="14" t="s">
        <v>28</v>
      </c>
      <c r="C297" s="40"/>
      <c r="D297" s="40"/>
      <c r="E297" s="40"/>
      <c r="F297" s="12"/>
      <c r="G297" s="40"/>
      <c r="H297" s="40"/>
      <c r="I297" s="40"/>
      <c r="J297" s="40"/>
      <c r="K297" s="40"/>
      <c r="L297" s="40"/>
      <c r="M297" s="31"/>
      <c r="N297" s="173"/>
    </row>
    <row r="298" spans="1:14" ht="14.25" customHeight="1">
      <c r="A298" s="221"/>
      <c r="B298" s="14" t="s">
        <v>29</v>
      </c>
      <c r="C298" s="40"/>
      <c r="D298" s="40"/>
      <c r="E298" s="40"/>
      <c r="F298" s="12"/>
      <c r="G298" s="40"/>
      <c r="H298" s="40"/>
      <c r="I298" s="40"/>
      <c r="J298" s="40"/>
      <c r="K298" s="40"/>
      <c r="L298" s="40"/>
      <c r="M298" s="31"/>
      <c r="N298" s="173">
        <f>D298/D337*100</f>
        <v>0</v>
      </c>
    </row>
    <row r="299" spans="1:14" ht="14.25" customHeight="1">
      <c r="A299" s="221"/>
      <c r="B299" s="14" t="s">
        <v>30</v>
      </c>
      <c r="C299" s="31">
        <v>0</v>
      </c>
      <c r="D299" s="31">
        <v>8.07</v>
      </c>
      <c r="E299" s="31">
        <v>8.74</v>
      </c>
      <c r="F299" s="12"/>
      <c r="G299" s="31">
        <v>5</v>
      </c>
      <c r="H299" s="31">
        <v>155</v>
      </c>
      <c r="I299" s="31"/>
      <c r="J299" s="31"/>
      <c r="K299" s="31">
        <v>0.44</v>
      </c>
      <c r="L299" s="31"/>
      <c r="M299" s="31"/>
      <c r="N299" s="173"/>
    </row>
    <row r="300" spans="1:14" ht="14.25" customHeight="1" thickBot="1">
      <c r="A300" s="222"/>
      <c r="B300" s="15" t="s">
        <v>31</v>
      </c>
      <c r="C300" s="16">
        <f>C288+C290+C291+C292+C293+C294+C295+C296</f>
        <v>17.72</v>
      </c>
      <c r="D300" s="16">
        <f t="shared" ref="D300:E300" si="53">D288+D290+D291+D292+D293+D294+D295+D296</f>
        <v>219.96</v>
      </c>
      <c r="E300" s="16">
        <f t="shared" si="53"/>
        <v>158.16</v>
      </c>
      <c r="F300" s="17">
        <f>(D300-E300)/E300*100</f>
        <v>39.074355083459793</v>
      </c>
      <c r="G300" s="16">
        <f t="shared" ref="G300:L300" si="54">G288+G290+G291+G292+G293+G294+G295+G296</f>
        <v>1945</v>
      </c>
      <c r="H300" s="16">
        <f t="shared" si="54"/>
        <v>139476.5</v>
      </c>
      <c r="I300" s="16">
        <f t="shared" si="54"/>
        <v>125</v>
      </c>
      <c r="J300" s="16">
        <f t="shared" si="54"/>
        <v>2.2000000000000002</v>
      </c>
      <c r="K300" s="16">
        <f t="shared" si="54"/>
        <v>66.449999999999989</v>
      </c>
      <c r="L300" s="16">
        <f t="shared" si="54"/>
        <v>155.04</v>
      </c>
      <c r="M300" s="16">
        <f>(K300-L300)/L300*100</f>
        <v>-57.140092879256976</v>
      </c>
      <c r="N300" s="174">
        <f>D300/D339*100</f>
        <v>0.25634863448274792</v>
      </c>
    </row>
    <row r="301" spans="1:14" ht="14.25" thickTop="1">
      <c r="A301" s="221" t="s">
        <v>48</v>
      </c>
      <c r="B301" s="210" t="s">
        <v>19</v>
      </c>
      <c r="C301" s="32">
        <v>-0.05</v>
      </c>
      <c r="D301" s="32">
        <v>51.15</v>
      </c>
      <c r="E301" s="32">
        <v>199.7</v>
      </c>
      <c r="F301" s="26">
        <f>(D301-E301)/E301*100</f>
        <v>-74.386579869804706</v>
      </c>
      <c r="G301" s="31">
        <v>447</v>
      </c>
      <c r="H301" s="31">
        <v>33361.660000000003</v>
      </c>
      <c r="I301" s="31">
        <v>177</v>
      </c>
      <c r="J301" s="31">
        <v>78.42</v>
      </c>
      <c r="K301" s="31">
        <v>160.99</v>
      </c>
      <c r="L301" s="31">
        <v>315.54000000000002</v>
      </c>
      <c r="M301" s="32">
        <f>(K301-L301)/L301*100</f>
        <v>-48.979527159789562</v>
      </c>
      <c r="N301" s="173">
        <f>D301/D327*100</f>
        <v>0.11086227691715865</v>
      </c>
    </row>
    <row r="302" spans="1:14">
      <c r="A302" s="221"/>
      <c r="B302" s="210" t="s">
        <v>20</v>
      </c>
      <c r="C302" s="31"/>
      <c r="D302" s="31"/>
      <c r="E302" s="31">
        <v>29.31</v>
      </c>
      <c r="F302" s="12">
        <f>(D302-E302)/E302*100</f>
        <v>-100</v>
      </c>
      <c r="G302" s="31">
        <v>227</v>
      </c>
      <c r="H302" s="31"/>
      <c r="I302" s="31">
        <v>67</v>
      </c>
      <c r="J302" s="31"/>
      <c r="K302" s="31"/>
      <c r="L302" s="31">
        <v>77.84</v>
      </c>
      <c r="M302" s="31">
        <f>(K302-L302)/L302*100</f>
        <v>-100</v>
      </c>
      <c r="N302" s="173">
        <f>D302/D328*100</f>
        <v>0</v>
      </c>
    </row>
    <row r="303" spans="1:14">
      <c r="A303" s="221"/>
      <c r="B303" s="210" t="s">
        <v>21</v>
      </c>
      <c r="C303" s="31"/>
      <c r="D303" s="31"/>
      <c r="E303" s="31">
        <v>0</v>
      </c>
      <c r="F303" s="12" t="e">
        <f>(D303-E303)/E303*100</f>
        <v>#DIV/0!</v>
      </c>
      <c r="G303" s="31"/>
      <c r="H303" s="31"/>
      <c r="I303" s="31"/>
      <c r="J303" s="31"/>
      <c r="K303" s="31"/>
      <c r="L303" s="31">
        <v>0</v>
      </c>
      <c r="M303" s="31"/>
      <c r="N303" s="173">
        <f>D303/D329*100</f>
        <v>0</v>
      </c>
    </row>
    <row r="304" spans="1:14">
      <c r="A304" s="221"/>
      <c r="B304" s="210" t="s">
        <v>22</v>
      </c>
      <c r="C304" s="31"/>
      <c r="D304" s="31">
        <v>0.21</v>
      </c>
      <c r="E304" s="31">
        <v>0</v>
      </c>
      <c r="F304" s="12" t="e">
        <f>(D304-E304)/E304*100</f>
        <v>#DIV/0!</v>
      </c>
      <c r="G304" s="31">
        <v>11</v>
      </c>
      <c r="H304" s="31">
        <v>740</v>
      </c>
      <c r="I304" s="31"/>
      <c r="J304" s="31"/>
      <c r="K304" s="31"/>
      <c r="L304" s="31">
        <v>7.0000000000000007E-2</v>
      </c>
      <c r="M304" s="31"/>
      <c r="N304" s="173">
        <f>D304/D330*100</f>
        <v>1.8544390297827201E-2</v>
      </c>
    </row>
    <row r="305" spans="1:14">
      <c r="A305" s="221"/>
      <c r="B305" s="210" t="s">
        <v>23</v>
      </c>
      <c r="C305" s="31"/>
      <c r="D305" s="31"/>
      <c r="E305" s="31"/>
      <c r="F305" s="12"/>
      <c r="G305" s="31"/>
      <c r="H305" s="31"/>
      <c r="I305" s="31"/>
      <c r="J305" s="31"/>
      <c r="K305" s="31"/>
      <c r="L305" s="31"/>
      <c r="M305" s="31"/>
      <c r="N305" s="173"/>
    </row>
    <row r="306" spans="1:14">
      <c r="A306" s="221"/>
      <c r="B306" s="210" t="s">
        <v>24</v>
      </c>
      <c r="C306" s="31"/>
      <c r="D306" s="31">
        <v>2.93</v>
      </c>
      <c r="E306" s="31">
        <v>24.19</v>
      </c>
      <c r="F306" s="12">
        <f>(D306-E306)/E306*100</f>
        <v>-87.887556841670119</v>
      </c>
      <c r="G306" s="31">
        <v>48</v>
      </c>
      <c r="H306" s="31">
        <v>5450</v>
      </c>
      <c r="I306" s="31">
        <v>2</v>
      </c>
      <c r="J306" s="31">
        <v>-0.01</v>
      </c>
      <c r="K306" s="31">
        <v>0.49</v>
      </c>
      <c r="L306" s="31">
        <v>0.87</v>
      </c>
      <c r="M306" s="31"/>
      <c r="N306" s="173">
        <f>D306/D332*100</f>
        <v>5.3332792117740953E-2</v>
      </c>
    </row>
    <row r="307" spans="1:14">
      <c r="A307" s="221"/>
      <c r="B307" s="210" t="s">
        <v>25</v>
      </c>
      <c r="C307" s="33"/>
      <c r="D307" s="33"/>
      <c r="E307" s="33"/>
      <c r="F307" s="12"/>
      <c r="G307" s="33"/>
      <c r="H307" s="33"/>
      <c r="I307" s="33"/>
      <c r="J307" s="33"/>
      <c r="K307" s="33"/>
      <c r="L307" s="33"/>
      <c r="M307" s="31"/>
      <c r="N307" s="173"/>
    </row>
    <row r="308" spans="1:14">
      <c r="A308" s="221"/>
      <c r="B308" s="210" t="s">
        <v>26</v>
      </c>
      <c r="C308" s="31">
        <v>0.06</v>
      </c>
      <c r="D308" s="31">
        <v>0.93</v>
      </c>
      <c r="E308" s="31">
        <v>1.23</v>
      </c>
      <c r="F308" s="12">
        <f>(D308-E308)/E308*100</f>
        <v>-24.390243902439018</v>
      </c>
      <c r="G308" s="31">
        <v>44</v>
      </c>
      <c r="H308" s="31">
        <v>3037.18</v>
      </c>
      <c r="I308" s="31"/>
      <c r="J308" s="31"/>
      <c r="K308" s="31">
        <v>0.59</v>
      </c>
      <c r="L308" s="31"/>
      <c r="M308" s="31"/>
      <c r="N308" s="173">
        <f>D308/D334*100</f>
        <v>7.5215832340427462E-3</v>
      </c>
    </row>
    <row r="309" spans="1:14">
      <c r="A309" s="221"/>
      <c r="B309" s="210" t="s">
        <v>27</v>
      </c>
      <c r="C309" s="31"/>
      <c r="D309" s="31">
        <v>2.41</v>
      </c>
      <c r="E309" s="31"/>
      <c r="F309" s="12"/>
      <c r="G309" s="31"/>
      <c r="H309" s="31">
        <v>63.91</v>
      </c>
      <c r="I309" s="31"/>
      <c r="J309" s="31"/>
      <c r="K309" s="31"/>
      <c r="L309" s="31"/>
      <c r="M309" s="31"/>
      <c r="N309" s="173"/>
    </row>
    <row r="310" spans="1:14">
      <c r="A310" s="221"/>
      <c r="B310" s="14" t="s">
        <v>28</v>
      </c>
      <c r="C310" s="34"/>
      <c r="D310" s="34"/>
      <c r="E310" s="34"/>
      <c r="F310" s="12"/>
      <c r="G310" s="34"/>
      <c r="H310" s="34"/>
      <c r="I310" s="34"/>
      <c r="J310" s="34"/>
      <c r="K310" s="34"/>
      <c r="L310" s="34"/>
      <c r="M310" s="31"/>
      <c r="N310" s="173"/>
    </row>
    <row r="311" spans="1:14">
      <c r="A311" s="221"/>
      <c r="B311" s="14" t="s">
        <v>29</v>
      </c>
      <c r="C311" s="34"/>
      <c r="D311" s="34"/>
      <c r="E311" s="34"/>
      <c r="F311" s="12"/>
      <c r="G311" s="34"/>
      <c r="H311" s="34"/>
      <c r="I311" s="34"/>
      <c r="J311" s="34"/>
      <c r="K311" s="34"/>
      <c r="L311" s="34"/>
      <c r="M311" s="31"/>
      <c r="N311" s="173"/>
    </row>
    <row r="312" spans="1:14">
      <c r="A312" s="221"/>
      <c r="B312" s="14" t="s">
        <v>30</v>
      </c>
      <c r="C312" s="34"/>
      <c r="D312" s="34">
        <v>2.41</v>
      </c>
      <c r="E312" s="34"/>
      <c r="F312" s="12"/>
      <c r="G312" s="34"/>
      <c r="H312" s="34">
        <v>63.91</v>
      </c>
      <c r="I312" s="34"/>
      <c r="J312" s="34"/>
      <c r="K312" s="34"/>
      <c r="L312" s="34"/>
      <c r="M312" s="31"/>
      <c r="N312" s="173"/>
    </row>
    <row r="313" spans="1:14" ht="14.25" thickBot="1">
      <c r="A313" s="222"/>
      <c r="B313" s="15" t="s">
        <v>31</v>
      </c>
      <c r="C313" s="16">
        <f>C301+C303+C304+C305+C306+C307+C308+C309</f>
        <v>9.999999999999995E-3</v>
      </c>
      <c r="D313" s="16">
        <f t="shared" ref="D313:E313" si="55">D301+D303+D304+D305+D306+D307+D308+D309</f>
        <v>57.629999999999995</v>
      </c>
      <c r="E313" s="16">
        <f t="shared" si="55"/>
        <v>225.11999999999998</v>
      </c>
      <c r="F313" s="17">
        <f>(D313-E313)/E313*100</f>
        <v>-74.400319829424305</v>
      </c>
      <c r="G313" s="16">
        <f t="shared" ref="G313:L313" si="56">G301+G303+G304+G305+G306+G307+G308+G309</f>
        <v>550</v>
      </c>
      <c r="H313" s="16">
        <f t="shared" si="56"/>
        <v>42652.750000000007</v>
      </c>
      <c r="I313" s="16">
        <f t="shared" si="56"/>
        <v>179</v>
      </c>
      <c r="J313" s="16">
        <f t="shared" si="56"/>
        <v>78.41</v>
      </c>
      <c r="K313" s="16">
        <f t="shared" si="56"/>
        <v>162.07000000000002</v>
      </c>
      <c r="L313" s="16">
        <f t="shared" si="56"/>
        <v>316.48</v>
      </c>
      <c r="M313" s="16">
        <f>(K313-L313)/L313*100</f>
        <v>-48.789812942366027</v>
      </c>
      <c r="N313" s="174">
        <f>D313/D339*100</f>
        <v>6.7163901642302057E-2</v>
      </c>
    </row>
    <row r="314" spans="1:14" ht="14.25" thickTop="1">
      <c r="A314" s="221" t="s">
        <v>95</v>
      </c>
      <c r="B314" s="210" t="s">
        <v>19</v>
      </c>
      <c r="C314" s="32">
        <v>31.08</v>
      </c>
      <c r="D314" s="32">
        <v>550.62</v>
      </c>
      <c r="E314" s="32">
        <v>55.08</v>
      </c>
      <c r="F314" s="26">
        <f>(D314-E314)/E314*100</f>
        <v>899.67320261437908</v>
      </c>
      <c r="G314" s="31">
        <v>4986</v>
      </c>
      <c r="H314" s="31">
        <v>477908.72</v>
      </c>
      <c r="I314" s="31">
        <v>583</v>
      </c>
      <c r="J314" s="31">
        <v>13.94</v>
      </c>
      <c r="K314" s="31">
        <v>143.1</v>
      </c>
      <c r="L314" s="31">
        <v>1.41</v>
      </c>
      <c r="M314" s="32">
        <f>(K314-L314)/L314*100</f>
        <v>10048.936170212766</v>
      </c>
      <c r="N314" s="173">
        <f>D314/D327*100</f>
        <v>1.1934112789076423</v>
      </c>
    </row>
    <row r="315" spans="1:14">
      <c r="A315" s="221"/>
      <c r="B315" s="210" t="s">
        <v>20</v>
      </c>
      <c r="C315" s="31">
        <v>11.6</v>
      </c>
      <c r="D315" s="31">
        <v>169.66</v>
      </c>
      <c r="E315" s="31">
        <v>0.17</v>
      </c>
      <c r="F315" s="12">
        <f>(D315-E315)/E315*100</f>
        <v>99700</v>
      </c>
      <c r="G315" s="31">
        <v>2163</v>
      </c>
      <c r="H315" s="31">
        <v>43260</v>
      </c>
      <c r="I315" s="31">
        <v>254</v>
      </c>
      <c r="J315" s="31">
        <v>5.55</v>
      </c>
      <c r="K315" s="31">
        <v>53.55</v>
      </c>
      <c r="L315" s="31">
        <v>0</v>
      </c>
      <c r="M315" s="31" t="e">
        <f>(K315-L315)/L315*100</f>
        <v>#DIV/0!</v>
      </c>
      <c r="N315" s="173">
        <f>D315/D328*100</f>
        <v>1.1407740367891428</v>
      </c>
    </row>
    <row r="316" spans="1:14">
      <c r="A316" s="221"/>
      <c r="B316" s="210" t="s">
        <v>21</v>
      </c>
      <c r="C316" s="31">
        <v>0</v>
      </c>
      <c r="D316" s="31">
        <v>9.1700000000000017</v>
      </c>
      <c r="E316" s="31"/>
      <c r="F316" s="12" t="e">
        <f>(D316-E316)/E316*100</f>
        <v>#DIV/0!</v>
      </c>
      <c r="G316" s="31">
        <v>3</v>
      </c>
      <c r="H316" s="31">
        <v>53811.17</v>
      </c>
      <c r="I316" s="31"/>
      <c r="J316" s="31"/>
      <c r="K316" s="31"/>
      <c r="L316" s="31">
        <v>0</v>
      </c>
      <c r="M316" s="31"/>
      <c r="N316" s="173">
        <f t="shared" ref="N316:N321" si="57">D316/D329*100</f>
        <v>0.41856187825959346</v>
      </c>
    </row>
    <row r="317" spans="1:14">
      <c r="A317" s="221"/>
      <c r="B317" s="210" t="s">
        <v>22</v>
      </c>
      <c r="C317" s="31">
        <v>0.02</v>
      </c>
      <c r="D317" s="31">
        <v>7.0000000000000007E-2</v>
      </c>
      <c r="E317" s="31">
        <v>0.04</v>
      </c>
      <c r="F317" s="12">
        <f>(D317-E317)/E317*100</f>
        <v>75.000000000000014</v>
      </c>
      <c r="G317" s="31">
        <v>6</v>
      </c>
      <c r="H317" s="31">
        <v>871.2</v>
      </c>
      <c r="I317" s="31"/>
      <c r="J317" s="31"/>
      <c r="K317" s="31"/>
      <c r="L317" s="31">
        <v>0</v>
      </c>
      <c r="M317" s="31"/>
      <c r="N317" s="173">
        <f t="shared" si="57"/>
        <v>6.1814634326090682E-3</v>
      </c>
    </row>
    <row r="318" spans="1:14">
      <c r="A318" s="221"/>
      <c r="B318" s="210" t="s">
        <v>23</v>
      </c>
      <c r="C318" s="31"/>
      <c r="D318" s="31"/>
      <c r="E318" s="31"/>
      <c r="F318" s="12"/>
      <c r="G318" s="31"/>
      <c r="H318" s="31"/>
      <c r="I318" s="31"/>
      <c r="J318" s="31"/>
      <c r="K318" s="31"/>
      <c r="L318" s="31">
        <v>0</v>
      </c>
      <c r="M318" s="31"/>
      <c r="N318" s="173">
        <f t="shared" si="57"/>
        <v>0</v>
      </c>
    </row>
    <row r="319" spans="1:14">
      <c r="A319" s="221"/>
      <c r="B319" s="210" t="s">
        <v>24</v>
      </c>
      <c r="C319" s="31">
        <v>3.92</v>
      </c>
      <c r="D319" s="31">
        <v>17.27</v>
      </c>
      <c r="E319" s="31">
        <v>12.2</v>
      </c>
      <c r="F319" s="12">
        <f>(D319-E319)/E319*100</f>
        <v>41.557377049180332</v>
      </c>
      <c r="G319" s="31">
        <v>89</v>
      </c>
      <c r="H319" s="31">
        <v>13556</v>
      </c>
      <c r="I319" s="31"/>
      <c r="J319" s="31"/>
      <c r="K319" s="31"/>
      <c r="L319" s="31">
        <v>0.24000000000000002</v>
      </c>
      <c r="M319" s="31"/>
      <c r="N319" s="173">
        <f t="shared" si="57"/>
        <v>0.31435403408647994</v>
      </c>
    </row>
    <row r="320" spans="1:14">
      <c r="A320" s="221"/>
      <c r="B320" s="210" t="s">
        <v>25</v>
      </c>
      <c r="C320" s="33"/>
      <c r="D320" s="33"/>
      <c r="E320" s="33"/>
      <c r="F320" s="12"/>
      <c r="G320" s="33"/>
      <c r="H320" s="33"/>
      <c r="I320" s="33"/>
      <c r="J320" s="33"/>
      <c r="K320" s="33"/>
      <c r="L320" s="33">
        <v>0</v>
      </c>
      <c r="M320" s="31"/>
      <c r="N320" s="173">
        <f t="shared" si="57"/>
        <v>0</v>
      </c>
    </row>
    <row r="321" spans="1:14">
      <c r="A321" s="221"/>
      <c r="B321" s="210" t="s">
        <v>26</v>
      </c>
      <c r="C321" s="31">
        <v>2.06</v>
      </c>
      <c r="D321" s="31">
        <v>39.94</v>
      </c>
      <c r="E321" s="31">
        <v>1.94</v>
      </c>
      <c r="F321" s="12">
        <f>(D321-E321)/E321*100</f>
        <v>1958.7628865979382</v>
      </c>
      <c r="G321" s="31">
        <v>1649</v>
      </c>
      <c r="H321" s="31">
        <v>154097.42000000001</v>
      </c>
      <c r="I321" s="31">
        <v>14</v>
      </c>
      <c r="J321" s="31">
        <v>3.94</v>
      </c>
      <c r="K321" s="31">
        <v>5.19</v>
      </c>
      <c r="L321" s="31">
        <v>0.09</v>
      </c>
      <c r="M321" s="31"/>
      <c r="N321" s="173">
        <f t="shared" si="57"/>
        <v>0.32302369286845939</v>
      </c>
    </row>
    <row r="322" spans="1:14">
      <c r="A322" s="221"/>
      <c r="B322" s="210" t="s">
        <v>27</v>
      </c>
      <c r="C322" s="31"/>
      <c r="D322" s="31"/>
      <c r="E322" s="31"/>
      <c r="F322" s="12"/>
      <c r="G322" s="31"/>
      <c r="H322" s="31"/>
      <c r="I322" s="31"/>
      <c r="J322" s="31"/>
      <c r="K322" s="31"/>
      <c r="L322" s="31"/>
      <c r="M322" s="31"/>
      <c r="N322" s="173"/>
    </row>
    <row r="323" spans="1:14">
      <c r="A323" s="221"/>
      <c r="B323" s="14" t="s">
        <v>28</v>
      </c>
      <c r="C323" s="34"/>
      <c r="D323" s="34"/>
      <c r="E323" s="34"/>
      <c r="F323" s="12"/>
      <c r="G323" s="34"/>
      <c r="H323" s="34"/>
      <c r="I323" s="34"/>
      <c r="J323" s="34"/>
      <c r="K323" s="34"/>
      <c r="L323" s="34"/>
      <c r="M323" s="31"/>
      <c r="N323" s="173"/>
    </row>
    <row r="324" spans="1:14">
      <c r="A324" s="221"/>
      <c r="B324" s="14" t="s">
        <v>29</v>
      </c>
      <c r="C324" s="34"/>
      <c r="D324" s="34"/>
      <c r="E324" s="34"/>
      <c r="F324" s="12"/>
      <c r="G324" s="34"/>
      <c r="H324" s="34"/>
      <c r="I324" s="34"/>
      <c r="J324" s="34"/>
      <c r="K324" s="34"/>
      <c r="L324" s="34"/>
      <c r="M324" s="31"/>
      <c r="N324" s="173"/>
    </row>
    <row r="325" spans="1:14">
      <c r="A325" s="221"/>
      <c r="B325" s="14" t="s">
        <v>30</v>
      </c>
      <c r="C325" s="34"/>
      <c r="D325" s="34"/>
      <c r="E325" s="34"/>
      <c r="F325" s="12"/>
      <c r="G325" s="34"/>
      <c r="H325" s="34"/>
      <c r="I325" s="34"/>
      <c r="J325" s="34"/>
      <c r="K325" s="34"/>
      <c r="L325" s="34"/>
      <c r="M325" s="31"/>
      <c r="N325" s="173"/>
    </row>
    <row r="326" spans="1:14" ht="14.25" thickBot="1">
      <c r="A326" s="222"/>
      <c r="B326" s="15" t="s">
        <v>31</v>
      </c>
      <c r="C326" s="16">
        <f>C314+C316+C317+C318+C319+C320+C321+C322</f>
        <v>37.08</v>
      </c>
      <c r="D326" s="16">
        <f t="shared" ref="D326:E326" si="58">D314+D316+D317+D318+D319+D320+D321+D322</f>
        <v>617.06999999999994</v>
      </c>
      <c r="E326" s="16">
        <f t="shared" si="58"/>
        <v>69.259999999999991</v>
      </c>
      <c r="F326" s="17">
        <f t="shared" ref="F326:F339" si="59">(D326-E326)/E326*100</f>
        <v>790.9471556453941</v>
      </c>
      <c r="G326" s="16">
        <f t="shared" ref="G326:L326" si="60">G314+G316+G317+G318+G319+G320+G321+G322</f>
        <v>6733</v>
      </c>
      <c r="H326" s="16">
        <f t="shared" si="60"/>
        <v>700244.51</v>
      </c>
      <c r="I326" s="16">
        <f t="shared" si="60"/>
        <v>597</v>
      </c>
      <c r="J326" s="16">
        <f t="shared" si="60"/>
        <v>17.88</v>
      </c>
      <c r="K326" s="16">
        <f t="shared" si="60"/>
        <v>148.29</v>
      </c>
      <c r="L326" s="16">
        <f t="shared" si="60"/>
        <v>1.74</v>
      </c>
      <c r="M326" s="16">
        <f>(K326-L326)/L326*100</f>
        <v>8422.4137931034475</v>
      </c>
      <c r="N326" s="174">
        <f>D326/D339*100</f>
        <v>0.71915371831364461</v>
      </c>
    </row>
    <row r="327" spans="1:14" ht="14.25" thickTop="1">
      <c r="A327" s="239" t="s">
        <v>49</v>
      </c>
      <c r="B327" s="210" t="s">
        <v>19</v>
      </c>
      <c r="C327" s="31">
        <f t="shared" ref="C327:C338" si="61">C6+C19+C32+C53+C66+C79+C100+C113+C126+C147+C160+C173+C194+C207+C220+C241+C254+C267+C288+C301+C314</f>
        <v>8464.4178119999997</v>
      </c>
      <c r="D327" s="31">
        <f t="shared" ref="D327:E327" si="62">D6+D19+D32+D53+D66+D79+D100+D113+D126+D147+D160+D173+D194+D207+D220+D241+D254+D267+D288+D301+D314</f>
        <v>46138.327141000009</v>
      </c>
      <c r="E327" s="31">
        <f t="shared" si="62"/>
        <v>38924.038543000002</v>
      </c>
      <c r="F327" s="167">
        <f t="shared" si="59"/>
        <v>18.534275650843032</v>
      </c>
      <c r="G327" s="31">
        <f t="shared" ref="G327:G338" si="63">G6+G19+G32+G53+G66+G79+G100+G113+G126+G147+G160+G173+G194+G207+G220+G241+G254+G267+G288+G301+G314</f>
        <v>340777</v>
      </c>
      <c r="H327" s="31">
        <f t="shared" ref="H327:K327" si="64">H6+H19+H32+H53+H66+H79+H100+H113+H126+H147+H160+H173+H194+H207+H220+H241+H254+H267+H288+H301+H314</f>
        <v>39961824.854766987</v>
      </c>
      <c r="I327" s="31">
        <f t="shared" si="64"/>
        <v>27584</v>
      </c>
      <c r="J327" s="31">
        <f t="shared" si="64"/>
        <v>1815.8484529999998</v>
      </c>
      <c r="K327" s="31">
        <f t="shared" si="64"/>
        <v>19467.275892000001</v>
      </c>
      <c r="L327" s="31">
        <f t="shared" ref="L327:L338" si="65">L6+L19+L32+L53+L66+L79+L100+L113+L126+L147+L160+L173+L194+L207+L220+L241+L254+L267+L288+L301+L314</f>
        <v>25506.739490999997</v>
      </c>
      <c r="M327" s="32">
        <f t="shared" ref="M327:M339" si="66">(K327-L327)/L327*100</f>
        <v>-23.677913051689764</v>
      </c>
      <c r="N327" s="173">
        <f>D327/D339*100</f>
        <v>53.771127295479445</v>
      </c>
    </row>
    <row r="328" spans="1:14">
      <c r="A328" s="240"/>
      <c r="B328" s="210" t="s">
        <v>20</v>
      </c>
      <c r="C328" s="31">
        <f t="shared" si="61"/>
        <v>2663.2310879999995</v>
      </c>
      <c r="D328" s="31">
        <f t="shared" ref="D328:E328" si="67">D7+D20+D33+D54+D67+D80+D101+D114+D127+D148+D161+D174+D195+D208+D221+D242+D255+D268+D289+D302+D315</f>
        <v>14872.358112000004</v>
      </c>
      <c r="E328" s="31">
        <f t="shared" si="67"/>
        <v>8477.8865620000033</v>
      </c>
      <c r="F328" s="157">
        <f t="shared" si="59"/>
        <v>75.425302087216082</v>
      </c>
      <c r="G328" s="31">
        <f t="shared" si="63"/>
        <v>169493</v>
      </c>
      <c r="H328" s="31">
        <f t="shared" ref="H328:K328" si="68">H7+H20+H33+H54+H67+H80+H101+H114+H127+H148+H161+H174+H195+H208+H221+H242+H255+H268+H289+H302+H315</f>
        <v>3653716.75</v>
      </c>
      <c r="I328" s="31">
        <f t="shared" si="68"/>
        <v>14145</v>
      </c>
      <c r="J328" s="31">
        <f t="shared" si="68"/>
        <v>557.11993400000006</v>
      </c>
      <c r="K328" s="31">
        <f t="shared" si="68"/>
        <v>6305.9198260000003</v>
      </c>
      <c r="L328" s="31">
        <f t="shared" si="65"/>
        <v>7356.0231300000005</v>
      </c>
      <c r="M328" s="31">
        <f t="shared" si="66"/>
        <v>-14.275421453167727</v>
      </c>
      <c r="N328" s="173">
        <f>D328/D339*100</f>
        <v>17.332736377294143</v>
      </c>
    </row>
    <row r="329" spans="1:14">
      <c r="A329" s="240"/>
      <c r="B329" s="210" t="s">
        <v>21</v>
      </c>
      <c r="C329" s="31">
        <f t="shared" si="61"/>
        <v>352.34760099999994</v>
      </c>
      <c r="D329" s="31">
        <f t="shared" ref="D329:E329" si="69">D8+D21+D34+D55+D68+D81+D102+D115+D128+D149+D162+D175+D196+D209+D222+D243+D256+D269+D290+D303+D316</f>
        <v>2190.8349700000003</v>
      </c>
      <c r="E329" s="31">
        <f t="shared" si="69"/>
        <v>2660.1989419999995</v>
      </c>
      <c r="F329" s="157">
        <f t="shared" si="59"/>
        <v>-17.64394251082291</v>
      </c>
      <c r="G329" s="31">
        <f t="shared" si="63"/>
        <v>1799</v>
      </c>
      <c r="H329" s="31">
        <f t="shared" ref="H329:K329" si="70">H8+H21+H34+H55+H68+H81+H102+H115+H128+H149+H162+H175+H196+H209+H222+H243+H256+H269+H290+H303+H316</f>
        <v>3069558.9136039997</v>
      </c>
      <c r="I329" s="31">
        <f t="shared" si="70"/>
        <v>143</v>
      </c>
      <c r="J329" s="31">
        <f t="shared" si="70"/>
        <v>2.0287380000000002</v>
      </c>
      <c r="K329" s="31">
        <f t="shared" si="70"/>
        <v>922.62817099999995</v>
      </c>
      <c r="L329" s="31">
        <f t="shared" si="65"/>
        <v>2418.0150990000002</v>
      </c>
      <c r="M329" s="31">
        <f t="shared" si="66"/>
        <v>-61.843572797309498</v>
      </c>
      <c r="N329" s="173">
        <f>D329/D339*100</f>
        <v>2.5532712899461361</v>
      </c>
    </row>
    <row r="330" spans="1:14">
      <c r="A330" s="240"/>
      <c r="B330" s="210" t="s">
        <v>22</v>
      </c>
      <c r="C330" s="31">
        <f t="shared" si="61"/>
        <v>303.84338599999995</v>
      </c>
      <c r="D330" s="31">
        <f t="shared" ref="D330:E330" si="71">D9+D22+D35+D56+D69+D82+D103+D116+D129+D150+D163+D176+D197+D210+D223+D244+D257+D270+D291+D304+D317</f>
        <v>1132.4179259999999</v>
      </c>
      <c r="E330" s="31">
        <f t="shared" si="71"/>
        <v>678.210779</v>
      </c>
      <c r="F330" s="157">
        <f t="shared" si="59"/>
        <v>66.971384275212159</v>
      </c>
      <c r="G330" s="31">
        <f t="shared" si="63"/>
        <v>80064</v>
      </c>
      <c r="H330" s="31">
        <f t="shared" ref="H330:K330" si="72">H9+H22+H35+H56+H69+H82+H103+H116+H129+H150+H163+H176+H197+H210+H223+H244+H257+H270+H291+H304+H317</f>
        <v>3284130.6123799994</v>
      </c>
      <c r="I330" s="31">
        <f t="shared" si="72"/>
        <v>2165</v>
      </c>
      <c r="J330" s="31">
        <f t="shared" si="72"/>
        <v>80.966827000000009</v>
      </c>
      <c r="K330" s="31">
        <f t="shared" si="72"/>
        <v>330.79468499999996</v>
      </c>
      <c r="L330" s="31">
        <f t="shared" si="65"/>
        <v>340.09207599999996</v>
      </c>
      <c r="M330" s="31">
        <f t="shared" si="66"/>
        <v>-2.7337864231802933</v>
      </c>
      <c r="N330" s="173">
        <f>D330/D339*100</f>
        <v>1.319757178550125</v>
      </c>
    </row>
    <row r="331" spans="1:14">
      <c r="A331" s="240"/>
      <c r="B331" s="210" t="s">
        <v>23</v>
      </c>
      <c r="C331" s="31">
        <f t="shared" si="61"/>
        <v>22.527633549999997</v>
      </c>
      <c r="D331" s="31">
        <f t="shared" ref="D331:E331" si="73">D10+D23+D36+D57+D70+D83+D104+D117+D130+D151+D164+D177+D198+D211+D224+D245+D258+D271+D292+D305+D318</f>
        <v>202.64507408999998</v>
      </c>
      <c r="E331" s="31">
        <f t="shared" si="73"/>
        <v>197.683198</v>
      </c>
      <c r="F331" s="157">
        <f t="shared" si="59"/>
        <v>2.5100140731231875</v>
      </c>
      <c r="G331" s="31">
        <f t="shared" si="63"/>
        <v>3928</v>
      </c>
      <c r="H331" s="31">
        <f t="shared" ref="H331:K331" si="74">H10+H23+H36+H57+H70+H83+H104+H117+H130+H151+H164+H177+H198+H211+H224+H245+H258+H271+H292+H305+H318</f>
        <v>700082.17048010009</v>
      </c>
      <c r="I331" s="31">
        <f t="shared" si="74"/>
        <v>27</v>
      </c>
      <c r="J331" s="31">
        <f t="shared" si="74"/>
        <v>0.24414799999999801</v>
      </c>
      <c r="K331" s="31">
        <f t="shared" si="74"/>
        <v>48.690797000000003</v>
      </c>
      <c r="L331" s="31">
        <f t="shared" si="65"/>
        <v>40.232723</v>
      </c>
      <c r="M331" s="31">
        <f t="shared" si="66"/>
        <v>21.02287235194099</v>
      </c>
      <c r="N331" s="173">
        <f>D331/D339*100</f>
        <v>0.23616924907995446</v>
      </c>
    </row>
    <row r="332" spans="1:14">
      <c r="A332" s="240"/>
      <c r="B332" s="210" t="s">
        <v>24</v>
      </c>
      <c r="C332" s="31">
        <f t="shared" si="61"/>
        <v>1218.0876450000003</v>
      </c>
      <c r="D332" s="31">
        <f t="shared" ref="D332:E332" si="75">D11+D24+D37+D58+D71+D84+D105+D118+D131+D152+D165+D178+D199+D212+D225+D246+D259+D272+D293+D306+D319</f>
        <v>5493.8057500000014</v>
      </c>
      <c r="E332" s="31">
        <f t="shared" si="75"/>
        <v>4790.6168759999991</v>
      </c>
      <c r="F332" s="157">
        <f t="shared" si="59"/>
        <v>14.67846192257271</v>
      </c>
      <c r="G332" s="31">
        <f t="shared" si="63"/>
        <v>11528</v>
      </c>
      <c r="H332" s="31">
        <f t="shared" ref="H332:K332" si="76">H11+H24+H37+H58+H71+H84+H105+H118+H131+H152+H165+H178+H199+H212+H225+H246+H259+H272+H293+H306+H319</f>
        <v>4953592.3357699988</v>
      </c>
      <c r="I332" s="31">
        <f t="shared" si="76"/>
        <v>1057</v>
      </c>
      <c r="J332" s="31">
        <f t="shared" si="76"/>
        <v>73.698712000000128</v>
      </c>
      <c r="K332" s="31">
        <f t="shared" si="76"/>
        <v>2408.0610568499997</v>
      </c>
      <c r="L332" s="31">
        <f t="shared" si="65"/>
        <v>1822.253659</v>
      </c>
      <c r="M332" s="31">
        <f t="shared" si="66"/>
        <v>32.147412351553392</v>
      </c>
      <c r="N332" s="173">
        <f>D332/D339*100</f>
        <v>6.4026623119020245</v>
      </c>
    </row>
    <row r="333" spans="1:14">
      <c r="A333" s="240"/>
      <c r="B333" s="210" t="s">
        <v>25</v>
      </c>
      <c r="C333" s="31">
        <f t="shared" si="61"/>
        <v>12161.083961</v>
      </c>
      <c r="D333" s="31">
        <f t="shared" ref="D333:E333" si="77">D12+D25+D38+D59+D72+D85+D106+D119+D132+D153+D166+D179+D200+D213+D226+D247+D260+D273+D294+D307+D320</f>
        <v>16356.436662999997</v>
      </c>
      <c r="E333" s="31">
        <f t="shared" si="77"/>
        <v>9979.6253430000015</v>
      </c>
      <c r="F333" s="157">
        <f t="shared" si="59"/>
        <v>63.898303802285284</v>
      </c>
      <c r="G333" s="31">
        <f t="shared" si="63"/>
        <v>4559</v>
      </c>
      <c r="H333" s="31">
        <f t="shared" ref="H333:K333" si="78">H12+H25+H38+H59+H72+H85+H106+H119+H132+H153+H166+H179+H200+H213+H226+H247+H260+H273+H294+H307+H320</f>
        <v>784072.04464900005</v>
      </c>
      <c r="I333" s="31">
        <f t="shared" si="78"/>
        <v>4664</v>
      </c>
      <c r="J333" s="31">
        <f t="shared" si="78"/>
        <v>803.87222200000019</v>
      </c>
      <c r="K333" s="31">
        <f t="shared" si="78"/>
        <v>3518.6413640000005</v>
      </c>
      <c r="L333" s="31">
        <f t="shared" si="65"/>
        <v>2222.2758749999998</v>
      </c>
      <c r="M333" s="31">
        <f t="shared" si="66"/>
        <v>58.335038578412359</v>
      </c>
      <c r="N333" s="173">
        <f>D333/D339*100</f>
        <v>19.062330439914547</v>
      </c>
    </row>
    <row r="334" spans="1:14">
      <c r="A334" s="240"/>
      <c r="B334" s="210" t="s">
        <v>26</v>
      </c>
      <c r="C334" s="31">
        <f t="shared" si="61"/>
        <v>797.97184799999991</v>
      </c>
      <c r="D334" s="31">
        <f t="shared" ref="D334:E334" si="79">D13+D26+D39+D60+D73+D86+D107+D120+D133+D154+D167+D180+D201+D214+D227+D248+D261+D274+D295+D308+D321</f>
        <v>12364.418116000001</v>
      </c>
      <c r="E334" s="31">
        <f t="shared" si="79"/>
        <v>12093.161380999998</v>
      </c>
      <c r="F334" s="157">
        <f t="shared" si="59"/>
        <v>2.2430589194499952</v>
      </c>
      <c r="G334" s="31">
        <f t="shared" si="63"/>
        <v>284643</v>
      </c>
      <c r="H334" s="31">
        <f t="shared" ref="H334:K334" si="80">H13+H26+H39+H60+H73+H86+H107+H120+H133+H154+H167+H180+H201+H214+H227+H248+H261+H274+H295+H308+H321</f>
        <v>119437312.53440002</v>
      </c>
      <c r="I334" s="31">
        <f t="shared" si="80"/>
        <v>17651</v>
      </c>
      <c r="J334" s="31">
        <f t="shared" si="80"/>
        <v>729.22969399999943</v>
      </c>
      <c r="K334" s="31">
        <f t="shared" si="80"/>
        <v>5679.8595859999987</v>
      </c>
      <c r="L334" s="31">
        <f t="shared" si="65"/>
        <v>5085.6960579999986</v>
      </c>
      <c r="M334" s="31">
        <f t="shared" si="66"/>
        <v>11.683032592271369</v>
      </c>
      <c r="N334" s="173">
        <f>D334/D339*100</f>
        <v>14.409900437399303</v>
      </c>
    </row>
    <row r="335" spans="1:14">
      <c r="A335" s="240"/>
      <c r="B335" s="210" t="s">
        <v>27</v>
      </c>
      <c r="C335" s="31">
        <f t="shared" si="61"/>
        <v>221.82966399999992</v>
      </c>
      <c r="D335" s="31">
        <f>D14+D27+D40+D61+D74+D87+D108+D121+D134+D155+D168+D181+D202+D215+D228+D249+D262+D275+D296+D309+D322</f>
        <v>1926.1354959999999</v>
      </c>
      <c r="E335" s="31">
        <f t="shared" ref="E335" si="81">E14+E27+E40+E61+E74+E87+E108+E121+E134+E155+E168+E181+E202+E215+E228+E249+E262+E275+E296+E309+E322</f>
        <v>2017.5534889999999</v>
      </c>
      <c r="F335" s="157">
        <f t="shared" si="59"/>
        <v>-4.531131070299967</v>
      </c>
      <c r="G335" s="31">
        <f t="shared" si="63"/>
        <v>12093</v>
      </c>
      <c r="H335" s="31">
        <f t="shared" ref="H335:K335" si="82">H14+H27+H40+H61+H74+H87+H108+H121+H134+H155+H168+H181+H202+H215+H228+H249+H262+H275+H296+H309+H322</f>
        <v>183815.528334</v>
      </c>
      <c r="I335" s="31">
        <f t="shared" si="82"/>
        <v>153.31486398999999</v>
      </c>
      <c r="J335" s="31">
        <f t="shared" si="82"/>
        <v>203.34585700000002</v>
      </c>
      <c r="K335" s="31">
        <f t="shared" si="82"/>
        <v>904.87954500000001</v>
      </c>
      <c r="L335" s="31">
        <f t="shared" si="65"/>
        <v>1021.0869399999999</v>
      </c>
      <c r="M335" s="31">
        <f t="shared" si="66"/>
        <v>-11.380754218636849</v>
      </c>
      <c r="N335" s="173">
        <f>D335/D339*100</f>
        <v>2.2447817977284523</v>
      </c>
    </row>
    <row r="336" spans="1:14">
      <c r="A336" s="240"/>
      <c r="B336" s="14" t="s">
        <v>28</v>
      </c>
      <c r="C336" s="31">
        <f t="shared" si="61"/>
        <v>29.222640999999999</v>
      </c>
      <c r="D336" s="31">
        <f>D15+D28+D41+D62+D75+D88+D109+D122+D135+D156+D169+D182+D203+D216+D229+D250+D263+D276+D297+D310+D323</f>
        <v>222.19222100000002</v>
      </c>
      <c r="E336" s="31">
        <f t="shared" ref="E336" si="83">E15+E28+E41+E62+E75+E88+E109+E122+E135+E156+E169+E182+E203+E216+E229+E250+E263+E276+E297+E310+E323</f>
        <v>155.16073800000001</v>
      </c>
      <c r="F336" s="157">
        <f t="shared" si="59"/>
        <v>43.201317462153348</v>
      </c>
      <c r="G336" s="31">
        <f t="shared" si="63"/>
        <v>62</v>
      </c>
      <c r="H336" s="31">
        <f t="shared" ref="H336:K336" si="84">H15+H28+H41+H62+H75+H88+H109+H122+H135+H156+H169+H182+H203+H216+H229+H250+H263+H276+H297+H310+H323</f>
        <v>58127.679843999991</v>
      </c>
      <c r="I336" s="31">
        <f t="shared" si="84"/>
        <v>0.99999999999999878</v>
      </c>
      <c r="J336" s="31">
        <f t="shared" si="84"/>
        <v>0</v>
      </c>
      <c r="K336" s="31">
        <f t="shared" si="84"/>
        <v>11.45</v>
      </c>
      <c r="L336" s="31">
        <f t="shared" si="65"/>
        <v>3.68</v>
      </c>
      <c r="M336" s="31">
        <f>(K336-L336)/L336*100</f>
        <v>211.14130434782606</v>
      </c>
      <c r="N336" s="173">
        <f>D336/D339*100</f>
        <v>0.25895013841625275</v>
      </c>
    </row>
    <row r="337" spans="1:14">
      <c r="A337" s="240"/>
      <c r="B337" s="14" t="s">
        <v>29</v>
      </c>
      <c r="C337" s="31">
        <f t="shared" si="61"/>
        <v>39.771301000000001</v>
      </c>
      <c r="D337" s="31">
        <f>D16+D29+D42+D63+D76+D89+D110+D123+D136+D157+D170+D183+D204+D217+D230+D251+D264+D277+D298+D311+D324</f>
        <v>46.332431999999997</v>
      </c>
      <c r="E337" s="31">
        <f t="shared" ref="E337" si="85">E16+E29+E42+E63+E76+E89+E110+E123+E136+E157+E170+E183+E204+E217+E230+E251+E264+E277+E298+E311+E324</f>
        <v>67.531835000000001</v>
      </c>
      <c r="F337" s="157">
        <f t="shared" si="59"/>
        <v>-31.391717698771259</v>
      </c>
      <c r="G337" s="31">
        <f t="shared" si="63"/>
        <v>20</v>
      </c>
      <c r="H337" s="31">
        <f t="shared" ref="H337:K337" si="86">H16+H29+H42+H63+H76+H89+H110+H123+H136+H157+H170+H183+H204+H217+H230+H251+H264+H277+H298+H311+H324</f>
        <v>22855.684731000001</v>
      </c>
      <c r="I337" s="31">
        <f t="shared" si="86"/>
        <v>8.0020819900000006</v>
      </c>
      <c r="J337" s="31">
        <f t="shared" si="86"/>
        <v>1.002197</v>
      </c>
      <c r="K337" s="31">
        <f t="shared" si="86"/>
        <v>9.2242150000000009</v>
      </c>
      <c r="L337" s="31">
        <f t="shared" si="65"/>
        <v>2.8138830000000001</v>
      </c>
      <c r="M337" s="31">
        <f t="shared" si="66"/>
        <v>227.81089334560107</v>
      </c>
      <c r="N337" s="173">
        <f>D337/D339*100</f>
        <v>5.3997343496384673E-2</v>
      </c>
    </row>
    <row r="338" spans="1:14">
      <c r="A338" s="240"/>
      <c r="B338" s="14" t="s">
        <v>30</v>
      </c>
      <c r="C338" s="31">
        <f t="shared" si="61"/>
        <v>137.1225509999999</v>
      </c>
      <c r="D338" s="31">
        <f t="shared" ref="D338:E338" si="87">D17+D30+D43+D64+D77+D90+D111+D124+D137+D158+D171+D184+D205+D218+D231+D252+D265+D278+D299+D312+D325</f>
        <v>1599.8928000000001</v>
      </c>
      <c r="E338" s="31">
        <f t="shared" si="87"/>
        <v>1733.863108068</v>
      </c>
      <c r="F338" s="157">
        <f t="shared" si="59"/>
        <v>-7.7266946533789307</v>
      </c>
      <c r="G338" s="31">
        <f t="shared" si="63"/>
        <v>574</v>
      </c>
      <c r="H338" s="31">
        <f t="shared" ref="H338:K338" si="88">H17+H30+H43+H64+H77+H90+H111+H124+H137+H158+H171+H184+H205+H218+H231+H252+H265+H278+H299+H312+H325</f>
        <v>80891.296164000029</v>
      </c>
      <c r="I338" s="31">
        <f t="shared" si="88"/>
        <v>147</v>
      </c>
      <c r="J338" s="31">
        <f t="shared" si="88"/>
        <v>201.49845100000002</v>
      </c>
      <c r="K338" s="31">
        <f t="shared" si="88"/>
        <v>887.46107300000017</v>
      </c>
      <c r="L338" s="31">
        <f t="shared" si="65"/>
        <v>1017.0837309999999</v>
      </c>
      <c r="M338" s="31">
        <f t="shared" si="66"/>
        <v>-12.744541481609813</v>
      </c>
      <c r="N338" s="173">
        <f>D338/D339*100</f>
        <v>1.864567805959175</v>
      </c>
    </row>
    <row r="339" spans="1:14" ht="14.25" thickBot="1">
      <c r="A339" s="241"/>
      <c r="B339" s="15" t="s">
        <v>50</v>
      </c>
      <c r="C339" s="16">
        <f>C327+C329+C330+C331+C332+C333+C334+C335</f>
        <v>23542.109550550002</v>
      </c>
      <c r="D339" s="16">
        <f>D327+D329+D330+D331+D332+D333+D334+D335</f>
        <v>85805.021136090014</v>
      </c>
      <c r="E339" s="16">
        <f t="shared" ref="E339:L339" si="89">E327+E329+E330+E331+E332+E333+E334+E335</f>
        <v>71341.088551000008</v>
      </c>
      <c r="F339" s="158">
        <f t="shared" si="59"/>
        <v>20.274336821690202</v>
      </c>
      <c r="G339" s="16">
        <f>G327+G329+G330+G331+G332+G333+G334+G335</f>
        <v>739391</v>
      </c>
      <c r="H339" s="16">
        <f t="shared" si="89"/>
        <v>172374388.99438408</v>
      </c>
      <c r="I339" s="16">
        <f t="shared" si="89"/>
        <v>53444.314863990003</v>
      </c>
      <c r="J339" s="16">
        <f t="shared" si="89"/>
        <v>3709.2346509999998</v>
      </c>
      <c r="K339" s="16">
        <f t="shared" si="89"/>
        <v>33280.831096850001</v>
      </c>
      <c r="L339" s="16">
        <f t="shared" si="89"/>
        <v>38456.391921000002</v>
      </c>
      <c r="M339" s="16">
        <f t="shared" si="66"/>
        <v>-13.458258993152622</v>
      </c>
      <c r="N339" s="174"/>
    </row>
    <row r="340" spans="1:14" ht="14.25" thickTop="1">
      <c r="A340" s="43" t="s">
        <v>51</v>
      </c>
      <c r="B340" s="43"/>
      <c r="C340" s="43"/>
      <c r="D340" s="43"/>
      <c r="E340" s="43"/>
      <c r="F340" s="168"/>
      <c r="G340" s="43"/>
      <c r="H340" s="43"/>
      <c r="I340" s="43"/>
    </row>
    <row r="341" spans="1:14">
      <c r="A341" s="43" t="s">
        <v>52</v>
      </c>
      <c r="B341" s="43"/>
      <c r="C341" s="43"/>
      <c r="D341" s="43"/>
      <c r="E341" s="43"/>
      <c r="F341" s="168"/>
      <c r="G341" s="43"/>
      <c r="H341" s="43"/>
      <c r="I341" s="43"/>
    </row>
  </sheetData>
  <mergeCells count="106">
    <mergeCell ref="A194:A206"/>
    <mergeCell ref="A191:A193"/>
    <mergeCell ref="A207:A219"/>
    <mergeCell ref="A220:A232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241:A253"/>
    <mergeCell ref="C192:C193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D286:D287"/>
    <mergeCell ref="E286:E287"/>
    <mergeCell ref="G286:G287"/>
    <mergeCell ref="H286:H287"/>
    <mergeCell ref="A238:A240"/>
    <mergeCell ref="A288:A300"/>
    <mergeCell ref="A285:A287"/>
    <mergeCell ref="A19:A31"/>
    <mergeCell ref="A32:A44"/>
    <mergeCell ref="A66:A78"/>
    <mergeCell ref="A79:A91"/>
    <mergeCell ref="A48:N48"/>
    <mergeCell ref="C50:F50"/>
    <mergeCell ref="C51:C52"/>
    <mergeCell ref="N50:N51"/>
    <mergeCell ref="A53:A65"/>
    <mergeCell ref="A50:A52"/>
    <mergeCell ref="G50:H50"/>
    <mergeCell ref="I50:M50"/>
    <mergeCell ref="J51:L51"/>
    <mergeCell ref="D51:D52"/>
    <mergeCell ref="E51:E52"/>
    <mergeCell ref="G51:G52"/>
    <mergeCell ref="H51:H52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D192:D193"/>
    <mergeCell ref="E192:E193"/>
    <mergeCell ref="G192:G193"/>
    <mergeCell ref="H192:H193"/>
    <mergeCell ref="A147:A159"/>
    <mergeCell ref="A144:A146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N97:N98"/>
    <mergeCell ref="J98:L98"/>
    <mergeCell ref="D98:D99"/>
    <mergeCell ref="E98:E99"/>
    <mergeCell ref="C98:C99"/>
    <mergeCell ref="C145:C146"/>
    <mergeCell ref="A100:A112"/>
    <mergeCell ref="A97:A99"/>
    <mergeCell ref="A113:A125"/>
    <mergeCell ref="C191:F191"/>
    <mergeCell ref="A126:A138"/>
    <mergeCell ref="A160:A172"/>
    <mergeCell ref="A173:A185"/>
    <mergeCell ref="A142:N142"/>
    <mergeCell ref="C144:F144"/>
    <mergeCell ref="A6:A18"/>
    <mergeCell ref="A3:A5"/>
    <mergeCell ref="A1:N1"/>
    <mergeCell ref="C3:F3"/>
    <mergeCell ref="G3:H3"/>
    <mergeCell ref="I3:M3"/>
    <mergeCell ref="J4:L4"/>
    <mergeCell ref="D4:D5"/>
    <mergeCell ref="E4:E5"/>
    <mergeCell ref="G4:G5"/>
    <mergeCell ref="H4:H5"/>
    <mergeCell ref="N3:N4"/>
    <mergeCell ref="C4:C5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K16" sqref="K16"/>
    </sheetView>
  </sheetViews>
  <sheetFormatPr defaultColWidth="9" defaultRowHeight="13.5"/>
  <cols>
    <col min="1" max="1" width="9" style="44"/>
    <col min="2" max="2" width="11.75" style="44" customWidth="1"/>
    <col min="3" max="5" width="9.125" style="44" customWidth="1"/>
    <col min="6" max="6" width="10.75" style="44" customWidth="1"/>
    <col min="7" max="7" width="9.375" style="44" customWidth="1"/>
    <col min="8" max="8" width="11.625" style="44" customWidth="1"/>
    <col min="9" max="16384" width="9" style="44"/>
  </cols>
  <sheetData>
    <row r="2" spans="1:8" ht="18.75">
      <c r="A2" s="242" t="s">
        <v>119</v>
      </c>
      <c r="B2" s="242"/>
      <c r="C2" s="242"/>
      <c r="D2" s="242"/>
      <c r="E2" s="242"/>
      <c r="F2" s="242"/>
      <c r="G2" s="242"/>
      <c r="H2" s="242"/>
    </row>
    <row r="3" spans="1:8" ht="14.25" thickBot="1">
      <c r="B3" s="45"/>
      <c r="C3" s="243" t="s">
        <v>123</v>
      </c>
      <c r="D3" s="243"/>
      <c r="E3" s="243"/>
      <c r="F3" s="243"/>
      <c r="G3" s="243" t="s">
        <v>53</v>
      </c>
      <c r="H3" s="243"/>
    </row>
    <row r="4" spans="1:8">
      <c r="A4" s="249" t="s">
        <v>54</v>
      </c>
      <c r="B4" s="46" t="s">
        <v>55</v>
      </c>
      <c r="C4" s="244" t="s">
        <v>4</v>
      </c>
      <c r="D4" s="245"/>
      <c r="E4" s="245"/>
      <c r="F4" s="246"/>
      <c r="G4" s="247" t="s">
        <v>5</v>
      </c>
      <c r="H4" s="248"/>
    </row>
    <row r="5" spans="1:8">
      <c r="A5" s="250"/>
      <c r="B5" s="47" t="s">
        <v>56</v>
      </c>
      <c r="C5" s="251" t="s">
        <v>9</v>
      </c>
      <c r="D5" s="251" t="s">
        <v>10</v>
      </c>
      <c r="E5" s="251" t="s">
        <v>11</v>
      </c>
      <c r="F5" s="177" t="s">
        <v>12</v>
      </c>
      <c r="G5" s="251" t="s">
        <v>13</v>
      </c>
      <c r="H5" s="253" t="s">
        <v>14</v>
      </c>
    </row>
    <row r="6" spans="1:8">
      <c r="A6" s="250"/>
      <c r="B6" s="179" t="s">
        <v>16</v>
      </c>
      <c r="C6" s="252"/>
      <c r="D6" s="252"/>
      <c r="E6" s="252"/>
      <c r="F6" s="178" t="s">
        <v>17</v>
      </c>
      <c r="G6" s="252"/>
      <c r="H6" s="254"/>
    </row>
    <row r="7" spans="1:8">
      <c r="A7" s="250" t="s">
        <v>57</v>
      </c>
      <c r="B7" s="48" t="s">
        <v>19</v>
      </c>
      <c r="C7" s="202">
        <v>7.5310679999999905</v>
      </c>
      <c r="D7" s="202">
        <v>41.094768999999992</v>
      </c>
      <c r="E7" s="202">
        <v>21.3</v>
      </c>
      <c r="F7" s="12">
        <f t="shared" ref="F7:F27" si="0">(D7-E7)/E7*100</f>
        <v>92.93318779342718</v>
      </c>
      <c r="G7" s="72">
        <v>488</v>
      </c>
      <c r="H7" s="107">
        <v>52367.05</v>
      </c>
    </row>
    <row r="8" spans="1:8" ht="14.25" thickBot="1">
      <c r="A8" s="255"/>
      <c r="B8" s="50" t="s">
        <v>20</v>
      </c>
      <c r="C8" s="202">
        <v>3.3141539999999985</v>
      </c>
      <c r="D8" s="199">
        <v>18.745785999999999</v>
      </c>
      <c r="E8" s="199">
        <v>10.93</v>
      </c>
      <c r="F8" s="12">
        <f t="shared" si="0"/>
        <v>71.507648673376025</v>
      </c>
      <c r="G8" s="72">
        <v>268</v>
      </c>
      <c r="H8" s="107">
        <v>5360</v>
      </c>
    </row>
    <row r="9" spans="1:8" ht="14.25" thickTop="1">
      <c r="A9" s="256" t="s">
        <v>58</v>
      </c>
      <c r="B9" s="53" t="s">
        <v>19</v>
      </c>
      <c r="C9" s="19">
        <v>10.38</v>
      </c>
      <c r="D9" s="19">
        <v>53.63</v>
      </c>
      <c r="E9" s="19">
        <v>59.52</v>
      </c>
      <c r="F9" s="12">
        <f t="shared" si="0"/>
        <v>-9.8958333333333339</v>
      </c>
      <c r="G9" s="20">
        <v>547</v>
      </c>
      <c r="H9" s="54">
        <v>569959.18999999994</v>
      </c>
    </row>
    <row r="10" spans="1:8" ht="14.25" thickBot="1">
      <c r="A10" s="255"/>
      <c r="B10" s="50" t="s">
        <v>20</v>
      </c>
      <c r="C10" s="20">
        <v>3.75</v>
      </c>
      <c r="D10" s="20">
        <v>22.79</v>
      </c>
      <c r="E10" s="20">
        <v>5.52</v>
      </c>
      <c r="F10" s="12">
        <f t="shared" si="0"/>
        <v>312.86231884057975</v>
      </c>
      <c r="G10" s="20">
        <v>275</v>
      </c>
      <c r="H10" s="54">
        <v>43060</v>
      </c>
    </row>
    <row r="11" spans="1:8" ht="14.25" thickTop="1">
      <c r="A11" s="256" t="s">
        <v>59</v>
      </c>
      <c r="B11" s="179" t="s">
        <v>19</v>
      </c>
      <c r="C11" s="100">
        <v>4.9039999999999999</v>
      </c>
      <c r="D11" s="100">
        <v>18.938844</v>
      </c>
      <c r="E11" s="99">
        <v>37.284797999999995</v>
      </c>
      <c r="F11" s="12">
        <f t="shared" si="0"/>
        <v>-49.204917242678903</v>
      </c>
      <c r="G11" s="71">
        <v>257</v>
      </c>
      <c r="H11" s="101">
        <v>20343.943920000002</v>
      </c>
    </row>
    <row r="12" spans="1:8" ht="14.25" thickBot="1">
      <c r="A12" s="255"/>
      <c r="B12" s="50" t="s">
        <v>20</v>
      </c>
      <c r="C12" s="100">
        <v>3.7688740000000003</v>
      </c>
      <c r="D12" s="100">
        <v>14.652849</v>
      </c>
      <c r="E12" s="99">
        <v>4.5066030000000001</v>
      </c>
      <c r="F12" s="12">
        <f t="shared" si="0"/>
        <v>225.14177530170727</v>
      </c>
      <c r="G12" s="102">
        <v>195</v>
      </c>
      <c r="H12" s="103">
        <v>3900</v>
      </c>
    </row>
    <row r="13" spans="1:8" ht="14.25" thickTop="1">
      <c r="A13" s="257" t="s">
        <v>60</v>
      </c>
      <c r="B13" s="56" t="s">
        <v>19</v>
      </c>
      <c r="C13" s="32">
        <v>3.1247449999999999</v>
      </c>
      <c r="D13" s="32">
        <v>33.828885999999997</v>
      </c>
      <c r="E13" s="32">
        <v>53.496000000000002</v>
      </c>
      <c r="F13" s="12">
        <f t="shared" si="0"/>
        <v>-36.763709436219536</v>
      </c>
      <c r="G13" s="32">
        <v>367</v>
      </c>
      <c r="H13" s="55">
        <v>45206.008448</v>
      </c>
    </row>
    <row r="14" spans="1:8" ht="14.25" thickBot="1">
      <c r="A14" s="258"/>
      <c r="B14" s="50" t="s">
        <v>20</v>
      </c>
      <c r="C14" s="16">
        <v>0.86799999999999999</v>
      </c>
      <c r="D14" s="16">
        <v>12.226000000000001</v>
      </c>
      <c r="E14" s="16">
        <v>0.85</v>
      </c>
      <c r="F14" s="12">
        <f t="shared" si="0"/>
        <v>1338.3529411764707</v>
      </c>
      <c r="G14" s="16">
        <v>165</v>
      </c>
      <c r="H14" s="52">
        <v>3300</v>
      </c>
    </row>
    <row r="15" spans="1:8" ht="14.25" thickTop="1">
      <c r="A15" s="256" t="s">
        <v>61</v>
      </c>
      <c r="B15" s="179" t="s">
        <v>19</v>
      </c>
      <c r="C15" s="31">
        <v>0</v>
      </c>
      <c r="D15" s="31">
        <v>0</v>
      </c>
      <c r="E15" s="31">
        <v>0</v>
      </c>
      <c r="F15" s="12" t="e">
        <f t="shared" si="0"/>
        <v>#DIV/0!</v>
      </c>
      <c r="G15" s="31">
        <v>0</v>
      </c>
      <c r="H15" s="49">
        <v>0</v>
      </c>
    </row>
    <row r="16" spans="1:8" ht="14.25" thickBot="1">
      <c r="A16" s="255"/>
      <c r="B16" s="50" t="s">
        <v>20</v>
      </c>
      <c r="C16" s="31">
        <v>0</v>
      </c>
      <c r="D16" s="31">
        <v>0</v>
      </c>
      <c r="E16" s="31">
        <v>0</v>
      </c>
      <c r="F16" s="12" t="e">
        <f t="shared" si="0"/>
        <v>#DIV/0!</v>
      </c>
      <c r="G16" s="16">
        <v>0</v>
      </c>
      <c r="H16" s="52">
        <v>0</v>
      </c>
    </row>
    <row r="17" spans="1:8" ht="14.25" thickTop="1">
      <c r="A17" s="257" t="s">
        <v>62</v>
      </c>
      <c r="B17" s="179" t="s">
        <v>19</v>
      </c>
      <c r="C17" s="32">
        <v>0</v>
      </c>
      <c r="D17" s="32">
        <v>0</v>
      </c>
      <c r="E17" s="71">
        <v>0.9</v>
      </c>
      <c r="F17" s="12">
        <f t="shared" si="0"/>
        <v>-100</v>
      </c>
      <c r="G17" s="32">
        <v>1</v>
      </c>
      <c r="H17" s="55">
        <v>12.2</v>
      </c>
    </row>
    <row r="18" spans="1:8" ht="14.25" thickBot="1">
      <c r="A18" s="257"/>
      <c r="B18" s="50" t="s">
        <v>20</v>
      </c>
      <c r="C18" s="16">
        <v>0</v>
      </c>
      <c r="D18" s="16">
        <v>0</v>
      </c>
      <c r="E18" s="72">
        <v>0.9</v>
      </c>
      <c r="F18" s="12">
        <f t="shared" si="0"/>
        <v>-100</v>
      </c>
      <c r="G18" s="16">
        <v>1</v>
      </c>
      <c r="H18" s="52">
        <v>12.2</v>
      </c>
    </row>
    <row r="19" spans="1:8" ht="14.25" thickTop="1">
      <c r="A19" s="259" t="s">
        <v>63</v>
      </c>
      <c r="B19" s="56" t="s">
        <v>19</v>
      </c>
      <c r="C19" s="32">
        <v>27.507400000000001</v>
      </c>
      <c r="D19" s="32">
        <v>184.90649999999999</v>
      </c>
      <c r="E19" s="32">
        <v>254.89920000000001</v>
      </c>
      <c r="F19" s="12">
        <f t="shared" si="0"/>
        <v>-27.458972017173849</v>
      </c>
      <c r="G19" s="31">
        <v>1651</v>
      </c>
      <c r="H19" s="55">
        <v>192455.23389999999</v>
      </c>
    </row>
    <row r="20" spans="1:8" ht="14.25" thickBot="1">
      <c r="A20" s="258"/>
      <c r="B20" s="50" t="s">
        <v>20</v>
      </c>
      <c r="C20" s="51">
        <v>4.2670000000000003</v>
      </c>
      <c r="D20" s="51">
        <v>40.727699999999999</v>
      </c>
      <c r="E20" s="51">
        <v>17.741599999999998</v>
      </c>
      <c r="F20" s="12">
        <f t="shared" si="0"/>
        <v>129.56046805248681</v>
      </c>
      <c r="G20" s="16">
        <v>473</v>
      </c>
      <c r="H20" s="182">
        <v>9460</v>
      </c>
    </row>
    <row r="21" spans="1:8" ht="14.25" thickTop="1">
      <c r="A21" s="256" t="s">
        <v>64</v>
      </c>
      <c r="B21" s="179" t="s">
        <v>19</v>
      </c>
      <c r="C21" s="71">
        <v>0</v>
      </c>
      <c r="D21" s="105">
        <v>0</v>
      </c>
      <c r="E21" s="105">
        <v>103.84</v>
      </c>
      <c r="F21" s="12">
        <f t="shared" si="0"/>
        <v>-100</v>
      </c>
      <c r="G21" s="72">
        <v>0</v>
      </c>
      <c r="H21" s="107">
        <v>0</v>
      </c>
    </row>
    <row r="22" spans="1:8" ht="14.25" thickBot="1">
      <c r="A22" s="255"/>
      <c r="B22" s="50" t="s">
        <v>20</v>
      </c>
      <c r="C22" s="72">
        <v>0</v>
      </c>
      <c r="D22" s="106">
        <v>0</v>
      </c>
      <c r="E22" s="106">
        <v>20.22</v>
      </c>
      <c r="F22" s="12">
        <f t="shared" si="0"/>
        <v>-100</v>
      </c>
      <c r="G22" s="72">
        <v>0</v>
      </c>
      <c r="H22" s="107">
        <v>0</v>
      </c>
    </row>
    <row r="23" spans="1:8" ht="14.25" thickTop="1">
      <c r="A23" s="257" t="s">
        <v>65</v>
      </c>
      <c r="B23" s="179" t="s">
        <v>19</v>
      </c>
      <c r="C23" s="32">
        <v>0</v>
      </c>
      <c r="D23" s="32">
        <v>1</v>
      </c>
      <c r="E23" s="32">
        <v>16</v>
      </c>
      <c r="F23" s="12">
        <f t="shared" si="0"/>
        <v>-93.75</v>
      </c>
      <c r="G23" s="32">
        <v>13</v>
      </c>
      <c r="H23" s="55">
        <v>1645</v>
      </c>
    </row>
    <row r="24" spans="1:8" ht="14.25" thickBot="1">
      <c r="A24" s="258"/>
      <c r="B24" s="50" t="s">
        <v>20</v>
      </c>
      <c r="C24" s="51">
        <v>0</v>
      </c>
      <c r="D24" s="51">
        <v>0</v>
      </c>
      <c r="E24" s="51">
        <v>7</v>
      </c>
      <c r="F24" s="12">
        <f t="shared" si="0"/>
        <v>-100</v>
      </c>
      <c r="G24" s="51">
        <v>4</v>
      </c>
      <c r="H24" s="52">
        <v>80</v>
      </c>
    </row>
    <row r="25" spans="1:8" ht="14.25" thickTop="1">
      <c r="A25" s="256" t="s">
        <v>50</v>
      </c>
      <c r="B25" s="56" t="s">
        <v>19</v>
      </c>
      <c r="C25" s="32">
        <f t="shared" ref="C25:E26" si="1">+C7+C9+C11+C13+C15+C17+C19+C21+C23</f>
        <v>53.447212999999991</v>
      </c>
      <c r="D25" s="32">
        <f t="shared" si="1"/>
        <v>333.398999</v>
      </c>
      <c r="E25" s="32">
        <f t="shared" si="1"/>
        <v>547.23999800000001</v>
      </c>
      <c r="F25" s="26">
        <f t="shared" si="0"/>
        <v>-39.076273624282855</v>
      </c>
      <c r="G25" s="32">
        <f>+G7+G9+G11+G13+G15+G17+G19+G21+G23</f>
        <v>3324</v>
      </c>
      <c r="H25" s="32">
        <f>+H7+H9+H11+H13+H15+H17+H19+H21+H23</f>
        <v>881988.62626799988</v>
      </c>
    </row>
    <row r="26" spans="1:8">
      <c r="A26" s="250"/>
      <c r="B26" s="48" t="s">
        <v>20</v>
      </c>
      <c r="C26" s="32">
        <f t="shared" si="1"/>
        <v>15.968028</v>
      </c>
      <c r="D26" s="32">
        <f t="shared" si="1"/>
        <v>109.142335</v>
      </c>
      <c r="E26" s="32">
        <f t="shared" si="1"/>
        <v>67.668203000000005</v>
      </c>
      <c r="F26" s="12">
        <f t="shared" si="0"/>
        <v>61.290429125183053</v>
      </c>
      <c r="G26" s="32">
        <f>+G8+G10+G12+G14+G16+G18+G20+G22+G24</f>
        <v>1381</v>
      </c>
      <c r="H26" s="32">
        <f>+H8+H10+H12+H14+H16+H18+H20+H22+H24</f>
        <v>65172.2</v>
      </c>
    </row>
    <row r="27" spans="1:8" ht="14.25" thickBot="1">
      <c r="A27" s="255"/>
      <c r="B27" s="50" t="s">
        <v>49</v>
      </c>
      <c r="C27" s="16">
        <f>+C25</f>
        <v>53.447212999999991</v>
      </c>
      <c r="D27" s="16">
        <f>+D25</f>
        <v>333.398999</v>
      </c>
      <c r="E27" s="16">
        <f>+E25</f>
        <v>547.23999800000001</v>
      </c>
      <c r="F27" s="17">
        <f t="shared" si="0"/>
        <v>-39.076273624282855</v>
      </c>
      <c r="G27" s="16">
        <f>+G25</f>
        <v>3324</v>
      </c>
      <c r="H27" s="16">
        <f>+H25</f>
        <v>881988.62626799988</v>
      </c>
    </row>
    <row r="28" spans="1:8" ht="14.25" thickTop="1"/>
    <row r="29" spans="1:8">
      <c r="A29" s="8"/>
    </row>
  </sheetData>
  <mergeCells count="21">
    <mergeCell ref="A17:A18"/>
    <mergeCell ref="A19:A20"/>
    <mergeCell ref="A21:A22"/>
    <mergeCell ref="A23:A24"/>
    <mergeCell ref="A25:A27"/>
    <mergeCell ref="A7:A8"/>
    <mergeCell ref="A9:A10"/>
    <mergeCell ref="A11:A12"/>
    <mergeCell ref="A13:A14"/>
    <mergeCell ref="A15:A16"/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</mergeCells>
  <phoneticPr fontId="20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81"/>
  <sheetViews>
    <sheetView workbookViewId="0">
      <pane xSplit="1" ySplit="6" topLeftCell="B7" activePane="bottomRight" state="frozen"/>
      <selection pane="topRight"/>
      <selection pane="bottomLeft"/>
      <selection pane="bottomRight" activeCell="C74" sqref="C74"/>
    </sheetView>
  </sheetViews>
  <sheetFormatPr defaultColWidth="9" defaultRowHeight="13.5"/>
  <cols>
    <col min="1" max="1" width="4.25" style="7" customWidth="1"/>
    <col min="2" max="2" width="17.625" style="8" customWidth="1"/>
    <col min="3" max="5" width="9" style="8"/>
    <col min="6" max="6" width="10.375" style="8" customWidth="1"/>
    <col min="7" max="7" width="9" style="8"/>
    <col min="8" max="8" width="9.625" style="8" customWidth="1"/>
    <col min="9" max="12" width="9" style="8"/>
    <col min="13" max="13" width="11.875" style="8" customWidth="1"/>
    <col min="14" max="14" width="9.625" style="8" customWidth="1"/>
    <col min="15" max="16384" width="9" style="8"/>
  </cols>
  <sheetData>
    <row r="1" spans="1:14">
      <c r="A1" s="224" t="s">
        <v>124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pans="1:14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1:14" ht="14.25" thickBot="1">
      <c r="A3" s="274" t="s">
        <v>125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</row>
    <row r="4" spans="1:14" ht="13.5" customHeight="1">
      <c r="A4" s="220" t="s">
        <v>96</v>
      </c>
      <c r="B4" s="9" t="s">
        <v>3</v>
      </c>
      <c r="C4" s="230" t="s">
        <v>4</v>
      </c>
      <c r="D4" s="231"/>
      <c r="E4" s="231"/>
      <c r="F4" s="264"/>
      <c r="G4" s="226" t="s">
        <v>5</v>
      </c>
      <c r="H4" s="264"/>
      <c r="I4" s="226" t="s">
        <v>6</v>
      </c>
      <c r="J4" s="232"/>
      <c r="K4" s="232"/>
      <c r="L4" s="232"/>
      <c r="M4" s="232"/>
      <c r="N4" s="282" t="s">
        <v>7</v>
      </c>
    </row>
    <row r="5" spans="1:14">
      <c r="A5" s="221"/>
      <c r="B5" s="10" t="s">
        <v>8</v>
      </c>
      <c r="C5" s="233" t="s">
        <v>9</v>
      </c>
      <c r="D5" s="233" t="s">
        <v>10</v>
      </c>
      <c r="E5" s="233" t="s">
        <v>11</v>
      </c>
      <c r="F5" s="215" t="s">
        <v>12</v>
      </c>
      <c r="G5" s="233" t="s">
        <v>13</v>
      </c>
      <c r="H5" s="233" t="s">
        <v>14</v>
      </c>
      <c r="I5" s="214" t="s">
        <v>13</v>
      </c>
      <c r="J5" s="265" t="s">
        <v>15</v>
      </c>
      <c r="K5" s="266"/>
      <c r="L5" s="267"/>
      <c r="M5" s="215" t="s">
        <v>12</v>
      </c>
      <c r="N5" s="283"/>
    </row>
    <row r="6" spans="1:14">
      <c r="A6" s="236"/>
      <c r="B6" s="10" t="s">
        <v>16</v>
      </c>
      <c r="C6" s="234"/>
      <c r="D6" s="234"/>
      <c r="E6" s="234"/>
      <c r="F6" s="216" t="s">
        <v>17</v>
      </c>
      <c r="G6" s="268"/>
      <c r="H6" s="268"/>
      <c r="I6" s="24" t="s">
        <v>18</v>
      </c>
      <c r="J6" s="215" t="s">
        <v>9</v>
      </c>
      <c r="K6" s="25" t="s">
        <v>10</v>
      </c>
      <c r="L6" s="96" t="s">
        <v>11</v>
      </c>
      <c r="M6" s="216" t="s">
        <v>17</v>
      </c>
      <c r="N6" s="183" t="s">
        <v>17</v>
      </c>
    </row>
    <row r="7" spans="1:14">
      <c r="A7" s="269" t="s">
        <v>2</v>
      </c>
      <c r="B7" s="214" t="s">
        <v>19</v>
      </c>
      <c r="C7" s="71">
        <v>1109.48</v>
      </c>
      <c r="D7" s="71">
        <v>5196.18</v>
      </c>
      <c r="E7" s="71">
        <v>4780.8900000000003</v>
      </c>
      <c r="F7" s="31">
        <f t="shared" ref="F7:F23" si="0">(D7-E7)/E7*100</f>
        <v>8.6864579607562593</v>
      </c>
      <c r="G7" s="75">
        <v>39513</v>
      </c>
      <c r="H7" s="75">
        <v>3703287.57</v>
      </c>
      <c r="I7" s="75">
        <v>3308</v>
      </c>
      <c r="J7" s="72">
        <v>184.36</v>
      </c>
      <c r="K7" s="72">
        <v>2653.82</v>
      </c>
      <c r="L7" s="72">
        <v>3597.06</v>
      </c>
      <c r="M7" s="32">
        <f t="shared" ref="M7:M14" si="1">(K7-L7)/L7*100</f>
        <v>-26.222526174153334</v>
      </c>
      <c r="N7" s="108">
        <f t="shared" ref="N7:N19" si="2">D7/D202*100</f>
        <v>39.829814090357218</v>
      </c>
    </row>
    <row r="8" spans="1:14">
      <c r="A8" s="270"/>
      <c r="B8" s="214" t="s">
        <v>20</v>
      </c>
      <c r="C8" s="71">
        <v>329.53</v>
      </c>
      <c r="D8" s="71">
        <v>1727.96</v>
      </c>
      <c r="E8" s="71">
        <v>1185.05</v>
      </c>
      <c r="F8" s="31">
        <f t="shared" si="0"/>
        <v>45.813256824606562</v>
      </c>
      <c r="G8" s="75">
        <v>22720</v>
      </c>
      <c r="H8" s="75">
        <v>454400</v>
      </c>
      <c r="I8" s="75">
        <v>1870</v>
      </c>
      <c r="J8" s="72">
        <v>69.040000000000006</v>
      </c>
      <c r="K8" s="72">
        <v>1001.24</v>
      </c>
      <c r="L8" s="72">
        <v>1361.18</v>
      </c>
      <c r="M8" s="31">
        <f t="shared" si="1"/>
        <v>-26.443233077183038</v>
      </c>
      <c r="N8" s="108">
        <f t="shared" si="2"/>
        <v>40.327154575937826</v>
      </c>
    </row>
    <row r="9" spans="1:14">
      <c r="A9" s="270"/>
      <c r="B9" s="214" t="s">
        <v>21</v>
      </c>
      <c r="C9" s="71">
        <v>97.24</v>
      </c>
      <c r="D9" s="71">
        <v>518.08000000000004</v>
      </c>
      <c r="E9" s="71">
        <v>514.79999999999995</v>
      </c>
      <c r="F9" s="31">
        <f t="shared" si="0"/>
        <v>0.63714063714065394</v>
      </c>
      <c r="G9" s="75">
        <v>367</v>
      </c>
      <c r="H9" s="75">
        <v>511364.44</v>
      </c>
      <c r="I9" s="75">
        <v>28</v>
      </c>
      <c r="J9" s="72">
        <v>0</v>
      </c>
      <c r="K9" s="72">
        <v>205.88</v>
      </c>
      <c r="L9" s="72">
        <v>1349.89</v>
      </c>
      <c r="M9" s="31">
        <f t="shared" si="1"/>
        <v>-84.74838690559973</v>
      </c>
      <c r="N9" s="108">
        <f t="shared" si="2"/>
        <v>65.903349550079966</v>
      </c>
    </row>
    <row r="10" spans="1:14">
      <c r="A10" s="270"/>
      <c r="B10" s="214" t="s">
        <v>22</v>
      </c>
      <c r="C10" s="71">
        <v>18.87</v>
      </c>
      <c r="D10" s="71">
        <v>156.16</v>
      </c>
      <c r="E10" s="71">
        <v>147.97</v>
      </c>
      <c r="F10" s="31">
        <f t="shared" si="0"/>
        <v>5.5349057241332691</v>
      </c>
      <c r="G10" s="75">
        <v>15752</v>
      </c>
      <c r="H10" s="75">
        <v>122043.66</v>
      </c>
      <c r="I10" s="75">
        <v>370</v>
      </c>
      <c r="J10" s="72">
        <v>14.81</v>
      </c>
      <c r="K10" s="72">
        <v>37.64</v>
      </c>
      <c r="L10" s="72">
        <v>21.13</v>
      </c>
      <c r="M10" s="31">
        <f t="shared" si="1"/>
        <v>78.135352579271185</v>
      </c>
      <c r="N10" s="108">
        <f t="shared" si="2"/>
        <v>77.616750247404624</v>
      </c>
    </row>
    <row r="11" spans="1:14">
      <c r="A11" s="270"/>
      <c r="B11" s="214" t="s">
        <v>23</v>
      </c>
      <c r="C11" s="71">
        <v>5.25</v>
      </c>
      <c r="D11" s="71">
        <v>29.57</v>
      </c>
      <c r="E11" s="71">
        <v>27.62</v>
      </c>
      <c r="F11" s="31">
        <f t="shared" si="0"/>
        <v>7.0601013758146243</v>
      </c>
      <c r="G11" s="75">
        <v>663</v>
      </c>
      <c r="H11" s="75">
        <v>5340.99</v>
      </c>
      <c r="I11" s="75">
        <v>8</v>
      </c>
      <c r="J11" s="72">
        <v>0</v>
      </c>
      <c r="K11" s="72">
        <v>3.11</v>
      </c>
      <c r="L11" s="72">
        <v>2.99</v>
      </c>
      <c r="M11" s="31">
        <f t="shared" si="1"/>
        <v>4.0133779264213931</v>
      </c>
      <c r="N11" s="108">
        <f t="shared" si="2"/>
        <v>52.165093883587886</v>
      </c>
    </row>
    <row r="12" spans="1:14">
      <c r="A12" s="270"/>
      <c r="B12" s="214" t="s">
        <v>24</v>
      </c>
      <c r="C12" s="71">
        <v>67</v>
      </c>
      <c r="D12" s="71">
        <v>1116.96</v>
      </c>
      <c r="E12" s="71">
        <v>1272.55</v>
      </c>
      <c r="F12" s="31">
        <f t="shared" si="0"/>
        <v>-12.22663156653962</v>
      </c>
      <c r="G12" s="75">
        <v>1190</v>
      </c>
      <c r="H12" s="75">
        <v>1065064.26</v>
      </c>
      <c r="I12" s="75">
        <v>144</v>
      </c>
      <c r="J12" s="72">
        <v>0</v>
      </c>
      <c r="K12" s="72">
        <v>978.98</v>
      </c>
      <c r="L12" s="72">
        <v>598.28</v>
      </c>
      <c r="M12" s="31">
        <f t="shared" si="1"/>
        <v>63.632412917028823</v>
      </c>
      <c r="N12" s="108">
        <f t="shared" si="2"/>
        <v>60.590494138469118</v>
      </c>
    </row>
    <row r="13" spans="1:14">
      <c r="A13" s="270"/>
      <c r="B13" s="214" t="s">
        <v>25</v>
      </c>
      <c r="C13" s="71">
        <v>2211.29</v>
      </c>
      <c r="D13" s="71">
        <v>3350.65</v>
      </c>
      <c r="E13" s="71">
        <v>2654.17</v>
      </c>
      <c r="F13" s="31">
        <f t="shared" si="0"/>
        <v>26.240971753881624</v>
      </c>
      <c r="G13" s="75">
        <v>1579</v>
      </c>
      <c r="H13" s="75">
        <v>61351.94</v>
      </c>
      <c r="I13" s="75">
        <v>424</v>
      </c>
      <c r="J13" s="72">
        <v>216.57</v>
      </c>
      <c r="K13" s="72">
        <v>1361.37</v>
      </c>
      <c r="L13" s="72">
        <v>819.3</v>
      </c>
      <c r="M13" s="31">
        <f t="shared" si="1"/>
        <v>66.162577810325885</v>
      </c>
      <c r="N13" s="108">
        <f t="shared" si="2"/>
        <v>51.528773432635901</v>
      </c>
    </row>
    <row r="14" spans="1:14">
      <c r="A14" s="270"/>
      <c r="B14" s="214" t="s">
        <v>26</v>
      </c>
      <c r="C14" s="71">
        <v>178.95</v>
      </c>
      <c r="D14" s="71">
        <v>902.65</v>
      </c>
      <c r="E14" s="71">
        <v>897.46</v>
      </c>
      <c r="F14" s="31">
        <f t="shared" si="0"/>
        <v>0.57829875426202182</v>
      </c>
      <c r="G14" s="75">
        <v>21443</v>
      </c>
      <c r="H14" s="75">
        <v>6337023.3600000003</v>
      </c>
      <c r="I14" s="75">
        <v>520</v>
      </c>
      <c r="J14" s="72">
        <v>13.75</v>
      </c>
      <c r="K14" s="72">
        <v>147.82</v>
      </c>
      <c r="L14" s="72">
        <v>199.86</v>
      </c>
      <c r="M14" s="31">
        <f t="shared" si="1"/>
        <v>-26.03822675873112</v>
      </c>
      <c r="N14" s="108">
        <f t="shared" si="2"/>
        <v>61.486983554006727</v>
      </c>
    </row>
    <row r="15" spans="1:14">
      <c r="A15" s="270"/>
      <c r="B15" s="214" t="s">
        <v>27</v>
      </c>
      <c r="C15" s="71">
        <v>98.86</v>
      </c>
      <c r="D15" s="71">
        <v>184.37</v>
      </c>
      <c r="E15" s="71">
        <v>207.34</v>
      </c>
      <c r="F15" s="31">
        <f t="shared" si="0"/>
        <v>-11.078421915694028</v>
      </c>
      <c r="G15" s="75">
        <v>80</v>
      </c>
      <c r="H15" s="75">
        <v>81748.149999999994</v>
      </c>
      <c r="I15" s="75">
        <v>0</v>
      </c>
      <c r="J15" s="72"/>
      <c r="K15" s="87"/>
      <c r="L15" s="72">
        <v>3.68</v>
      </c>
      <c r="M15" s="31"/>
      <c r="N15" s="108">
        <f t="shared" si="2"/>
        <v>78.44099715802102</v>
      </c>
    </row>
    <row r="16" spans="1:14">
      <c r="A16" s="270"/>
      <c r="B16" s="14" t="s">
        <v>28</v>
      </c>
      <c r="C16" s="71">
        <v>27.92</v>
      </c>
      <c r="D16" s="71">
        <v>112.8</v>
      </c>
      <c r="E16" s="71">
        <v>109.41</v>
      </c>
      <c r="F16" s="31">
        <f t="shared" si="0"/>
        <v>3.0984370715656713</v>
      </c>
      <c r="G16" s="75">
        <v>27</v>
      </c>
      <c r="H16" s="75">
        <v>28223.99</v>
      </c>
      <c r="I16" s="75">
        <v>0</v>
      </c>
      <c r="J16" s="72"/>
      <c r="K16" s="72"/>
      <c r="L16" s="72">
        <v>3.68</v>
      </c>
      <c r="M16" s="31"/>
      <c r="N16" s="108">
        <f t="shared" si="2"/>
        <v>100</v>
      </c>
    </row>
    <row r="17" spans="1:14">
      <c r="A17" s="270"/>
      <c r="B17" s="14" t="s">
        <v>29</v>
      </c>
      <c r="C17" s="71">
        <v>0</v>
      </c>
      <c r="D17" s="71">
        <v>0.57999999999999996</v>
      </c>
      <c r="E17" s="71"/>
      <c r="F17" s="31" t="e">
        <f t="shared" si="0"/>
        <v>#DIV/0!</v>
      </c>
      <c r="G17" s="75">
        <v>1</v>
      </c>
      <c r="H17" s="75">
        <v>191.2</v>
      </c>
      <c r="I17" s="75">
        <v>0</v>
      </c>
      <c r="J17" s="72"/>
      <c r="K17" s="72"/>
      <c r="L17" s="72"/>
      <c r="M17" s="31"/>
      <c r="N17" s="108">
        <f t="shared" si="2"/>
        <v>6.2799549792193048</v>
      </c>
    </row>
    <row r="18" spans="1:14">
      <c r="A18" s="270"/>
      <c r="B18" s="14" t="s">
        <v>30</v>
      </c>
      <c r="C18" s="71">
        <v>70.94</v>
      </c>
      <c r="D18" s="71">
        <v>70.989999999999995</v>
      </c>
      <c r="E18" s="71">
        <v>97.93</v>
      </c>
      <c r="F18" s="31">
        <f t="shared" si="0"/>
        <v>-27.509445522311864</v>
      </c>
      <c r="G18" s="75">
        <v>52</v>
      </c>
      <c r="H18" s="75">
        <v>53332.959999999999</v>
      </c>
      <c r="I18" s="75">
        <v>0</v>
      </c>
      <c r="J18" s="72"/>
      <c r="K18" s="72"/>
      <c r="L18" s="72"/>
      <c r="M18" s="31"/>
      <c r="N18" s="108">
        <f t="shared" si="2"/>
        <v>64.196006912514619</v>
      </c>
    </row>
    <row r="19" spans="1:14" ht="14.25" thickBot="1">
      <c r="A19" s="271"/>
      <c r="B19" s="15" t="s">
        <v>31</v>
      </c>
      <c r="C19" s="16">
        <f t="shared" ref="C19:L19" si="3">C7+C9+C10+C11+C12+C13+C14+C15</f>
        <v>3786.94</v>
      </c>
      <c r="D19" s="16">
        <f t="shared" si="3"/>
        <v>11454.62</v>
      </c>
      <c r="E19" s="16">
        <f t="shared" si="3"/>
        <v>10502.8</v>
      </c>
      <c r="F19" s="16">
        <f t="shared" si="0"/>
        <v>9.0625357047644588</v>
      </c>
      <c r="G19" s="16">
        <f t="shared" si="3"/>
        <v>80587</v>
      </c>
      <c r="H19" s="16">
        <f t="shared" si="3"/>
        <v>11887224.370000001</v>
      </c>
      <c r="I19" s="16">
        <f t="shared" si="3"/>
        <v>4802</v>
      </c>
      <c r="J19" s="16">
        <f t="shared" si="3"/>
        <v>429.49</v>
      </c>
      <c r="K19" s="16">
        <f t="shared" si="3"/>
        <v>5388.62</v>
      </c>
      <c r="L19" s="16">
        <f t="shared" si="3"/>
        <v>6592.19</v>
      </c>
      <c r="M19" s="16">
        <f t="shared" ref="M19:M22" si="4">(K19-L19)/L19*100</f>
        <v>-18.257513815590869</v>
      </c>
      <c r="N19" s="109">
        <f t="shared" si="2"/>
        <v>47.452803646387068</v>
      </c>
    </row>
    <row r="20" spans="1:14" ht="15" thickTop="1" thickBot="1">
      <c r="A20" s="272" t="s">
        <v>32</v>
      </c>
      <c r="B20" s="18" t="s">
        <v>19</v>
      </c>
      <c r="C20" s="19">
        <v>210.77254099999999</v>
      </c>
      <c r="D20" s="19">
        <v>1527.3831869999999</v>
      </c>
      <c r="E20" s="19">
        <v>1256.954522</v>
      </c>
      <c r="F20" s="110">
        <f t="shared" si="0"/>
        <v>21.514594224913406</v>
      </c>
      <c r="G20" s="20">
        <v>7142</v>
      </c>
      <c r="H20" s="20">
        <v>783279.47270000004</v>
      </c>
      <c r="I20" s="20">
        <v>614</v>
      </c>
      <c r="J20" s="19">
        <v>81.452063999999993</v>
      </c>
      <c r="K20" s="20">
        <v>862.55486099999996</v>
      </c>
      <c r="L20" s="20">
        <v>700.59952599999997</v>
      </c>
      <c r="M20" s="110">
        <f t="shared" si="4"/>
        <v>23.116677786619</v>
      </c>
      <c r="N20" s="111">
        <f>D20/D202*100</f>
        <v>11.70771381725562</v>
      </c>
    </row>
    <row r="21" spans="1:14" ht="14.25" thickBot="1">
      <c r="A21" s="261"/>
      <c r="B21" s="214" t="s">
        <v>20</v>
      </c>
      <c r="C21" s="20">
        <v>61.154680999999997</v>
      </c>
      <c r="D21" s="20">
        <v>423.00628499999999</v>
      </c>
      <c r="E21" s="20">
        <v>227.37702200000001</v>
      </c>
      <c r="F21" s="31">
        <f t="shared" si="0"/>
        <v>86.037393435472111</v>
      </c>
      <c r="G21" s="20">
        <v>3575</v>
      </c>
      <c r="H21" s="20">
        <v>71480</v>
      </c>
      <c r="I21" s="20">
        <v>300</v>
      </c>
      <c r="J21" s="20">
        <v>25.381257999999999</v>
      </c>
      <c r="K21" s="20">
        <v>217.74009699999999</v>
      </c>
      <c r="L21" s="20">
        <v>179.57978</v>
      </c>
      <c r="M21" s="31">
        <f t="shared" si="4"/>
        <v>21.249784914537699</v>
      </c>
      <c r="N21" s="108">
        <f>D21/D203*100</f>
        <v>9.872126578038964</v>
      </c>
    </row>
    <row r="22" spans="1:14" ht="14.25" thickBot="1">
      <c r="A22" s="261"/>
      <c r="B22" s="214" t="s">
        <v>21</v>
      </c>
      <c r="C22" s="20">
        <v>3.5761440000000002</v>
      </c>
      <c r="D22" s="20">
        <v>8.4226589999999995</v>
      </c>
      <c r="E22" s="20">
        <v>11.862572</v>
      </c>
      <c r="F22" s="31">
        <f t="shared" si="0"/>
        <v>-28.998036850693094</v>
      </c>
      <c r="G22" s="20">
        <v>6</v>
      </c>
      <c r="H22" s="20">
        <v>16231.353634999999</v>
      </c>
      <c r="I22" s="20"/>
      <c r="J22" s="20"/>
      <c r="K22" s="20"/>
      <c r="L22" s="20">
        <v>0.6</v>
      </c>
      <c r="M22" s="31">
        <f t="shared" si="4"/>
        <v>-100</v>
      </c>
      <c r="N22" s="108">
        <f>D22/D204*100</f>
        <v>1.0714203216069467</v>
      </c>
    </row>
    <row r="23" spans="1:14" ht="14.25" thickBot="1">
      <c r="A23" s="261"/>
      <c r="B23" s="214" t="s">
        <v>22</v>
      </c>
      <c r="C23" s="20">
        <v>5.998272</v>
      </c>
      <c r="D23" s="20">
        <v>15.625076999999999</v>
      </c>
      <c r="E23" s="20">
        <v>1.487973</v>
      </c>
      <c r="F23" s="31">
        <f t="shared" si="0"/>
        <v>950.09143311068146</v>
      </c>
      <c r="G23" s="20">
        <v>2076</v>
      </c>
      <c r="H23" s="20">
        <v>19602.95</v>
      </c>
      <c r="I23" s="20">
        <v>1</v>
      </c>
      <c r="J23" s="20"/>
      <c r="K23" s="20">
        <v>0.04</v>
      </c>
      <c r="L23" s="20">
        <v>0.41699999999999998</v>
      </c>
      <c r="M23" s="31"/>
      <c r="N23" s="108">
        <f>D23/D205*100</f>
        <v>7.7661865977552909</v>
      </c>
    </row>
    <row r="24" spans="1:14" ht="14.25" thickBot="1">
      <c r="A24" s="261"/>
      <c r="B24" s="214" t="s">
        <v>23</v>
      </c>
      <c r="C24" s="20"/>
      <c r="D24" s="20"/>
      <c r="E24" s="20"/>
      <c r="F24" s="31"/>
      <c r="G24" s="20"/>
      <c r="H24" s="20"/>
      <c r="I24" s="20"/>
      <c r="J24" s="20"/>
      <c r="K24" s="20"/>
      <c r="L24" s="20"/>
      <c r="M24" s="31"/>
      <c r="N24" s="108"/>
    </row>
    <row r="25" spans="1:14" ht="14.25" thickBot="1">
      <c r="A25" s="261"/>
      <c r="B25" s="214" t="s">
        <v>24</v>
      </c>
      <c r="C25" s="21">
        <v>0.20647699999999999</v>
      </c>
      <c r="D25" s="21">
        <v>2.2197559999999998</v>
      </c>
      <c r="E25" s="20">
        <v>6.4267250000000002</v>
      </c>
      <c r="F25" s="31">
        <f>(D25-E25)/E25*100</f>
        <v>-65.46054172226134</v>
      </c>
      <c r="G25" s="20">
        <v>429</v>
      </c>
      <c r="H25" s="20">
        <v>3466.8</v>
      </c>
      <c r="I25" s="20"/>
      <c r="J25" s="21"/>
      <c r="K25" s="20"/>
      <c r="L25" s="20"/>
      <c r="M25" s="31" t="e">
        <f>(K25-L25)/L25*100</f>
        <v>#DIV/0!</v>
      </c>
      <c r="N25" s="108">
        <f>D25/D207*100</f>
        <v>0.12041264942955132</v>
      </c>
    </row>
    <row r="26" spans="1:14" ht="14.25" thickBot="1">
      <c r="A26" s="261"/>
      <c r="B26" s="214" t="s">
        <v>25</v>
      </c>
      <c r="C26" s="22"/>
      <c r="D26" s="22">
        <v>7.2074199999999999</v>
      </c>
      <c r="E26" s="22">
        <v>3.5608200000000001</v>
      </c>
      <c r="F26" s="31"/>
      <c r="G26" s="22">
        <v>3</v>
      </c>
      <c r="H26" s="22">
        <v>360.37099999999998</v>
      </c>
      <c r="I26" s="22"/>
      <c r="J26" s="22"/>
      <c r="K26" s="22"/>
      <c r="L26" s="22">
        <v>0.29767500000000002</v>
      </c>
      <c r="M26" s="31"/>
      <c r="N26" s="108"/>
    </row>
    <row r="27" spans="1:14" ht="14.25" thickBot="1">
      <c r="A27" s="261"/>
      <c r="B27" s="214" t="s">
        <v>26</v>
      </c>
      <c r="C27" s="20">
        <v>6.04</v>
      </c>
      <c r="D27" s="20">
        <v>54.5</v>
      </c>
      <c r="E27" s="20">
        <v>74.510000000000005</v>
      </c>
      <c r="F27" s="31">
        <f>(D27-E27)/E27*100</f>
        <v>-26.855455643537784</v>
      </c>
      <c r="G27" s="20">
        <v>14393</v>
      </c>
      <c r="H27" s="20">
        <v>1191593.93</v>
      </c>
      <c r="I27" s="20">
        <v>32</v>
      </c>
      <c r="J27" s="20">
        <v>0.19048199999999901</v>
      </c>
      <c r="K27" s="20">
        <v>18.110050999999999</v>
      </c>
      <c r="L27" s="20">
        <v>46.360250999999998</v>
      </c>
      <c r="M27" s="31">
        <f>(K27-L27)/L27*100</f>
        <v>-60.936253343408339</v>
      </c>
      <c r="N27" s="108">
        <f>D27/D209*100</f>
        <v>3.7124473535626952</v>
      </c>
    </row>
    <row r="28" spans="1:14" ht="14.25" thickBot="1">
      <c r="A28" s="261"/>
      <c r="B28" s="214" t="s">
        <v>27</v>
      </c>
      <c r="C28" s="20">
        <v>2.208396</v>
      </c>
      <c r="D28" s="20">
        <v>2.208396</v>
      </c>
      <c r="E28" s="20">
        <v>1.963962</v>
      </c>
      <c r="F28" s="31"/>
      <c r="G28" s="20">
        <v>1</v>
      </c>
      <c r="H28" s="20">
        <v>668.84282599999995</v>
      </c>
      <c r="I28" s="20"/>
      <c r="J28" s="20"/>
      <c r="K28" s="20"/>
      <c r="L28" s="20"/>
      <c r="M28" s="31"/>
      <c r="N28" s="108"/>
    </row>
    <row r="29" spans="1:14" ht="14.25" thickBot="1">
      <c r="A29" s="261"/>
      <c r="B29" s="14" t="s">
        <v>28</v>
      </c>
      <c r="C29" s="40"/>
      <c r="D29" s="40"/>
      <c r="E29" s="40"/>
      <c r="F29" s="31"/>
      <c r="G29" s="40"/>
      <c r="H29" s="40"/>
      <c r="I29" s="40"/>
      <c r="J29" s="40"/>
      <c r="K29" s="40"/>
      <c r="L29" s="40"/>
      <c r="M29" s="31"/>
      <c r="N29" s="108"/>
    </row>
    <row r="30" spans="1:14" ht="14.25" thickBot="1">
      <c r="A30" s="261"/>
      <c r="B30" s="14" t="s">
        <v>29</v>
      </c>
      <c r="C30" s="40">
        <v>2.208396</v>
      </c>
      <c r="D30" s="40">
        <v>2.208396</v>
      </c>
      <c r="E30" s="40">
        <v>1.963962</v>
      </c>
      <c r="F30" s="31"/>
      <c r="G30" s="40">
        <v>1</v>
      </c>
      <c r="H30" s="40">
        <v>668.84282599999995</v>
      </c>
      <c r="I30" s="40"/>
      <c r="J30" s="40"/>
      <c r="K30" s="40"/>
      <c r="L30" s="40"/>
      <c r="M30" s="31"/>
      <c r="N30" s="108"/>
    </row>
    <row r="31" spans="1:14" ht="14.25" thickBot="1">
      <c r="A31" s="261"/>
      <c r="B31" s="14" t="s">
        <v>30</v>
      </c>
      <c r="C31" s="40"/>
      <c r="D31" s="40"/>
      <c r="E31" s="40"/>
      <c r="F31" s="31"/>
      <c r="G31" s="40"/>
      <c r="H31" s="40"/>
      <c r="I31" s="40"/>
      <c r="J31" s="40"/>
      <c r="K31" s="40"/>
      <c r="L31" s="40"/>
      <c r="M31" s="31"/>
      <c r="N31" s="108"/>
    </row>
    <row r="32" spans="1:14" ht="14.25" thickBot="1">
      <c r="A32" s="262"/>
      <c r="B32" s="15" t="s">
        <v>31</v>
      </c>
      <c r="C32" s="16">
        <f t="shared" ref="C32:L32" si="5">C20+C22+C23+C24+C25+C26+C27+C28</f>
        <v>228.80182999999997</v>
      </c>
      <c r="D32" s="16">
        <f t="shared" si="5"/>
        <v>1617.5664949999998</v>
      </c>
      <c r="E32" s="16">
        <f t="shared" si="5"/>
        <v>1356.766574</v>
      </c>
      <c r="F32" s="16">
        <f t="shared" ref="F32:F38" si="6">(D32-E32)/E32*100</f>
        <v>19.222165846193658</v>
      </c>
      <c r="G32" s="16">
        <f t="shared" si="5"/>
        <v>24050</v>
      </c>
      <c r="H32" s="16">
        <f t="shared" si="5"/>
        <v>2015203.7201609998</v>
      </c>
      <c r="I32" s="16">
        <f t="shared" si="5"/>
        <v>647</v>
      </c>
      <c r="J32" s="16">
        <f t="shared" si="5"/>
        <v>81.642545999999996</v>
      </c>
      <c r="K32" s="16">
        <f t="shared" si="5"/>
        <v>880.70491199999992</v>
      </c>
      <c r="L32" s="16">
        <f t="shared" si="5"/>
        <v>748.274452</v>
      </c>
      <c r="M32" s="16">
        <f t="shared" ref="M32:M38" si="7">(K32-L32)/L32*100</f>
        <v>17.698113258582818</v>
      </c>
      <c r="N32" s="109">
        <f>D32/D214*100</f>
        <v>6.7010573264071214</v>
      </c>
    </row>
    <row r="33" spans="1:14" ht="15" thickTop="1" thickBot="1">
      <c r="A33" s="263" t="s">
        <v>33</v>
      </c>
      <c r="B33" s="18" t="s">
        <v>19</v>
      </c>
      <c r="C33" s="104">
        <v>469.47294999999963</v>
      </c>
      <c r="D33" s="104">
        <v>2454.614654</v>
      </c>
      <c r="E33" s="91">
        <v>2008.961303</v>
      </c>
      <c r="F33" s="110">
        <f t="shared" si="6"/>
        <v>22.183272038864153</v>
      </c>
      <c r="G33" s="72">
        <v>16430</v>
      </c>
      <c r="H33" s="72">
        <v>2485439.600909011</v>
      </c>
      <c r="I33" s="72">
        <v>1098</v>
      </c>
      <c r="J33" s="72">
        <v>204.42</v>
      </c>
      <c r="K33" s="72">
        <v>1369.3200000000002</v>
      </c>
      <c r="L33" s="72">
        <v>1005.2800000000001</v>
      </c>
      <c r="M33" s="110">
        <f t="shared" si="7"/>
        <v>36.212796434824135</v>
      </c>
      <c r="N33" s="111">
        <f t="shared" ref="N33:N38" si="8">D33/D202*100</f>
        <v>18.815138300114025</v>
      </c>
    </row>
    <row r="34" spans="1:14" ht="14.25" thickBot="1">
      <c r="A34" s="261"/>
      <c r="B34" s="214" t="s">
        <v>20</v>
      </c>
      <c r="C34" s="104">
        <v>134.03581699999995</v>
      </c>
      <c r="D34" s="104">
        <v>737.41680599999995</v>
      </c>
      <c r="E34" s="91">
        <v>459.361963</v>
      </c>
      <c r="F34" s="31">
        <f t="shared" si="6"/>
        <v>60.530663266954022</v>
      </c>
      <c r="G34" s="72">
        <v>8111</v>
      </c>
      <c r="H34" s="72">
        <v>162220</v>
      </c>
      <c r="I34" s="72">
        <v>840</v>
      </c>
      <c r="J34" s="72">
        <v>37.89</v>
      </c>
      <c r="K34" s="72">
        <v>387.28999999999996</v>
      </c>
      <c r="L34" s="72">
        <v>362.32</v>
      </c>
      <c r="M34" s="31">
        <f t="shared" si="7"/>
        <v>6.8916979465665635</v>
      </c>
      <c r="N34" s="108">
        <f t="shared" si="8"/>
        <v>17.209843701507182</v>
      </c>
    </row>
    <row r="35" spans="1:14" ht="14.25" thickBot="1">
      <c r="A35" s="261"/>
      <c r="B35" s="214" t="s">
        <v>21</v>
      </c>
      <c r="C35" s="104">
        <v>3.2454500000000053</v>
      </c>
      <c r="D35" s="104">
        <v>160.11721499999999</v>
      </c>
      <c r="E35" s="91">
        <v>18.948440999999999</v>
      </c>
      <c r="F35" s="31">
        <f t="shared" si="6"/>
        <v>745.01524426204776</v>
      </c>
      <c r="G35" s="72">
        <v>808</v>
      </c>
      <c r="H35" s="72">
        <v>59102.746299999999</v>
      </c>
      <c r="I35" s="72">
        <v>21</v>
      </c>
      <c r="J35" s="72">
        <v>0</v>
      </c>
      <c r="K35" s="72">
        <v>3</v>
      </c>
      <c r="L35" s="72">
        <v>4</v>
      </c>
      <c r="M35" s="31">
        <f t="shared" si="7"/>
        <v>-25</v>
      </c>
      <c r="N35" s="108">
        <f t="shared" si="8"/>
        <v>20.368014185319456</v>
      </c>
    </row>
    <row r="36" spans="1:14" ht="14.25" thickBot="1">
      <c r="A36" s="261"/>
      <c r="B36" s="214" t="s">
        <v>22</v>
      </c>
      <c r="C36" s="104">
        <v>1.1506430000000005</v>
      </c>
      <c r="D36" s="104">
        <v>4.4016090000000005</v>
      </c>
      <c r="E36" s="91">
        <v>4.268154</v>
      </c>
      <c r="F36" s="31">
        <f t="shared" si="6"/>
        <v>3.1267615929509698</v>
      </c>
      <c r="G36" s="72">
        <v>518</v>
      </c>
      <c r="H36" s="72">
        <v>61400.46</v>
      </c>
      <c r="I36" s="72">
        <v>90</v>
      </c>
      <c r="J36" s="72">
        <v>2</v>
      </c>
      <c r="K36" s="72">
        <v>12</v>
      </c>
      <c r="L36" s="72">
        <v>5</v>
      </c>
      <c r="M36" s="31">
        <f t="shared" si="7"/>
        <v>140</v>
      </c>
      <c r="N36" s="108">
        <f t="shared" si="8"/>
        <v>2.1877470955412939</v>
      </c>
    </row>
    <row r="37" spans="1:14" ht="14.25" thickBot="1">
      <c r="A37" s="261"/>
      <c r="B37" s="214" t="s">
        <v>23</v>
      </c>
      <c r="C37" s="104">
        <v>0.43867800000000035</v>
      </c>
      <c r="D37" s="104">
        <v>5.7133329999999996</v>
      </c>
      <c r="E37" s="91">
        <v>4.3585000000000003</v>
      </c>
      <c r="F37" s="31">
        <f t="shared" si="6"/>
        <v>31.084845703797161</v>
      </c>
      <c r="G37" s="72">
        <v>373</v>
      </c>
      <c r="H37" s="72">
        <v>10535.649359999999</v>
      </c>
      <c r="I37" s="72">
        <v>5</v>
      </c>
      <c r="J37" s="72">
        <v>0</v>
      </c>
      <c r="K37" s="72">
        <v>44</v>
      </c>
      <c r="L37" s="72">
        <v>0</v>
      </c>
      <c r="M37" s="31" t="e">
        <f t="shared" si="7"/>
        <v>#DIV/0!</v>
      </c>
      <c r="N37" s="108">
        <f t="shared" si="8"/>
        <v>10.079017664294922</v>
      </c>
    </row>
    <row r="38" spans="1:14" ht="14.25" thickBot="1">
      <c r="A38" s="261"/>
      <c r="B38" s="214" t="s">
        <v>24</v>
      </c>
      <c r="C38" s="104">
        <v>82.532016999999996</v>
      </c>
      <c r="D38" s="104">
        <v>344.65959399999997</v>
      </c>
      <c r="E38" s="91">
        <v>278.090283</v>
      </c>
      <c r="F38" s="31">
        <f t="shared" si="6"/>
        <v>23.938021236074604</v>
      </c>
      <c r="G38" s="72">
        <v>381</v>
      </c>
      <c r="H38" s="72">
        <v>201948.80600000001</v>
      </c>
      <c r="I38" s="72">
        <v>62</v>
      </c>
      <c r="J38" s="72">
        <v>4</v>
      </c>
      <c r="K38" s="72">
        <v>323</v>
      </c>
      <c r="L38" s="72">
        <v>12</v>
      </c>
      <c r="M38" s="31">
        <f t="shared" si="7"/>
        <v>2591.666666666667</v>
      </c>
      <c r="N38" s="108">
        <f t="shared" si="8"/>
        <v>18.696367918299799</v>
      </c>
    </row>
    <row r="39" spans="1:14" ht="14.25" thickBot="1">
      <c r="A39" s="261"/>
      <c r="B39" s="214" t="s">
        <v>25</v>
      </c>
      <c r="C39" s="104">
        <v>0</v>
      </c>
      <c r="D39" s="104">
        <v>0</v>
      </c>
      <c r="E39" s="91">
        <v>0</v>
      </c>
      <c r="F39" s="31"/>
      <c r="G39" s="74"/>
      <c r="H39" s="74"/>
      <c r="I39" s="74">
        <v>0</v>
      </c>
      <c r="J39" s="72">
        <v>0</v>
      </c>
      <c r="K39" s="74">
        <v>0</v>
      </c>
      <c r="L39" s="74">
        <v>0</v>
      </c>
      <c r="M39" s="31"/>
      <c r="N39" s="108"/>
    </row>
    <row r="40" spans="1:14" ht="14.25" thickBot="1">
      <c r="A40" s="261"/>
      <c r="B40" s="214" t="s">
        <v>26</v>
      </c>
      <c r="C40" s="104">
        <v>35.472083000000481</v>
      </c>
      <c r="D40" s="104">
        <v>247.92440700000017</v>
      </c>
      <c r="E40" s="91">
        <v>249.36881899999986</v>
      </c>
      <c r="F40" s="31">
        <f>(D40-E40)/E40*100</f>
        <v>-0.5792271887848528</v>
      </c>
      <c r="G40" s="72">
        <v>7810</v>
      </c>
      <c r="H40" s="72">
        <v>11110137.674999999</v>
      </c>
      <c r="I40" s="74">
        <v>71</v>
      </c>
      <c r="J40" s="72">
        <v>0</v>
      </c>
      <c r="K40" s="74">
        <v>13</v>
      </c>
      <c r="L40" s="72">
        <v>25</v>
      </c>
      <c r="M40" s="31">
        <f>(K40-L40)/L40*100</f>
        <v>-48</v>
      </c>
      <c r="N40" s="108">
        <f>D40/D209*100</f>
        <v>16.888189149555068</v>
      </c>
    </row>
    <row r="41" spans="1:14" ht="14.25" thickBot="1">
      <c r="A41" s="261"/>
      <c r="B41" s="214" t="s">
        <v>27</v>
      </c>
      <c r="C41" s="104">
        <v>0</v>
      </c>
      <c r="D41" s="104">
        <v>0</v>
      </c>
      <c r="E41" s="91">
        <v>0</v>
      </c>
      <c r="F41" s="31"/>
      <c r="G41" s="72"/>
      <c r="H41" s="72"/>
      <c r="I41" s="74">
        <v>0</v>
      </c>
      <c r="J41" s="72">
        <v>0</v>
      </c>
      <c r="K41" s="74">
        <v>0</v>
      </c>
      <c r="L41" s="72">
        <v>0</v>
      </c>
      <c r="M41" s="31"/>
      <c r="N41" s="108">
        <f>D41/D210*100</f>
        <v>0</v>
      </c>
    </row>
    <row r="42" spans="1:14" ht="14.25" thickBot="1">
      <c r="A42" s="261"/>
      <c r="B42" s="14" t="s">
        <v>28</v>
      </c>
      <c r="C42" s="104">
        <v>0</v>
      </c>
      <c r="D42" s="104">
        <v>0</v>
      </c>
      <c r="E42" s="91">
        <v>0</v>
      </c>
      <c r="F42" s="31"/>
      <c r="G42" s="72"/>
      <c r="H42" s="72"/>
      <c r="I42" s="72">
        <v>0</v>
      </c>
      <c r="J42" s="72">
        <v>0</v>
      </c>
      <c r="K42" s="72">
        <v>0</v>
      </c>
      <c r="L42" s="72">
        <v>0</v>
      </c>
      <c r="M42" s="31"/>
      <c r="N42" s="108"/>
    </row>
    <row r="43" spans="1:14" ht="14.25" thickBot="1">
      <c r="A43" s="261"/>
      <c r="B43" s="14" t="s">
        <v>29</v>
      </c>
      <c r="C43" s="104">
        <v>0</v>
      </c>
      <c r="D43" s="104">
        <v>0</v>
      </c>
      <c r="E43" s="91">
        <v>0</v>
      </c>
      <c r="F43" s="31"/>
      <c r="G43" s="72"/>
      <c r="H43" s="72"/>
      <c r="I43" s="72">
        <v>0</v>
      </c>
      <c r="J43" s="72">
        <v>0</v>
      </c>
      <c r="K43" s="72">
        <v>0</v>
      </c>
      <c r="L43" s="72">
        <v>0</v>
      </c>
      <c r="M43" s="31"/>
      <c r="N43" s="108">
        <f>D43/D212*100</f>
        <v>0</v>
      </c>
    </row>
    <row r="44" spans="1:14" ht="14.25" thickBot="1">
      <c r="A44" s="261"/>
      <c r="B44" s="14" t="s">
        <v>30</v>
      </c>
      <c r="C44" s="104">
        <v>0</v>
      </c>
      <c r="D44" s="104">
        <v>0</v>
      </c>
      <c r="E44" s="91">
        <v>0</v>
      </c>
      <c r="F44" s="31"/>
      <c r="G44" s="72"/>
      <c r="H44" s="72"/>
      <c r="I44" s="72">
        <v>0</v>
      </c>
      <c r="J44" s="72">
        <v>0</v>
      </c>
      <c r="K44" s="72">
        <v>0</v>
      </c>
      <c r="L44" s="72">
        <v>0</v>
      </c>
      <c r="M44" s="31"/>
      <c r="N44" s="108"/>
    </row>
    <row r="45" spans="1:14" ht="14.25" thickBot="1">
      <c r="A45" s="262"/>
      <c r="B45" s="15" t="s">
        <v>31</v>
      </c>
      <c r="C45" s="16">
        <f t="shared" ref="C45:L45" si="9">C33+C35+C36+C37+C38+C39+C40+C41</f>
        <v>592.31182100000012</v>
      </c>
      <c r="D45" s="16">
        <f t="shared" si="9"/>
        <v>3217.4308120000001</v>
      </c>
      <c r="E45" s="16">
        <f t="shared" si="9"/>
        <v>2563.9955</v>
      </c>
      <c r="F45" s="16">
        <f>(D45-E45)/E45*100</f>
        <v>25.485041295899315</v>
      </c>
      <c r="G45" s="16">
        <f t="shared" si="9"/>
        <v>26320</v>
      </c>
      <c r="H45" s="16">
        <f t="shared" si="9"/>
        <v>13928564.937569011</v>
      </c>
      <c r="I45" s="16">
        <f t="shared" si="9"/>
        <v>1347</v>
      </c>
      <c r="J45" s="16">
        <f t="shared" si="9"/>
        <v>210.42</v>
      </c>
      <c r="K45" s="16">
        <f t="shared" si="9"/>
        <v>1764.3200000000002</v>
      </c>
      <c r="L45" s="16">
        <f t="shared" si="9"/>
        <v>1051.2800000000002</v>
      </c>
      <c r="M45" s="16">
        <f t="shared" ref="M45:M49" si="10">(K45-L45)/L45*100</f>
        <v>67.825888440757922</v>
      </c>
      <c r="N45" s="109">
        <f>D45/D214*100</f>
        <v>13.328780227338113</v>
      </c>
    </row>
    <row r="46" spans="1:14" ht="14.25" thickTop="1">
      <c r="A46" s="263" t="s">
        <v>34</v>
      </c>
      <c r="B46" s="18" t="s">
        <v>19</v>
      </c>
      <c r="C46" s="120">
        <v>136.198363</v>
      </c>
      <c r="D46" s="120">
        <v>962.44486099999995</v>
      </c>
      <c r="E46" s="120">
        <v>909.01</v>
      </c>
      <c r="F46" s="110">
        <f>(D46-E46)/E46*100</f>
        <v>5.8783578838516579</v>
      </c>
      <c r="G46" s="121">
        <v>6868</v>
      </c>
      <c r="H46" s="121">
        <v>617802.07923999999</v>
      </c>
      <c r="I46" s="121">
        <v>469</v>
      </c>
      <c r="J46" s="121">
        <v>24.305993999999998</v>
      </c>
      <c r="K46" s="121">
        <v>409.32938999999999</v>
      </c>
      <c r="L46" s="121">
        <v>727.21659999999997</v>
      </c>
      <c r="M46" s="110">
        <f t="shared" si="10"/>
        <v>-43.71286491534984</v>
      </c>
      <c r="N46" s="111">
        <f>D46/D202*100</f>
        <v>7.377342564316419</v>
      </c>
    </row>
    <row r="47" spans="1:14">
      <c r="A47" s="272"/>
      <c r="B47" s="214" t="s">
        <v>20</v>
      </c>
      <c r="C47" s="121">
        <v>50.940781999999999</v>
      </c>
      <c r="D47" s="121">
        <v>332.90898199999998</v>
      </c>
      <c r="E47" s="121">
        <v>218.9796</v>
      </c>
      <c r="F47" s="31">
        <f>(D47-E47)/E47*100</f>
        <v>52.027395245949833</v>
      </c>
      <c r="G47" s="121">
        <v>3531</v>
      </c>
      <c r="H47" s="121">
        <v>70520</v>
      </c>
      <c r="I47" s="121">
        <v>193</v>
      </c>
      <c r="J47" s="121">
        <v>12.295553999999999</v>
      </c>
      <c r="K47" s="121">
        <v>151.11600899999999</v>
      </c>
      <c r="L47" s="121">
        <v>202.7997</v>
      </c>
      <c r="M47" s="31">
        <f t="shared" si="10"/>
        <v>-25.485092433568695</v>
      </c>
      <c r="N47" s="108">
        <f>D47/D203*100</f>
        <v>7.7694344642422859</v>
      </c>
    </row>
    <row r="48" spans="1:14">
      <c r="A48" s="272"/>
      <c r="B48" s="214" t="s">
        <v>21</v>
      </c>
      <c r="C48" s="121">
        <v>2.9974319999999999</v>
      </c>
      <c r="D48" s="121">
        <v>41.027715000000001</v>
      </c>
      <c r="E48" s="121">
        <v>34.872999999999998</v>
      </c>
      <c r="F48" s="31">
        <f>(D48-E48)/E48*100</f>
        <v>17.648940441028888</v>
      </c>
      <c r="G48" s="121">
        <v>46</v>
      </c>
      <c r="H48" s="121">
        <v>36454.532229999997</v>
      </c>
      <c r="I48" s="121">
        <v>1</v>
      </c>
      <c r="J48" s="121">
        <v>0</v>
      </c>
      <c r="K48" s="121">
        <v>0.37</v>
      </c>
      <c r="L48" s="121">
        <v>0.63100000000000001</v>
      </c>
      <c r="M48" s="31">
        <f t="shared" si="10"/>
        <v>-41.362916006339148</v>
      </c>
      <c r="N48" s="108">
        <f>D48/D204*100</f>
        <v>5.2190083440512254</v>
      </c>
    </row>
    <row r="49" spans="1:14">
      <c r="A49" s="272"/>
      <c r="B49" s="214" t="s">
        <v>22</v>
      </c>
      <c r="C49" s="121">
        <v>0.10434</v>
      </c>
      <c r="D49" s="121">
        <v>2.2984979999999999</v>
      </c>
      <c r="E49" s="121">
        <v>0.48</v>
      </c>
      <c r="F49" s="31">
        <f>(D49-E49)/E49*100</f>
        <v>378.85374999999999</v>
      </c>
      <c r="G49" s="121"/>
      <c r="H49" s="121">
        <v>0</v>
      </c>
      <c r="I49" s="121">
        <v>3</v>
      </c>
      <c r="J49" s="121">
        <v>0</v>
      </c>
      <c r="K49" s="121">
        <v>0.29499999999999998</v>
      </c>
      <c r="L49" s="121">
        <v>1.3973</v>
      </c>
      <c r="M49" s="31">
        <f t="shared" si="10"/>
        <v>-78.88785514921635</v>
      </c>
      <c r="N49" s="108">
        <f>D49/D205*100</f>
        <v>1.1424304893068586</v>
      </c>
    </row>
    <row r="50" spans="1:14">
      <c r="A50" s="272"/>
      <c r="B50" s="214" t="s">
        <v>23</v>
      </c>
      <c r="C50" s="121">
        <v>0</v>
      </c>
      <c r="D50" s="121">
        <v>0</v>
      </c>
      <c r="E50" s="121">
        <v>0</v>
      </c>
      <c r="F50" s="31"/>
      <c r="G50" s="121"/>
      <c r="H50" s="121">
        <v>0</v>
      </c>
      <c r="I50" s="121"/>
      <c r="J50" s="121">
        <v>0</v>
      </c>
      <c r="K50" s="121">
        <v>0</v>
      </c>
      <c r="L50" s="121">
        <v>0</v>
      </c>
      <c r="M50" s="31"/>
      <c r="N50" s="108"/>
    </row>
    <row r="51" spans="1:14">
      <c r="A51" s="272"/>
      <c r="B51" s="214" t="s">
        <v>24</v>
      </c>
      <c r="C51" s="121">
        <v>11.191117</v>
      </c>
      <c r="D51" s="121">
        <v>43.963070999999999</v>
      </c>
      <c r="E51" s="121">
        <v>53.153300000000002</v>
      </c>
      <c r="F51" s="31">
        <f>(D51-E51)/E51*100</f>
        <v>-17.290044080047714</v>
      </c>
      <c r="G51" s="121">
        <v>145</v>
      </c>
      <c r="H51" s="121">
        <v>86739.233300000007</v>
      </c>
      <c r="I51" s="121">
        <v>45</v>
      </c>
      <c r="J51" s="121">
        <v>6.2E-2</v>
      </c>
      <c r="K51" s="121">
        <v>9.0303000000000004</v>
      </c>
      <c r="L51" s="121">
        <v>12.735799999999999</v>
      </c>
      <c r="M51" s="31">
        <f>(K51-L51)/L51*100</f>
        <v>-29.095149107240996</v>
      </c>
      <c r="N51" s="108">
        <f>D51/D207*100</f>
        <v>2.3848161041886922</v>
      </c>
    </row>
    <row r="52" spans="1:14">
      <c r="A52" s="272"/>
      <c r="B52" s="214" t="s">
        <v>25</v>
      </c>
      <c r="C52" s="123">
        <v>1263.613511</v>
      </c>
      <c r="D52" s="123">
        <v>1776.990059</v>
      </c>
      <c r="E52" s="123">
        <v>144.25970000000001</v>
      </c>
      <c r="F52" s="31">
        <f>(D52-E52)/E52*100</f>
        <v>1131.799358379367</v>
      </c>
      <c r="G52" s="123">
        <v>535</v>
      </c>
      <c r="H52" s="123">
        <v>41606.618880000002</v>
      </c>
      <c r="I52" s="123">
        <v>468</v>
      </c>
      <c r="J52" s="123">
        <v>95.750403000000006</v>
      </c>
      <c r="K52" s="123">
        <v>287.99683499999998</v>
      </c>
      <c r="L52" s="123">
        <v>95.026799999999994</v>
      </c>
      <c r="M52" s="31">
        <f t="shared" ref="M52:M54" si="11">(K52-L52)/L52*100</f>
        <v>203.06906577933805</v>
      </c>
      <c r="N52" s="108">
        <f>D52/D208*100</f>
        <v>27.327867172714939</v>
      </c>
    </row>
    <row r="53" spans="1:14">
      <c r="A53" s="272"/>
      <c r="B53" s="214" t="s">
        <v>26</v>
      </c>
      <c r="C53" s="121">
        <v>12.537444000000001</v>
      </c>
      <c r="D53" s="121">
        <v>57.557327000000001</v>
      </c>
      <c r="E53" s="121">
        <v>69.512</v>
      </c>
      <c r="F53" s="31">
        <f>(D53-E53)/E53*100</f>
        <v>-17.197998906663596</v>
      </c>
      <c r="G53" s="121">
        <v>164</v>
      </c>
      <c r="H53" s="121">
        <v>33943.199999999997</v>
      </c>
      <c r="I53" s="121"/>
      <c r="J53" s="121">
        <v>0.21360000000000001</v>
      </c>
      <c r="K53" s="121">
        <v>22.20626</v>
      </c>
      <c r="L53" s="121">
        <v>70.437399999999997</v>
      </c>
      <c r="M53" s="31">
        <f t="shared" si="11"/>
        <v>-68.473765357608315</v>
      </c>
      <c r="N53" s="108">
        <f>D53/D209*100</f>
        <v>3.9207072715466542</v>
      </c>
    </row>
    <row r="54" spans="1:14">
      <c r="A54" s="272"/>
      <c r="B54" s="214" t="s">
        <v>27</v>
      </c>
      <c r="C54" s="121">
        <v>10.482177</v>
      </c>
      <c r="D54" s="121">
        <v>39.292372</v>
      </c>
      <c r="E54" s="121">
        <v>65.004999999999995</v>
      </c>
      <c r="F54" s="31">
        <f>(D54-E54)/E54*100</f>
        <v>-39.55484655026536</v>
      </c>
      <c r="G54" s="121">
        <v>4</v>
      </c>
      <c r="H54" s="121">
        <v>1438.8818650000001</v>
      </c>
      <c r="I54" s="121">
        <v>1</v>
      </c>
      <c r="J54" s="121">
        <v>0</v>
      </c>
      <c r="K54" s="121">
        <v>0.42304000000000003</v>
      </c>
      <c r="L54" s="121">
        <v>2.7</v>
      </c>
      <c r="M54" s="31">
        <f t="shared" si="11"/>
        <v>-84.331851851851852</v>
      </c>
      <c r="N54" s="108">
        <f>D54/D210*100</f>
        <v>16.71710603885613</v>
      </c>
    </row>
    <row r="55" spans="1:14">
      <c r="A55" s="272"/>
      <c r="B55" s="14" t="s">
        <v>28</v>
      </c>
      <c r="C55" s="122">
        <v>0</v>
      </c>
      <c r="D55" s="122">
        <v>0</v>
      </c>
      <c r="E55" s="122">
        <v>0</v>
      </c>
      <c r="F55" s="31"/>
      <c r="G55" s="122"/>
      <c r="H55" s="122">
        <v>0</v>
      </c>
      <c r="I55" s="122"/>
      <c r="J55" s="122">
        <v>0</v>
      </c>
      <c r="K55" s="122">
        <v>0</v>
      </c>
      <c r="L55" s="122">
        <v>0</v>
      </c>
      <c r="M55" s="31"/>
      <c r="N55" s="108"/>
    </row>
    <row r="56" spans="1:14">
      <c r="A56" s="272"/>
      <c r="B56" s="14" t="s">
        <v>29</v>
      </c>
      <c r="C56" s="122">
        <v>5.5135769999999997</v>
      </c>
      <c r="D56" s="122">
        <v>5.5135769999999997</v>
      </c>
      <c r="E56" s="122">
        <v>16.186299999999999</v>
      </c>
      <c r="F56" s="31">
        <f>(D56-E56)/E56*100</f>
        <v>-65.936767513267398</v>
      </c>
      <c r="G56" s="122">
        <v>4</v>
      </c>
      <c r="H56" s="122">
        <v>1438.8818650000001</v>
      </c>
      <c r="I56" s="122">
        <v>1</v>
      </c>
      <c r="J56" s="122">
        <v>0</v>
      </c>
      <c r="K56" s="122">
        <v>0.42304000000000003</v>
      </c>
      <c r="L56" s="122">
        <v>2.7</v>
      </c>
      <c r="M56" s="31">
        <f>(K56-L56)/L56*100</f>
        <v>-84.331851851851852</v>
      </c>
      <c r="N56" s="108">
        <f>D56/D212*100</f>
        <v>59.698302300791426</v>
      </c>
    </row>
    <row r="57" spans="1:14">
      <c r="A57" s="272"/>
      <c r="B57" s="14" t="s">
        <v>30</v>
      </c>
      <c r="C57" s="122">
        <v>4.9686000000000003</v>
      </c>
      <c r="D57" s="122">
        <v>33.778795000000002</v>
      </c>
      <c r="E57" s="122">
        <v>48.818600000000004</v>
      </c>
      <c r="F57" s="31"/>
      <c r="G57" s="122"/>
      <c r="H57" s="122">
        <v>0</v>
      </c>
      <c r="I57" s="122"/>
      <c r="J57" s="122">
        <v>0</v>
      </c>
      <c r="K57" s="122">
        <v>0</v>
      </c>
      <c r="L57" s="122">
        <v>0</v>
      </c>
      <c r="M57" s="31" t="e">
        <f>(K57-L57)/L57*100</f>
        <v>#DIV/0!</v>
      </c>
      <c r="N57" s="108"/>
    </row>
    <row r="58" spans="1:14" ht="14.25" thickBot="1">
      <c r="A58" s="273"/>
      <c r="B58" s="15" t="s">
        <v>31</v>
      </c>
      <c r="C58" s="16">
        <f t="shared" ref="C58:L58" si="12">C46+C48+C49+C50+C51+C52+C53+C54</f>
        <v>1437.1243840000002</v>
      </c>
      <c r="D58" s="16">
        <f t="shared" si="12"/>
        <v>2923.573903</v>
      </c>
      <c r="E58" s="16">
        <f t="shared" si="12"/>
        <v>1276.2930000000001</v>
      </c>
      <c r="F58" s="16">
        <f>(D58-E58)/E58*100</f>
        <v>129.06761245262646</v>
      </c>
      <c r="G58" s="16">
        <f t="shared" si="12"/>
        <v>7762</v>
      </c>
      <c r="H58" s="16">
        <f t="shared" si="12"/>
        <v>817984.54551499989</v>
      </c>
      <c r="I58" s="16">
        <f t="shared" si="12"/>
        <v>987</v>
      </c>
      <c r="J58" s="16">
        <f t="shared" si="12"/>
        <v>120.331997</v>
      </c>
      <c r="K58" s="16">
        <f t="shared" si="12"/>
        <v>729.65082500000005</v>
      </c>
      <c r="L58" s="16">
        <f t="shared" si="12"/>
        <v>910.14490000000001</v>
      </c>
      <c r="M58" s="16">
        <f t="shared" ref="M58:M60" si="13">(K58-L58)/L58*100</f>
        <v>-19.83135597419707</v>
      </c>
      <c r="N58" s="109">
        <f>D58/D214*100</f>
        <v>12.111425640026511</v>
      </c>
    </row>
    <row r="59" spans="1:14" ht="15" thickTop="1" thickBot="1">
      <c r="A59" s="261" t="s">
        <v>35</v>
      </c>
      <c r="B59" s="214" t="s">
        <v>19</v>
      </c>
      <c r="C59" s="67">
        <v>11.851736000000001</v>
      </c>
      <c r="D59" s="67">
        <v>74.791871</v>
      </c>
      <c r="E59" s="67">
        <v>51.731467000000002</v>
      </c>
      <c r="F59" s="31">
        <f>(D59-E59)/E59*100</f>
        <v>44.577131361845964</v>
      </c>
      <c r="G59" s="68">
        <v>679</v>
      </c>
      <c r="H59" s="68">
        <v>52096.406999999999</v>
      </c>
      <c r="I59" s="68">
        <v>26</v>
      </c>
      <c r="J59" s="68">
        <v>1.8557650000000001</v>
      </c>
      <c r="K59" s="68">
        <v>4.7359900000000001</v>
      </c>
      <c r="L59" s="68">
        <v>33.595841999999998</v>
      </c>
      <c r="M59" s="31">
        <f t="shared" si="13"/>
        <v>-85.903047168753801</v>
      </c>
      <c r="N59" s="108">
        <f>D59/D202*100</f>
        <v>0.5732954434603843</v>
      </c>
    </row>
    <row r="60" spans="1:14" ht="14.25" thickBot="1">
      <c r="A60" s="261"/>
      <c r="B60" s="214" t="s">
        <v>20</v>
      </c>
      <c r="C60" s="68">
        <v>4.3725500000000004</v>
      </c>
      <c r="D60" s="68">
        <v>27.885992000000002</v>
      </c>
      <c r="E60" s="68">
        <v>12.213305</v>
      </c>
      <c r="F60" s="31">
        <f>(D60-E60)/E60*100</f>
        <v>128.3246999890693</v>
      </c>
      <c r="G60" s="68">
        <v>343</v>
      </c>
      <c r="H60" s="68">
        <v>6860</v>
      </c>
      <c r="I60" s="68">
        <v>9</v>
      </c>
      <c r="J60" s="68">
        <v>0.17525499999999999</v>
      </c>
      <c r="K60" s="68">
        <v>1.846185</v>
      </c>
      <c r="L60" s="68">
        <v>14.95</v>
      </c>
      <c r="M60" s="31">
        <f t="shared" si="13"/>
        <v>-87.6509364548495</v>
      </c>
      <c r="N60" s="108">
        <f>D60/D203*100</f>
        <v>0.65080367015866425</v>
      </c>
    </row>
    <row r="61" spans="1:14" ht="14.25" thickBot="1">
      <c r="A61" s="261"/>
      <c r="B61" s="214" t="s">
        <v>21</v>
      </c>
      <c r="C61" s="68"/>
      <c r="D61" s="68">
        <v>1.2960579999999999</v>
      </c>
      <c r="E61" s="68">
        <v>1.2158690000000001</v>
      </c>
      <c r="F61" s="31">
        <f>(D61-E61)/E61*100</f>
        <v>6.5952006342788447</v>
      </c>
      <c r="G61" s="68">
        <v>2</v>
      </c>
      <c r="H61" s="68">
        <v>606.26080000000002</v>
      </c>
      <c r="I61" s="68"/>
      <c r="J61" s="68"/>
      <c r="K61" s="68"/>
      <c r="L61" s="68"/>
      <c r="M61" s="31"/>
      <c r="N61" s="108">
        <f>D61/D204*100</f>
        <v>0.16486751739340938</v>
      </c>
    </row>
    <row r="62" spans="1:14" ht="14.25" thickBot="1">
      <c r="A62" s="261"/>
      <c r="B62" s="214" t="s">
        <v>22</v>
      </c>
      <c r="C62" s="68"/>
      <c r="D62" s="68">
        <v>0.44811499999999999</v>
      </c>
      <c r="E62" s="68">
        <v>0.493392</v>
      </c>
      <c r="F62" s="31"/>
      <c r="G62" s="68">
        <v>1</v>
      </c>
      <c r="H62" s="68">
        <v>836</v>
      </c>
      <c r="I62" s="68"/>
      <c r="J62" s="68"/>
      <c r="K62" s="68"/>
      <c r="L62" s="68"/>
      <c r="M62" s="31"/>
      <c r="N62" s="108"/>
    </row>
    <row r="63" spans="1:14" ht="14.25" thickBot="1">
      <c r="A63" s="261"/>
      <c r="B63" s="214" t="s">
        <v>23</v>
      </c>
      <c r="C63" s="68"/>
      <c r="D63" s="68"/>
      <c r="E63" s="68"/>
      <c r="F63" s="31"/>
      <c r="G63" s="68"/>
      <c r="H63" s="68"/>
      <c r="I63" s="68"/>
      <c r="J63" s="68"/>
      <c r="K63" s="68"/>
      <c r="L63" s="68"/>
      <c r="M63" s="31"/>
      <c r="N63" s="108"/>
    </row>
    <row r="64" spans="1:14" ht="14.25" thickBot="1">
      <c r="A64" s="261"/>
      <c r="B64" s="214" t="s">
        <v>24</v>
      </c>
      <c r="C64" s="68"/>
      <c r="D64" s="68">
        <v>35.849108000000001</v>
      </c>
      <c r="E64" s="68">
        <v>22.87</v>
      </c>
      <c r="F64" s="31">
        <f>(D64-E64)/E64*100</f>
        <v>56.751674682990817</v>
      </c>
      <c r="G64" s="68">
        <v>9</v>
      </c>
      <c r="H64" s="68">
        <v>57611.01</v>
      </c>
      <c r="I64" s="68"/>
      <c r="J64" s="68"/>
      <c r="K64" s="68"/>
      <c r="L64" s="68"/>
      <c r="M64" s="31"/>
      <c r="N64" s="108">
        <f>D64/D207*100</f>
        <v>1.9446669246377188</v>
      </c>
    </row>
    <row r="65" spans="1:14" ht="14.25" thickBot="1">
      <c r="A65" s="261"/>
      <c r="B65" s="214" t="s">
        <v>25</v>
      </c>
      <c r="C65" s="69"/>
      <c r="D65" s="69"/>
      <c r="E65" s="69"/>
      <c r="F65" s="31"/>
      <c r="G65" s="69"/>
      <c r="H65" s="69"/>
      <c r="I65" s="69"/>
      <c r="J65" s="69"/>
      <c r="K65" s="69"/>
      <c r="L65" s="69"/>
      <c r="M65" s="31"/>
      <c r="N65" s="108"/>
    </row>
    <row r="66" spans="1:14" ht="14.25" thickBot="1">
      <c r="A66" s="261"/>
      <c r="B66" s="214" t="s">
        <v>26</v>
      </c>
      <c r="C66" s="68">
        <v>0.65701299999999996</v>
      </c>
      <c r="D66" s="70">
        <v>19.873052000000001</v>
      </c>
      <c r="E66" s="68">
        <v>16.995857000000001</v>
      </c>
      <c r="F66" s="31">
        <f>(D66-E66)/E66*100</f>
        <v>16.928802119245887</v>
      </c>
      <c r="G66" s="68">
        <v>130</v>
      </c>
      <c r="H66" s="68">
        <v>24434.71</v>
      </c>
      <c r="I66" s="68">
        <v>8</v>
      </c>
      <c r="J66" s="68">
        <v>0.12828100000000001</v>
      </c>
      <c r="K66" s="68">
        <v>1.377926</v>
      </c>
      <c r="L66" s="68">
        <v>1.7969219999999999</v>
      </c>
      <c r="M66" s="31">
        <f>(K66-L66)/L66*100</f>
        <v>-23.317428358047813</v>
      </c>
      <c r="N66" s="108">
        <f>D66/D209*100</f>
        <v>1.3537185193507124</v>
      </c>
    </row>
    <row r="67" spans="1:14" ht="14.25" thickBot="1">
      <c r="A67" s="261"/>
      <c r="B67" s="214" t="s">
        <v>27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108"/>
    </row>
    <row r="68" spans="1:14" ht="14.25" thickBot="1">
      <c r="A68" s="261"/>
      <c r="B68" s="14" t="s">
        <v>28</v>
      </c>
      <c r="C68" s="34"/>
      <c r="D68" s="34"/>
      <c r="E68" s="34"/>
      <c r="F68" s="31"/>
      <c r="G68" s="34"/>
      <c r="H68" s="34"/>
      <c r="I68" s="34"/>
      <c r="J68" s="34"/>
      <c r="K68" s="34"/>
      <c r="L68" s="34"/>
      <c r="M68" s="31"/>
      <c r="N68" s="108"/>
    </row>
    <row r="69" spans="1:14" ht="14.25" thickBot="1">
      <c r="A69" s="261"/>
      <c r="B69" s="14" t="s">
        <v>29</v>
      </c>
      <c r="C69" s="34"/>
      <c r="D69" s="34"/>
      <c r="E69" s="34"/>
      <c r="F69" s="31"/>
      <c r="G69" s="34"/>
      <c r="H69" s="34"/>
      <c r="I69" s="34"/>
      <c r="J69" s="34"/>
      <c r="K69" s="34"/>
      <c r="L69" s="34"/>
      <c r="M69" s="31"/>
      <c r="N69" s="108"/>
    </row>
    <row r="70" spans="1:14" ht="14.25" thickBot="1">
      <c r="A70" s="261"/>
      <c r="B70" s="14" t="s">
        <v>30</v>
      </c>
      <c r="C70" s="34"/>
      <c r="D70" s="34"/>
      <c r="E70" s="34"/>
      <c r="F70" s="31"/>
      <c r="G70" s="34"/>
      <c r="H70" s="34"/>
      <c r="I70" s="34"/>
      <c r="J70" s="34"/>
      <c r="K70" s="34"/>
      <c r="L70" s="34"/>
      <c r="M70" s="31"/>
      <c r="N70" s="108"/>
    </row>
    <row r="71" spans="1:14" ht="14.25" thickBot="1">
      <c r="A71" s="262"/>
      <c r="B71" s="15" t="s">
        <v>31</v>
      </c>
      <c r="C71" s="16">
        <f t="shared" ref="C71:L71" si="14">C59+C61+C62+C63+C64+C65+C66+C67</f>
        <v>12.508749</v>
      </c>
      <c r="D71" s="16">
        <f t="shared" si="14"/>
        <v>132.25820400000001</v>
      </c>
      <c r="E71" s="16">
        <f t="shared" si="14"/>
        <v>93.306584999999998</v>
      </c>
      <c r="F71" s="16">
        <f t="shared" ref="F71:F77" si="15">(D71-E71)/E71*100</f>
        <v>41.745841410871492</v>
      </c>
      <c r="G71" s="16">
        <f t="shared" si="14"/>
        <v>821</v>
      </c>
      <c r="H71" s="16">
        <f t="shared" si="14"/>
        <v>135584.3878</v>
      </c>
      <c r="I71" s="16">
        <f t="shared" si="14"/>
        <v>34</v>
      </c>
      <c r="J71" s="16">
        <f t="shared" si="14"/>
        <v>1.9840460000000002</v>
      </c>
      <c r="K71" s="16">
        <f t="shared" si="14"/>
        <v>6.1139159999999997</v>
      </c>
      <c r="L71" s="16">
        <f t="shared" si="14"/>
        <v>35.392764</v>
      </c>
      <c r="M71" s="16">
        <f t="shared" ref="M71:M74" si="16">(K71-L71)/L71*100</f>
        <v>-82.725519826595061</v>
      </c>
      <c r="N71" s="109">
        <f>D71/D214*100</f>
        <v>0.54790316789520788</v>
      </c>
    </row>
    <row r="72" spans="1:14" ht="15" thickTop="1" thickBot="1">
      <c r="A72" s="263" t="s">
        <v>36</v>
      </c>
      <c r="B72" s="18" t="s">
        <v>19</v>
      </c>
      <c r="C72" s="32">
        <v>43.13646</v>
      </c>
      <c r="D72" s="32">
        <v>325.117322</v>
      </c>
      <c r="E72" s="32">
        <v>234.93209999999999</v>
      </c>
      <c r="F72" s="110">
        <f t="shared" si="15"/>
        <v>38.387781831431298</v>
      </c>
      <c r="G72" s="31">
        <v>2827</v>
      </c>
      <c r="H72" s="31">
        <v>214028.84241000001</v>
      </c>
      <c r="I72" s="33">
        <v>210</v>
      </c>
      <c r="J72" s="31">
        <v>13.536669</v>
      </c>
      <c r="K72" s="31">
        <v>178.93775199999999</v>
      </c>
      <c r="L72" s="31">
        <v>228.19649999999999</v>
      </c>
      <c r="M72" s="110">
        <f t="shared" si="16"/>
        <v>-21.586110216414362</v>
      </c>
      <c r="N72" s="111">
        <f t="shared" ref="N72:N77" si="17">D72/D202*100</f>
        <v>2.4920927475212187</v>
      </c>
    </row>
    <row r="73" spans="1:14" ht="14.25" thickBot="1">
      <c r="A73" s="261"/>
      <c r="B73" s="214" t="s">
        <v>20</v>
      </c>
      <c r="C73" s="31">
        <v>19.555672999999999</v>
      </c>
      <c r="D73" s="31">
        <v>133.10565199999999</v>
      </c>
      <c r="E73" s="31">
        <v>31.4877</v>
      </c>
      <c r="F73" s="31">
        <f t="shared" si="15"/>
        <v>322.72268854187502</v>
      </c>
      <c r="G73" s="31">
        <v>1523</v>
      </c>
      <c r="H73" s="31">
        <v>30460</v>
      </c>
      <c r="I73" s="33">
        <v>114</v>
      </c>
      <c r="J73" s="31">
        <v>7.8946680000000002</v>
      </c>
      <c r="K73" s="31">
        <v>59.3309</v>
      </c>
      <c r="L73" s="31">
        <v>87.847300000000004</v>
      </c>
      <c r="M73" s="31">
        <f t="shared" si="16"/>
        <v>-32.46132778127501</v>
      </c>
      <c r="N73" s="108">
        <f t="shared" si="17"/>
        <v>3.1064215624985456</v>
      </c>
    </row>
    <row r="74" spans="1:14" ht="14.25" thickBot="1">
      <c r="A74" s="261"/>
      <c r="B74" s="214" t="s">
        <v>21</v>
      </c>
      <c r="C74" s="31">
        <v>0.33322099999999999</v>
      </c>
      <c r="D74" s="31">
        <v>2.5604330000000002</v>
      </c>
      <c r="E74" s="31">
        <v>2.4765000000000001</v>
      </c>
      <c r="F74" s="31">
        <f t="shared" si="15"/>
        <v>3.3891782757924505</v>
      </c>
      <c r="G74" s="31">
        <v>8</v>
      </c>
      <c r="H74" s="31">
        <v>66342.600000000006</v>
      </c>
      <c r="I74" s="33">
        <v>1</v>
      </c>
      <c r="J74" s="31">
        <v>0</v>
      </c>
      <c r="K74" s="31">
        <v>1.0835079999999999</v>
      </c>
      <c r="L74" s="31">
        <v>0</v>
      </c>
      <c r="M74" s="31" t="e">
        <f t="shared" si="16"/>
        <v>#DIV/0!</v>
      </c>
      <c r="N74" s="108">
        <f t="shared" si="17"/>
        <v>0.32570473864762178</v>
      </c>
    </row>
    <row r="75" spans="1:14" ht="14.25" thickBot="1">
      <c r="A75" s="261"/>
      <c r="B75" s="214" t="s">
        <v>22</v>
      </c>
      <c r="C75" s="31">
        <v>2.368E-2</v>
      </c>
      <c r="D75" s="31">
        <v>0.71004699999999998</v>
      </c>
      <c r="E75" s="31">
        <v>0.55179999999999996</v>
      </c>
      <c r="F75" s="31">
        <f t="shared" si="15"/>
        <v>28.678325480246475</v>
      </c>
      <c r="G75" s="31">
        <v>51</v>
      </c>
      <c r="H75" s="31">
        <v>3536.1</v>
      </c>
      <c r="I75" s="33">
        <v>0</v>
      </c>
      <c r="J75" s="31">
        <v>0</v>
      </c>
      <c r="K75" s="31">
        <v>0</v>
      </c>
      <c r="L75" s="31">
        <v>0</v>
      </c>
      <c r="M75" s="31"/>
      <c r="N75" s="108">
        <f t="shared" si="17"/>
        <v>0.35291714051561807</v>
      </c>
    </row>
    <row r="76" spans="1:14" ht="14.25" thickBot="1">
      <c r="A76" s="261"/>
      <c r="B76" s="214" t="s">
        <v>23</v>
      </c>
      <c r="C76" s="31">
        <v>3.1354845500000001</v>
      </c>
      <c r="D76" s="31">
        <v>19.383644090000001</v>
      </c>
      <c r="E76" s="31">
        <v>17.163</v>
      </c>
      <c r="F76" s="31">
        <f t="shared" si="15"/>
        <v>12.938554390258117</v>
      </c>
      <c r="G76" s="31">
        <v>192</v>
      </c>
      <c r="H76" s="31">
        <v>183359.62205410001</v>
      </c>
      <c r="I76" s="33">
        <v>0</v>
      </c>
      <c r="J76" s="31">
        <v>0</v>
      </c>
      <c r="K76" s="31">
        <v>0</v>
      </c>
      <c r="L76" s="31">
        <v>0</v>
      </c>
      <c r="M76" s="31"/>
      <c r="N76" s="108">
        <f t="shared" si="17"/>
        <v>34.195117137670053</v>
      </c>
    </row>
    <row r="77" spans="1:14" ht="14.25" thickBot="1">
      <c r="A77" s="261"/>
      <c r="B77" s="214" t="s">
        <v>24</v>
      </c>
      <c r="C77" s="31">
        <v>0.72546999999999995</v>
      </c>
      <c r="D77" s="31">
        <v>5.9740229999999999</v>
      </c>
      <c r="E77" s="31">
        <v>6.4116</v>
      </c>
      <c r="F77" s="31">
        <f t="shared" si="15"/>
        <v>-6.8247707280554017</v>
      </c>
      <c r="G77" s="31">
        <v>22</v>
      </c>
      <c r="H77" s="31">
        <v>10543.328324</v>
      </c>
      <c r="I77" s="33">
        <v>3</v>
      </c>
      <c r="J77" s="31">
        <v>0</v>
      </c>
      <c r="K77" s="31">
        <v>0.263376</v>
      </c>
      <c r="L77" s="31">
        <v>130</v>
      </c>
      <c r="M77" s="31">
        <f>(K77-L77)/L77*100</f>
        <v>-99.797403076923089</v>
      </c>
      <c r="N77" s="108">
        <f t="shared" si="17"/>
        <v>0.32406622042381078</v>
      </c>
    </row>
    <row r="78" spans="1:14" ht="14.25" thickBot="1">
      <c r="A78" s="261"/>
      <c r="B78" s="214" t="s">
        <v>25</v>
      </c>
      <c r="C78" s="33">
        <v>0</v>
      </c>
      <c r="D78" s="33">
        <v>0</v>
      </c>
      <c r="E78" s="31">
        <v>0</v>
      </c>
      <c r="F78" s="31"/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1">
        <v>0</v>
      </c>
      <c r="M78" s="31"/>
      <c r="N78" s="108"/>
    </row>
    <row r="79" spans="1:14" ht="14.25" thickBot="1">
      <c r="A79" s="261"/>
      <c r="B79" s="214" t="s">
        <v>26</v>
      </c>
      <c r="C79" s="31">
        <v>5.9982759999999997</v>
      </c>
      <c r="D79" s="31">
        <v>43.192649000000003</v>
      </c>
      <c r="E79" s="31">
        <v>38.606400000000001</v>
      </c>
      <c r="F79" s="31">
        <f>(D79-E79)/E79*100</f>
        <v>11.879504434497914</v>
      </c>
      <c r="G79" s="31">
        <v>1265</v>
      </c>
      <c r="H79" s="31">
        <v>371363.06</v>
      </c>
      <c r="I79" s="33">
        <v>207</v>
      </c>
      <c r="J79" s="31">
        <v>1.0980240000000001</v>
      </c>
      <c r="K79" s="31">
        <v>33.950972</v>
      </c>
      <c r="L79" s="31">
        <v>61.983800000000002</v>
      </c>
      <c r="M79" s="31">
        <f>(K79-L79)/L79*100</f>
        <v>-45.226055840397009</v>
      </c>
      <c r="N79" s="108">
        <f>D79/D209*100</f>
        <v>2.9422098252002273</v>
      </c>
    </row>
    <row r="80" spans="1:14" ht="14.25" thickBot="1">
      <c r="A80" s="261"/>
      <c r="B80" s="214" t="s">
        <v>27</v>
      </c>
      <c r="C80" s="31">
        <v>0</v>
      </c>
      <c r="D80" s="31">
        <v>0</v>
      </c>
      <c r="E80" s="31">
        <v>0</v>
      </c>
      <c r="F80" s="31" t="e">
        <f>(D80-E80)/E80*100</f>
        <v>#DIV/0!</v>
      </c>
      <c r="G80" s="31">
        <v>0</v>
      </c>
      <c r="H80" s="31">
        <v>0</v>
      </c>
      <c r="I80" s="33">
        <v>0</v>
      </c>
      <c r="J80" s="31">
        <v>0</v>
      </c>
      <c r="K80" s="31">
        <v>0</v>
      </c>
      <c r="L80" s="31">
        <v>0</v>
      </c>
      <c r="M80" s="31"/>
      <c r="N80" s="108">
        <f>D80/D210*100</f>
        <v>0</v>
      </c>
    </row>
    <row r="81" spans="1:14" ht="14.25" thickBot="1">
      <c r="A81" s="261"/>
      <c r="B81" s="14" t="s">
        <v>28</v>
      </c>
      <c r="C81" s="34">
        <v>0</v>
      </c>
      <c r="D81" s="34">
        <v>0</v>
      </c>
      <c r="E81" s="34">
        <v>0</v>
      </c>
      <c r="F81" s="31" t="e">
        <f>(D81-E81)/E81*100</f>
        <v>#DIV/0!</v>
      </c>
      <c r="G81" s="34">
        <v>0</v>
      </c>
      <c r="H81" s="34">
        <v>0</v>
      </c>
      <c r="I81" s="33">
        <v>0</v>
      </c>
      <c r="J81" s="31">
        <v>0</v>
      </c>
      <c r="K81" s="31">
        <v>0</v>
      </c>
      <c r="L81" s="31">
        <v>0</v>
      </c>
      <c r="M81" s="31"/>
      <c r="N81" s="108">
        <f>D81/D211*100</f>
        <v>0</v>
      </c>
    </row>
    <row r="82" spans="1:14" ht="14.25" thickBot="1">
      <c r="A82" s="261"/>
      <c r="B82" s="14" t="s">
        <v>29</v>
      </c>
      <c r="C82" s="34">
        <v>0</v>
      </c>
      <c r="D82" s="34">
        <v>0</v>
      </c>
      <c r="E82" s="34">
        <v>0</v>
      </c>
      <c r="F82" s="31"/>
      <c r="G82" s="27">
        <v>0</v>
      </c>
      <c r="H82" s="27">
        <v>0</v>
      </c>
      <c r="I82" s="31">
        <v>0</v>
      </c>
      <c r="J82" s="31">
        <v>0</v>
      </c>
      <c r="K82" s="31">
        <v>0</v>
      </c>
      <c r="L82" s="31">
        <v>0</v>
      </c>
      <c r="M82" s="31"/>
      <c r="N82" s="108"/>
    </row>
    <row r="83" spans="1:14" ht="14.25" thickBot="1">
      <c r="A83" s="261"/>
      <c r="B83" s="14" t="s">
        <v>30</v>
      </c>
      <c r="C83" s="34">
        <v>0</v>
      </c>
      <c r="D83" s="34">
        <v>0</v>
      </c>
      <c r="E83" s="34">
        <v>0</v>
      </c>
      <c r="F83" s="31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1"/>
      <c r="N83" s="108"/>
    </row>
    <row r="84" spans="1:14" ht="14.25" thickBot="1">
      <c r="A84" s="262"/>
      <c r="B84" s="15" t="s">
        <v>31</v>
      </c>
      <c r="C84" s="16">
        <f t="shared" ref="C84:L84" si="18">C72+C74+C75+C76+C77+C78+C79+C80</f>
        <v>53.35259155</v>
      </c>
      <c r="D84" s="16">
        <f t="shared" si="18"/>
        <v>396.93811808999999</v>
      </c>
      <c r="E84" s="16">
        <f t="shared" si="18"/>
        <v>300.14139999999998</v>
      </c>
      <c r="F84" s="16">
        <f>(D84-E84)/E84*100</f>
        <v>32.250372021320622</v>
      </c>
      <c r="G84" s="16">
        <f t="shared" si="18"/>
        <v>4365</v>
      </c>
      <c r="H84" s="16">
        <f t="shared" si="18"/>
        <v>849173.55278809997</v>
      </c>
      <c r="I84" s="16">
        <f t="shared" si="18"/>
        <v>421</v>
      </c>
      <c r="J84" s="16">
        <f t="shared" si="18"/>
        <v>14.634693</v>
      </c>
      <c r="K84" s="16">
        <f t="shared" si="18"/>
        <v>214.23560799999998</v>
      </c>
      <c r="L84" s="16">
        <f t="shared" si="18"/>
        <v>420.18029999999999</v>
      </c>
      <c r="M84" s="16">
        <f t="shared" ref="M84:M86" si="19">(K84-L84)/L84*100</f>
        <v>-49.013409719589426</v>
      </c>
      <c r="N84" s="109">
        <f>D84/D214*100</f>
        <v>1.6443868567871456</v>
      </c>
    </row>
    <row r="85" spans="1:14" ht="14.25" thickTop="1">
      <c r="A85" s="272" t="s">
        <v>66</v>
      </c>
      <c r="B85" s="214" t="s">
        <v>19</v>
      </c>
      <c r="C85" s="71">
        <v>32.119999999999997</v>
      </c>
      <c r="D85" s="71">
        <v>221.52</v>
      </c>
      <c r="E85" s="71">
        <v>208.43</v>
      </c>
      <c r="F85" s="31">
        <f>(D85-E85)/E85*100</f>
        <v>6.2802859473204453</v>
      </c>
      <c r="G85" s="72">
        <v>1657</v>
      </c>
      <c r="H85" s="72">
        <v>121420.52</v>
      </c>
      <c r="I85" s="72">
        <v>144</v>
      </c>
      <c r="J85" s="72">
        <v>0.81</v>
      </c>
      <c r="K85" s="72">
        <v>66.069999999999993</v>
      </c>
      <c r="L85" s="72">
        <v>209.85</v>
      </c>
      <c r="M85" s="31">
        <f t="shared" si="19"/>
        <v>-68.515606385513465</v>
      </c>
      <c r="N85" s="108">
        <f>D85/D202*100</f>
        <v>1.6979974553029207</v>
      </c>
    </row>
    <row r="86" spans="1:14">
      <c r="A86" s="272"/>
      <c r="B86" s="214" t="s">
        <v>20</v>
      </c>
      <c r="C86" s="72">
        <v>12.4</v>
      </c>
      <c r="D86" s="72">
        <v>89.2</v>
      </c>
      <c r="E86" s="72">
        <v>63.16</v>
      </c>
      <c r="F86" s="31">
        <f>(D86-E86)/E86*100</f>
        <v>41.228625712476266</v>
      </c>
      <c r="G86" s="72">
        <v>859</v>
      </c>
      <c r="H86" s="72">
        <v>17200</v>
      </c>
      <c r="I86" s="72">
        <v>66</v>
      </c>
      <c r="J86" s="72">
        <v>0.44</v>
      </c>
      <c r="K86" s="72">
        <v>14.06</v>
      </c>
      <c r="L86" s="72">
        <v>58.46</v>
      </c>
      <c r="M86" s="31">
        <f t="shared" si="19"/>
        <v>-75.949367088607588</v>
      </c>
      <c r="N86" s="108">
        <f>D86/D203*100</f>
        <v>2.0817508438700285</v>
      </c>
    </row>
    <row r="87" spans="1:14">
      <c r="A87" s="272"/>
      <c r="B87" s="214" t="s">
        <v>21</v>
      </c>
      <c r="C87" s="72"/>
      <c r="D87" s="72"/>
      <c r="E87" s="72"/>
      <c r="F87" s="31"/>
      <c r="G87" s="72"/>
      <c r="H87" s="72"/>
      <c r="I87" s="72"/>
      <c r="J87" s="72"/>
      <c r="K87" s="72"/>
      <c r="L87" s="72"/>
      <c r="M87" s="31"/>
      <c r="N87" s="108"/>
    </row>
    <row r="88" spans="1:14">
      <c r="A88" s="272"/>
      <c r="B88" s="214" t="s">
        <v>22</v>
      </c>
      <c r="C88" s="72"/>
      <c r="D88" s="72"/>
      <c r="E88" s="72">
        <v>3.0000000000000001E-3</v>
      </c>
      <c r="F88" s="31"/>
      <c r="G88" s="72"/>
      <c r="H88" s="72"/>
      <c r="I88" s="72"/>
      <c r="J88" s="72"/>
      <c r="K88" s="72"/>
      <c r="L88" s="72"/>
      <c r="M88" s="31"/>
      <c r="N88" s="108">
        <f>D88/D205*100</f>
        <v>0</v>
      </c>
    </row>
    <row r="89" spans="1:14">
      <c r="A89" s="272"/>
      <c r="B89" s="214" t="s">
        <v>23</v>
      </c>
      <c r="C89" s="72"/>
      <c r="D89" s="72"/>
      <c r="E89" s="72"/>
      <c r="F89" s="31"/>
      <c r="G89" s="72"/>
      <c r="H89" s="72"/>
      <c r="I89" s="72"/>
      <c r="J89" s="72"/>
      <c r="K89" s="72"/>
      <c r="L89" s="72"/>
      <c r="M89" s="31"/>
      <c r="N89" s="108"/>
    </row>
    <row r="90" spans="1:14">
      <c r="A90" s="272"/>
      <c r="B90" s="214" t="s">
        <v>24</v>
      </c>
      <c r="C90" s="72">
        <v>1.23</v>
      </c>
      <c r="D90" s="72">
        <v>8.26</v>
      </c>
      <c r="E90" s="72">
        <v>6.69</v>
      </c>
      <c r="F90" s="31"/>
      <c r="G90" s="72">
        <v>10</v>
      </c>
      <c r="H90" s="72">
        <v>11581</v>
      </c>
      <c r="I90" s="72">
        <v>2</v>
      </c>
      <c r="J90" s="72"/>
      <c r="K90" s="72">
        <v>0.02</v>
      </c>
      <c r="L90" s="72">
        <v>2.2599999999999998</v>
      </c>
      <c r="M90" s="31"/>
      <c r="N90" s="108">
        <f>D90/D207*100</f>
        <v>0.44807108722224154</v>
      </c>
    </row>
    <row r="91" spans="1:14">
      <c r="A91" s="272"/>
      <c r="B91" s="214" t="s">
        <v>25</v>
      </c>
      <c r="C91" s="74"/>
      <c r="D91" s="74"/>
      <c r="E91" s="74"/>
      <c r="F91" s="31"/>
      <c r="G91" s="74"/>
      <c r="H91" s="74"/>
      <c r="I91" s="74"/>
      <c r="J91" s="74"/>
      <c r="K91" s="74"/>
      <c r="L91" s="74"/>
      <c r="M91" s="31"/>
      <c r="N91" s="108"/>
    </row>
    <row r="92" spans="1:14">
      <c r="A92" s="272"/>
      <c r="B92" s="214" t="s">
        <v>26</v>
      </c>
      <c r="C92" s="72">
        <v>2.83</v>
      </c>
      <c r="D92" s="72">
        <v>8.0399999999999991</v>
      </c>
      <c r="E92" s="72">
        <v>6.36</v>
      </c>
      <c r="F92" s="31">
        <f>(D92-E92)/E92*100</f>
        <v>26.41509433962262</v>
      </c>
      <c r="G92" s="72">
        <v>469</v>
      </c>
      <c r="H92" s="72">
        <v>22607.56</v>
      </c>
      <c r="I92" s="72">
        <v>1</v>
      </c>
      <c r="J92" s="72"/>
      <c r="K92" s="72">
        <v>0</v>
      </c>
      <c r="L92" s="72">
        <v>0.03</v>
      </c>
      <c r="M92" s="31">
        <f>(K92-L92)/L92*100</f>
        <v>-100</v>
      </c>
      <c r="N92" s="108">
        <f>D92/D209*100</f>
        <v>0.5476711325255792</v>
      </c>
    </row>
    <row r="93" spans="1:14">
      <c r="A93" s="272"/>
      <c r="B93" s="214" t="s">
        <v>27</v>
      </c>
      <c r="C93" s="31"/>
      <c r="D93" s="31">
        <v>1E-3</v>
      </c>
      <c r="E93" s="31"/>
      <c r="F93" s="31"/>
      <c r="G93" s="72">
        <v>3</v>
      </c>
      <c r="H93" s="72">
        <v>3</v>
      </c>
      <c r="I93" s="72"/>
      <c r="J93" s="72"/>
      <c r="K93" s="72"/>
      <c r="L93" s="72"/>
      <c r="M93" s="31"/>
      <c r="N93" s="108"/>
    </row>
    <row r="94" spans="1:14">
      <c r="A94" s="272"/>
      <c r="B94" s="14" t="s">
        <v>28</v>
      </c>
      <c r="C94" s="34"/>
      <c r="D94" s="34"/>
      <c r="E94" s="34"/>
      <c r="F94" s="31"/>
      <c r="G94" s="34"/>
      <c r="H94" s="34"/>
      <c r="I94" s="34"/>
      <c r="J94" s="34"/>
      <c r="K94" s="34"/>
      <c r="L94" s="34"/>
      <c r="M94" s="31"/>
      <c r="N94" s="108"/>
    </row>
    <row r="95" spans="1:14">
      <c r="A95" s="272"/>
      <c r="B95" s="14" t="s">
        <v>29</v>
      </c>
      <c r="C95" s="34"/>
      <c r="D95" s="34"/>
      <c r="E95" s="34"/>
      <c r="F95" s="31"/>
      <c r="G95" s="34"/>
      <c r="H95" s="34"/>
      <c r="I95" s="34"/>
      <c r="J95" s="34"/>
      <c r="K95" s="34"/>
      <c r="L95" s="34"/>
      <c r="M95" s="31"/>
      <c r="N95" s="108"/>
    </row>
    <row r="96" spans="1:14">
      <c r="A96" s="272"/>
      <c r="B96" s="14" t="s">
        <v>30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108"/>
    </row>
    <row r="97" spans="1:14" ht="14.25" thickBot="1">
      <c r="A97" s="273"/>
      <c r="B97" s="15" t="s">
        <v>31</v>
      </c>
      <c r="C97" s="16">
        <f t="shared" ref="C97:L97" si="20">C85+C87+C88+C89+C90+C91+C92+C93</f>
        <v>36.179999999999993</v>
      </c>
      <c r="D97" s="16">
        <f t="shared" si="20"/>
        <v>237.821</v>
      </c>
      <c r="E97" s="16">
        <f t="shared" si="20"/>
        <v>221.483</v>
      </c>
      <c r="F97" s="16">
        <f>(D97-E97)/E97*100</f>
        <v>7.3766383875963362</v>
      </c>
      <c r="G97" s="16">
        <f t="shared" si="20"/>
        <v>2139</v>
      </c>
      <c r="H97" s="16">
        <f t="shared" si="20"/>
        <v>155612.08000000002</v>
      </c>
      <c r="I97" s="16">
        <f t="shared" si="20"/>
        <v>147</v>
      </c>
      <c r="J97" s="16">
        <f t="shared" si="20"/>
        <v>0.81</v>
      </c>
      <c r="K97" s="16">
        <f t="shared" si="20"/>
        <v>66.089999999999989</v>
      </c>
      <c r="L97" s="16">
        <f t="shared" si="20"/>
        <v>212.14</v>
      </c>
      <c r="M97" s="16">
        <f t="shared" ref="M97:M99" si="21">(K97-L97)/L97*100</f>
        <v>-68.846045064580011</v>
      </c>
      <c r="N97" s="109">
        <f>D97/D214*100</f>
        <v>0.98521585316557159</v>
      </c>
    </row>
    <row r="98" spans="1:14" ht="15" thickTop="1" thickBot="1">
      <c r="A98" s="261" t="s">
        <v>90</v>
      </c>
      <c r="B98" s="214" t="s">
        <v>19</v>
      </c>
      <c r="C98" s="31">
        <v>24.013916999999999</v>
      </c>
      <c r="D98" s="31">
        <v>182.21972000000002</v>
      </c>
      <c r="E98" s="31">
        <v>52.5642</v>
      </c>
      <c r="F98" s="31">
        <f>(D98-E98)/E98*100</f>
        <v>246.66126374985259</v>
      </c>
      <c r="G98" s="31">
        <v>1951</v>
      </c>
      <c r="H98" s="31">
        <v>143841</v>
      </c>
      <c r="I98" s="31">
        <v>127</v>
      </c>
      <c r="J98" s="31">
        <v>17.82</v>
      </c>
      <c r="K98" s="31">
        <v>68.010000000000005</v>
      </c>
      <c r="L98" s="31">
        <v>48.325378999999998</v>
      </c>
      <c r="M98" s="31">
        <f t="shared" si="21"/>
        <v>40.733505680317599</v>
      </c>
      <c r="N98" s="108">
        <f>D98/D202*100</f>
        <v>1.3967525318978455</v>
      </c>
    </row>
    <row r="99" spans="1:14" ht="14.25" thickBot="1">
      <c r="A99" s="261"/>
      <c r="B99" s="214" t="s">
        <v>20</v>
      </c>
      <c r="C99" s="28">
        <v>10.288114</v>
      </c>
      <c r="D99" s="28">
        <v>84.142578999999998</v>
      </c>
      <c r="E99" s="33">
        <v>2.7945310000000001</v>
      </c>
      <c r="F99" s="31">
        <f>(D99-E99)/E99*100</f>
        <v>2910.9731829777515</v>
      </c>
      <c r="G99" s="31">
        <v>1012</v>
      </c>
      <c r="H99" s="31">
        <v>20240</v>
      </c>
      <c r="I99" s="31">
        <v>57</v>
      </c>
      <c r="J99" s="31">
        <v>5.37</v>
      </c>
      <c r="K99" s="31">
        <v>18.61</v>
      </c>
      <c r="L99" s="31">
        <v>1.8258990000000002</v>
      </c>
      <c r="M99" s="31">
        <f t="shared" si="21"/>
        <v>919.22395488468953</v>
      </c>
      <c r="N99" s="108">
        <f>D99/D203*100</f>
        <v>1.9637206820476514</v>
      </c>
    </row>
    <row r="100" spans="1:14" ht="14.25" thickBot="1">
      <c r="A100" s="261"/>
      <c r="B100" s="214" t="s">
        <v>21</v>
      </c>
      <c r="C100" s="31">
        <v>0</v>
      </c>
      <c r="D100" s="31">
        <v>0</v>
      </c>
      <c r="E100" s="31">
        <v>0.84905699999999995</v>
      </c>
      <c r="F100" s="31"/>
      <c r="G100" s="31">
        <v>0</v>
      </c>
      <c r="H100" s="31">
        <v>0</v>
      </c>
      <c r="I100" s="31">
        <v>0</v>
      </c>
      <c r="J100" s="31"/>
      <c r="K100" s="31"/>
      <c r="L100" s="31"/>
      <c r="M100" s="31"/>
      <c r="N100" s="108"/>
    </row>
    <row r="101" spans="1:14" ht="14.25" thickBot="1">
      <c r="A101" s="261"/>
      <c r="B101" s="214" t="s">
        <v>22</v>
      </c>
      <c r="C101" s="31">
        <v>0</v>
      </c>
      <c r="D101" s="31">
        <v>3.1320000000000001E-2</v>
      </c>
      <c r="E101" s="31">
        <v>0</v>
      </c>
      <c r="F101" s="31"/>
      <c r="G101" s="31">
        <v>2</v>
      </c>
      <c r="H101" s="31">
        <v>254</v>
      </c>
      <c r="I101" s="31">
        <v>0</v>
      </c>
      <c r="J101" s="31"/>
      <c r="K101" s="31"/>
      <c r="L101" s="31"/>
      <c r="M101" s="31"/>
      <c r="N101" s="108"/>
    </row>
    <row r="102" spans="1:14" ht="14.25" thickBot="1">
      <c r="A102" s="261"/>
      <c r="B102" s="214" t="s">
        <v>23</v>
      </c>
      <c r="C102" s="31">
        <v>0</v>
      </c>
      <c r="D102" s="31">
        <v>0</v>
      </c>
      <c r="E102" s="31">
        <v>0</v>
      </c>
      <c r="F102" s="31"/>
      <c r="G102" s="31">
        <v>0</v>
      </c>
      <c r="H102" s="31">
        <v>0</v>
      </c>
      <c r="I102" s="31">
        <v>1</v>
      </c>
      <c r="J102" s="31"/>
      <c r="K102" s="31"/>
      <c r="L102" s="31"/>
      <c r="M102" s="31"/>
      <c r="N102" s="108"/>
    </row>
    <row r="103" spans="1:14" ht="14.25" thickBot="1">
      <c r="A103" s="261"/>
      <c r="B103" s="214" t="s">
        <v>24</v>
      </c>
      <c r="C103" s="31">
        <v>9.4339999999999993E-2</v>
      </c>
      <c r="D103" s="31">
        <v>12.013400000000001</v>
      </c>
      <c r="E103" s="31">
        <v>24.081188000000001</v>
      </c>
      <c r="F103" s="31"/>
      <c r="G103" s="31">
        <v>20</v>
      </c>
      <c r="H103" s="31">
        <v>25732</v>
      </c>
      <c r="I103" s="31">
        <v>3</v>
      </c>
      <c r="J103" s="31">
        <v>0</v>
      </c>
      <c r="K103" s="31">
        <v>2.06</v>
      </c>
      <c r="L103" s="31">
        <v>3.6223999999999998</v>
      </c>
      <c r="M103" s="31"/>
      <c r="N103" s="108">
        <f>D103/D207*100</f>
        <v>0.65167762702611098</v>
      </c>
    </row>
    <row r="104" spans="1:14" ht="14.25" thickBot="1">
      <c r="A104" s="261"/>
      <c r="B104" s="214" t="s">
        <v>25</v>
      </c>
      <c r="C104" s="28">
        <v>24.96</v>
      </c>
      <c r="D104" s="28">
        <v>35.826039999999999</v>
      </c>
      <c r="E104" s="33"/>
      <c r="F104" s="31"/>
      <c r="G104" s="31">
        <v>33</v>
      </c>
      <c r="H104" s="31">
        <v>1258</v>
      </c>
      <c r="I104" s="31">
        <v>102</v>
      </c>
      <c r="J104" s="31">
        <v>10</v>
      </c>
      <c r="K104" s="31">
        <v>38</v>
      </c>
      <c r="L104" s="31"/>
      <c r="M104" s="31"/>
      <c r="N104" s="108"/>
    </row>
    <row r="105" spans="1:14" ht="14.25" thickBot="1">
      <c r="A105" s="261"/>
      <c r="B105" s="214" t="s">
        <v>26</v>
      </c>
      <c r="C105" s="31">
        <v>0.83050599999999997</v>
      </c>
      <c r="D105" s="31">
        <v>18.433678</v>
      </c>
      <c r="E105" s="31">
        <v>21.589848</v>
      </c>
      <c r="F105" s="31">
        <f>(D105-E105)/E105*100</f>
        <v>-14.618768969563842</v>
      </c>
      <c r="G105" s="31">
        <v>506</v>
      </c>
      <c r="H105" s="31">
        <v>38848</v>
      </c>
      <c r="I105" s="31">
        <v>22</v>
      </c>
      <c r="J105" s="31">
        <v>0</v>
      </c>
      <c r="K105" s="31">
        <v>4</v>
      </c>
      <c r="L105" s="31"/>
      <c r="M105" s="31"/>
      <c r="N105" s="108">
        <f>D105/D209*100</f>
        <v>1.2556708093124198</v>
      </c>
    </row>
    <row r="106" spans="1:14" ht="14.25" thickBot="1">
      <c r="A106" s="261"/>
      <c r="B106" s="214" t="s">
        <v>27</v>
      </c>
      <c r="C106" s="31">
        <v>0.2999</v>
      </c>
      <c r="D106" s="31">
        <v>0.75580000000000003</v>
      </c>
      <c r="E106" s="31">
        <v>0.34179999999999999</v>
      </c>
      <c r="F106" s="31"/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/>
      <c r="N106" s="108"/>
    </row>
    <row r="107" spans="1:14" ht="14.25" thickBot="1">
      <c r="A107" s="261"/>
      <c r="B107" s="14" t="s">
        <v>28</v>
      </c>
      <c r="C107" s="31"/>
      <c r="D107" s="31"/>
      <c r="E107" s="31"/>
      <c r="F107" s="31"/>
      <c r="G107" s="31">
        <v>0</v>
      </c>
      <c r="H107" s="31">
        <v>0</v>
      </c>
      <c r="I107" s="31">
        <v>0</v>
      </c>
      <c r="J107" s="31"/>
      <c r="K107" s="31"/>
      <c r="L107" s="31"/>
      <c r="M107" s="31"/>
      <c r="N107" s="108"/>
    </row>
    <row r="108" spans="1:14" ht="14.25" thickBot="1">
      <c r="A108" s="261"/>
      <c r="B108" s="14" t="s">
        <v>29</v>
      </c>
      <c r="C108" s="31"/>
      <c r="D108" s="31"/>
      <c r="E108" s="31"/>
      <c r="F108" s="31"/>
      <c r="G108" s="31">
        <v>0</v>
      </c>
      <c r="H108" s="31">
        <v>0</v>
      </c>
      <c r="I108" s="31">
        <v>0</v>
      </c>
      <c r="J108" s="31"/>
      <c r="K108" s="31"/>
      <c r="L108" s="31"/>
      <c r="M108" s="31"/>
      <c r="N108" s="108"/>
    </row>
    <row r="109" spans="1:14" ht="14.25" thickBot="1">
      <c r="A109" s="261"/>
      <c r="B109" s="14" t="s">
        <v>30</v>
      </c>
      <c r="C109" s="31"/>
      <c r="D109" s="31"/>
      <c r="E109" s="31"/>
      <c r="F109" s="31"/>
      <c r="G109" s="31">
        <v>0</v>
      </c>
      <c r="H109" s="31">
        <v>0</v>
      </c>
      <c r="I109" s="31">
        <v>0</v>
      </c>
      <c r="J109" s="31"/>
      <c r="K109" s="31"/>
      <c r="L109" s="31"/>
      <c r="M109" s="31"/>
      <c r="N109" s="108"/>
    </row>
    <row r="110" spans="1:14" ht="14.25" thickBot="1">
      <c r="A110" s="262"/>
      <c r="B110" s="15" t="s">
        <v>31</v>
      </c>
      <c r="C110" s="16">
        <f t="shared" ref="C110:L110" si="22">C98+C100+C101+C102+C103+C104+C105+C106</f>
        <v>50.198663000000003</v>
      </c>
      <c r="D110" s="16">
        <f t="shared" si="22"/>
        <v>249.27995799999999</v>
      </c>
      <c r="E110" s="16">
        <f t="shared" si="22"/>
        <v>99.426093000000009</v>
      </c>
      <c r="F110" s="16">
        <f t="shared" ref="F110:F116" si="23">(D110-E110)/E110*100</f>
        <v>150.71885103641753</v>
      </c>
      <c r="G110" s="16">
        <f t="shared" si="22"/>
        <v>2512</v>
      </c>
      <c r="H110" s="16">
        <f t="shared" si="22"/>
        <v>209933</v>
      </c>
      <c r="I110" s="16">
        <f t="shared" si="22"/>
        <v>255</v>
      </c>
      <c r="J110" s="16">
        <f t="shared" si="22"/>
        <v>27.82</v>
      </c>
      <c r="K110" s="16">
        <f t="shared" si="22"/>
        <v>112.07000000000001</v>
      </c>
      <c r="L110" s="16">
        <f t="shared" si="22"/>
        <v>51.947778999999997</v>
      </c>
      <c r="M110" s="16">
        <f t="shared" ref="M110:M112" si="24">(K110-L110)/L110*100</f>
        <v>115.73588353026607</v>
      </c>
      <c r="N110" s="109">
        <f>D110/D214*100</f>
        <v>1.0326866277496429</v>
      </c>
    </row>
    <row r="111" spans="1:14" ht="15" thickTop="1" thickBot="1">
      <c r="A111" s="263" t="s">
        <v>38</v>
      </c>
      <c r="B111" s="18" t="s">
        <v>19</v>
      </c>
      <c r="C111" s="88">
        <v>80.806109000000006</v>
      </c>
      <c r="D111" s="88">
        <v>469.08533399999999</v>
      </c>
      <c r="E111" s="88">
        <v>257.56771300000003</v>
      </c>
      <c r="F111" s="110">
        <f t="shared" si="23"/>
        <v>82.1211705987388</v>
      </c>
      <c r="G111" s="89">
        <v>2940</v>
      </c>
      <c r="H111" s="89">
        <v>239841.68661999999</v>
      </c>
      <c r="I111" s="89">
        <v>292</v>
      </c>
      <c r="J111" s="89">
        <v>4.6955020000000003</v>
      </c>
      <c r="K111" s="89">
        <v>88.638188999999997</v>
      </c>
      <c r="L111" s="89">
        <v>142.86421799999999</v>
      </c>
      <c r="M111" s="110">
        <f t="shared" si="24"/>
        <v>-37.956340474281667</v>
      </c>
      <c r="N111" s="111">
        <f t="shared" ref="N111:N116" si="25">D111/D202*100</f>
        <v>3.595637881238356</v>
      </c>
    </row>
    <row r="112" spans="1:14" ht="14.25" thickBot="1">
      <c r="A112" s="261"/>
      <c r="B112" s="214" t="s">
        <v>20</v>
      </c>
      <c r="C112" s="89">
        <v>26.58747</v>
      </c>
      <c r="D112" s="89">
        <v>142.53834499999999</v>
      </c>
      <c r="E112" s="89">
        <v>41.383099999999999</v>
      </c>
      <c r="F112" s="31">
        <f t="shared" si="23"/>
        <v>244.43612247511663</v>
      </c>
      <c r="G112" s="89">
        <v>1375</v>
      </c>
      <c r="H112" s="89">
        <v>27480</v>
      </c>
      <c r="I112" s="89">
        <v>111</v>
      </c>
      <c r="J112" s="89">
        <v>1.5249999999999999</v>
      </c>
      <c r="K112" s="89">
        <v>37.674300000000002</v>
      </c>
      <c r="L112" s="89">
        <v>55.144306</v>
      </c>
      <c r="M112" s="31">
        <f t="shared" si="24"/>
        <v>-31.680525637588037</v>
      </c>
      <c r="N112" s="108">
        <f t="shared" si="25"/>
        <v>3.3265618832689152</v>
      </c>
    </row>
    <row r="113" spans="1:14" ht="14.25" thickBot="1">
      <c r="A113" s="261"/>
      <c r="B113" s="214" t="s">
        <v>21</v>
      </c>
      <c r="C113" s="89">
        <v>1.762834</v>
      </c>
      <c r="D113" s="89">
        <v>2.135475</v>
      </c>
      <c r="E113" s="89">
        <v>2.6373419999999999</v>
      </c>
      <c r="F113" s="31">
        <f t="shared" si="23"/>
        <v>-19.029272654058513</v>
      </c>
      <c r="G113" s="89">
        <v>4</v>
      </c>
      <c r="H113" s="89">
        <v>1647.3867</v>
      </c>
      <c r="I113" s="89"/>
      <c r="J113" s="89"/>
      <c r="K113" s="89"/>
      <c r="L113" s="89"/>
      <c r="M113" s="31"/>
      <c r="N113" s="108">
        <f t="shared" si="25"/>
        <v>0.27164714982330335</v>
      </c>
    </row>
    <row r="114" spans="1:14" ht="14.25" thickBot="1">
      <c r="A114" s="261"/>
      <c r="B114" s="214" t="s">
        <v>22</v>
      </c>
      <c r="C114" s="89">
        <v>0.38038300000000003</v>
      </c>
      <c r="D114" s="89">
        <v>0.91855100000000001</v>
      </c>
      <c r="E114" s="89">
        <v>0.58240000000000003</v>
      </c>
      <c r="F114" s="31">
        <f t="shared" si="23"/>
        <v>57.718234890109891</v>
      </c>
      <c r="G114" s="89">
        <v>80</v>
      </c>
      <c r="H114" s="89">
        <v>20532</v>
      </c>
      <c r="I114" s="89">
        <v>1</v>
      </c>
      <c r="J114" s="89"/>
      <c r="K114" s="89">
        <v>0.15</v>
      </c>
      <c r="L114" s="89"/>
      <c r="M114" s="31"/>
      <c r="N114" s="108">
        <f t="shared" si="25"/>
        <v>0.45655061191408658</v>
      </c>
    </row>
    <row r="115" spans="1:14" ht="14.25" thickBot="1">
      <c r="A115" s="261"/>
      <c r="B115" s="214" t="s">
        <v>23</v>
      </c>
      <c r="C115" s="89"/>
      <c r="D115" s="90">
        <v>7.7923999999999993E-2</v>
      </c>
      <c r="E115" s="90"/>
      <c r="F115" s="31" t="e">
        <f t="shared" si="23"/>
        <v>#DIV/0!</v>
      </c>
      <c r="G115" s="89">
        <v>14</v>
      </c>
      <c r="H115" s="89">
        <v>4.2</v>
      </c>
      <c r="I115" s="89"/>
      <c r="J115" s="89"/>
      <c r="K115" s="89"/>
      <c r="L115" s="89"/>
      <c r="M115" s="31"/>
      <c r="N115" s="108">
        <f t="shared" si="25"/>
        <v>0.13746745944486649</v>
      </c>
    </row>
    <row r="116" spans="1:14" ht="14.25" thickBot="1">
      <c r="A116" s="261"/>
      <c r="B116" s="214" t="s">
        <v>24</v>
      </c>
      <c r="C116" s="89">
        <v>2.6720120000000001</v>
      </c>
      <c r="D116" s="89">
        <v>12.754065000000001</v>
      </c>
      <c r="E116" s="89">
        <v>4.1536270000000002</v>
      </c>
      <c r="F116" s="31">
        <f t="shared" si="23"/>
        <v>207.05850573486737</v>
      </c>
      <c r="G116" s="89">
        <v>159</v>
      </c>
      <c r="H116" s="89">
        <v>3895.3</v>
      </c>
      <c r="I116" s="89">
        <v>5</v>
      </c>
      <c r="J116" s="89"/>
      <c r="K116" s="89">
        <v>2.8519450000000002</v>
      </c>
      <c r="L116" s="89">
        <v>0.72303700000000004</v>
      </c>
      <c r="M116" s="31">
        <f>(K116-L116)/L116*100</f>
        <v>294.43970363895625</v>
      </c>
      <c r="N116" s="108">
        <f t="shared" si="25"/>
        <v>0.69185566235510143</v>
      </c>
    </row>
    <row r="117" spans="1:14" ht="14.25" thickBot="1">
      <c r="A117" s="261"/>
      <c r="B117" s="214" t="s">
        <v>25</v>
      </c>
      <c r="C117" s="89"/>
      <c r="D117" s="89"/>
      <c r="E117" s="89"/>
      <c r="F117" s="31"/>
      <c r="G117" s="89"/>
      <c r="H117" s="89"/>
      <c r="I117" s="89"/>
      <c r="J117" s="89"/>
      <c r="K117" s="89"/>
      <c r="L117" s="89"/>
      <c r="M117" s="31"/>
      <c r="N117" s="108"/>
    </row>
    <row r="118" spans="1:14" ht="14.25" thickBot="1">
      <c r="A118" s="261"/>
      <c r="B118" s="214" t="s">
        <v>26</v>
      </c>
      <c r="C118" s="89">
        <v>6.7464069999999996</v>
      </c>
      <c r="D118" s="89">
        <v>20.755904999999998</v>
      </c>
      <c r="E118" s="89">
        <v>31.086029</v>
      </c>
      <c r="F118" s="31">
        <f>(D118-E118)/E118*100</f>
        <v>-33.230760995558491</v>
      </c>
      <c r="G118" s="89">
        <v>1067</v>
      </c>
      <c r="H118" s="89">
        <v>147399.71</v>
      </c>
      <c r="I118" s="89">
        <v>44</v>
      </c>
      <c r="J118" s="89">
        <v>0.61872000000000005</v>
      </c>
      <c r="K118" s="89">
        <v>16.591453000000001</v>
      </c>
      <c r="L118" s="89">
        <v>4.6074549999999999</v>
      </c>
      <c r="M118" s="31">
        <f>(K118-L118)/L118*100</f>
        <v>260.10016375634711</v>
      </c>
      <c r="N118" s="108">
        <f>D118/D209*100</f>
        <v>1.4138569649183248</v>
      </c>
    </row>
    <row r="119" spans="1:14" ht="14.25" thickBot="1">
      <c r="A119" s="261"/>
      <c r="B119" s="214" t="s">
        <v>27</v>
      </c>
      <c r="C119" s="89"/>
      <c r="D119" s="91">
        <v>5.2556330000000004</v>
      </c>
      <c r="E119" s="91">
        <v>6.3973659999999999</v>
      </c>
      <c r="F119" s="31"/>
      <c r="G119" s="31">
        <v>1</v>
      </c>
      <c r="H119" s="31">
        <v>123.707729</v>
      </c>
      <c r="I119" s="31">
        <v>1</v>
      </c>
      <c r="J119" s="31"/>
      <c r="K119" s="31">
        <v>75</v>
      </c>
      <c r="L119" s="31"/>
      <c r="M119" s="31"/>
      <c r="N119" s="108"/>
    </row>
    <row r="120" spans="1:14" ht="14.25" thickBot="1">
      <c r="A120" s="261"/>
      <c r="B120" s="14" t="s">
        <v>28</v>
      </c>
      <c r="C120" s="90"/>
      <c r="D120" s="92"/>
      <c r="E120" s="93"/>
      <c r="F120" s="31"/>
      <c r="G120" s="34"/>
      <c r="H120" s="34"/>
      <c r="I120" s="34"/>
      <c r="J120" s="34"/>
      <c r="K120" s="34"/>
      <c r="L120" s="34"/>
      <c r="M120" s="31"/>
      <c r="N120" s="108"/>
    </row>
    <row r="121" spans="1:14" ht="14.25" thickBot="1">
      <c r="A121" s="261"/>
      <c r="B121" s="14" t="s">
        <v>29</v>
      </c>
      <c r="C121" s="90"/>
      <c r="D121" s="93"/>
      <c r="E121" s="93"/>
      <c r="F121" s="31"/>
      <c r="G121" s="31"/>
      <c r="H121" s="31"/>
      <c r="I121" s="31"/>
      <c r="J121" s="31"/>
      <c r="K121" s="31"/>
      <c r="L121" s="31"/>
      <c r="M121" s="31"/>
      <c r="N121" s="108"/>
    </row>
    <row r="122" spans="1:14" ht="14.25" thickBot="1">
      <c r="A122" s="261"/>
      <c r="B122" s="14" t="s">
        <v>30</v>
      </c>
      <c r="C122" s="31"/>
      <c r="D122" s="31">
        <v>5.2556330000000004</v>
      </c>
      <c r="E122" s="31">
        <v>6.3973659999999999</v>
      </c>
      <c r="F122" s="31"/>
      <c r="G122" s="31">
        <v>1</v>
      </c>
      <c r="H122" s="31">
        <v>123.707729</v>
      </c>
      <c r="I122" s="31">
        <v>1</v>
      </c>
      <c r="J122" s="31"/>
      <c r="K122" s="31">
        <v>75</v>
      </c>
      <c r="L122" s="31"/>
      <c r="M122" s="31"/>
      <c r="N122" s="108"/>
    </row>
    <row r="123" spans="1:14" ht="14.25" thickBot="1">
      <c r="A123" s="262"/>
      <c r="B123" s="15" t="s">
        <v>31</v>
      </c>
      <c r="C123" s="16">
        <f t="shared" ref="C123:L123" si="26">C111+C113+C114+C115+C116+C117+C118+C119</f>
        <v>92.367744999999999</v>
      </c>
      <c r="D123" s="16">
        <f t="shared" si="26"/>
        <v>510.98288699999995</v>
      </c>
      <c r="E123" s="16">
        <f t="shared" si="26"/>
        <v>302.42447700000002</v>
      </c>
      <c r="F123" s="16">
        <f t="shared" ref="F123:F129" si="27">(D123-E123)/E123*100</f>
        <v>68.962146208820229</v>
      </c>
      <c r="G123" s="16">
        <f t="shared" si="26"/>
        <v>4265</v>
      </c>
      <c r="H123" s="16">
        <f t="shared" si="26"/>
        <v>413443.99104900006</v>
      </c>
      <c r="I123" s="16">
        <f t="shared" si="26"/>
        <v>343</v>
      </c>
      <c r="J123" s="16">
        <f t="shared" si="26"/>
        <v>5.314222</v>
      </c>
      <c r="K123" s="16">
        <f t="shared" si="26"/>
        <v>183.23158699999999</v>
      </c>
      <c r="L123" s="16">
        <f t="shared" si="26"/>
        <v>148.19470999999999</v>
      </c>
      <c r="M123" s="16">
        <f t="shared" ref="M123:M125" si="28">(K123-L123)/L123*100</f>
        <v>23.642461326723478</v>
      </c>
      <c r="N123" s="109">
        <f>D123/D214*100</f>
        <v>2.1168376256458084</v>
      </c>
    </row>
    <row r="124" spans="1:14" ht="14.25" thickTop="1">
      <c r="A124" s="272" t="s">
        <v>40</v>
      </c>
      <c r="B124" s="214" t="s">
        <v>19</v>
      </c>
      <c r="C124" s="34">
        <v>91.928056999999995</v>
      </c>
      <c r="D124" s="34">
        <v>754.42899800000009</v>
      </c>
      <c r="E124" s="218">
        <v>800.10458200000005</v>
      </c>
      <c r="F124" s="31">
        <f t="shared" si="27"/>
        <v>-5.7087017156964555</v>
      </c>
      <c r="G124" s="184">
        <v>6912</v>
      </c>
      <c r="H124" s="34">
        <v>690982.94602500007</v>
      </c>
      <c r="I124" s="31">
        <v>667</v>
      </c>
      <c r="J124" s="34">
        <v>23.63</v>
      </c>
      <c r="K124" s="31">
        <v>340.57</v>
      </c>
      <c r="L124" s="34">
        <v>331.86</v>
      </c>
      <c r="M124" s="31">
        <f t="shared" si="28"/>
        <v>2.6246007352497975</v>
      </c>
      <c r="N124" s="108">
        <f t="shared" ref="N124:N129" si="29">D124/D202*100</f>
        <v>5.7828571632842749</v>
      </c>
    </row>
    <row r="125" spans="1:14">
      <c r="A125" s="272"/>
      <c r="B125" s="214" t="s">
        <v>20</v>
      </c>
      <c r="C125" s="34">
        <v>25.128905</v>
      </c>
      <c r="D125" s="34">
        <v>239.49011300000001</v>
      </c>
      <c r="E125" s="218">
        <v>115.0431</v>
      </c>
      <c r="F125" s="31">
        <f t="shared" si="27"/>
        <v>108.1742520846535</v>
      </c>
      <c r="G125" s="184">
        <v>2951</v>
      </c>
      <c r="H125" s="34">
        <v>59020</v>
      </c>
      <c r="I125" s="31">
        <v>269</v>
      </c>
      <c r="J125" s="34">
        <v>4.26</v>
      </c>
      <c r="K125" s="31">
        <v>117.64</v>
      </c>
      <c r="L125" s="34">
        <v>74.86</v>
      </c>
      <c r="M125" s="31">
        <f t="shared" si="28"/>
        <v>57.146673791076672</v>
      </c>
      <c r="N125" s="108">
        <f t="shared" si="29"/>
        <v>5.5892235968192647</v>
      </c>
    </row>
    <row r="126" spans="1:14">
      <c r="A126" s="272"/>
      <c r="B126" s="214" t="s">
        <v>21</v>
      </c>
      <c r="C126" s="34">
        <v>0.71788600000000002</v>
      </c>
      <c r="D126" s="34">
        <v>38.431338000000004</v>
      </c>
      <c r="E126" s="218">
        <v>38.953878000000003</v>
      </c>
      <c r="F126" s="31">
        <f t="shared" si="27"/>
        <v>-1.3414325526203048</v>
      </c>
      <c r="G126" s="184">
        <v>28</v>
      </c>
      <c r="H126" s="34">
        <v>41782.803031000003</v>
      </c>
      <c r="I126" s="31">
        <v>1</v>
      </c>
      <c r="J126" s="34"/>
      <c r="K126" s="31">
        <v>0.53</v>
      </c>
      <c r="L126" s="34">
        <v>1.71</v>
      </c>
      <c r="M126" s="31"/>
      <c r="N126" s="108">
        <f t="shared" si="29"/>
        <v>4.8887312806733929</v>
      </c>
    </row>
    <row r="127" spans="1:14">
      <c r="A127" s="272"/>
      <c r="B127" s="214" t="s">
        <v>22</v>
      </c>
      <c r="C127" s="34">
        <v>2.9097950000000004</v>
      </c>
      <c r="D127" s="34">
        <v>15.550468</v>
      </c>
      <c r="E127" s="218">
        <v>11.393147000000001</v>
      </c>
      <c r="F127" s="31">
        <f t="shared" si="27"/>
        <v>36.489663479282761</v>
      </c>
      <c r="G127" s="184">
        <v>950</v>
      </c>
      <c r="H127" s="34">
        <v>60581.835260000007</v>
      </c>
      <c r="I127" s="31">
        <v>32</v>
      </c>
      <c r="J127" s="34">
        <v>1.1200000000000001</v>
      </c>
      <c r="K127" s="31">
        <v>6.25</v>
      </c>
      <c r="L127" s="34">
        <v>2.2000000000000002</v>
      </c>
      <c r="M127" s="31">
        <f>(K127-L127)/L127*100</f>
        <v>184.09090909090907</v>
      </c>
      <c r="N127" s="108">
        <f t="shared" si="29"/>
        <v>7.7291034258853601</v>
      </c>
    </row>
    <row r="128" spans="1:14">
      <c r="A128" s="272"/>
      <c r="B128" s="214" t="s">
        <v>23</v>
      </c>
      <c r="C128" s="34">
        <v>0.35187000000000002</v>
      </c>
      <c r="D128" s="34">
        <v>1.9405140000000001</v>
      </c>
      <c r="E128" s="218">
        <v>3.6225610000000001</v>
      </c>
      <c r="F128" s="31">
        <f t="shared" si="27"/>
        <v>-46.432537643948578</v>
      </c>
      <c r="G128" s="184">
        <v>288</v>
      </c>
      <c r="H128" s="34">
        <v>9033.16</v>
      </c>
      <c r="I128" s="31"/>
      <c r="J128" s="34"/>
      <c r="K128" s="31"/>
      <c r="L128" s="34"/>
      <c r="M128" s="31"/>
      <c r="N128" s="108">
        <f t="shared" si="29"/>
        <v>3.423303855002255</v>
      </c>
    </row>
    <row r="129" spans="1:14">
      <c r="A129" s="272"/>
      <c r="B129" s="214" t="s">
        <v>24</v>
      </c>
      <c r="C129" s="34">
        <v>3.4150080000000003</v>
      </c>
      <c r="D129" s="34">
        <v>49.294468999999999</v>
      </c>
      <c r="E129" s="218">
        <v>51.088757999999999</v>
      </c>
      <c r="F129" s="31">
        <f t="shared" si="27"/>
        <v>-3.5121014294377626</v>
      </c>
      <c r="G129" s="184">
        <v>52</v>
      </c>
      <c r="H129" s="34">
        <v>45208.2</v>
      </c>
      <c r="I129" s="31">
        <v>13</v>
      </c>
      <c r="J129" s="34">
        <v>0.04</v>
      </c>
      <c r="K129" s="31">
        <v>24.78</v>
      </c>
      <c r="L129" s="34">
        <v>7.28</v>
      </c>
      <c r="M129" s="31">
        <f>(K129-L129)/L129*100</f>
        <v>240.38461538461539</v>
      </c>
      <c r="N129" s="108">
        <f t="shared" si="29"/>
        <v>2.6740225567642955</v>
      </c>
    </row>
    <row r="130" spans="1:14">
      <c r="A130" s="272"/>
      <c r="B130" s="214" t="s">
        <v>25</v>
      </c>
      <c r="C130" s="34">
        <v>0</v>
      </c>
      <c r="D130" s="34">
        <v>0</v>
      </c>
      <c r="E130" s="218">
        <v>0.84</v>
      </c>
      <c r="F130" s="31"/>
      <c r="G130" s="184">
        <v>0</v>
      </c>
      <c r="H130" s="34">
        <v>0</v>
      </c>
      <c r="I130" s="31"/>
      <c r="J130" s="34"/>
      <c r="K130" s="31"/>
      <c r="L130" s="34"/>
      <c r="M130" s="31"/>
      <c r="N130" s="108"/>
    </row>
    <row r="131" spans="1:14">
      <c r="A131" s="272"/>
      <c r="B131" s="214" t="s">
        <v>26</v>
      </c>
      <c r="C131" s="34">
        <v>6.4433990000000003</v>
      </c>
      <c r="D131" s="34">
        <v>40.897268000000004</v>
      </c>
      <c r="E131" s="218">
        <v>43.028537999999998</v>
      </c>
      <c r="F131" s="31">
        <f>(D131-E131)/E131*100</f>
        <v>-4.9531545784799702</v>
      </c>
      <c r="G131" s="184">
        <v>1402</v>
      </c>
      <c r="H131" s="34">
        <v>142832.51999999999</v>
      </c>
      <c r="I131" s="31">
        <v>13</v>
      </c>
      <c r="J131" s="34"/>
      <c r="K131" s="31">
        <v>14.45</v>
      </c>
      <c r="L131" s="34">
        <v>16.04</v>
      </c>
      <c r="M131" s="31">
        <f>(K131-L131)/L131*100</f>
        <v>-9.9127182044887778</v>
      </c>
      <c r="N131" s="108">
        <f>D131/D209*100</f>
        <v>2.7858523734778773</v>
      </c>
    </row>
    <row r="132" spans="1:14">
      <c r="A132" s="272"/>
      <c r="B132" s="214" t="s">
        <v>27</v>
      </c>
      <c r="C132" s="34">
        <v>1.4925360000000001</v>
      </c>
      <c r="D132" s="34">
        <v>1.5197060000000002</v>
      </c>
      <c r="E132" s="218">
        <v>11.645992</v>
      </c>
      <c r="F132" s="31">
        <f>(D132-E132)/E132*100</f>
        <v>-86.950823940116052</v>
      </c>
      <c r="G132" s="184">
        <v>3</v>
      </c>
      <c r="H132" s="34">
        <v>454.72568600000005</v>
      </c>
      <c r="I132" s="31"/>
      <c r="J132" s="34"/>
      <c r="K132" s="34"/>
      <c r="L132" s="34"/>
      <c r="M132" s="31"/>
      <c r="N132" s="108">
        <f>D132/D210*100</f>
        <v>0.64656535242733371</v>
      </c>
    </row>
    <row r="133" spans="1:14">
      <c r="A133" s="272"/>
      <c r="B133" s="14" t="s">
        <v>28</v>
      </c>
      <c r="C133" s="34">
        <v>0</v>
      </c>
      <c r="D133" s="34">
        <v>0</v>
      </c>
      <c r="E133" s="218">
        <v>0</v>
      </c>
      <c r="F133" s="31"/>
      <c r="G133" s="184">
        <v>0</v>
      </c>
      <c r="H133" s="34">
        <v>0</v>
      </c>
      <c r="I133" s="34"/>
      <c r="J133" s="34"/>
      <c r="K133" s="34"/>
      <c r="L133" s="34"/>
      <c r="M133" s="31"/>
      <c r="N133" s="108"/>
    </row>
    <row r="134" spans="1:14">
      <c r="A134" s="272"/>
      <c r="B134" s="14" t="s">
        <v>29</v>
      </c>
      <c r="C134" s="34">
        <v>0.93376200000000009</v>
      </c>
      <c r="D134" s="34">
        <v>0.93376200000000009</v>
      </c>
      <c r="E134" s="218">
        <v>0.86971100000000001</v>
      </c>
      <c r="F134" s="31"/>
      <c r="G134" s="184">
        <v>1</v>
      </c>
      <c r="H134" s="34">
        <v>353.49561200000005</v>
      </c>
      <c r="I134" s="34"/>
      <c r="J134" s="34"/>
      <c r="K134" s="34"/>
      <c r="L134" s="34"/>
      <c r="M134" s="31"/>
      <c r="N134" s="108">
        <f>D134/D212*100</f>
        <v>10.110316071216856</v>
      </c>
    </row>
    <row r="135" spans="1:14">
      <c r="A135" s="272"/>
      <c r="B135" s="14" t="s">
        <v>30</v>
      </c>
      <c r="C135" s="34">
        <v>0.55877399999999999</v>
      </c>
      <c r="D135" s="34">
        <v>0.55877399999999999</v>
      </c>
      <c r="E135" s="34">
        <v>5.9548420000000002</v>
      </c>
      <c r="F135" s="31"/>
      <c r="G135" s="184">
        <v>1</v>
      </c>
      <c r="H135" s="34">
        <v>59.230074000000002</v>
      </c>
      <c r="I135" s="34"/>
      <c r="J135" s="34"/>
      <c r="K135" s="34"/>
      <c r="L135" s="34"/>
      <c r="M135" s="31"/>
      <c r="N135" s="108"/>
    </row>
    <row r="136" spans="1:14" ht="14.25" thickBot="1">
      <c r="A136" s="273"/>
      <c r="B136" s="15" t="s">
        <v>31</v>
      </c>
      <c r="C136" s="16">
        <f t="shared" ref="C136:L136" si="30">C124+C126+C127+C128+C129+C130+C131+C132</f>
        <v>107.258551</v>
      </c>
      <c r="D136" s="16">
        <f t="shared" si="30"/>
        <v>902.06276100000025</v>
      </c>
      <c r="E136" s="16">
        <f t="shared" si="30"/>
        <v>960.67745600000012</v>
      </c>
      <c r="F136" s="16">
        <f>(D136-E136)/E136*100</f>
        <v>-6.101391745368475</v>
      </c>
      <c r="G136" s="16">
        <f t="shared" si="30"/>
        <v>9635</v>
      </c>
      <c r="H136" s="16">
        <f t="shared" si="30"/>
        <v>990876.19000199996</v>
      </c>
      <c r="I136" s="16">
        <f t="shared" si="30"/>
        <v>726</v>
      </c>
      <c r="J136" s="16">
        <f t="shared" si="30"/>
        <v>24.79</v>
      </c>
      <c r="K136" s="16">
        <f t="shared" si="30"/>
        <v>386.58</v>
      </c>
      <c r="L136" s="16">
        <f t="shared" si="30"/>
        <v>359.09</v>
      </c>
      <c r="M136" s="16">
        <f t="shared" ref="M136:M138" si="31">(K136-L136)/L136*100</f>
        <v>7.6554624188922036</v>
      </c>
      <c r="N136" s="109">
        <f>D136/D214*100</f>
        <v>3.7369556628199621</v>
      </c>
    </row>
    <row r="137" spans="1:14" ht="15" thickTop="1" thickBot="1">
      <c r="A137" s="261" t="s">
        <v>41</v>
      </c>
      <c r="B137" s="214" t="s">
        <v>19</v>
      </c>
      <c r="C137" s="71">
        <v>40.94</v>
      </c>
      <c r="D137" s="71">
        <v>198.9</v>
      </c>
      <c r="E137" s="105">
        <v>161.72</v>
      </c>
      <c r="F137" s="34">
        <f>(D137-E137)/E137*100</f>
        <v>22.9903536977492</v>
      </c>
      <c r="G137" s="72">
        <v>2180</v>
      </c>
      <c r="H137" s="72">
        <v>143963.12</v>
      </c>
      <c r="I137" s="72">
        <v>254</v>
      </c>
      <c r="J137" s="72">
        <v>1.0900000000000001</v>
      </c>
      <c r="K137" s="106">
        <v>51.85</v>
      </c>
      <c r="L137" s="106">
        <v>68.430000000000007</v>
      </c>
      <c r="M137" s="34">
        <f t="shared" si="31"/>
        <v>-24.229139266403628</v>
      </c>
      <c r="N137" s="108">
        <f>D137/D202*100</f>
        <v>1.5246103912050872</v>
      </c>
    </row>
    <row r="138" spans="1:14" ht="14.25" thickBot="1">
      <c r="A138" s="261"/>
      <c r="B138" s="214" t="s">
        <v>20</v>
      </c>
      <c r="C138" s="72">
        <v>17.190000000000001</v>
      </c>
      <c r="D138" s="72">
        <v>88.06</v>
      </c>
      <c r="E138" s="106">
        <v>42.3</v>
      </c>
      <c r="F138" s="31">
        <f>(D138-E138)/E138*100</f>
        <v>108.17966903073288</v>
      </c>
      <c r="G138" s="72">
        <v>1109</v>
      </c>
      <c r="H138" s="72">
        <v>22180</v>
      </c>
      <c r="I138" s="72">
        <v>126</v>
      </c>
      <c r="J138" s="72">
        <v>0.85</v>
      </c>
      <c r="K138" s="72">
        <v>13.97</v>
      </c>
      <c r="L138" s="106">
        <v>10.79</v>
      </c>
      <c r="M138" s="31">
        <f t="shared" si="31"/>
        <v>29.47173308619093</v>
      </c>
      <c r="N138" s="108">
        <f>D138/D203*100</f>
        <v>2.0551455079730347</v>
      </c>
    </row>
    <row r="139" spans="1:14" ht="14.25" thickBot="1">
      <c r="A139" s="261"/>
      <c r="B139" s="214" t="s">
        <v>21</v>
      </c>
      <c r="C139" s="72">
        <v>0.68</v>
      </c>
      <c r="D139" s="72">
        <v>1.05</v>
      </c>
      <c r="E139" s="106"/>
      <c r="F139" s="31"/>
      <c r="G139" s="72">
        <v>3</v>
      </c>
      <c r="H139" s="106">
        <v>826.29</v>
      </c>
      <c r="I139" s="106"/>
      <c r="J139" s="106"/>
      <c r="K139" s="106"/>
      <c r="L139" s="106"/>
      <c r="M139" s="31"/>
      <c r="N139" s="108">
        <f>D139/D204*100</f>
        <v>0.13356724256405181</v>
      </c>
    </row>
    <row r="140" spans="1:14" ht="14.25" thickBot="1">
      <c r="A140" s="261"/>
      <c r="B140" s="214" t="s">
        <v>22</v>
      </c>
      <c r="C140" s="72"/>
      <c r="D140" s="72"/>
      <c r="E140" s="106">
        <v>0.65</v>
      </c>
      <c r="F140" s="31"/>
      <c r="G140" s="72"/>
      <c r="H140" s="106"/>
      <c r="I140" s="106"/>
      <c r="J140" s="106"/>
      <c r="K140" s="106"/>
      <c r="L140" s="106"/>
      <c r="M140" s="31"/>
      <c r="N140" s="108"/>
    </row>
    <row r="141" spans="1:14" ht="14.25" thickBot="1">
      <c r="A141" s="261"/>
      <c r="B141" s="214" t="s">
        <v>23</v>
      </c>
      <c r="C141" s="72"/>
      <c r="D141" s="72"/>
      <c r="E141" s="106"/>
      <c r="F141" s="31"/>
      <c r="G141" s="72"/>
      <c r="H141" s="106"/>
      <c r="I141" s="106"/>
      <c r="J141" s="106"/>
      <c r="K141" s="106"/>
      <c r="L141" s="106"/>
      <c r="M141" s="31"/>
      <c r="N141" s="108">
        <f>D141/D206*100</f>
        <v>0</v>
      </c>
    </row>
    <row r="142" spans="1:14" ht="14.25" thickBot="1">
      <c r="A142" s="261"/>
      <c r="B142" s="214" t="s">
        <v>24</v>
      </c>
      <c r="C142" s="72">
        <v>0.35</v>
      </c>
      <c r="D142" s="72">
        <v>2.34</v>
      </c>
      <c r="E142" s="106">
        <v>8.16</v>
      </c>
      <c r="F142" s="31"/>
      <c r="G142" s="72">
        <v>8</v>
      </c>
      <c r="H142" s="106">
        <v>2119.6</v>
      </c>
      <c r="I142" s="106"/>
      <c r="J142" s="106"/>
      <c r="K142" s="106"/>
      <c r="L142" s="106">
        <v>1.18</v>
      </c>
      <c r="M142" s="31"/>
      <c r="N142" s="108">
        <f>D142/D207*100</f>
        <v>0.12693539274818949</v>
      </c>
    </row>
    <row r="143" spans="1:14" ht="14.25" thickBot="1">
      <c r="A143" s="261"/>
      <c r="B143" s="214" t="s">
        <v>25</v>
      </c>
      <c r="C143" s="74"/>
      <c r="D143" s="74"/>
      <c r="E143" s="139"/>
      <c r="F143" s="31"/>
      <c r="G143" s="74"/>
      <c r="H143" s="139"/>
      <c r="I143" s="139"/>
      <c r="J143" s="139"/>
      <c r="K143" s="139"/>
      <c r="L143" s="139"/>
      <c r="M143" s="31"/>
      <c r="N143" s="108"/>
    </row>
    <row r="144" spans="1:14" ht="14.25" thickBot="1">
      <c r="A144" s="261"/>
      <c r="B144" s="214" t="s">
        <v>26</v>
      </c>
      <c r="C144" s="72">
        <v>0.21</v>
      </c>
      <c r="D144" s="72">
        <v>3.51</v>
      </c>
      <c r="E144" s="106">
        <v>7.8</v>
      </c>
      <c r="F144" s="31"/>
      <c r="G144" s="72">
        <v>43</v>
      </c>
      <c r="H144" s="106">
        <v>13640.9</v>
      </c>
      <c r="I144" s="106">
        <v>2</v>
      </c>
      <c r="J144" s="106"/>
      <c r="K144" s="106">
        <v>0.33</v>
      </c>
      <c r="L144" s="106">
        <v>1.03</v>
      </c>
      <c r="M144" s="31"/>
      <c r="N144" s="108">
        <f>D144/D209*100</f>
        <v>0.23909523322945062</v>
      </c>
    </row>
    <row r="145" spans="1:14" ht="14.25" thickBot="1">
      <c r="A145" s="261"/>
      <c r="B145" s="214" t="s">
        <v>27</v>
      </c>
      <c r="C145" s="72"/>
      <c r="D145" s="72"/>
      <c r="E145" s="106"/>
      <c r="F145" s="31"/>
      <c r="G145" s="72"/>
      <c r="H145" s="106"/>
      <c r="I145" s="106"/>
      <c r="J145" s="106"/>
      <c r="K145" s="106"/>
      <c r="L145" s="106"/>
      <c r="M145" s="31"/>
      <c r="N145" s="108"/>
    </row>
    <row r="146" spans="1:14" ht="14.25" thickBot="1">
      <c r="A146" s="261"/>
      <c r="B146" s="14" t="s">
        <v>28</v>
      </c>
      <c r="C146" s="75"/>
      <c r="D146" s="75"/>
      <c r="E146" s="131"/>
      <c r="F146" s="31"/>
      <c r="G146" s="75"/>
      <c r="H146" s="131"/>
      <c r="I146" s="131"/>
      <c r="J146" s="131"/>
      <c r="K146" s="131"/>
      <c r="L146" s="131"/>
      <c r="M146" s="31"/>
      <c r="N146" s="108"/>
    </row>
    <row r="147" spans="1:14" ht="14.25" thickBot="1">
      <c r="A147" s="261"/>
      <c r="B147" s="14" t="s">
        <v>29</v>
      </c>
      <c r="C147" s="75"/>
      <c r="D147" s="75"/>
      <c r="E147" s="131"/>
      <c r="F147" s="31"/>
      <c r="G147" s="75"/>
      <c r="H147" s="131"/>
      <c r="I147" s="131"/>
      <c r="J147" s="131"/>
      <c r="K147" s="131"/>
      <c r="L147" s="131"/>
      <c r="M147" s="31"/>
      <c r="N147" s="108"/>
    </row>
    <row r="148" spans="1:14" ht="14.25" thickBot="1">
      <c r="A148" s="261"/>
      <c r="B148" s="14" t="s">
        <v>30</v>
      </c>
      <c r="C148" s="75"/>
      <c r="D148" s="75"/>
      <c r="E148" s="131">
        <v>0.13</v>
      </c>
      <c r="F148" s="31"/>
      <c r="G148" s="75">
        <v>0</v>
      </c>
      <c r="H148" s="131">
        <v>0</v>
      </c>
      <c r="I148" s="131">
        <v>0</v>
      </c>
      <c r="J148" s="131">
        <v>0</v>
      </c>
      <c r="K148" s="131">
        <v>0</v>
      </c>
      <c r="L148" s="131">
        <v>0</v>
      </c>
      <c r="M148" s="31"/>
      <c r="N148" s="108"/>
    </row>
    <row r="149" spans="1:14" ht="14.25" thickBot="1">
      <c r="A149" s="262"/>
      <c r="B149" s="15" t="s">
        <v>31</v>
      </c>
      <c r="C149" s="16">
        <f t="shared" ref="C149:L149" si="32">C137+C139+C140+C141+C142+C143+C144+C145</f>
        <v>42.18</v>
      </c>
      <c r="D149" s="16">
        <f t="shared" si="32"/>
        <v>205.8</v>
      </c>
      <c r="E149" s="16">
        <f t="shared" si="32"/>
        <v>178.33</v>
      </c>
      <c r="F149" s="16">
        <f t="shared" ref="F149:F155" si="33">(D149-E149)/E149*100</f>
        <v>15.404026243481184</v>
      </c>
      <c r="G149" s="16">
        <f t="shared" si="32"/>
        <v>2234</v>
      </c>
      <c r="H149" s="16">
        <f t="shared" si="32"/>
        <v>160549.91</v>
      </c>
      <c r="I149" s="16">
        <f t="shared" si="32"/>
        <v>256</v>
      </c>
      <c r="J149" s="16">
        <f t="shared" si="32"/>
        <v>1.0900000000000001</v>
      </c>
      <c r="K149" s="16">
        <f t="shared" si="32"/>
        <v>52.18</v>
      </c>
      <c r="L149" s="16">
        <f t="shared" si="32"/>
        <v>70.640000000000015</v>
      </c>
      <c r="M149" s="16">
        <f>(K149-L149)/L149*100</f>
        <v>-26.132502831257092</v>
      </c>
      <c r="N149" s="109">
        <f>D149/D214*100</f>
        <v>0.85256315708652564</v>
      </c>
    </row>
    <row r="150" spans="1:14" ht="15" thickTop="1" thickBot="1">
      <c r="A150" s="261" t="s">
        <v>67</v>
      </c>
      <c r="B150" s="214" t="s">
        <v>19</v>
      </c>
      <c r="C150" s="31">
        <v>65</v>
      </c>
      <c r="D150" s="32">
        <v>471</v>
      </c>
      <c r="E150" s="32">
        <v>227.77694700000001</v>
      </c>
      <c r="F150" s="32">
        <f t="shared" si="33"/>
        <v>106.78124200163242</v>
      </c>
      <c r="G150" s="31">
        <v>3670</v>
      </c>
      <c r="H150" s="31">
        <v>286509</v>
      </c>
      <c r="I150" s="31">
        <v>296</v>
      </c>
      <c r="J150" s="31">
        <v>18</v>
      </c>
      <c r="K150" s="31">
        <v>162</v>
      </c>
      <c r="L150" s="31">
        <v>843.87747400000001</v>
      </c>
      <c r="M150" s="32">
        <f>(K150-L150)/L150*100</f>
        <v>-80.802900303510171</v>
      </c>
      <c r="N150" s="112">
        <f t="shared" ref="N150:N155" si="34">D150/D202*100</f>
        <v>3.6103141993845957</v>
      </c>
    </row>
    <row r="151" spans="1:14" ht="14.25" thickBot="1">
      <c r="A151" s="261"/>
      <c r="B151" s="214" t="s">
        <v>20</v>
      </c>
      <c r="C151" s="31">
        <v>24</v>
      </c>
      <c r="D151" s="32">
        <v>181</v>
      </c>
      <c r="E151" s="31">
        <v>60.293970000000002</v>
      </c>
      <c r="F151" s="32">
        <f t="shared" si="33"/>
        <v>200.19585706497679</v>
      </c>
      <c r="G151" s="31">
        <v>1957</v>
      </c>
      <c r="H151" s="31">
        <v>39140</v>
      </c>
      <c r="I151" s="31">
        <v>129</v>
      </c>
      <c r="J151" s="31">
        <v>1</v>
      </c>
      <c r="K151" s="31">
        <v>56</v>
      </c>
      <c r="L151" s="31">
        <v>289.37799999999999</v>
      </c>
      <c r="M151" s="31">
        <f>(K151-L151)/L151*100</f>
        <v>-80.64814878809031</v>
      </c>
      <c r="N151" s="108">
        <f t="shared" si="34"/>
        <v>4.2241805239963579</v>
      </c>
    </row>
    <row r="152" spans="1:14" ht="14.25" thickBot="1">
      <c r="A152" s="261"/>
      <c r="B152" s="214" t="s">
        <v>21</v>
      </c>
      <c r="C152" s="31">
        <v>0</v>
      </c>
      <c r="D152" s="32">
        <v>13</v>
      </c>
      <c r="E152" s="31">
        <v>6.1547890000000001</v>
      </c>
      <c r="F152" s="32">
        <f t="shared" si="33"/>
        <v>111.21763881751268</v>
      </c>
      <c r="G152" s="31">
        <v>6</v>
      </c>
      <c r="H152" s="31">
        <v>22310</v>
      </c>
      <c r="I152" s="31">
        <v>1</v>
      </c>
      <c r="J152" s="31">
        <v>0</v>
      </c>
      <c r="K152" s="31">
        <v>429</v>
      </c>
      <c r="L152" s="31">
        <v>23.850487000000001</v>
      </c>
      <c r="M152" s="31"/>
      <c r="N152" s="108">
        <f t="shared" si="34"/>
        <v>1.6536896698406416</v>
      </c>
    </row>
    <row r="153" spans="1:14" ht="14.25" thickBot="1">
      <c r="A153" s="261"/>
      <c r="B153" s="214" t="s">
        <v>22</v>
      </c>
      <c r="C153" s="31">
        <v>2</v>
      </c>
      <c r="D153" s="32">
        <v>5</v>
      </c>
      <c r="E153" s="31">
        <v>14.952736</v>
      </c>
      <c r="F153" s="32">
        <f t="shared" si="33"/>
        <v>-66.561303563441498</v>
      </c>
      <c r="G153" s="31">
        <v>51</v>
      </c>
      <c r="H153" s="31">
        <v>30416</v>
      </c>
      <c r="I153" s="31">
        <v>1</v>
      </c>
      <c r="J153" s="31">
        <v>0</v>
      </c>
      <c r="K153" s="31">
        <v>0</v>
      </c>
      <c r="L153" s="31">
        <v>3.2898000000000001</v>
      </c>
      <c r="M153" s="31">
        <f>(K153-L153)/L153*100</f>
        <v>-100</v>
      </c>
      <c r="N153" s="108">
        <f t="shared" si="34"/>
        <v>2.485167464376429</v>
      </c>
    </row>
    <row r="154" spans="1:14" ht="14.25" thickBot="1">
      <c r="A154" s="261"/>
      <c r="B154" s="214" t="s">
        <v>23</v>
      </c>
      <c r="C154" s="31">
        <v>0</v>
      </c>
      <c r="D154" s="32">
        <v>0</v>
      </c>
      <c r="E154" s="31">
        <v>2.2075429999999998</v>
      </c>
      <c r="F154" s="32">
        <f t="shared" si="33"/>
        <v>-100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/>
      <c r="N154" s="108">
        <f t="shared" si="34"/>
        <v>0</v>
      </c>
    </row>
    <row r="155" spans="1:14" ht="14.25" thickBot="1">
      <c r="A155" s="261"/>
      <c r="B155" s="214" t="s">
        <v>24</v>
      </c>
      <c r="C155" s="31">
        <v>0</v>
      </c>
      <c r="D155" s="32">
        <v>21</v>
      </c>
      <c r="E155" s="31">
        <v>15.588279</v>
      </c>
      <c r="F155" s="32">
        <f t="shared" si="33"/>
        <v>34.716603417221364</v>
      </c>
      <c r="G155" s="31">
        <v>77</v>
      </c>
      <c r="H155" s="31">
        <v>21822</v>
      </c>
      <c r="I155" s="31">
        <v>5</v>
      </c>
      <c r="J155" s="31">
        <v>0</v>
      </c>
      <c r="K155" s="31">
        <v>0</v>
      </c>
      <c r="L155" s="31">
        <v>22.705245999999999</v>
      </c>
      <c r="M155" s="31"/>
      <c r="N155" s="108">
        <f t="shared" si="34"/>
        <v>1.1391637810734954</v>
      </c>
    </row>
    <row r="156" spans="1:14" ht="14.25" thickBot="1">
      <c r="A156" s="261"/>
      <c r="B156" s="214" t="s">
        <v>25</v>
      </c>
      <c r="C156" s="31">
        <v>0</v>
      </c>
      <c r="D156" s="32">
        <v>0</v>
      </c>
      <c r="E156" s="33">
        <v>0</v>
      </c>
      <c r="F156" s="32"/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/>
      <c r="N156" s="108"/>
    </row>
    <row r="157" spans="1:14" ht="14.25" thickBot="1">
      <c r="A157" s="261"/>
      <c r="B157" s="214" t="s">
        <v>26</v>
      </c>
      <c r="C157" s="31">
        <v>7</v>
      </c>
      <c r="D157" s="32">
        <v>47</v>
      </c>
      <c r="E157" s="31">
        <v>22.824079000000001</v>
      </c>
      <c r="F157" s="32">
        <f>(D157-E157)/E157*100</f>
        <v>105.92287644991063</v>
      </c>
      <c r="G157" s="31">
        <v>1270</v>
      </c>
      <c r="H157" s="31">
        <v>335781</v>
      </c>
      <c r="I157" s="31">
        <v>58</v>
      </c>
      <c r="J157" s="31">
        <v>1</v>
      </c>
      <c r="K157" s="31">
        <v>6</v>
      </c>
      <c r="L157" s="31">
        <v>114.20953299999999</v>
      </c>
      <c r="M157" s="31">
        <f>(K157-L157)/L157*100</f>
        <v>-94.746498087861013</v>
      </c>
      <c r="N157" s="108">
        <f>D157/D209*100</f>
        <v>3.2015601030724157</v>
      </c>
    </row>
    <row r="158" spans="1:14" ht="14.25" thickBot="1">
      <c r="A158" s="261"/>
      <c r="B158" s="214" t="s">
        <v>27</v>
      </c>
      <c r="C158" s="31">
        <v>0</v>
      </c>
      <c r="D158" s="32">
        <v>0</v>
      </c>
      <c r="E158" s="31">
        <v>0</v>
      </c>
      <c r="F158" s="32" t="e">
        <f>(D158-E158)/E158*100</f>
        <v>#DIV/0!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361.31183099999998</v>
      </c>
      <c r="M158" s="31"/>
      <c r="N158" s="108">
        <f>D158/D210*100</f>
        <v>0</v>
      </c>
    </row>
    <row r="159" spans="1:14" ht="14.25" thickBot="1">
      <c r="A159" s="261"/>
      <c r="B159" s="14" t="s">
        <v>28</v>
      </c>
      <c r="C159" s="31">
        <v>0</v>
      </c>
      <c r="D159" s="32">
        <v>0</v>
      </c>
      <c r="E159" s="34">
        <v>0</v>
      </c>
      <c r="F159" s="32"/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/>
      <c r="N159" s="108"/>
    </row>
    <row r="160" spans="1:14" ht="14.25" thickBot="1">
      <c r="A160" s="261"/>
      <c r="B160" s="14" t="s">
        <v>29</v>
      </c>
      <c r="C160" s="31">
        <v>0</v>
      </c>
      <c r="D160" s="32">
        <v>0</v>
      </c>
      <c r="E160" s="34">
        <v>0</v>
      </c>
      <c r="F160" s="32"/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4">
        <v>0</v>
      </c>
      <c r="M160" s="31"/>
      <c r="N160" s="108"/>
    </row>
    <row r="161" spans="1:14" ht="14.25" thickBot="1">
      <c r="A161" s="261"/>
      <c r="B161" s="14" t="s">
        <v>30</v>
      </c>
      <c r="C161" s="31">
        <v>0</v>
      </c>
      <c r="D161" s="32">
        <v>0</v>
      </c>
      <c r="E161" s="34">
        <v>0</v>
      </c>
      <c r="F161" s="32"/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4">
        <v>361.31183099999998</v>
      </c>
      <c r="M161" s="31"/>
      <c r="N161" s="108"/>
    </row>
    <row r="162" spans="1:14" ht="14.25" thickBot="1">
      <c r="A162" s="262"/>
      <c r="B162" s="15" t="s">
        <v>31</v>
      </c>
      <c r="C162" s="16">
        <f t="shared" ref="C162:L162" si="35">C150+C152+C153+C154+C155+C156+C157+C158</f>
        <v>74</v>
      </c>
      <c r="D162" s="16">
        <f t="shared" si="35"/>
        <v>557</v>
      </c>
      <c r="E162" s="16">
        <f t="shared" si="35"/>
        <v>289.50437299999999</v>
      </c>
      <c r="F162" s="16">
        <f t="shared" ref="F162:F168" si="36">(D162-E162)/E162*100</f>
        <v>92.397784609630065</v>
      </c>
      <c r="G162" s="16">
        <f t="shared" si="35"/>
        <v>5074</v>
      </c>
      <c r="H162" s="16">
        <f t="shared" si="35"/>
        <v>696838</v>
      </c>
      <c r="I162" s="16">
        <f t="shared" si="35"/>
        <v>361</v>
      </c>
      <c r="J162" s="16">
        <f t="shared" si="35"/>
        <v>19</v>
      </c>
      <c r="K162" s="16">
        <f t="shared" si="35"/>
        <v>597</v>
      </c>
      <c r="L162" s="16">
        <f t="shared" si="35"/>
        <v>1369.244371</v>
      </c>
      <c r="M162" s="16">
        <f t="shared" ref="M162:M164" si="37">(K162-L162)/L162*100</f>
        <v>-56.399309528364682</v>
      </c>
      <c r="N162" s="109">
        <f>D162/D214*100</f>
        <v>2.3074717128143578</v>
      </c>
    </row>
    <row r="163" spans="1:14" ht="15" thickTop="1" thickBot="1">
      <c r="A163" s="263" t="s">
        <v>43</v>
      </c>
      <c r="B163" s="18" t="s">
        <v>19</v>
      </c>
      <c r="C163" s="94">
        <v>3.62</v>
      </c>
      <c r="D163" s="94">
        <v>67.06</v>
      </c>
      <c r="E163" s="94">
        <v>16.82</v>
      </c>
      <c r="F163" s="110">
        <f t="shared" si="36"/>
        <v>298.69203329369799</v>
      </c>
      <c r="G163" s="95">
        <v>428</v>
      </c>
      <c r="H163" s="95">
        <v>32251.24</v>
      </c>
      <c r="I163" s="95">
        <v>12</v>
      </c>
      <c r="J163" s="95">
        <v>0.11</v>
      </c>
      <c r="K163" s="95">
        <v>74.67</v>
      </c>
      <c r="L163" s="95">
        <v>316.07</v>
      </c>
      <c r="M163" s="34">
        <f t="shared" si="37"/>
        <v>-76.375486442876579</v>
      </c>
      <c r="N163" s="111">
        <f t="shared" ref="N163:N168" si="38">D163/D202*100</f>
        <v>0.51402902380197668</v>
      </c>
    </row>
    <row r="164" spans="1:14" ht="14.25" thickBot="1">
      <c r="A164" s="261"/>
      <c r="B164" s="214" t="s">
        <v>20</v>
      </c>
      <c r="C164" s="95">
        <v>1.21</v>
      </c>
      <c r="D164" s="95">
        <v>28.67</v>
      </c>
      <c r="E164" s="95">
        <v>4.07</v>
      </c>
      <c r="F164" s="32">
        <f t="shared" si="36"/>
        <v>604.42260442260442</v>
      </c>
      <c r="G164" s="95">
        <v>182</v>
      </c>
      <c r="H164" s="95">
        <v>3640</v>
      </c>
      <c r="I164" s="95">
        <v>7</v>
      </c>
      <c r="J164" s="95">
        <v>0.11</v>
      </c>
      <c r="K164" s="95">
        <v>37.72</v>
      </c>
      <c r="L164" s="95">
        <v>43.55</v>
      </c>
      <c r="M164" s="34">
        <f t="shared" si="37"/>
        <v>-13.386911595866815</v>
      </c>
      <c r="N164" s="108">
        <f t="shared" si="38"/>
        <v>0.6691008597954452</v>
      </c>
    </row>
    <row r="165" spans="1:14" ht="14.25" thickBot="1">
      <c r="A165" s="261"/>
      <c r="B165" s="214" t="s">
        <v>21</v>
      </c>
      <c r="C165" s="95">
        <v>0</v>
      </c>
      <c r="D165" s="95">
        <v>0</v>
      </c>
      <c r="E165" s="95">
        <v>0</v>
      </c>
      <c r="F165" s="32" t="e">
        <f t="shared" si="36"/>
        <v>#DIV/0!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34"/>
      <c r="N165" s="108">
        <f t="shared" si="38"/>
        <v>0</v>
      </c>
    </row>
    <row r="166" spans="1:14" ht="14.25" thickBot="1">
      <c r="A166" s="261"/>
      <c r="B166" s="214" t="s">
        <v>22</v>
      </c>
      <c r="C166" s="95">
        <v>0</v>
      </c>
      <c r="D166" s="95">
        <v>0.05</v>
      </c>
      <c r="E166" s="95">
        <v>0.12</v>
      </c>
      <c r="F166" s="32">
        <f t="shared" si="36"/>
        <v>-58.333333333333329</v>
      </c>
      <c r="G166" s="95">
        <v>5</v>
      </c>
      <c r="H166" s="95">
        <v>53.5</v>
      </c>
      <c r="I166" s="95">
        <v>0</v>
      </c>
      <c r="J166" s="95">
        <v>0</v>
      </c>
      <c r="K166" s="95">
        <v>0</v>
      </c>
      <c r="L166" s="95">
        <v>0</v>
      </c>
      <c r="M166" s="34"/>
      <c r="N166" s="108">
        <f t="shared" si="38"/>
        <v>2.4851674643764293E-2</v>
      </c>
    </row>
    <row r="167" spans="1:14" ht="14.25" thickBot="1">
      <c r="A167" s="261"/>
      <c r="B167" s="214" t="s">
        <v>23</v>
      </c>
      <c r="C167" s="95">
        <v>0</v>
      </c>
      <c r="D167" s="95">
        <v>0</v>
      </c>
      <c r="E167" s="95">
        <v>0</v>
      </c>
      <c r="F167" s="32" t="e">
        <f t="shared" si="36"/>
        <v>#DIV/0!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0</v>
      </c>
      <c r="M167" s="34" t="e">
        <f>(K167-L167)/L167*100</f>
        <v>#DIV/0!</v>
      </c>
      <c r="N167" s="108">
        <f t="shared" si="38"/>
        <v>0</v>
      </c>
    </row>
    <row r="168" spans="1:14" ht="14.25" thickBot="1">
      <c r="A168" s="261"/>
      <c r="B168" s="214" t="s">
        <v>24</v>
      </c>
      <c r="C168" s="95">
        <v>0</v>
      </c>
      <c r="D168" s="95">
        <v>0</v>
      </c>
      <c r="E168" s="95">
        <v>12.09</v>
      </c>
      <c r="F168" s="32">
        <f t="shared" si="36"/>
        <v>-100</v>
      </c>
      <c r="G168" s="95">
        <v>0</v>
      </c>
      <c r="H168" s="95">
        <v>0</v>
      </c>
      <c r="I168" s="95">
        <v>0</v>
      </c>
      <c r="J168" s="95">
        <v>0</v>
      </c>
      <c r="K168" s="95">
        <v>0</v>
      </c>
      <c r="L168" s="95">
        <v>0.16</v>
      </c>
      <c r="M168" s="34"/>
      <c r="N168" s="108">
        <f t="shared" si="38"/>
        <v>0</v>
      </c>
    </row>
    <row r="169" spans="1:14" ht="14.25" thickBot="1">
      <c r="A169" s="261"/>
      <c r="B169" s="214" t="s">
        <v>25</v>
      </c>
      <c r="C169" s="95">
        <v>13.14</v>
      </c>
      <c r="D169" s="95">
        <v>13.14</v>
      </c>
      <c r="E169" s="95">
        <v>33.619999999999997</v>
      </c>
      <c r="F169" s="32"/>
      <c r="G169" s="95">
        <v>3</v>
      </c>
      <c r="H169" s="95">
        <v>248</v>
      </c>
      <c r="I169" s="95">
        <v>0</v>
      </c>
      <c r="J169" s="95">
        <v>0</v>
      </c>
      <c r="K169" s="95">
        <v>0</v>
      </c>
      <c r="L169" s="95">
        <v>0</v>
      </c>
      <c r="M169" s="34"/>
      <c r="N169" s="108"/>
    </row>
    <row r="170" spans="1:14" ht="14.25" thickBot="1">
      <c r="A170" s="261"/>
      <c r="B170" s="214" t="s">
        <v>26</v>
      </c>
      <c r="C170" s="95">
        <v>0.08</v>
      </c>
      <c r="D170" s="95">
        <v>0.24</v>
      </c>
      <c r="E170" s="95">
        <v>0.1</v>
      </c>
      <c r="F170" s="32">
        <f>(D170-E170)/E170*100</f>
        <v>139.99999999999997</v>
      </c>
      <c r="G170" s="95">
        <v>27</v>
      </c>
      <c r="H170" s="95">
        <v>1167.24</v>
      </c>
      <c r="I170" s="95">
        <v>0</v>
      </c>
      <c r="J170" s="95">
        <v>0</v>
      </c>
      <c r="K170" s="95">
        <v>0</v>
      </c>
      <c r="L170" s="95">
        <v>0.13</v>
      </c>
      <c r="M170" s="34">
        <f>(K170-L170)/L170*100</f>
        <v>-100</v>
      </c>
      <c r="N170" s="108">
        <f>D170/D209*100</f>
        <v>1.6348392015688933E-2</v>
      </c>
    </row>
    <row r="171" spans="1:14" ht="14.25" thickBot="1">
      <c r="A171" s="261"/>
      <c r="B171" s="214" t="s">
        <v>27</v>
      </c>
      <c r="C171" s="97">
        <v>0</v>
      </c>
      <c r="D171" s="97">
        <v>1.61</v>
      </c>
      <c r="E171" s="97">
        <v>0</v>
      </c>
      <c r="F171" s="32" t="e">
        <f>(D171-E171)/E171*100</f>
        <v>#DIV/0!</v>
      </c>
      <c r="G171" s="97">
        <v>3</v>
      </c>
      <c r="H171" s="97">
        <v>1705</v>
      </c>
      <c r="I171" s="97">
        <v>0</v>
      </c>
      <c r="J171" s="97">
        <v>0</v>
      </c>
      <c r="K171" s="97">
        <v>0</v>
      </c>
      <c r="L171" s="97">
        <v>0</v>
      </c>
      <c r="M171" s="31"/>
      <c r="N171" s="108">
        <f>D171/D210*100</f>
        <v>0.68498131704948662</v>
      </c>
    </row>
    <row r="172" spans="1:14" ht="14.25" thickBot="1">
      <c r="A172" s="261"/>
      <c r="B172" s="14" t="s">
        <v>28</v>
      </c>
      <c r="C172" s="97"/>
      <c r="D172" s="97"/>
      <c r="E172" s="97"/>
      <c r="F172" s="32"/>
      <c r="G172" s="23"/>
      <c r="H172" s="23"/>
      <c r="I172" s="23"/>
      <c r="J172" s="23"/>
      <c r="K172" s="23"/>
      <c r="L172" s="23"/>
      <c r="M172" s="31"/>
      <c r="N172" s="108"/>
    </row>
    <row r="173" spans="1:14" ht="14.25" thickBot="1">
      <c r="A173" s="261"/>
      <c r="B173" s="14" t="s">
        <v>29</v>
      </c>
      <c r="C173" s="31"/>
      <c r="D173" s="31"/>
      <c r="E173" s="31"/>
      <c r="F173" s="32"/>
      <c r="G173" s="31"/>
      <c r="H173" s="31"/>
      <c r="I173" s="31"/>
      <c r="J173" s="31"/>
      <c r="K173" s="31"/>
      <c r="L173" s="31"/>
      <c r="M173" s="31"/>
      <c r="N173" s="108"/>
    </row>
    <row r="174" spans="1:14" ht="14.25" thickBot="1">
      <c r="A174" s="261"/>
      <c r="B174" s="14" t="s">
        <v>30</v>
      </c>
      <c r="C174" s="31"/>
      <c r="D174" s="31"/>
      <c r="E174" s="31"/>
      <c r="F174" s="32"/>
      <c r="G174" s="31"/>
      <c r="H174" s="31"/>
      <c r="I174" s="31"/>
      <c r="J174" s="31"/>
      <c r="K174" s="31"/>
      <c r="L174" s="31"/>
      <c r="M174" s="31"/>
      <c r="N174" s="108"/>
    </row>
    <row r="175" spans="1:14" ht="14.25" thickBot="1">
      <c r="A175" s="262"/>
      <c r="B175" s="15" t="s">
        <v>31</v>
      </c>
      <c r="C175" s="16">
        <f t="shared" ref="C175:L175" si="39">C163+C165+C166+C167+C168+C169+C170+C171</f>
        <v>16.84</v>
      </c>
      <c r="D175" s="16">
        <f t="shared" si="39"/>
        <v>82.1</v>
      </c>
      <c r="E175" s="16">
        <f t="shared" si="39"/>
        <v>62.75</v>
      </c>
      <c r="F175" s="16">
        <f>(D175-E175)/E175*100</f>
        <v>30.836653386454177</v>
      </c>
      <c r="G175" s="16">
        <f t="shared" si="39"/>
        <v>466</v>
      </c>
      <c r="H175" s="16">
        <f t="shared" si="39"/>
        <v>35424.980000000003</v>
      </c>
      <c r="I175" s="16">
        <f t="shared" si="39"/>
        <v>12</v>
      </c>
      <c r="J175" s="16">
        <f t="shared" si="39"/>
        <v>0.11</v>
      </c>
      <c r="K175" s="16">
        <f t="shared" si="39"/>
        <v>74.67</v>
      </c>
      <c r="L175" s="16">
        <f t="shared" si="39"/>
        <v>316.36</v>
      </c>
      <c r="M175" s="16">
        <f t="shared" ref="M175:M178" si="40">(K175-L175)/L175*100</f>
        <v>-76.397142495890762</v>
      </c>
      <c r="N175" s="109">
        <f>D175/D214*100</f>
        <v>0.34011387364822038</v>
      </c>
    </row>
    <row r="176" spans="1:14" ht="15" thickTop="1" thickBot="1">
      <c r="A176" s="261" t="s">
        <v>44</v>
      </c>
      <c r="B176" s="214" t="s">
        <v>19</v>
      </c>
      <c r="C176" s="34">
        <v>3.34</v>
      </c>
      <c r="D176" s="34">
        <v>14.08</v>
      </c>
      <c r="E176" s="34">
        <v>10.32</v>
      </c>
      <c r="F176" s="32">
        <f>(D176-E176)/E176*100</f>
        <v>36.434108527131784</v>
      </c>
      <c r="G176" s="34">
        <v>69</v>
      </c>
      <c r="H176" s="34">
        <v>6889</v>
      </c>
      <c r="I176" s="34">
        <v>8</v>
      </c>
      <c r="J176" s="34"/>
      <c r="K176" s="34">
        <v>8.44</v>
      </c>
      <c r="L176" s="34">
        <v>0.35</v>
      </c>
      <c r="M176" s="31">
        <f t="shared" si="40"/>
        <v>2311.4285714285716</v>
      </c>
      <c r="N176" s="108">
        <f>D176/D202*100</f>
        <v>0.10792616545081764</v>
      </c>
    </row>
    <row r="177" spans="1:14" ht="14.25" thickBot="1">
      <c r="A177" s="261"/>
      <c r="B177" s="214" t="s">
        <v>20</v>
      </c>
      <c r="C177" s="34">
        <v>0.7</v>
      </c>
      <c r="D177" s="34">
        <v>2.83</v>
      </c>
      <c r="E177" s="34">
        <v>3.02</v>
      </c>
      <c r="F177" s="32">
        <f>(D177-E177)/E177*100</f>
        <v>-6.29139072847682</v>
      </c>
      <c r="G177" s="34">
        <v>35</v>
      </c>
      <c r="H177" s="34">
        <v>700</v>
      </c>
      <c r="I177" s="34">
        <v>3</v>
      </c>
      <c r="J177" s="34"/>
      <c r="K177" s="34">
        <v>0.32</v>
      </c>
      <c r="L177" s="34">
        <v>0.15</v>
      </c>
      <c r="M177" s="31">
        <f t="shared" si="40"/>
        <v>113.33333333333336</v>
      </c>
      <c r="N177" s="108">
        <f>D177/D203*100</f>
        <v>6.6046579463589453E-2</v>
      </c>
    </row>
    <row r="178" spans="1:14" ht="14.25" thickBot="1">
      <c r="A178" s="261"/>
      <c r="B178" s="214" t="s">
        <v>21</v>
      </c>
      <c r="C178" s="34"/>
      <c r="D178" s="34"/>
      <c r="E178" s="34"/>
      <c r="F178" s="32" t="e">
        <f>(D178-E178)/E178*100</f>
        <v>#DIV/0!</v>
      </c>
      <c r="G178" s="34"/>
      <c r="H178" s="34"/>
      <c r="I178" s="34"/>
      <c r="J178" s="34"/>
      <c r="K178" s="34"/>
      <c r="L178" s="34"/>
      <c r="M178" s="31" t="e">
        <f t="shared" si="40"/>
        <v>#DIV/0!</v>
      </c>
      <c r="N178" s="108">
        <f>D178/D204*100</f>
        <v>0</v>
      </c>
    </row>
    <row r="179" spans="1:14" ht="14.25" thickBot="1">
      <c r="A179" s="261"/>
      <c r="B179" s="214" t="s">
        <v>22</v>
      </c>
      <c r="C179" s="34"/>
      <c r="D179" s="34"/>
      <c r="E179" s="34"/>
      <c r="F179" s="32" t="e">
        <f>(D179-E179)/E179*100</f>
        <v>#DIV/0!</v>
      </c>
      <c r="G179" s="34"/>
      <c r="H179" s="34"/>
      <c r="I179" s="34"/>
      <c r="J179" s="34"/>
      <c r="K179" s="34"/>
      <c r="L179" s="34"/>
      <c r="M179" s="31"/>
      <c r="N179" s="108">
        <f>D179/D205*100</f>
        <v>0</v>
      </c>
    </row>
    <row r="180" spans="1:14" ht="14.25" thickBot="1">
      <c r="A180" s="261"/>
      <c r="B180" s="214" t="s">
        <v>23</v>
      </c>
      <c r="C180" s="34"/>
      <c r="D180" s="34"/>
      <c r="E180" s="34"/>
      <c r="F180" s="32"/>
      <c r="G180" s="34"/>
      <c r="H180" s="34"/>
      <c r="I180" s="34"/>
      <c r="J180" s="34"/>
      <c r="K180" s="34"/>
      <c r="L180" s="34"/>
      <c r="M180" s="31"/>
      <c r="N180" s="108"/>
    </row>
    <row r="181" spans="1:14" ht="14.25" thickBot="1">
      <c r="A181" s="261"/>
      <c r="B181" s="214" t="s">
        <v>24</v>
      </c>
      <c r="C181" s="34">
        <v>4.34</v>
      </c>
      <c r="D181" s="34">
        <v>187.99</v>
      </c>
      <c r="E181" s="34">
        <v>208.17</v>
      </c>
      <c r="F181" s="32">
        <f>(D181-E181)/E181*100</f>
        <v>-9.6940000960753121</v>
      </c>
      <c r="G181" s="34">
        <v>607</v>
      </c>
      <c r="H181" s="34">
        <v>38961</v>
      </c>
      <c r="I181" s="34">
        <v>79</v>
      </c>
      <c r="J181" s="34"/>
      <c r="K181" s="34">
        <v>55.52</v>
      </c>
      <c r="L181" s="34">
        <v>0.38</v>
      </c>
      <c r="M181" s="31">
        <f>(K181-L181)/L181*100</f>
        <v>14510.526315789473</v>
      </c>
      <c r="N181" s="108">
        <f>D181/D207*100</f>
        <v>10.197685676381257</v>
      </c>
    </row>
    <row r="182" spans="1:14" ht="14.25" thickBot="1">
      <c r="A182" s="261"/>
      <c r="B182" s="214" t="s">
        <v>25</v>
      </c>
      <c r="C182" s="34">
        <v>1205.1600000000001</v>
      </c>
      <c r="D182" s="34">
        <v>1318.67</v>
      </c>
      <c r="E182" s="34">
        <v>88.4</v>
      </c>
      <c r="F182" s="32">
        <f>(D182-E182)/E182*100</f>
        <v>1391.7081447963799</v>
      </c>
      <c r="G182" s="34">
        <v>211</v>
      </c>
      <c r="H182" s="34">
        <v>27085.53</v>
      </c>
      <c r="I182" s="34">
        <v>833</v>
      </c>
      <c r="J182" s="34">
        <v>8.73</v>
      </c>
      <c r="K182" s="34">
        <v>110.95</v>
      </c>
      <c r="L182" s="34">
        <v>82.97</v>
      </c>
      <c r="M182" s="31">
        <f>(K182-L182)/L182*100</f>
        <v>33.723032421357125</v>
      </c>
      <c r="N182" s="108">
        <f>D182/D208*100</f>
        <v>20.279482387719991</v>
      </c>
    </row>
    <row r="183" spans="1:14" ht="14.25" thickBot="1">
      <c r="A183" s="261"/>
      <c r="B183" s="214" t="s">
        <v>26</v>
      </c>
      <c r="C183" s="34"/>
      <c r="D183" s="34">
        <v>2.84</v>
      </c>
      <c r="E183" s="34">
        <v>7.7</v>
      </c>
      <c r="F183" s="32">
        <f>(D183-E183)/E183*100</f>
        <v>-63.116883116883116</v>
      </c>
      <c r="G183" s="34">
        <v>4</v>
      </c>
      <c r="H183" s="34">
        <v>2659.22</v>
      </c>
      <c r="I183" s="34"/>
      <c r="J183" s="34"/>
      <c r="K183" s="34"/>
      <c r="L183" s="34"/>
      <c r="M183" s="31"/>
      <c r="N183" s="108">
        <f>D183/D209*100</f>
        <v>0.19345597218565236</v>
      </c>
    </row>
    <row r="184" spans="1:14" ht="14.25" thickBot="1">
      <c r="A184" s="261"/>
      <c r="B184" s="214" t="s">
        <v>27</v>
      </c>
      <c r="C184" s="34"/>
      <c r="D184" s="34">
        <v>0.03</v>
      </c>
      <c r="E184" s="34">
        <v>0.46</v>
      </c>
      <c r="F184" s="31"/>
      <c r="G184" s="34">
        <v>1</v>
      </c>
      <c r="H184" s="34">
        <v>160</v>
      </c>
      <c r="I184" s="34"/>
      <c r="J184" s="34"/>
      <c r="K184" s="34"/>
      <c r="L184" s="34"/>
      <c r="M184" s="31"/>
      <c r="N184" s="108"/>
    </row>
    <row r="185" spans="1:14" ht="14.25" thickBot="1">
      <c r="A185" s="261"/>
      <c r="B185" s="14" t="s">
        <v>28</v>
      </c>
      <c r="C185" s="34"/>
      <c r="D185" s="34"/>
      <c r="E185" s="34"/>
      <c r="F185" s="31"/>
      <c r="G185" s="34"/>
      <c r="H185" s="34"/>
      <c r="I185" s="34"/>
      <c r="J185" s="34"/>
      <c r="K185" s="34"/>
      <c r="L185" s="34"/>
      <c r="M185" s="31"/>
      <c r="N185" s="108"/>
    </row>
    <row r="186" spans="1:14" ht="14.25" thickBot="1">
      <c r="A186" s="261"/>
      <c r="B186" s="14" t="s">
        <v>29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108"/>
    </row>
    <row r="187" spans="1:14" ht="14.25" thickBot="1">
      <c r="A187" s="261"/>
      <c r="B187" s="14" t="s">
        <v>30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108"/>
    </row>
    <row r="188" spans="1:14" ht="14.25" thickBot="1">
      <c r="A188" s="262"/>
      <c r="B188" s="15" t="s">
        <v>31</v>
      </c>
      <c r="C188" s="16">
        <f t="shared" ref="C188:L188" si="41">C176+C178+C179+C180+C181+C182+C183+C184</f>
        <v>1212.8400000000001</v>
      </c>
      <c r="D188" s="16">
        <f t="shared" si="41"/>
        <v>1523.61</v>
      </c>
      <c r="E188" s="16">
        <f t="shared" si="41"/>
        <v>315.04999999999995</v>
      </c>
      <c r="F188" s="16">
        <f>(D188-E188)/E188*100</f>
        <v>383.60895096016509</v>
      </c>
      <c r="G188" s="16">
        <f t="shared" si="41"/>
        <v>892</v>
      </c>
      <c r="H188" s="16">
        <f t="shared" si="41"/>
        <v>75754.75</v>
      </c>
      <c r="I188" s="16">
        <f t="shared" si="41"/>
        <v>920</v>
      </c>
      <c r="J188" s="16">
        <f t="shared" si="41"/>
        <v>8.73</v>
      </c>
      <c r="K188" s="16">
        <f t="shared" si="41"/>
        <v>174.91</v>
      </c>
      <c r="L188" s="16">
        <f t="shared" si="41"/>
        <v>83.7</v>
      </c>
      <c r="M188" s="16">
        <f>(K188-L188)/L188*100</f>
        <v>108.97252090800478</v>
      </c>
      <c r="N188" s="109">
        <f>D188/D214*100</f>
        <v>6.3118258103430582</v>
      </c>
    </row>
    <row r="189" spans="1:14" ht="14.25" thickTop="1">
      <c r="A189" s="275" t="s">
        <v>47</v>
      </c>
      <c r="B189" s="214" t="s">
        <v>19</v>
      </c>
      <c r="C189" s="71">
        <v>16.440000000000001</v>
      </c>
      <c r="D189" s="71">
        <v>127.13</v>
      </c>
      <c r="E189" s="71">
        <v>82.38</v>
      </c>
      <c r="F189" s="34">
        <f>(D189-E189)/E189*100</f>
        <v>54.321437242049043</v>
      </c>
      <c r="G189" s="72">
        <v>1002</v>
      </c>
      <c r="H189" s="72">
        <v>82442.63</v>
      </c>
      <c r="I189" s="72">
        <v>106</v>
      </c>
      <c r="J189" s="72">
        <v>1.73</v>
      </c>
      <c r="K189" s="72">
        <v>33</v>
      </c>
      <c r="L189" s="72">
        <v>34.380000000000003</v>
      </c>
      <c r="M189" s="34">
        <f>(K189-L189)/L189*100</f>
        <v>-4.0139616055846501</v>
      </c>
      <c r="N189" s="113">
        <f>D189/D202*100</f>
        <v>0.97447822540926465</v>
      </c>
    </row>
    <row r="190" spans="1:14">
      <c r="A190" s="276"/>
      <c r="B190" s="214" t="s">
        <v>20</v>
      </c>
      <c r="C190" s="72">
        <v>6.06</v>
      </c>
      <c r="D190" s="72">
        <v>46.64</v>
      </c>
      <c r="E190" s="72">
        <v>3.79</v>
      </c>
      <c r="F190" s="31">
        <f>(D190-E190)/E190*100</f>
        <v>1130.6068601583113</v>
      </c>
      <c r="G190" s="72">
        <v>491</v>
      </c>
      <c r="H190" s="72">
        <v>9820</v>
      </c>
      <c r="I190" s="72">
        <v>31</v>
      </c>
      <c r="J190" s="72">
        <v>0.4</v>
      </c>
      <c r="K190" s="72">
        <v>6.9</v>
      </c>
      <c r="L190" s="72">
        <v>1.91</v>
      </c>
      <c r="M190" s="31">
        <f>(K190-L190)/L190*100</f>
        <v>261.25654450261783</v>
      </c>
      <c r="N190" s="113">
        <f>D190/D203*100</f>
        <v>1.0884849703822659</v>
      </c>
    </row>
    <row r="191" spans="1:14">
      <c r="A191" s="276"/>
      <c r="B191" s="214" t="s">
        <v>21</v>
      </c>
      <c r="C191" s="72"/>
      <c r="D191" s="72"/>
      <c r="E191" s="72"/>
      <c r="F191" s="31"/>
      <c r="G191" s="72"/>
      <c r="H191" s="72"/>
      <c r="I191" s="72"/>
      <c r="J191" s="72"/>
      <c r="K191" s="72"/>
      <c r="L191" s="72"/>
      <c r="M191" s="31"/>
      <c r="N191" s="113"/>
    </row>
    <row r="192" spans="1:14">
      <c r="A192" s="276"/>
      <c r="B192" s="214" t="s">
        <v>22</v>
      </c>
      <c r="C192" s="72"/>
      <c r="D192" s="72"/>
      <c r="E192" s="72"/>
      <c r="F192" s="31"/>
      <c r="G192" s="72"/>
      <c r="H192" s="72"/>
      <c r="I192" s="72"/>
      <c r="J192" s="72"/>
      <c r="K192" s="72"/>
      <c r="L192" s="72"/>
      <c r="M192" s="31"/>
      <c r="N192" s="113"/>
    </row>
    <row r="193" spans="1:14">
      <c r="A193" s="276"/>
      <c r="B193" s="214" t="s">
        <v>23</v>
      </c>
      <c r="C193" s="72"/>
      <c r="D193" s="72"/>
      <c r="E193" s="72"/>
      <c r="F193" s="31"/>
      <c r="G193" s="72"/>
      <c r="H193" s="72"/>
      <c r="I193" s="72"/>
      <c r="J193" s="72"/>
      <c r="K193" s="72"/>
      <c r="L193" s="72"/>
      <c r="M193" s="31"/>
      <c r="N193" s="113"/>
    </row>
    <row r="194" spans="1:14">
      <c r="A194" s="276"/>
      <c r="B194" s="214" t="s">
        <v>24</v>
      </c>
      <c r="C194" s="72"/>
      <c r="D194" s="72">
        <v>0.18</v>
      </c>
      <c r="E194" s="72"/>
      <c r="F194" s="31" t="e">
        <f>(D194-E194)/E194*100</f>
        <v>#DIV/0!</v>
      </c>
      <c r="G194" s="72">
        <v>2</v>
      </c>
      <c r="H194" s="72">
        <v>400</v>
      </c>
      <c r="I194" s="72"/>
      <c r="J194" s="72"/>
      <c r="K194" s="72"/>
      <c r="L194" s="72"/>
      <c r="M194" s="31"/>
      <c r="N194" s="113">
        <f>D194/D207*100</f>
        <v>9.7642609806299595E-3</v>
      </c>
    </row>
    <row r="195" spans="1:14">
      <c r="A195" s="276"/>
      <c r="B195" s="214" t="s">
        <v>25</v>
      </c>
      <c r="C195" s="74"/>
      <c r="D195" s="74"/>
      <c r="E195" s="74"/>
      <c r="F195" s="31"/>
      <c r="G195" s="74"/>
      <c r="H195" s="74"/>
      <c r="I195" s="74"/>
      <c r="J195" s="74"/>
      <c r="K195" s="74"/>
      <c r="L195" s="74"/>
      <c r="M195" s="31"/>
      <c r="N195" s="113"/>
    </row>
    <row r="196" spans="1:14">
      <c r="A196" s="276"/>
      <c r="B196" s="214" t="s">
        <v>26</v>
      </c>
      <c r="C196" s="72">
        <v>0.05</v>
      </c>
      <c r="D196" s="72">
        <v>0.62</v>
      </c>
      <c r="E196" s="72">
        <v>1.71</v>
      </c>
      <c r="F196" s="31">
        <f>(D196-E196)/E196*100</f>
        <v>-63.742690058479525</v>
      </c>
      <c r="G196" s="72">
        <v>52</v>
      </c>
      <c r="H196" s="72">
        <v>1977.81</v>
      </c>
      <c r="I196" s="72"/>
      <c r="J196" s="72"/>
      <c r="K196" s="72"/>
      <c r="L196" s="72"/>
      <c r="M196" s="31"/>
      <c r="N196" s="113">
        <f>D196/D209*100</f>
        <v>4.2233346040529744E-2</v>
      </c>
    </row>
    <row r="197" spans="1:14">
      <c r="A197" s="276"/>
      <c r="B197" s="214" t="s">
        <v>27</v>
      </c>
      <c r="C197" s="72"/>
      <c r="D197" s="72"/>
      <c r="E197" s="72"/>
      <c r="F197" s="31"/>
      <c r="G197" s="72"/>
      <c r="H197" s="72"/>
      <c r="I197" s="72"/>
      <c r="J197" s="72"/>
      <c r="K197" s="72"/>
      <c r="L197" s="72"/>
      <c r="M197" s="31"/>
      <c r="N197" s="113"/>
    </row>
    <row r="198" spans="1:14">
      <c r="A198" s="276"/>
      <c r="B198" s="14" t="s">
        <v>28</v>
      </c>
      <c r="C198" s="75"/>
      <c r="D198" s="75"/>
      <c r="E198" s="75"/>
      <c r="F198" s="31"/>
      <c r="G198" s="75"/>
      <c r="H198" s="75"/>
      <c r="I198" s="75"/>
      <c r="J198" s="75"/>
      <c r="K198" s="75"/>
      <c r="L198" s="75"/>
      <c r="M198" s="31"/>
      <c r="N198" s="113"/>
    </row>
    <row r="199" spans="1:14">
      <c r="A199" s="276"/>
      <c r="B199" s="14" t="s">
        <v>29</v>
      </c>
      <c r="C199" s="75"/>
      <c r="D199" s="75"/>
      <c r="E199" s="75"/>
      <c r="F199" s="31"/>
      <c r="G199" s="75"/>
      <c r="H199" s="75"/>
      <c r="I199" s="75"/>
      <c r="J199" s="75"/>
      <c r="K199" s="75"/>
      <c r="L199" s="75"/>
      <c r="M199" s="31"/>
      <c r="N199" s="113"/>
    </row>
    <row r="200" spans="1:14">
      <c r="A200" s="276"/>
      <c r="B200" s="14" t="s">
        <v>30</v>
      </c>
      <c r="C200" s="75"/>
      <c r="D200" s="75"/>
      <c r="E200" s="75"/>
      <c r="F200" s="31"/>
      <c r="G200" s="75"/>
      <c r="H200" s="75"/>
      <c r="I200" s="75"/>
      <c r="J200" s="75"/>
      <c r="K200" s="75"/>
      <c r="L200" s="75"/>
      <c r="M200" s="31"/>
      <c r="N200" s="113"/>
    </row>
    <row r="201" spans="1:14" ht="14.25" thickBot="1">
      <c r="A201" s="273"/>
      <c r="B201" s="15" t="s">
        <v>31</v>
      </c>
      <c r="C201" s="16">
        <f t="shared" ref="C201:L201" si="42">C189+C191+C192+C193+C194+C195+C196+C197</f>
        <v>16.490000000000002</v>
      </c>
      <c r="D201" s="16">
        <f t="shared" si="42"/>
        <v>127.93</v>
      </c>
      <c r="E201" s="16">
        <f t="shared" si="42"/>
        <v>84.089999999999989</v>
      </c>
      <c r="F201" s="16">
        <f t="shared" ref="F201:F214" si="43">(D201-E201)/E201*100</f>
        <v>52.134617671542429</v>
      </c>
      <c r="G201" s="16">
        <f t="shared" si="42"/>
        <v>1056</v>
      </c>
      <c r="H201" s="16">
        <f t="shared" si="42"/>
        <v>84820.44</v>
      </c>
      <c r="I201" s="16">
        <f t="shared" si="42"/>
        <v>106</v>
      </c>
      <c r="J201" s="16">
        <f t="shared" si="42"/>
        <v>1.73</v>
      </c>
      <c r="K201" s="16">
        <f t="shared" si="42"/>
        <v>33</v>
      </c>
      <c r="L201" s="16">
        <f t="shared" si="42"/>
        <v>34.380000000000003</v>
      </c>
      <c r="M201" s="16">
        <f>(K201-L201)/L201*100</f>
        <v>-4.0139616055846501</v>
      </c>
      <c r="N201" s="109">
        <f>D201/D214*100</f>
        <v>0.52997281188571055</v>
      </c>
    </row>
    <row r="202" spans="1:14" ht="15" thickTop="1" thickBot="1">
      <c r="A202" s="272" t="s">
        <v>49</v>
      </c>
      <c r="B202" s="214" t="s">
        <v>19</v>
      </c>
      <c r="C202" s="32">
        <f>C7+C20+C33+C46+C59+C72+C85+C98+C111+C124+C137+C150+C163+C176+C189</f>
        <v>2339.1201329999999</v>
      </c>
      <c r="D202" s="32">
        <f>D7+D20+D33+D46+D59+D72+D85+D98+D111+D124+D137+D150+D163+D176+D189</f>
        <v>13045.955946999997</v>
      </c>
      <c r="E202" s="32">
        <f>E7+E20+E33+E46+E59+E72+E85+E98+E111+E124+E137+E150+E163+E176+E189</f>
        <v>11060.162833999999</v>
      </c>
      <c r="F202" s="32">
        <f t="shared" si="43"/>
        <v>17.954465434229231</v>
      </c>
      <c r="G202" s="32">
        <f t="shared" ref="G202:L213" si="44">G7+G20+G33+G46+G59+G72+G85+G98+G111+G124+G137+G150+G163+G176+G189</f>
        <v>94268</v>
      </c>
      <c r="H202" s="32">
        <f t="shared" si="44"/>
        <v>9604075.1149040107</v>
      </c>
      <c r="I202" s="32">
        <f t="shared" si="44"/>
        <v>7631</v>
      </c>
      <c r="J202" s="32">
        <f t="shared" si="44"/>
        <v>577.81599400000016</v>
      </c>
      <c r="K202" s="32">
        <f t="shared" si="44"/>
        <v>6371.9461819999997</v>
      </c>
      <c r="L202" s="32">
        <f t="shared" si="44"/>
        <v>8287.9555389999987</v>
      </c>
      <c r="M202" s="32">
        <f t="shared" ref="M202:M214" si="45">(K202-L202)/L202*100</f>
        <v>-23.117997532491337</v>
      </c>
      <c r="N202" s="112">
        <f>D202/D214*100</f>
        <v>54.045196255520182</v>
      </c>
    </row>
    <row r="203" spans="1:14" ht="14.25" thickBot="1">
      <c r="A203" s="261"/>
      <c r="B203" s="214" t="s">
        <v>20</v>
      </c>
      <c r="C203" s="32">
        <f t="shared" ref="C203:E213" si="46">C8+C21+C34+C47+C60+C73+C86+C99+C112+C125+C138+C151+C164+C177+C190</f>
        <v>723.15399200000002</v>
      </c>
      <c r="D203" s="32">
        <f t="shared" si="46"/>
        <v>4284.854753999999</v>
      </c>
      <c r="E203" s="32">
        <f t="shared" si="46"/>
        <v>2470.3242910000004</v>
      </c>
      <c r="F203" s="31">
        <f t="shared" si="43"/>
        <v>73.4531279804348</v>
      </c>
      <c r="G203" s="32">
        <f>G8+G21+G34+G47+G60+G73+G86+G99+G112+G125+G138+G151+G164+G177+G190</f>
        <v>49774</v>
      </c>
      <c r="H203" s="32">
        <f>H8+H21+H34+H47+H60+H73+H86+H99+H112+H125+H138+H151+H164+H177+H190</f>
        <v>995360</v>
      </c>
      <c r="I203" s="32">
        <f t="shared" si="44"/>
        <v>4125</v>
      </c>
      <c r="J203" s="32">
        <f t="shared" si="44"/>
        <v>166.63173500000002</v>
      </c>
      <c r="K203" s="32">
        <f t="shared" si="44"/>
        <v>2121.4574910000001</v>
      </c>
      <c r="L203" s="32">
        <f t="shared" si="44"/>
        <v>2744.7449850000003</v>
      </c>
      <c r="M203" s="31">
        <f t="shared" si="45"/>
        <v>-22.708393581416821</v>
      </c>
      <c r="N203" s="108">
        <f>D203/D214*100</f>
        <v>17.750774036576519</v>
      </c>
    </row>
    <row r="204" spans="1:14" ht="14.25" thickBot="1">
      <c r="A204" s="261"/>
      <c r="B204" s="214" t="s">
        <v>21</v>
      </c>
      <c r="C204" s="32">
        <f t="shared" si="46"/>
        <v>110.552967</v>
      </c>
      <c r="D204" s="32">
        <f t="shared" si="46"/>
        <v>786.12089299999991</v>
      </c>
      <c r="E204" s="32">
        <f t="shared" si="46"/>
        <v>632.77144800000008</v>
      </c>
      <c r="F204" s="31">
        <f t="shared" si="43"/>
        <v>24.234570868311337</v>
      </c>
      <c r="G204" s="32">
        <f t="shared" ref="G204:H213" si="47">G9+G22+G35+G48+G61+G74+G87+G100+G113+G126+G139+G152+G165+G178+G191</f>
        <v>1278</v>
      </c>
      <c r="H204" s="32">
        <f>H9+H22+H35+H48+H61+H74+H87+H100+H113+H126+H139+H152+H165+H178+H191</f>
        <v>756668.41269600007</v>
      </c>
      <c r="I204" s="32">
        <f t="shared" si="44"/>
        <v>53</v>
      </c>
      <c r="J204" s="32">
        <f t="shared" si="44"/>
        <v>0</v>
      </c>
      <c r="K204" s="32">
        <f t="shared" si="44"/>
        <v>639.86350800000002</v>
      </c>
      <c r="L204" s="32">
        <f t="shared" si="44"/>
        <v>1380.6814870000001</v>
      </c>
      <c r="M204" s="31">
        <f t="shared" si="45"/>
        <v>-53.655965258843217</v>
      </c>
      <c r="N204" s="108">
        <f>D204/D214*100</f>
        <v>3.2566458230697704</v>
      </c>
    </row>
    <row r="205" spans="1:14" ht="14.25" thickBot="1">
      <c r="A205" s="261"/>
      <c r="B205" s="214" t="s">
        <v>22</v>
      </c>
      <c r="C205" s="32">
        <f t="shared" si="46"/>
        <v>31.437112999999997</v>
      </c>
      <c r="D205" s="32">
        <f t="shared" si="46"/>
        <v>201.19368500000002</v>
      </c>
      <c r="E205" s="32">
        <f t="shared" si="46"/>
        <v>182.95260199999998</v>
      </c>
      <c r="F205" s="31">
        <f t="shared" si="43"/>
        <v>9.9703873028272287</v>
      </c>
      <c r="G205" s="32">
        <f t="shared" si="47"/>
        <v>19486</v>
      </c>
      <c r="H205" s="32">
        <f t="shared" si="47"/>
        <v>319256.50526000001</v>
      </c>
      <c r="I205" s="32">
        <f t="shared" si="44"/>
        <v>498</v>
      </c>
      <c r="J205" s="32">
        <f t="shared" si="44"/>
        <v>17.930000000000003</v>
      </c>
      <c r="K205" s="32">
        <f t="shared" si="44"/>
        <v>56.375</v>
      </c>
      <c r="L205" s="32">
        <f t="shared" si="44"/>
        <v>33.434100000000001</v>
      </c>
      <c r="M205" s="31">
        <f t="shared" si="45"/>
        <v>68.615276020589761</v>
      </c>
      <c r="N205" s="108">
        <f>D205/D214*100</f>
        <v>0.83348067672241</v>
      </c>
    </row>
    <row r="206" spans="1:14" ht="14.25" thickBot="1">
      <c r="A206" s="261"/>
      <c r="B206" s="214" t="s">
        <v>23</v>
      </c>
      <c r="C206" s="32">
        <f t="shared" si="46"/>
        <v>9.1760325500000004</v>
      </c>
      <c r="D206" s="32">
        <f t="shared" si="46"/>
        <v>56.685415090000006</v>
      </c>
      <c r="E206" s="32">
        <f t="shared" si="46"/>
        <v>54.971603999999999</v>
      </c>
      <c r="F206" s="31">
        <f t="shared" si="43"/>
        <v>3.1176297675432707</v>
      </c>
      <c r="G206" s="32">
        <f t="shared" si="47"/>
        <v>1530</v>
      </c>
      <c r="H206" s="32">
        <f t="shared" si="47"/>
        <v>208273.62141410002</v>
      </c>
      <c r="I206" s="32">
        <f t="shared" si="44"/>
        <v>14</v>
      </c>
      <c r="J206" s="32">
        <f t="shared" si="44"/>
        <v>0</v>
      </c>
      <c r="K206" s="32">
        <f t="shared" si="44"/>
        <v>47.11</v>
      </c>
      <c r="L206" s="32">
        <f t="shared" si="44"/>
        <v>2.99</v>
      </c>
      <c r="M206" s="31">
        <f t="shared" si="45"/>
        <v>1475.5852842809363</v>
      </c>
      <c r="N206" s="108">
        <f>D206/D214*100</f>
        <v>0.23482942881385124</v>
      </c>
    </row>
    <row r="207" spans="1:14" ht="14.25" thickBot="1">
      <c r="A207" s="261"/>
      <c r="B207" s="214" t="s">
        <v>24</v>
      </c>
      <c r="C207" s="32">
        <f t="shared" si="46"/>
        <v>173.75644099999997</v>
      </c>
      <c r="D207" s="32">
        <f t="shared" si="46"/>
        <v>1843.4574859999998</v>
      </c>
      <c r="E207" s="32">
        <f t="shared" si="46"/>
        <v>1969.52376</v>
      </c>
      <c r="F207" s="31">
        <f t="shared" si="43"/>
        <v>-6.4008506300020596</v>
      </c>
      <c r="G207" s="32">
        <f t="shared" si="47"/>
        <v>3111</v>
      </c>
      <c r="H207" s="32">
        <f t="shared" si="47"/>
        <v>1575092.5376240001</v>
      </c>
      <c r="I207" s="32">
        <f t="shared" si="44"/>
        <v>361</v>
      </c>
      <c r="J207" s="32">
        <f t="shared" si="44"/>
        <v>4.1020000000000003</v>
      </c>
      <c r="K207" s="32">
        <f t="shared" si="44"/>
        <v>1396.5056209999998</v>
      </c>
      <c r="L207" s="32">
        <f t="shared" si="44"/>
        <v>791.32648299999983</v>
      </c>
      <c r="M207" s="31">
        <f t="shared" si="45"/>
        <v>76.476542994707302</v>
      </c>
      <c r="N207" s="108">
        <f>D207/D214*100</f>
        <v>7.6368509923175383</v>
      </c>
    </row>
    <row r="208" spans="1:14" ht="14.25" thickBot="1">
      <c r="A208" s="261"/>
      <c r="B208" s="214" t="s">
        <v>25</v>
      </c>
      <c r="C208" s="32">
        <f t="shared" si="46"/>
        <v>4718.1635109999997</v>
      </c>
      <c r="D208" s="32">
        <f t="shared" si="46"/>
        <v>6502.4835190000003</v>
      </c>
      <c r="E208" s="32">
        <f t="shared" si="46"/>
        <v>2924.8505200000004</v>
      </c>
      <c r="F208" s="31">
        <f t="shared" si="43"/>
        <v>122.31849027963315</v>
      </c>
      <c r="G208" s="32">
        <f t="shared" si="47"/>
        <v>2364</v>
      </c>
      <c r="H208" s="32">
        <f t="shared" si="47"/>
        <v>131910.45988000001</v>
      </c>
      <c r="I208" s="32">
        <f t="shared" si="44"/>
        <v>1827</v>
      </c>
      <c r="J208" s="32">
        <f t="shared" si="44"/>
        <v>331.05040300000002</v>
      </c>
      <c r="K208" s="32">
        <f t="shared" si="44"/>
        <v>1798.3168349999999</v>
      </c>
      <c r="L208" s="32">
        <f t="shared" si="44"/>
        <v>997.59447499999999</v>
      </c>
      <c r="M208" s="31">
        <f t="shared" si="45"/>
        <v>80.265316224811684</v>
      </c>
      <c r="N208" s="108">
        <f>D208/D214*100</f>
        <v>26.937696199522556</v>
      </c>
    </row>
    <row r="209" spans="1:14" ht="14.25" thickBot="1">
      <c r="A209" s="261"/>
      <c r="B209" s="214" t="s">
        <v>26</v>
      </c>
      <c r="C209" s="32">
        <f t="shared" si="46"/>
        <v>263.8451280000005</v>
      </c>
      <c r="D209" s="32">
        <f t="shared" si="46"/>
        <v>1468.0342859999998</v>
      </c>
      <c r="E209" s="32">
        <f t="shared" si="46"/>
        <v>1488.6515699999995</v>
      </c>
      <c r="F209" s="31">
        <f t="shared" si="43"/>
        <v>-1.3849637091371021</v>
      </c>
      <c r="G209" s="32">
        <f t="shared" si="47"/>
        <v>50045</v>
      </c>
      <c r="H209" s="32">
        <f t="shared" si="47"/>
        <v>19775409.894999992</v>
      </c>
      <c r="I209" s="32">
        <f t="shared" si="44"/>
        <v>978</v>
      </c>
      <c r="J209" s="32">
        <f t="shared" si="44"/>
        <v>16.999106999999999</v>
      </c>
      <c r="K209" s="32">
        <f t="shared" si="44"/>
        <v>277.83666199999993</v>
      </c>
      <c r="L209" s="32">
        <f t="shared" si="44"/>
        <v>541.4853609999999</v>
      </c>
      <c r="M209" s="31">
        <f t="shared" si="45"/>
        <v>-48.689903363795651</v>
      </c>
      <c r="N209" s="108">
        <f>D209/D214*100</f>
        <v>6.081593515954439</v>
      </c>
    </row>
    <row r="210" spans="1:14" ht="14.25" thickBot="1">
      <c r="A210" s="261"/>
      <c r="B210" s="214" t="s">
        <v>27</v>
      </c>
      <c r="C210" s="32">
        <f t="shared" si="46"/>
        <v>113.34300899999998</v>
      </c>
      <c r="D210" s="32">
        <f t="shared" si="46"/>
        <v>235.04290700000001</v>
      </c>
      <c r="E210" s="32">
        <f t="shared" si="46"/>
        <v>293.15411999999992</v>
      </c>
      <c r="F210" s="31">
        <f t="shared" si="43"/>
        <v>-19.822751595645293</v>
      </c>
      <c r="G210" s="32">
        <f t="shared" si="47"/>
        <v>96</v>
      </c>
      <c r="H210" s="32">
        <f t="shared" si="47"/>
        <v>86302.308105999997</v>
      </c>
      <c r="I210" s="32">
        <f t="shared" si="44"/>
        <v>2</v>
      </c>
      <c r="J210" s="32">
        <f t="shared" si="44"/>
        <v>0</v>
      </c>
      <c r="K210" s="32">
        <f t="shared" si="44"/>
        <v>75.42304</v>
      </c>
      <c r="L210" s="32">
        <f t="shared" si="44"/>
        <v>367.69183099999998</v>
      </c>
      <c r="M210" s="31">
        <f t="shared" si="45"/>
        <v>-79.487431147198905</v>
      </c>
      <c r="N210" s="108">
        <f>D210/D214*100</f>
        <v>0.97370710807927441</v>
      </c>
    </row>
    <row r="211" spans="1:14" ht="14.25" thickBot="1">
      <c r="A211" s="261"/>
      <c r="B211" s="14" t="s">
        <v>28</v>
      </c>
      <c r="C211" s="32">
        <f t="shared" si="46"/>
        <v>27.92</v>
      </c>
      <c r="D211" s="32">
        <f t="shared" si="46"/>
        <v>112.8</v>
      </c>
      <c r="E211" s="32">
        <f t="shared" si="46"/>
        <v>109.41</v>
      </c>
      <c r="F211" s="31">
        <f t="shared" si="43"/>
        <v>3.0984370715656713</v>
      </c>
      <c r="G211" s="32">
        <f t="shared" si="47"/>
        <v>27</v>
      </c>
      <c r="H211" s="32">
        <f t="shared" si="47"/>
        <v>28223.99</v>
      </c>
      <c r="I211" s="32">
        <f t="shared" si="44"/>
        <v>0</v>
      </c>
      <c r="J211" s="32">
        <f t="shared" si="44"/>
        <v>0</v>
      </c>
      <c r="K211" s="32">
        <f t="shared" si="44"/>
        <v>0</v>
      </c>
      <c r="L211" s="32">
        <f t="shared" si="44"/>
        <v>3.68</v>
      </c>
      <c r="M211" s="31">
        <f t="shared" si="45"/>
        <v>-100</v>
      </c>
      <c r="N211" s="108">
        <f>D211/D214*100</f>
        <v>0.46729409193080701</v>
      </c>
    </row>
    <row r="212" spans="1:14" ht="14.25" thickBot="1">
      <c r="A212" s="261"/>
      <c r="B212" s="14" t="s">
        <v>29</v>
      </c>
      <c r="C212" s="32">
        <f t="shared" si="46"/>
        <v>8.655735</v>
      </c>
      <c r="D212" s="32">
        <f t="shared" si="46"/>
        <v>9.235735</v>
      </c>
      <c r="E212" s="32">
        <f t="shared" si="46"/>
        <v>19.019972999999997</v>
      </c>
      <c r="F212" s="31">
        <f t="shared" si="43"/>
        <v>-51.441913193041856</v>
      </c>
      <c r="G212" s="32">
        <f t="shared" si="47"/>
        <v>7</v>
      </c>
      <c r="H212" s="32">
        <f t="shared" si="47"/>
        <v>2652.4203030000003</v>
      </c>
      <c r="I212" s="32">
        <f t="shared" si="44"/>
        <v>1</v>
      </c>
      <c r="J212" s="32">
        <f t="shared" si="44"/>
        <v>0</v>
      </c>
      <c r="K212" s="32">
        <f t="shared" si="44"/>
        <v>0.42304000000000003</v>
      </c>
      <c r="L212" s="32">
        <f t="shared" si="44"/>
        <v>2.7</v>
      </c>
      <c r="M212" s="31">
        <f t="shared" si="45"/>
        <v>-84.331851851851852</v>
      </c>
      <c r="N212" s="108">
        <f>D212/D214*100</f>
        <v>3.8260677306193022E-2</v>
      </c>
    </row>
    <row r="213" spans="1:14" ht="14.25" thickBot="1">
      <c r="A213" s="261"/>
      <c r="B213" s="14" t="s">
        <v>30</v>
      </c>
      <c r="C213" s="32">
        <f t="shared" si="46"/>
        <v>76.467373999999992</v>
      </c>
      <c r="D213" s="32">
        <f t="shared" si="46"/>
        <v>110.583202</v>
      </c>
      <c r="E213" s="32">
        <f t="shared" si="46"/>
        <v>159.23080800000002</v>
      </c>
      <c r="F213" s="31">
        <f t="shared" si="43"/>
        <v>-30.551629179699958</v>
      </c>
      <c r="G213" s="32">
        <f t="shared" si="47"/>
        <v>54</v>
      </c>
      <c r="H213" s="32">
        <f t="shared" si="47"/>
        <v>53515.897803</v>
      </c>
      <c r="I213" s="32">
        <f t="shared" si="44"/>
        <v>1</v>
      </c>
      <c r="J213" s="32">
        <f t="shared" si="44"/>
        <v>0</v>
      </c>
      <c r="K213" s="32">
        <f t="shared" si="44"/>
        <v>75</v>
      </c>
      <c r="L213" s="32">
        <f t="shared" si="44"/>
        <v>361.31183099999998</v>
      </c>
      <c r="M213" s="31">
        <f t="shared" si="45"/>
        <v>-79.24230718035912</v>
      </c>
      <c r="N213" s="108">
        <f>D213/D214*100</f>
        <v>0.45811061135984943</v>
      </c>
    </row>
    <row r="214" spans="1:14" ht="14.25" thickBot="1">
      <c r="A214" s="277"/>
      <c r="B214" s="35" t="s">
        <v>31</v>
      </c>
      <c r="C214" s="36">
        <f t="shared" ref="C214:L214" si="48">C202+C204+C205+C206+C207+C208+C209+C210</f>
        <v>7759.3943345500011</v>
      </c>
      <c r="D214" s="36">
        <f t="shared" si="48"/>
        <v>24138.974138089994</v>
      </c>
      <c r="E214" s="36">
        <f>E202+E204+E205+E206+E207+E208+E209+E210</f>
        <v>18607.038457999995</v>
      </c>
      <c r="F214" s="36">
        <f t="shared" si="43"/>
        <v>29.730339369033622</v>
      </c>
      <c r="G214" s="36">
        <f t="shared" si="48"/>
        <v>172178</v>
      </c>
      <c r="H214" s="36">
        <f t="shared" si="48"/>
        <v>32456988.854884107</v>
      </c>
      <c r="I214" s="36">
        <f t="shared" si="48"/>
        <v>11364</v>
      </c>
      <c r="J214" s="36">
        <f t="shared" si="48"/>
        <v>947.89750400000014</v>
      </c>
      <c r="K214" s="36">
        <f t="shared" si="48"/>
        <v>10663.376847999998</v>
      </c>
      <c r="L214" s="36">
        <f t="shared" si="48"/>
        <v>12403.159275999997</v>
      </c>
      <c r="M214" s="36">
        <f t="shared" si="45"/>
        <v>-14.02692966594779</v>
      </c>
      <c r="N214" s="114">
        <f>D214/D214*100</f>
        <v>100</v>
      </c>
    </row>
    <row r="219" spans="1:14">
      <c r="A219" s="224" t="s">
        <v>127</v>
      </c>
      <c r="B219" s="224"/>
      <c r="C219" s="224"/>
      <c r="D219" s="224"/>
      <c r="E219" s="224"/>
      <c r="F219" s="224"/>
      <c r="G219" s="224"/>
      <c r="H219" s="224"/>
      <c r="I219" s="224"/>
      <c r="J219" s="224"/>
      <c r="K219" s="224"/>
      <c r="L219" s="224"/>
      <c r="M219" s="224"/>
      <c r="N219" s="224"/>
    </row>
    <row r="220" spans="1:14">
      <c r="A220" s="224"/>
      <c r="B220" s="224"/>
      <c r="C220" s="224"/>
      <c r="D220" s="224"/>
      <c r="E220" s="224"/>
      <c r="F220" s="224"/>
      <c r="G220" s="224"/>
      <c r="H220" s="224"/>
      <c r="I220" s="224"/>
      <c r="J220" s="224"/>
      <c r="K220" s="224"/>
      <c r="L220" s="224"/>
      <c r="M220" s="224"/>
      <c r="N220" s="224"/>
    </row>
    <row r="221" spans="1:14" ht="14.25" thickBot="1">
      <c r="A221" s="260" t="str">
        <f>A3</f>
        <v>财字3号表                                             （2022年1-6月）                                           单位：万元</v>
      </c>
      <c r="B221" s="260"/>
      <c r="C221" s="260"/>
      <c r="D221" s="260"/>
      <c r="E221" s="260"/>
      <c r="F221" s="260"/>
      <c r="G221" s="260"/>
      <c r="H221" s="260"/>
      <c r="I221" s="260"/>
      <c r="J221" s="260"/>
      <c r="K221" s="260"/>
      <c r="L221" s="260"/>
      <c r="M221" s="260"/>
      <c r="N221" s="260"/>
    </row>
    <row r="222" spans="1:14" ht="14.25" thickBot="1">
      <c r="A222" s="278" t="s">
        <v>2</v>
      </c>
      <c r="B222" s="37" t="s">
        <v>3</v>
      </c>
      <c r="C222" s="231" t="s">
        <v>4</v>
      </c>
      <c r="D222" s="231"/>
      <c r="E222" s="231"/>
      <c r="F222" s="264"/>
      <c r="G222" s="226" t="s">
        <v>5</v>
      </c>
      <c r="H222" s="264"/>
      <c r="I222" s="226" t="s">
        <v>6</v>
      </c>
      <c r="J222" s="232"/>
      <c r="K222" s="232"/>
      <c r="L222" s="232"/>
      <c r="M222" s="232"/>
      <c r="N222" s="284" t="s">
        <v>7</v>
      </c>
    </row>
    <row r="223" spans="1:14" ht="14.25" thickBot="1">
      <c r="A223" s="278"/>
      <c r="B223" s="24" t="s">
        <v>8</v>
      </c>
      <c r="C223" s="233" t="s">
        <v>9</v>
      </c>
      <c r="D223" s="233" t="s">
        <v>10</v>
      </c>
      <c r="E223" s="233" t="s">
        <v>11</v>
      </c>
      <c r="F223" s="214" t="s">
        <v>12</v>
      </c>
      <c r="G223" s="233" t="s">
        <v>13</v>
      </c>
      <c r="H223" s="227" t="s">
        <v>14</v>
      </c>
      <c r="I223" s="214" t="s">
        <v>13</v>
      </c>
      <c r="J223" s="265" t="s">
        <v>15</v>
      </c>
      <c r="K223" s="266"/>
      <c r="L223" s="267"/>
      <c r="M223" s="96" t="s">
        <v>12</v>
      </c>
      <c r="N223" s="285"/>
    </row>
    <row r="224" spans="1:14" ht="14.25" thickBot="1">
      <c r="A224" s="278"/>
      <c r="B224" s="38" t="s">
        <v>16</v>
      </c>
      <c r="C224" s="234"/>
      <c r="D224" s="234"/>
      <c r="E224" s="234"/>
      <c r="F224" s="217" t="s">
        <v>17</v>
      </c>
      <c r="G224" s="268"/>
      <c r="H224" s="227"/>
      <c r="I224" s="24" t="s">
        <v>18</v>
      </c>
      <c r="J224" s="215" t="s">
        <v>9</v>
      </c>
      <c r="K224" s="25" t="s">
        <v>10</v>
      </c>
      <c r="L224" s="215" t="s">
        <v>11</v>
      </c>
      <c r="M224" s="214" t="s">
        <v>17</v>
      </c>
      <c r="N224" s="115" t="s">
        <v>17</v>
      </c>
    </row>
    <row r="225" spans="1:14" ht="14.25" thickBot="1">
      <c r="A225" s="261"/>
      <c r="B225" s="214" t="s">
        <v>19</v>
      </c>
      <c r="C225" s="71">
        <v>454.35</v>
      </c>
      <c r="D225" s="71">
        <v>2225.0500000000002</v>
      </c>
      <c r="E225" s="71">
        <v>1666.17</v>
      </c>
      <c r="F225" s="31">
        <f t="shared" ref="F225:F232" si="49">(D225-E225)/E225*100</f>
        <v>33.542795753134442</v>
      </c>
      <c r="G225" s="75">
        <v>14879</v>
      </c>
      <c r="H225" s="75">
        <v>1413257.89</v>
      </c>
      <c r="I225" s="75">
        <v>1123</v>
      </c>
      <c r="J225" s="72">
        <v>76.709999999999994</v>
      </c>
      <c r="K225" s="72">
        <v>645.05999999999995</v>
      </c>
      <c r="L225" s="72">
        <v>1130.99</v>
      </c>
      <c r="M225" s="31">
        <f t="shared" ref="M225:M232" si="50">(K225-L225)/L225*100</f>
        <v>-42.96501295325335</v>
      </c>
      <c r="N225" s="108">
        <f t="shared" ref="N225:N233" si="51">D225/D381*100</f>
        <v>36.303280637579789</v>
      </c>
    </row>
    <row r="226" spans="1:14" ht="14.25" thickBot="1">
      <c r="A226" s="261"/>
      <c r="B226" s="214" t="s">
        <v>20</v>
      </c>
      <c r="C226" s="71">
        <v>148.77000000000001</v>
      </c>
      <c r="D226" s="71">
        <v>743.47</v>
      </c>
      <c r="E226" s="71">
        <v>445.99</v>
      </c>
      <c r="F226" s="31">
        <f t="shared" si="49"/>
        <v>66.701047108679575</v>
      </c>
      <c r="G226" s="75">
        <v>8514</v>
      </c>
      <c r="H226" s="75">
        <v>170280</v>
      </c>
      <c r="I226" s="75">
        <v>635</v>
      </c>
      <c r="J226" s="72">
        <v>29.44</v>
      </c>
      <c r="K226" s="72">
        <v>294.64999999999998</v>
      </c>
      <c r="L226" s="72">
        <v>373.51</v>
      </c>
      <c r="M226" s="31">
        <f t="shared" si="50"/>
        <v>-21.113223206875322</v>
      </c>
      <c r="N226" s="108">
        <f t="shared" si="51"/>
        <v>34.5302043135706</v>
      </c>
    </row>
    <row r="227" spans="1:14" ht="14.25" thickBot="1">
      <c r="A227" s="261"/>
      <c r="B227" s="214" t="s">
        <v>21</v>
      </c>
      <c r="C227" s="71">
        <v>21.53</v>
      </c>
      <c r="D227" s="71">
        <v>156.99</v>
      </c>
      <c r="E227" s="71">
        <v>626.85</v>
      </c>
      <c r="F227" s="31">
        <f t="shared" si="49"/>
        <v>-74.955731036133045</v>
      </c>
      <c r="G227" s="75">
        <v>133</v>
      </c>
      <c r="H227" s="75">
        <v>134235.91</v>
      </c>
      <c r="I227" s="75">
        <v>5</v>
      </c>
      <c r="J227" s="72">
        <v>0</v>
      </c>
      <c r="K227" s="72">
        <v>25.15</v>
      </c>
      <c r="L227" s="72">
        <v>467.77</v>
      </c>
      <c r="M227" s="31">
        <f t="shared" si="50"/>
        <v>-94.623426042713305</v>
      </c>
      <c r="N227" s="108">
        <f t="shared" si="51"/>
        <v>80.781373802446623</v>
      </c>
    </row>
    <row r="228" spans="1:14" ht="14.25" thickBot="1">
      <c r="A228" s="261"/>
      <c r="B228" s="214" t="s">
        <v>22</v>
      </c>
      <c r="C228" s="71">
        <v>56.59</v>
      </c>
      <c r="D228" s="71">
        <v>102.11</v>
      </c>
      <c r="E228" s="71">
        <v>42.53</v>
      </c>
      <c r="F228" s="31">
        <f t="shared" si="49"/>
        <v>140.08934869503881</v>
      </c>
      <c r="G228" s="75">
        <v>7611</v>
      </c>
      <c r="H228" s="75">
        <v>109930.51</v>
      </c>
      <c r="I228" s="75">
        <v>15</v>
      </c>
      <c r="J228" s="72">
        <v>1.93</v>
      </c>
      <c r="K228" s="72">
        <v>8.57</v>
      </c>
      <c r="L228" s="72">
        <v>6.42</v>
      </c>
      <c r="M228" s="31">
        <f t="shared" si="50"/>
        <v>33.489096573208727</v>
      </c>
      <c r="N228" s="108">
        <f t="shared" si="51"/>
        <v>63.745716930523443</v>
      </c>
    </row>
    <row r="229" spans="1:14" ht="14.25" thickBot="1">
      <c r="A229" s="261"/>
      <c r="B229" s="214" t="s">
        <v>23</v>
      </c>
      <c r="C229" s="71">
        <v>4.17</v>
      </c>
      <c r="D229" s="71">
        <v>31.36</v>
      </c>
      <c r="E229" s="71">
        <v>11.31</v>
      </c>
      <c r="F229" s="31">
        <f t="shared" si="49"/>
        <v>177.27674624226347</v>
      </c>
      <c r="G229" s="75">
        <v>241</v>
      </c>
      <c r="H229" s="75">
        <v>51578.84</v>
      </c>
      <c r="I229" s="75">
        <v>0</v>
      </c>
      <c r="J229" s="72">
        <v>0</v>
      </c>
      <c r="K229" s="72">
        <v>0</v>
      </c>
      <c r="L229" s="72">
        <v>0</v>
      </c>
      <c r="M229" s="31" t="e">
        <f t="shared" si="50"/>
        <v>#DIV/0!</v>
      </c>
      <c r="N229" s="108">
        <f t="shared" si="51"/>
        <v>68.294707079624033</v>
      </c>
    </row>
    <row r="230" spans="1:14" ht="14.25" thickBot="1">
      <c r="A230" s="261"/>
      <c r="B230" s="214" t="s">
        <v>24</v>
      </c>
      <c r="C230" s="71">
        <v>92.89</v>
      </c>
      <c r="D230" s="71">
        <v>260.72000000000003</v>
      </c>
      <c r="E230" s="71">
        <v>157.29</v>
      </c>
      <c r="F230" s="31">
        <f t="shared" si="49"/>
        <v>65.757517960455232</v>
      </c>
      <c r="G230" s="75">
        <v>486</v>
      </c>
      <c r="H230" s="75">
        <v>727014.19</v>
      </c>
      <c r="I230" s="75">
        <v>35</v>
      </c>
      <c r="J230" s="72">
        <v>2.17</v>
      </c>
      <c r="K230" s="72">
        <v>54.17</v>
      </c>
      <c r="L230" s="72">
        <v>36.29</v>
      </c>
      <c r="M230" s="31">
        <f t="shared" si="50"/>
        <v>49.269771286855892</v>
      </c>
      <c r="N230" s="108">
        <f t="shared" si="51"/>
        <v>51.434049640723146</v>
      </c>
    </row>
    <row r="231" spans="1:14" ht="14.25" thickBot="1">
      <c r="A231" s="261"/>
      <c r="B231" s="214" t="s">
        <v>25</v>
      </c>
      <c r="C231" s="71">
        <v>1229.3699999999999</v>
      </c>
      <c r="D231" s="71">
        <v>1885.59</v>
      </c>
      <c r="E231" s="71">
        <v>1566.71</v>
      </c>
      <c r="F231" s="31">
        <f t="shared" si="49"/>
        <v>20.353479584607225</v>
      </c>
      <c r="G231" s="75">
        <v>593</v>
      </c>
      <c r="H231" s="75">
        <v>71598.12</v>
      </c>
      <c r="I231" s="75">
        <v>1468</v>
      </c>
      <c r="J231" s="72">
        <v>42.79</v>
      </c>
      <c r="K231" s="72">
        <v>347.29</v>
      </c>
      <c r="L231" s="72">
        <v>248.22</v>
      </c>
      <c r="M231" s="31">
        <f t="shared" si="50"/>
        <v>39.912174683748297</v>
      </c>
      <c r="N231" s="108">
        <f t="shared" si="51"/>
        <v>38.173218851580273</v>
      </c>
    </row>
    <row r="232" spans="1:14" ht="14.25" thickBot="1">
      <c r="A232" s="261"/>
      <c r="B232" s="214" t="s">
        <v>26</v>
      </c>
      <c r="C232" s="71">
        <v>38.590000000000003</v>
      </c>
      <c r="D232" s="71">
        <v>313.95</v>
      </c>
      <c r="E232" s="71">
        <v>217.62</v>
      </c>
      <c r="F232" s="31">
        <f t="shared" si="49"/>
        <v>44.265232974910383</v>
      </c>
      <c r="G232" s="75">
        <v>6758</v>
      </c>
      <c r="H232" s="75">
        <v>2356167.5699999998</v>
      </c>
      <c r="I232" s="75">
        <v>230</v>
      </c>
      <c r="J232" s="72">
        <v>8.9600000000000009</v>
      </c>
      <c r="K232" s="72">
        <v>63.89</v>
      </c>
      <c r="L232" s="72">
        <v>30.59</v>
      </c>
      <c r="M232" s="31">
        <f t="shared" si="50"/>
        <v>108.85910428244523</v>
      </c>
      <c r="N232" s="108">
        <f t="shared" si="51"/>
        <v>31.108622390492535</v>
      </c>
    </row>
    <row r="233" spans="1:14" ht="14.25" thickBot="1">
      <c r="A233" s="261"/>
      <c r="B233" s="214" t="s">
        <v>27</v>
      </c>
      <c r="C233" s="11">
        <v>2.08</v>
      </c>
      <c r="D233" s="11">
        <v>3.54</v>
      </c>
      <c r="E233" s="11">
        <v>16.55</v>
      </c>
      <c r="F233" s="31"/>
      <c r="G233" s="13">
        <v>5</v>
      </c>
      <c r="H233" s="13">
        <v>2138</v>
      </c>
      <c r="I233" s="13">
        <v>0</v>
      </c>
      <c r="J233" s="23"/>
      <c r="K233" s="23"/>
      <c r="L233" s="23"/>
      <c r="M233" s="31"/>
      <c r="N233" s="108">
        <f t="shared" si="51"/>
        <v>22.636663580875904</v>
      </c>
    </row>
    <row r="234" spans="1:14" ht="14.25" thickBot="1">
      <c r="A234" s="261"/>
      <c r="B234" s="14" t="s">
        <v>28</v>
      </c>
      <c r="C234" s="11"/>
      <c r="D234" s="11"/>
      <c r="E234" s="11"/>
      <c r="F234" s="31"/>
      <c r="G234" s="13"/>
      <c r="H234" s="13"/>
      <c r="I234" s="13"/>
      <c r="J234" s="23"/>
      <c r="K234" s="23"/>
      <c r="L234" s="23"/>
      <c r="M234" s="31"/>
      <c r="N234" s="108"/>
    </row>
    <row r="235" spans="1:14" ht="14.25" thickBot="1">
      <c r="A235" s="261"/>
      <c r="B235" s="14" t="s">
        <v>29</v>
      </c>
      <c r="C235" s="11"/>
      <c r="D235" s="11"/>
      <c r="E235" s="11">
        <v>0.41</v>
      </c>
      <c r="F235" s="31"/>
      <c r="G235" s="13">
        <v>0</v>
      </c>
      <c r="H235" s="13">
        <v>0</v>
      </c>
      <c r="I235" s="13">
        <v>0</v>
      </c>
      <c r="J235" s="23"/>
      <c r="K235" s="23"/>
      <c r="L235" s="23"/>
      <c r="M235" s="31"/>
      <c r="N235" s="108"/>
    </row>
    <row r="236" spans="1:14" ht="14.25" thickBot="1">
      <c r="A236" s="261"/>
      <c r="B236" s="14" t="s">
        <v>30</v>
      </c>
      <c r="C236" s="11">
        <v>2.08</v>
      </c>
      <c r="D236" s="11">
        <v>3.54</v>
      </c>
      <c r="E236" s="11">
        <v>16.14</v>
      </c>
      <c r="F236" s="31"/>
      <c r="G236" s="13">
        <v>5</v>
      </c>
      <c r="H236" s="13">
        <v>2138.1999999999998</v>
      </c>
      <c r="I236" s="13">
        <v>0</v>
      </c>
      <c r="J236" s="23"/>
      <c r="K236" s="23"/>
      <c r="L236" s="23"/>
      <c r="M236" s="31"/>
      <c r="N236" s="108">
        <f>D236/D392*100</f>
        <v>14.056268672948862</v>
      </c>
    </row>
    <row r="237" spans="1:14" ht="14.25" thickBot="1">
      <c r="A237" s="262"/>
      <c r="B237" s="15" t="s">
        <v>31</v>
      </c>
      <c r="C237" s="16">
        <f t="shared" ref="C237:L237" si="52">C225+C227+C228+C229+C230+C231+C232+C233</f>
        <v>1899.5699999999997</v>
      </c>
      <c r="D237" s="16">
        <f t="shared" si="52"/>
        <v>4979.3100000000004</v>
      </c>
      <c r="E237" s="16">
        <f t="shared" si="52"/>
        <v>4305.0300000000007</v>
      </c>
      <c r="F237" s="16">
        <f>(D237-E237)/E237*100</f>
        <v>15.662608622936416</v>
      </c>
      <c r="G237" s="16">
        <f t="shared" si="52"/>
        <v>30706</v>
      </c>
      <c r="H237" s="16">
        <f t="shared" si="52"/>
        <v>4865921.0299999993</v>
      </c>
      <c r="I237" s="16">
        <f t="shared" si="52"/>
        <v>2876</v>
      </c>
      <c r="J237" s="16">
        <f t="shared" si="52"/>
        <v>132.56</v>
      </c>
      <c r="K237" s="16">
        <f t="shared" si="52"/>
        <v>1144.1300000000001</v>
      </c>
      <c r="L237" s="16">
        <f t="shared" si="52"/>
        <v>1920.28</v>
      </c>
      <c r="M237" s="16">
        <f t="shared" ref="M237:M239" si="53">(K237-L237)/L237*100</f>
        <v>-40.41858478971816</v>
      </c>
      <c r="N237" s="109">
        <f>D237/D393*100</f>
        <v>38.299998702234696</v>
      </c>
    </row>
    <row r="238" spans="1:14" ht="15" thickTop="1" thickBot="1">
      <c r="A238" s="261" t="s">
        <v>32</v>
      </c>
      <c r="B238" s="214" t="s">
        <v>19</v>
      </c>
      <c r="C238" s="19">
        <v>142.436533</v>
      </c>
      <c r="D238" s="19">
        <v>868.61755500000004</v>
      </c>
      <c r="E238" s="19">
        <v>826.49107800000002</v>
      </c>
      <c r="F238" s="31">
        <f>(D238-E238)/E238*100</f>
        <v>5.0970274357880028</v>
      </c>
      <c r="G238" s="20">
        <v>6997</v>
      </c>
      <c r="H238" s="20">
        <v>898049.26780000003</v>
      </c>
      <c r="I238" s="20">
        <v>441</v>
      </c>
      <c r="J238" s="19">
        <v>29.814136000000001</v>
      </c>
      <c r="K238" s="20">
        <v>321.69413600000001</v>
      </c>
      <c r="L238" s="20">
        <v>471.395239</v>
      </c>
      <c r="M238" s="31">
        <f t="shared" si="53"/>
        <v>-31.757024809493245</v>
      </c>
      <c r="N238" s="108">
        <f>D238/D381*100</f>
        <v>14.172116071950471</v>
      </c>
    </row>
    <row r="239" spans="1:14" ht="14.25" thickBot="1">
      <c r="A239" s="261"/>
      <c r="B239" s="214" t="s">
        <v>20</v>
      </c>
      <c r="C239" s="20">
        <v>52.862882999999997</v>
      </c>
      <c r="D239" s="20">
        <v>311.20225799999997</v>
      </c>
      <c r="E239" s="20">
        <v>152.280327</v>
      </c>
      <c r="F239" s="31">
        <f>(D239-E239)/E239*100</f>
        <v>104.36143271481153</v>
      </c>
      <c r="G239" s="20">
        <v>3673</v>
      </c>
      <c r="H239" s="20">
        <v>73380</v>
      </c>
      <c r="I239" s="20">
        <v>172</v>
      </c>
      <c r="J239" s="20">
        <v>6.85088399999999</v>
      </c>
      <c r="K239" s="20">
        <v>93.463082</v>
      </c>
      <c r="L239" s="20">
        <v>124.830192</v>
      </c>
      <c r="M239" s="31">
        <f t="shared" si="53"/>
        <v>-25.127823243274349</v>
      </c>
      <c r="N239" s="108">
        <f>D239/D382*100</f>
        <v>14.453680110272787</v>
      </c>
    </row>
    <row r="240" spans="1:14" ht="14.25" thickBot="1">
      <c r="A240" s="261"/>
      <c r="B240" s="214" t="s">
        <v>21</v>
      </c>
      <c r="C240" s="20">
        <v>0.113222</v>
      </c>
      <c r="D240" s="20">
        <v>9.0758290000000006</v>
      </c>
      <c r="E240" s="20">
        <v>8.2949929999999998</v>
      </c>
      <c r="F240" s="31">
        <f>(D240-E240)/E240*100</f>
        <v>9.4133412770812548</v>
      </c>
      <c r="G240" s="20">
        <v>8</v>
      </c>
      <c r="H240" s="20">
        <v>16255.937400000001</v>
      </c>
      <c r="I240" s="20">
        <v>1</v>
      </c>
      <c r="J240" s="20"/>
      <c r="K240" s="20">
        <v>0.13</v>
      </c>
      <c r="L240" s="20">
        <v>1.1074999999999999</v>
      </c>
      <c r="M240" s="31"/>
      <c r="N240" s="108">
        <f>D240/D383*100</f>
        <v>4.670093222600709</v>
      </c>
    </row>
    <row r="241" spans="1:14" ht="14.25" thickBot="1">
      <c r="A241" s="261"/>
      <c r="B241" s="214" t="s">
        <v>22</v>
      </c>
      <c r="C241" s="21">
        <v>7.2020850000000003</v>
      </c>
      <c r="D241" s="21">
        <v>30.070516000000001</v>
      </c>
      <c r="E241" s="20">
        <v>18.536501999999999</v>
      </c>
      <c r="F241" s="31">
        <f>(D241-E241)/E241*100</f>
        <v>62.223250104037987</v>
      </c>
      <c r="G241" s="20">
        <v>2797</v>
      </c>
      <c r="H241" s="20">
        <v>117344.285</v>
      </c>
      <c r="I241" s="20">
        <v>4</v>
      </c>
      <c r="J241" s="21">
        <v>1.00000000000002E-2</v>
      </c>
      <c r="K241" s="20">
        <v>2.5150000000000001</v>
      </c>
      <c r="L241" s="20">
        <v>7.7643000000000004</v>
      </c>
      <c r="M241" s="31"/>
      <c r="N241" s="108">
        <f>D241/D384*100</f>
        <v>18.772564889734365</v>
      </c>
    </row>
    <row r="242" spans="1:14" ht="14.25" thickBot="1">
      <c r="A242" s="261"/>
      <c r="B242" s="214" t="s">
        <v>23</v>
      </c>
      <c r="C242" s="20"/>
      <c r="D242" s="20"/>
      <c r="E242" s="20"/>
      <c r="F242" s="31"/>
      <c r="G242" s="20"/>
      <c r="H242" s="20"/>
      <c r="I242" s="20"/>
      <c r="J242" s="20"/>
      <c r="K242" s="20"/>
      <c r="L242" s="20"/>
      <c r="M242" s="31"/>
      <c r="N242" s="108"/>
    </row>
    <row r="243" spans="1:14" ht="14.25" thickBot="1">
      <c r="A243" s="261"/>
      <c r="B243" s="214" t="s">
        <v>24</v>
      </c>
      <c r="C243" s="20">
        <v>0.23938999999999999</v>
      </c>
      <c r="D243" s="20">
        <v>11.364032</v>
      </c>
      <c r="E243" s="20">
        <v>6.8795029999999997</v>
      </c>
      <c r="F243" s="31">
        <f>(D243-E243)/E243*100</f>
        <v>65.186816547648874</v>
      </c>
      <c r="G243" s="20">
        <v>733</v>
      </c>
      <c r="H243" s="20">
        <v>10357</v>
      </c>
      <c r="I243" s="20">
        <v>6</v>
      </c>
      <c r="J243" s="20"/>
      <c r="K243" s="20">
        <v>0.36080000000000001</v>
      </c>
      <c r="L243" s="20">
        <v>0.2747</v>
      </c>
      <c r="M243" s="31">
        <f>(K243-L243)/L243*100</f>
        <v>31.343283582089555</v>
      </c>
      <c r="N243" s="108">
        <f>D243/D386*100</f>
        <v>2.241861713741816</v>
      </c>
    </row>
    <row r="244" spans="1:14" ht="14.25" thickBot="1">
      <c r="A244" s="261"/>
      <c r="B244" s="214" t="s">
        <v>25</v>
      </c>
      <c r="C244" s="39"/>
      <c r="D244" s="39"/>
      <c r="E244" s="22">
        <v>1.8792</v>
      </c>
      <c r="F244" s="31"/>
      <c r="G244" s="22"/>
      <c r="H244" s="22"/>
      <c r="I244" s="22">
        <v>3</v>
      </c>
      <c r="J244" s="39"/>
      <c r="K244" s="22">
        <v>2.1</v>
      </c>
      <c r="L244" s="22">
        <v>11.251200000000001</v>
      </c>
      <c r="M244" s="31"/>
      <c r="N244" s="108">
        <f>D244/D387*100</f>
        <v>0</v>
      </c>
    </row>
    <row r="245" spans="1:14" ht="14.25" thickBot="1">
      <c r="A245" s="261"/>
      <c r="B245" s="214" t="s">
        <v>26</v>
      </c>
      <c r="C245" s="20">
        <v>9.59</v>
      </c>
      <c r="D245" s="20">
        <v>262.24</v>
      </c>
      <c r="E245" s="20">
        <v>260.76</v>
      </c>
      <c r="F245" s="31">
        <f>(D245-E245)/E245*100</f>
        <v>0.56757171345299062</v>
      </c>
      <c r="G245" s="20">
        <v>19127</v>
      </c>
      <c r="H245" s="20">
        <v>1857560.375</v>
      </c>
      <c r="I245" s="20">
        <v>563</v>
      </c>
      <c r="J245" s="20">
        <v>35.388753000000001</v>
      </c>
      <c r="K245" s="20">
        <v>79.197826000000006</v>
      </c>
      <c r="L245" s="20">
        <v>42.768884</v>
      </c>
      <c r="M245" s="31">
        <f>(K245-L245)/L245*100</f>
        <v>85.176274414829265</v>
      </c>
      <c r="N245" s="108">
        <f>D245/D388*100</f>
        <v>25.98479100392662</v>
      </c>
    </row>
    <row r="246" spans="1:14" ht="14.25" thickBot="1">
      <c r="A246" s="261"/>
      <c r="B246" s="214" t="s">
        <v>27</v>
      </c>
      <c r="C246" s="20"/>
      <c r="D246" s="20">
        <v>5.3773580000000001</v>
      </c>
      <c r="E246" s="20"/>
      <c r="F246" s="31"/>
      <c r="G246" s="20">
        <v>2</v>
      </c>
      <c r="H246" s="40">
        <v>3105.7</v>
      </c>
      <c r="I246" s="20"/>
      <c r="J246" s="20"/>
      <c r="K246" s="20"/>
      <c r="L246" s="20"/>
      <c r="M246" s="31"/>
      <c r="N246" s="108"/>
    </row>
    <row r="247" spans="1:14" ht="14.25" thickBot="1">
      <c r="A247" s="261"/>
      <c r="B247" s="14" t="s">
        <v>28</v>
      </c>
      <c r="C247" s="40"/>
      <c r="D247" s="40"/>
      <c r="E247" s="40"/>
      <c r="F247" s="31"/>
      <c r="G247" s="40"/>
      <c r="H247" s="40"/>
      <c r="I247" s="40"/>
      <c r="J247" s="40"/>
      <c r="K247" s="40"/>
      <c r="L247" s="40"/>
      <c r="M247" s="31"/>
      <c r="N247" s="108"/>
    </row>
    <row r="248" spans="1:14" ht="14.25" thickBot="1">
      <c r="A248" s="261"/>
      <c r="B248" s="14" t="s">
        <v>29</v>
      </c>
      <c r="C248" s="40"/>
      <c r="D248" s="40">
        <v>5.3773580000000001</v>
      </c>
      <c r="E248" s="40"/>
      <c r="F248" s="31"/>
      <c r="G248" s="40">
        <v>2</v>
      </c>
      <c r="H248" s="40">
        <v>3105.7</v>
      </c>
      <c r="I248" s="40"/>
      <c r="J248" s="40"/>
      <c r="K248" s="40"/>
      <c r="L248" s="40"/>
      <c r="M248" s="31"/>
      <c r="N248" s="108"/>
    </row>
    <row r="249" spans="1:14" ht="14.25" thickBot="1">
      <c r="A249" s="261"/>
      <c r="B249" s="14" t="s">
        <v>30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108"/>
    </row>
    <row r="250" spans="1:14" ht="14.25" thickBot="1">
      <c r="A250" s="262"/>
      <c r="B250" s="15" t="s">
        <v>31</v>
      </c>
      <c r="C250" s="16">
        <f t="shared" ref="C250:L250" si="54">C238+C240+C241+C242+C243+C244+C245+C246</f>
        <v>159.58123000000001</v>
      </c>
      <c r="D250" s="16">
        <f t="shared" si="54"/>
        <v>1186.7452900000001</v>
      </c>
      <c r="E250" s="16">
        <f t="shared" si="54"/>
        <v>1122.8412760000001</v>
      </c>
      <c r="F250" s="16">
        <f>(D250-E250)/E250*100</f>
        <v>5.6912775978142749</v>
      </c>
      <c r="G250" s="16">
        <f t="shared" si="54"/>
        <v>29664</v>
      </c>
      <c r="H250" s="16">
        <f t="shared" si="54"/>
        <v>2902672.5652000001</v>
      </c>
      <c r="I250" s="16">
        <f t="shared" si="54"/>
        <v>1018</v>
      </c>
      <c r="J250" s="16">
        <f t="shared" si="54"/>
        <v>65.212889000000004</v>
      </c>
      <c r="K250" s="16">
        <f t="shared" si="54"/>
        <v>405.99776200000002</v>
      </c>
      <c r="L250" s="16">
        <f t="shared" si="54"/>
        <v>534.561823</v>
      </c>
      <c r="M250" s="16">
        <f t="shared" ref="M250:M252" si="55">(K250-L250)/L250*100</f>
        <v>-24.050363394544167</v>
      </c>
      <c r="N250" s="109">
        <f>D250/D393*100</f>
        <v>9.1282412757757871</v>
      </c>
    </row>
    <row r="251" spans="1:14" ht="15" thickTop="1" thickBot="1">
      <c r="A251" s="261" t="s">
        <v>97</v>
      </c>
      <c r="B251" s="214" t="s">
        <v>19</v>
      </c>
      <c r="C251" s="104">
        <v>286.16724099999988</v>
      </c>
      <c r="D251" s="104">
        <v>1440.7613939999999</v>
      </c>
      <c r="E251" s="72">
        <v>1117.279456</v>
      </c>
      <c r="F251" s="31">
        <f>(D251-E251)/E251*100</f>
        <v>28.952643518400102</v>
      </c>
      <c r="G251" s="72">
        <v>11364</v>
      </c>
      <c r="H251" s="72">
        <v>1814322.0803340015</v>
      </c>
      <c r="I251" s="72">
        <v>556</v>
      </c>
      <c r="J251" s="72">
        <v>101.45</v>
      </c>
      <c r="K251" s="72">
        <v>676.15000000000009</v>
      </c>
      <c r="L251" s="72">
        <v>535.81999999999994</v>
      </c>
      <c r="M251" s="31">
        <f t="shared" si="55"/>
        <v>26.189765219663354</v>
      </c>
      <c r="N251" s="108">
        <f>D251/D381*100</f>
        <v>23.5070516249849</v>
      </c>
    </row>
    <row r="252" spans="1:14" ht="14.25" thickBot="1">
      <c r="A252" s="261"/>
      <c r="B252" s="214" t="s">
        <v>20</v>
      </c>
      <c r="C252" s="104">
        <v>95.49221</v>
      </c>
      <c r="D252" s="104">
        <v>488.29578700000002</v>
      </c>
      <c r="E252" s="72">
        <v>226.51533999999998</v>
      </c>
      <c r="F252" s="31">
        <f>(D252-E252)/E252*100</f>
        <v>115.56852926605328</v>
      </c>
      <c r="G252" s="72">
        <v>5818</v>
      </c>
      <c r="H252" s="72">
        <v>116360</v>
      </c>
      <c r="I252" s="72">
        <v>420</v>
      </c>
      <c r="J252" s="72">
        <v>12.5</v>
      </c>
      <c r="K252" s="72">
        <v>192.4</v>
      </c>
      <c r="L252" s="72">
        <v>147.88999999999999</v>
      </c>
      <c r="M252" s="31">
        <f t="shared" si="55"/>
        <v>30.09669348840356</v>
      </c>
      <c r="N252" s="108">
        <f>D252/D382*100</f>
        <v>22.678727171998535</v>
      </c>
    </row>
    <row r="253" spans="1:14" ht="14.25" thickBot="1">
      <c r="A253" s="261"/>
      <c r="B253" s="214" t="s">
        <v>21</v>
      </c>
      <c r="C253" s="104">
        <v>1.1175850000000001</v>
      </c>
      <c r="D253" s="104">
        <v>13.703357</v>
      </c>
      <c r="E253" s="72">
        <v>16.776807999999996</v>
      </c>
      <c r="F253" s="31">
        <f>(D253-E253)/E253*100</f>
        <v>-18.319641018720581</v>
      </c>
      <c r="G253" s="72">
        <v>253</v>
      </c>
      <c r="H253" s="72">
        <v>18352.891</v>
      </c>
      <c r="I253" s="72">
        <v>10</v>
      </c>
      <c r="J253" s="72">
        <v>1</v>
      </c>
      <c r="K253" s="72">
        <v>4</v>
      </c>
      <c r="L253" s="72">
        <v>13</v>
      </c>
      <c r="M253" s="31"/>
      <c r="N253" s="108">
        <f>D253/D383*100</f>
        <v>7.0512516986137559</v>
      </c>
    </row>
    <row r="254" spans="1:14" ht="14.25" thickBot="1">
      <c r="A254" s="261"/>
      <c r="B254" s="214" t="s">
        <v>22</v>
      </c>
      <c r="C254" s="104">
        <v>2.5833130000000013</v>
      </c>
      <c r="D254" s="104">
        <v>6.731440000000001</v>
      </c>
      <c r="E254" s="72">
        <v>4.6782309999999994</v>
      </c>
      <c r="F254" s="31">
        <f>(D254-E254)/E254*100</f>
        <v>43.888576686358618</v>
      </c>
      <c r="G254" s="72">
        <v>756</v>
      </c>
      <c r="H254" s="72">
        <v>87240.7</v>
      </c>
      <c r="I254" s="72">
        <v>88</v>
      </c>
      <c r="J254" s="72">
        <v>2</v>
      </c>
      <c r="K254" s="72">
        <v>8</v>
      </c>
      <c r="L254" s="72">
        <v>11</v>
      </c>
      <c r="M254" s="31">
        <f>(K254-L254)/L254*100</f>
        <v>-27.27272727272727</v>
      </c>
      <c r="N254" s="108">
        <f>D254/D384*100</f>
        <v>4.2023354105846904</v>
      </c>
    </row>
    <row r="255" spans="1:14" ht="14.25" thickBot="1">
      <c r="A255" s="261"/>
      <c r="B255" s="214" t="s">
        <v>23</v>
      </c>
      <c r="C255" s="104">
        <v>0</v>
      </c>
      <c r="D255" s="104">
        <v>0</v>
      </c>
      <c r="E255" s="72">
        <v>0</v>
      </c>
      <c r="F255" s="31"/>
      <c r="G255" s="72">
        <v>1</v>
      </c>
      <c r="H255" s="72">
        <v>3130.4349000000002</v>
      </c>
      <c r="I255" s="72">
        <v>0</v>
      </c>
      <c r="J255" s="72">
        <v>0</v>
      </c>
      <c r="K255" s="72">
        <v>0</v>
      </c>
      <c r="L255" s="72">
        <v>0</v>
      </c>
      <c r="M255" s="31"/>
      <c r="N255" s="108"/>
    </row>
    <row r="256" spans="1:14" ht="14.25" thickBot="1">
      <c r="A256" s="261"/>
      <c r="B256" s="214" t="s">
        <v>24</v>
      </c>
      <c r="C256" s="104">
        <v>2.8933440000000026</v>
      </c>
      <c r="D256" s="104">
        <v>25.968565000000002</v>
      </c>
      <c r="E256" s="72">
        <v>37.084705999999997</v>
      </c>
      <c r="F256" s="31">
        <f>(D256-E256)/E256*100</f>
        <v>-29.975001015243308</v>
      </c>
      <c r="G256" s="72">
        <v>42</v>
      </c>
      <c r="H256" s="72">
        <v>45968.5</v>
      </c>
      <c r="I256" s="72">
        <v>11</v>
      </c>
      <c r="J256" s="72">
        <v>1</v>
      </c>
      <c r="K256" s="72">
        <v>13</v>
      </c>
      <c r="L256" s="72">
        <v>14</v>
      </c>
      <c r="M256" s="31">
        <f>(K256-L256)/L256*100</f>
        <v>-7.1428571428571423</v>
      </c>
      <c r="N256" s="108">
        <f>D256/D386*100</f>
        <v>5.1229996214649649</v>
      </c>
    </row>
    <row r="257" spans="1:14" ht="14.25" thickBot="1">
      <c r="A257" s="261"/>
      <c r="B257" s="214" t="s">
        <v>25</v>
      </c>
      <c r="C257" s="104">
        <v>0</v>
      </c>
      <c r="D257" s="104">
        <v>0</v>
      </c>
      <c r="E257" s="74">
        <v>0</v>
      </c>
      <c r="F257" s="31"/>
      <c r="G257" s="74"/>
      <c r="H257" s="74"/>
      <c r="I257" s="72">
        <v>0</v>
      </c>
      <c r="J257" s="72">
        <v>0</v>
      </c>
      <c r="K257" s="72">
        <v>0</v>
      </c>
      <c r="L257" s="72">
        <v>0</v>
      </c>
      <c r="M257" s="31"/>
      <c r="N257" s="108"/>
    </row>
    <row r="258" spans="1:14" ht="14.25" thickBot="1">
      <c r="A258" s="261"/>
      <c r="B258" s="214" t="s">
        <v>26</v>
      </c>
      <c r="C258" s="104">
        <v>30.660203000000337</v>
      </c>
      <c r="D258" s="104">
        <v>183.73928200000017</v>
      </c>
      <c r="E258" s="72">
        <v>206.19221399999998</v>
      </c>
      <c r="F258" s="31">
        <f>(D258-E258)/E258*100</f>
        <v>-10.889320971159371</v>
      </c>
      <c r="G258" s="72">
        <v>4645</v>
      </c>
      <c r="H258" s="72">
        <v>3099249.88</v>
      </c>
      <c r="I258" s="72">
        <v>68</v>
      </c>
      <c r="J258" s="72">
        <v>0</v>
      </c>
      <c r="K258" s="72">
        <v>12</v>
      </c>
      <c r="L258" s="72">
        <v>22</v>
      </c>
      <c r="M258" s="31">
        <f>(K258-L258)/L258*100</f>
        <v>-45.454545454545453</v>
      </c>
      <c r="N258" s="108">
        <f>D258/D388*100</f>
        <v>18.206325663443948</v>
      </c>
    </row>
    <row r="259" spans="1:14" ht="14.25" thickBot="1">
      <c r="A259" s="261"/>
      <c r="B259" s="214" t="s">
        <v>27</v>
      </c>
      <c r="C259" s="104">
        <v>0</v>
      </c>
      <c r="D259" s="104">
        <v>0</v>
      </c>
      <c r="E259" s="72">
        <v>0</v>
      </c>
      <c r="F259" s="31"/>
      <c r="G259" s="72"/>
      <c r="H259" s="72"/>
      <c r="I259" s="72">
        <v>0</v>
      </c>
      <c r="J259" s="72">
        <v>0</v>
      </c>
      <c r="K259" s="72">
        <v>0</v>
      </c>
      <c r="L259" s="72">
        <v>0</v>
      </c>
      <c r="M259" s="31"/>
      <c r="N259" s="108"/>
    </row>
    <row r="260" spans="1:14" ht="14.25" thickBot="1">
      <c r="A260" s="261"/>
      <c r="B260" s="14" t="s">
        <v>28</v>
      </c>
      <c r="C260" s="104">
        <v>0</v>
      </c>
      <c r="D260" s="104">
        <v>0</v>
      </c>
      <c r="E260" s="72">
        <v>0</v>
      </c>
      <c r="F260" s="31"/>
      <c r="G260" s="72"/>
      <c r="H260" s="72"/>
      <c r="I260" s="72">
        <v>0</v>
      </c>
      <c r="J260" s="72">
        <v>0</v>
      </c>
      <c r="K260" s="72">
        <v>0</v>
      </c>
      <c r="L260" s="72">
        <v>0</v>
      </c>
      <c r="M260" s="31"/>
      <c r="N260" s="108"/>
    </row>
    <row r="261" spans="1:14" ht="14.25" thickBot="1">
      <c r="A261" s="261"/>
      <c r="B261" s="14" t="s">
        <v>29</v>
      </c>
      <c r="C261" s="104">
        <v>0</v>
      </c>
      <c r="D261" s="104">
        <v>0</v>
      </c>
      <c r="E261" s="72">
        <v>0</v>
      </c>
      <c r="F261" s="31"/>
      <c r="G261" s="72"/>
      <c r="H261" s="72"/>
      <c r="I261" s="72">
        <v>0</v>
      </c>
      <c r="J261" s="72">
        <v>0</v>
      </c>
      <c r="K261" s="72">
        <v>0</v>
      </c>
      <c r="L261" s="72">
        <v>0</v>
      </c>
      <c r="M261" s="31"/>
      <c r="N261" s="108"/>
    </row>
    <row r="262" spans="1:14" ht="14.25" thickBot="1">
      <c r="A262" s="261"/>
      <c r="B262" s="14" t="s">
        <v>30</v>
      </c>
      <c r="C262" s="104">
        <v>0</v>
      </c>
      <c r="D262" s="104">
        <v>0</v>
      </c>
      <c r="E262" s="72">
        <v>0</v>
      </c>
      <c r="F262" s="31"/>
      <c r="G262" s="72"/>
      <c r="H262" s="72"/>
      <c r="I262" s="72">
        <v>0</v>
      </c>
      <c r="J262" s="72">
        <v>0</v>
      </c>
      <c r="K262" s="72">
        <v>0</v>
      </c>
      <c r="L262" s="72">
        <v>0</v>
      </c>
      <c r="M262" s="31"/>
      <c r="N262" s="108"/>
    </row>
    <row r="263" spans="1:14" ht="14.25" thickBot="1">
      <c r="A263" s="262"/>
      <c r="B263" s="15" t="s">
        <v>31</v>
      </c>
      <c r="C263" s="16">
        <f t="shared" ref="C263:L263" si="56">C251+C253+C254+C255+C256+C257+C258+C259</f>
        <v>323.42168600000025</v>
      </c>
      <c r="D263" s="16">
        <f t="shared" si="56"/>
        <v>1670.9040380000001</v>
      </c>
      <c r="E263" s="16">
        <f t="shared" si="56"/>
        <v>1382.0114150000002</v>
      </c>
      <c r="F263" s="16">
        <f>(D263-E263)/E263*100</f>
        <v>20.903779799821692</v>
      </c>
      <c r="G263" s="16">
        <f t="shared" si="56"/>
        <v>17061</v>
      </c>
      <c r="H263" s="16">
        <f t="shared" si="56"/>
        <v>5068264.4862340018</v>
      </c>
      <c r="I263" s="16">
        <f t="shared" si="56"/>
        <v>733</v>
      </c>
      <c r="J263" s="16">
        <f t="shared" si="56"/>
        <v>105.45</v>
      </c>
      <c r="K263" s="16">
        <f t="shared" si="56"/>
        <v>713.15000000000009</v>
      </c>
      <c r="L263" s="16">
        <f t="shared" si="56"/>
        <v>595.81999999999994</v>
      </c>
      <c r="M263" s="16">
        <f t="shared" ref="M263:M265" si="57">(K263-L263)/L263*100</f>
        <v>19.692188916115633</v>
      </c>
      <c r="N263" s="109">
        <f>D263/D393*100</f>
        <v>12.852307345186123</v>
      </c>
    </row>
    <row r="264" spans="1:14" ht="14.25" thickTop="1">
      <c r="A264" s="263" t="s">
        <v>98</v>
      </c>
      <c r="B264" s="18" t="s">
        <v>19</v>
      </c>
      <c r="C264" s="120">
        <v>41.546944000000003</v>
      </c>
      <c r="D264" s="120">
        <v>435.64551799999998</v>
      </c>
      <c r="E264" s="120">
        <v>395.76459999999997</v>
      </c>
      <c r="F264" s="110">
        <f>(D264-E264)/E264*100</f>
        <v>10.076929063387684</v>
      </c>
      <c r="G264" s="121">
        <v>2001</v>
      </c>
      <c r="H264" s="121">
        <v>186773.715222</v>
      </c>
      <c r="I264" s="121">
        <v>129</v>
      </c>
      <c r="J264" s="121">
        <v>17.236546000000001</v>
      </c>
      <c r="K264" s="121">
        <v>95.932047999999995</v>
      </c>
      <c r="L264" s="121">
        <v>211.43629999999999</v>
      </c>
      <c r="M264" s="110">
        <f t="shared" si="57"/>
        <v>-54.628392570244564</v>
      </c>
      <c r="N264" s="111">
        <f t="shared" ref="N264:N272" si="58">D264/D381*100</f>
        <v>7.1078679123875039</v>
      </c>
    </row>
    <row r="265" spans="1:14">
      <c r="A265" s="272"/>
      <c r="B265" s="214" t="s">
        <v>20</v>
      </c>
      <c r="C265" s="121">
        <v>15.091901</v>
      </c>
      <c r="D265" s="121">
        <v>127.685092</v>
      </c>
      <c r="E265" s="121">
        <v>19.140999999999998</v>
      </c>
      <c r="F265" s="31">
        <f>(D265-E265)/E265*100</f>
        <v>567.07639099315611</v>
      </c>
      <c r="G265" s="121">
        <v>1040</v>
      </c>
      <c r="H265" s="121">
        <v>20760</v>
      </c>
      <c r="I265" s="121">
        <v>45</v>
      </c>
      <c r="J265" s="121">
        <v>1.4468490000000001</v>
      </c>
      <c r="K265" s="121">
        <v>19.193646999999999</v>
      </c>
      <c r="L265" s="121">
        <v>58.325499999999998</v>
      </c>
      <c r="M265" s="31">
        <f t="shared" si="57"/>
        <v>-67.092186093561139</v>
      </c>
      <c r="N265" s="108">
        <f t="shared" si="58"/>
        <v>5.9302894730884352</v>
      </c>
    </row>
    <row r="266" spans="1:14">
      <c r="A266" s="272"/>
      <c r="B266" s="214" t="s">
        <v>21</v>
      </c>
      <c r="C266" s="121">
        <v>0</v>
      </c>
      <c r="D266" s="121">
        <v>1.648469</v>
      </c>
      <c r="E266" s="121">
        <v>3.8769999999999998</v>
      </c>
      <c r="F266" s="31">
        <f>(D266-E266)/E266*100</f>
        <v>-57.48080990456539</v>
      </c>
      <c r="G266" s="121">
        <v>1</v>
      </c>
      <c r="H266" s="121">
        <v>3067</v>
      </c>
      <c r="I266" s="121"/>
      <c r="J266" s="121">
        <v>0</v>
      </c>
      <c r="K266" s="121">
        <v>0</v>
      </c>
      <c r="L266" s="121">
        <v>0</v>
      </c>
      <c r="M266" s="31"/>
      <c r="N266" s="108">
        <f t="shared" si="58"/>
        <v>0.84824250264822831</v>
      </c>
    </row>
    <row r="267" spans="1:14">
      <c r="A267" s="272"/>
      <c r="B267" s="214" t="s">
        <v>22</v>
      </c>
      <c r="C267" s="121">
        <v>0</v>
      </c>
      <c r="D267" s="121">
        <v>0.79245600000000005</v>
      </c>
      <c r="E267" s="121">
        <v>0</v>
      </c>
      <c r="F267" s="31" t="e">
        <f>(D267-E267)/E267*100</f>
        <v>#DIV/0!</v>
      </c>
      <c r="G267" s="121"/>
      <c r="H267" s="121">
        <v>0</v>
      </c>
      <c r="I267" s="121"/>
      <c r="J267" s="121">
        <v>0</v>
      </c>
      <c r="K267" s="121">
        <v>0</v>
      </c>
      <c r="L267" s="121">
        <v>0</v>
      </c>
      <c r="M267" s="31"/>
      <c r="N267" s="108">
        <f t="shared" si="58"/>
        <v>0.49471820444515607</v>
      </c>
    </row>
    <row r="268" spans="1:14">
      <c r="A268" s="272"/>
      <c r="B268" s="214" t="s">
        <v>23</v>
      </c>
      <c r="C268" s="121">
        <v>0</v>
      </c>
      <c r="D268" s="121">
        <v>0</v>
      </c>
      <c r="E268" s="121">
        <v>0</v>
      </c>
      <c r="F268" s="31"/>
      <c r="G268" s="121"/>
      <c r="H268" s="121">
        <v>0</v>
      </c>
      <c r="I268" s="121"/>
      <c r="J268" s="121">
        <v>0</v>
      </c>
      <c r="K268" s="121">
        <v>0</v>
      </c>
      <c r="L268" s="121">
        <v>0</v>
      </c>
      <c r="M268" s="31"/>
      <c r="N268" s="108">
        <f t="shared" si="58"/>
        <v>0</v>
      </c>
    </row>
    <row r="269" spans="1:14">
      <c r="A269" s="272"/>
      <c r="B269" s="214" t="s">
        <v>24</v>
      </c>
      <c r="C269" s="121">
        <v>0.13273599999999999</v>
      </c>
      <c r="D269" s="121">
        <v>71.546135000000007</v>
      </c>
      <c r="E269" s="121">
        <v>133.10890000000001</v>
      </c>
      <c r="F269" s="31">
        <f>(D269-E269)/E269*100</f>
        <v>-46.249923934462686</v>
      </c>
      <c r="G269" s="121">
        <v>8</v>
      </c>
      <c r="H269" s="121">
        <v>124315.2</v>
      </c>
      <c r="I269" s="121">
        <v>49</v>
      </c>
      <c r="J269" s="121">
        <v>2.7834379999999999</v>
      </c>
      <c r="K269" s="121">
        <v>27.384530999999999</v>
      </c>
      <c r="L269" s="121">
        <v>125.9815</v>
      </c>
      <c r="M269" s="31">
        <f>(K269-L269)/L269*100</f>
        <v>-78.263053702329316</v>
      </c>
      <c r="N269" s="108">
        <f t="shared" si="58"/>
        <v>14.11440418530178</v>
      </c>
    </row>
    <row r="270" spans="1:14">
      <c r="A270" s="272"/>
      <c r="B270" s="214" t="s">
        <v>25</v>
      </c>
      <c r="C270" s="123">
        <v>1527.049532</v>
      </c>
      <c r="D270" s="123">
        <v>1821.111991</v>
      </c>
      <c r="E270" s="123">
        <v>593.38890000000004</v>
      </c>
      <c r="F270" s="31">
        <f>(D270-E270)/E270*100</f>
        <v>206.90024552195024</v>
      </c>
      <c r="G270" s="123">
        <v>312</v>
      </c>
      <c r="H270" s="123">
        <v>144133.74200999999</v>
      </c>
      <c r="I270" s="123">
        <v>29</v>
      </c>
      <c r="J270" s="123">
        <v>77.800139999999999</v>
      </c>
      <c r="K270" s="121">
        <v>160.41598999999999</v>
      </c>
      <c r="L270" s="121">
        <v>181.60919999999999</v>
      </c>
      <c r="M270" s="31">
        <f>(K270-L270)/L270*100</f>
        <v>-11.669678628615728</v>
      </c>
      <c r="N270" s="108">
        <f t="shared" si="58"/>
        <v>36.867880390583366</v>
      </c>
    </row>
    <row r="271" spans="1:14">
      <c r="A271" s="272"/>
      <c r="B271" s="214" t="s">
        <v>26</v>
      </c>
      <c r="C271" s="121">
        <v>7.8666179999999999</v>
      </c>
      <c r="D271" s="121">
        <v>43.523001999999998</v>
      </c>
      <c r="E271" s="121">
        <v>30.302</v>
      </c>
      <c r="F271" s="31">
        <f>(D271-E271)/E271*100</f>
        <v>43.630790046861591</v>
      </c>
      <c r="G271" s="121">
        <v>24</v>
      </c>
      <c r="H271" s="121">
        <v>9421.4</v>
      </c>
      <c r="I271" s="121">
        <v>9</v>
      </c>
      <c r="J271" s="121">
        <v>0.63227500000000003</v>
      </c>
      <c r="K271" s="121">
        <v>6.2175799999999999</v>
      </c>
      <c r="L271" s="121">
        <v>50.5991</v>
      </c>
      <c r="M271" s="31">
        <f>(K271-L271)/L271*100</f>
        <v>-87.712073930168728</v>
      </c>
      <c r="N271" s="108">
        <f t="shared" si="58"/>
        <v>4.3125995684620211</v>
      </c>
    </row>
    <row r="272" spans="1:14">
      <c r="A272" s="272"/>
      <c r="B272" s="214" t="s">
        <v>27</v>
      </c>
      <c r="C272" s="121">
        <v>0</v>
      </c>
      <c r="D272" s="121">
        <v>0</v>
      </c>
      <c r="E272" s="121">
        <v>0</v>
      </c>
      <c r="F272" s="31"/>
      <c r="G272" s="121"/>
      <c r="H272" s="121">
        <v>0</v>
      </c>
      <c r="I272" s="121"/>
      <c r="J272" s="121">
        <v>0</v>
      </c>
      <c r="K272" s="121">
        <v>0</v>
      </c>
      <c r="L272" s="121">
        <v>0</v>
      </c>
      <c r="M272" s="31"/>
      <c r="N272" s="108">
        <f t="shared" si="58"/>
        <v>0</v>
      </c>
    </row>
    <row r="273" spans="1:14">
      <c r="A273" s="272"/>
      <c r="B273" s="14" t="s">
        <v>28</v>
      </c>
      <c r="C273" s="122">
        <v>0</v>
      </c>
      <c r="D273" s="122">
        <v>0</v>
      </c>
      <c r="E273" s="122">
        <v>0</v>
      </c>
      <c r="F273" s="31"/>
      <c r="G273" s="122"/>
      <c r="H273" s="122">
        <v>0</v>
      </c>
      <c r="I273" s="122"/>
      <c r="J273" s="122">
        <v>0</v>
      </c>
      <c r="K273" s="122">
        <v>0</v>
      </c>
      <c r="L273" s="122">
        <v>0</v>
      </c>
      <c r="M273" s="31"/>
      <c r="N273" s="108"/>
    </row>
    <row r="274" spans="1:14">
      <c r="A274" s="272"/>
      <c r="B274" s="14" t="s">
        <v>29</v>
      </c>
      <c r="C274" s="122">
        <v>0</v>
      </c>
      <c r="D274" s="122">
        <v>0</v>
      </c>
      <c r="E274" s="122">
        <v>0</v>
      </c>
      <c r="F274" s="31"/>
      <c r="G274" s="122"/>
      <c r="H274" s="122">
        <v>0</v>
      </c>
      <c r="I274" s="122"/>
      <c r="J274" s="122">
        <v>0</v>
      </c>
      <c r="K274" s="122">
        <v>0</v>
      </c>
      <c r="L274" s="122">
        <v>0</v>
      </c>
      <c r="M274" s="31"/>
      <c r="N274" s="108"/>
    </row>
    <row r="275" spans="1:14">
      <c r="A275" s="272"/>
      <c r="B275" s="14" t="s">
        <v>30</v>
      </c>
      <c r="C275" s="122">
        <v>0</v>
      </c>
      <c r="D275" s="122">
        <v>0</v>
      </c>
      <c r="E275" s="122">
        <v>0</v>
      </c>
      <c r="F275" s="31"/>
      <c r="G275" s="122"/>
      <c r="H275" s="122">
        <v>0</v>
      </c>
      <c r="I275" s="122"/>
      <c r="J275" s="122">
        <v>0</v>
      </c>
      <c r="K275" s="122">
        <v>0</v>
      </c>
      <c r="L275" s="122">
        <v>0</v>
      </c>
      <c r="M275" s="31"/>
      <c r="N275" s="108">
        <f>D275/D392*100</f>
        <v>0</v>
      </c>
    </row>
    <row r="276" spans="1:14" ht="14.25" thickBot="1">
      <c r="A276" s="273"/>
      <c r="B276" s="15" t="s">
        <v>31</v>
      </c>
      <c r="C276" s="16">
        <f t="shared" ref="C276:L276" si="59">C264+C266+C267+C268+C269+C270+C271+C272</f>
        <v>1576.59583</v>
      </c>
      <c r="D276" s="16">
        <f t="shared" si="59"/>
        <v>2374.2675709999999</v>
      </c>
      <c r="E276" s="16">
        <f t="shared" si="59"/>
        <v>1156.4413999999999</v>
      </c>
      <c r="F276" s="16">
        <f>(D276-E276)/E276*100</f>
        <v>105.30807449473878</v>
      </c>
      <c r="G276" s="16">
        <f t="shared" si="59"/>
        <v>2346</v>
      </c>
      <c r="H276" s="16">
        <f t="shared" si="59"/>
        <v>467711.05723199999</v>
      </c>
      <c r="I276" s="16">
        <f t="shared" si="59"/>
        <v>216</v>
      </c>
      <c r="J276" s="16">
        <f t="shared" si="59"/>
        <v>98.452399</v>
      </c>
      <c r="K276" s="16">
        <f t="shared" si="59"/>
        <v>289.95014900000001</v>
      </c>
      <c r="L276" s="16">
        <f t="shared" si="59"/>
        <v>569.62610000000006</v>
      </c>
      <c r="M276" s="16">
        <f t="shared" ref="M276:M278" si="60">(K276-L276)/L276*100</f>
        <v>-49.098162987967022</v>
      </c>
      <c r="N276" s="109">
        <f>D276/D393*100</f>
        <v>18.262459033090511</v>
      </c>
    </row>
    <row r="277" spans="1:14" ht="15" thickTop="1" thickBot="1">
      <c r="A277" s="261" t="s">
        <v>35</v>
      </c>
      <c r="B277" s="214" t="s">
        <v>19</v>
      </c>
      <c r="C277" s="67">
        <v>12.158276000000001</v>
      </c>
      <c r="D277" s="67">
        <v>65.904696000000001</v>
      </c>
      <c r="E277" s="67">
        <v>50.636262000000002</v>
      </c>
      <c r="F277" s="31">
        <f>(D277-E277)/E277*100</f>
        <v>30.153161779595809</v>
      </c>
      <c r="G277" s="68">
        <v>675</v>
      </c>
      <c r="H277" s="68">
        <v>49399.062657000002</v>
      </c>
      <c r="I277" s="68">
        <v>25</v>
      </c>
      <c r="J277" s="68">
        <v>0.31191000000000002</v>
      </c>
      <c r="K277" s="68">
        <v>1.9414149999999999</v>
      </c>
      <c r="L277" s="68">
        <v>25.255718000000002</v>
      </c>
      <c r="M277" s="31">
        <f t="shared" si="60"/>
        <v>-92.312968492917136</v>
      </c>
      <c r="N277" s="108">
        <f>D277/D381*100</f>
        <v>1.075282206791929</v>
      </c>
    </row>
    <row r="278" spans="1:14" ht="14.25" thickBot="1">
      <c r="A278" s="261"/>
      <c r="B278" s="214" t="s">
        <v>20</v>
      </c>
      <c r="C278" s="68">
        <v>5.7150069999999999</v>
      </c>
      <c r="D278" s="68">
        <v>28.594863</v>
      </c>
      <c r="E278" s="68">
        <v>5.5733779999999999</v>
      </c>
      <c r="F278" s="31">
        <f>(D278-E278)/E278*100</f>
        <v>413.06161182679517</v>
      </c>
      <c r="G278" s="68">
        <v>374</v>
      </c>
      <c r="H278" s="68">
        <v>7460</v>
      </c>
      <c r="I278" s="68">
        <v>11</v>
      </c>
      <c r="J278" s="68">
        <v>0.31191000000000002</v>
      </c>
      <c r="K278" s="68">
        <v>1.4051849999999999</v>
      </c>
      <c r="L278" s="68">
        <v>2.7591000000000001</v>
      </c>
      <c r="M278" s="31">
        <f t="shared" si="60"/>
        <v>-49.07089268239644</v>
      </c>
      <c r="N278" s="108">
        <f>D278/D382*100</f>
        <v>1.3280784183740573</v>
      </c>
    </row>
    <row r="279" spans="1:14" ht="14.25" thickBot="1">
      <c r="A279" s="261"/>
      <c r="B279" s="214" t="s">
        <v>21</v>
      </c>
      <c r="C279" s="68"/>
      <c r="D279" s="68"/>
      <c r="E279" s="68"/>
      <c r="F279" s="31"/>
      <c r="G279" s="68"/>
      <c r="H279" s="68"/>
      <c r="I279" s="68"/>
      <c r="J279" s="68"/>
      <c r="K279" s="68"/>
      <c r="L279" s="68"/>
      <c r="M279" s="31"/>
      <c r="N279" s="108"/>
    </row>
    <row r="280" spans="1:14" ht="14.25" thickBot="1">
      <c r="A280" s="261"/>
      <c r="B280" s="214" t="s">
        <v>22</v>
      </c>
      <c r="C280" s="68"/>
      <c r="D280" s="68"/>
      <c r="E280" s="68"/>
      <c r="F280" s="31"/>
      <c r="G280" s="68"/>
      <c r="H280" s="68"/>
      <c r="I280" s="68"/>
      <c r="J280" s="68"/>
      <c r="K280" s="68"/>
      <c r="L280" s="68"/>
      <c r="M280" s="31"/>
      <c r="N280" s="108">
        <f>D280/D384*100</f>
        <v>0</v>
      </c>
    </row>
    <row r="281" spans="1:14" ht="14.25" thickBot="1">
      <c r="A281" s="261"/>
      <c r="B281" s="214" t="s">
        <v>23</v>
      </c>
      <c r="C281" s="68"/>
      <c r="D281" s="68"/>
      <c r="E281" s="68"/>
      <c r="F281" s="31"/>
      <c r="G281" s="68"/>
      <c r="H281" s="68"/>
      <c r="I281" s="68"/>
      <c r="J281" s="68"/>
      <c r="K281" s="68"/>
      <c r="L281" s="68"/>
      <c r="M281" s="31"/>
      <c r="N281" s="108"/>
    </row>
    <row r="282" spans="1:14" ht="14.25" thickBot="1">
      <c r="A282" s="261"/>
      <c r="B282" s="214" t="s">
        <v>24</v>
      </c>
      <c r="C282" s="68">
        <v>9.4339619999999993</v>
      </c>
      <c r="D282" s="68">
        <v>14.830161</v>
      </c>
      <c r="E282" s="68">
        <v>15.81</v>
      </c>
      <c r="F282" s="31">
        <f>(D282-E282)/E282*100</f>
        <v>-6.1975901328273251</v>
      </c>
      <c r="G282" s="68">
        <v>3</v>
      </c>
      <c r="H282" s="68">
        <v>34099.925300000003</v>
      </c>
      <c r="I282" s="68">
        <v>3</v>
      </c>
      <c r="J282" s="68"/>
      <c r="K282" s="68">
        <v>0.21750900000000001</v>
      </c>
      <c r="L282" s="68"/>
      <c r="M282" s="31"/>
      <c r="N282" s="108">
        <f>D282/D386*100</f>
        <v>2.9256491141988197</v>
      </c>
    </row>
    <row r="283" spans="1:14" ht="14.25" thickBot="1">
      <c r="A283" s="261"/>
      <c r="B283" s="214" t="s">
        <v>25</v>
      </c>
      <c r="C283" s="69"/>
      <c r="D283" s="69"/>
      <c r="E283" s="69"/>
      <c r="F283" s="31"/>
      <c r="G283" s="69"/>
      <c r="H283" s="69"/>
      <c r="I283" s="69"/>
      <c r="J283" s="69"/>
      <c r="K283" s="69"/>
      <c r="L283" s="69"/>
      <c r="M283" s="31"/>
      <c r="N283" s="108"/>
    </row>
    <row r="284" spans="1:14" ht="14.25" thickBot="1">
      <c r="A284" s="261"/>
      <c r="B284" s="214" t="s">
        <v>26</v>
      </c>
      <c r="C284" s="68">
        <v>1.0555859999999999</v>
      </c>
      <c r="D284" s="68">
        <v>3.0504180000000001</v>
      </c>
      <c r="E284" s="68">
        <v>4.2134460000000002</v>
      </c>
      <c r="F284" s="31">
        <f>(D284-E284)/E284*100</f>
        <v>-27.602774546060399</v>
      </c>
      <c r="G284" s="68">
        <v>213</v>
      </c>
      <c r="H284" s="68">
        <v>14284.6</v>
      </c>
      <c r="I284" s="68">
        <v>11</v>
      </c>
      <c r="J284" s="68"/>
      <c r="K284" s="68">
        <v>1.619381</v>
      </c>
      <c r="L284" s="68">
        <v>4.1881079999999997</v>
      </c>
      <c r="M284" s="31">
        <f>(K284-L284)/L284*100</f>
        <v>-61.333829022556252</v>
      </c>
      <c r="N284" s="108">
        <f>D284/D388*100</f>
        <v>0.30225928235439231</v>
      </c>
    </row>
    <row r="285" spans="1:14" ht="14.25" thickBot="1">
      <c r="A285" s="261"/>
      <c r="B285" s="214" t="s">
        <v>27</v>
      </c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108"/>
    </row>
    <row r="286" spans="1:14" ht="14.25" thickBot="1">
      <c r="A286" s="261"/>
      <c r="B286" s="14" t="s">
        <v>28</v>
      </c>
      <c r="C286" s="34"/>
      <c r="D286" s="34"/>
      <c r="E286" s="34"/>
      <c r="F286" s="31"/>
      <c r="G286" s="34"/>
      <c r="H286" s="34"/>
      <c r="I286" s="34"/>
      <c r="J286" s="34"/>
      <c r="K286" s="34"/>
      <c r="L286" s="34"/>
      <c r="M286" s="31"/>
      <c r="N286" s="108"/>
    </row>
    <row r="287" spans="1:14" ht="14.25" thickBot="1">
      <c r="A287" s="261"/>
      <c r="B287" s="14" t="s">
        <v>29</v>
      </c>
      <c r="C287" s="34"/>
      <c r="D287" s="34"/>
      <c r="E287" s="34"/>
      <c r="F287" s="31"/>
      <c r="G287" s="34"/>
      <c r="H287" s="34"/>
      <c r="I287" s="34"/>
      <c r="J287" s="34"/>
      <c r="K287" s="34"/>
      <c r="L287" s="34"/>
      <c r="M287" s="31"/>
      <c r="N287" s="108"/>
    </row>
    <row r="288" spans="1:14" ht="14.25" thickBot="1">
      <c r="A288" s="261"/>
      <c r="B288" s="14" t="s">
        <v>30</v>
      </c>
      <c r="C288" s="34">
        <v>13.262164</v>
      </c>
      <c r="D288" s="34"/>
      <c r="E288" s="34"/>
      <c r="F288" s="31"/>
      <c r="G288" s="34"/>
      <c r="H288" s="34"/>
      <c r="I288" s="34"/>
      <c r="J288" s="34"/>
      <c r="K288" s="34"/>
      <c r="L288" s="34"/>
      <c r="M288" s="31"/>
      <c r="N288" s="108"/>
    </row>
    <row r="289" spans="1:14" ht="14.25" thickBot="1">
      <c r="A289" s="262"/>
      <c r="B289" s="15" t="s">
        <v>31</v>
      </c>
      <c r="C289" s="16">
        <f t="shared" ref="C289:L289" si="61">C277+C279+C280+C281+C282+C283+C284+C285</f>
        <v>22.647824</v>
      </c>
      <c r="D289" s="16">
        <f t="shared" si="61"/>
        <v>83.785274999999999</v>
      </c>
      <c r="E289" s="16">
        <f t="shared" si="61"/>
        <v>70.659708000000009</v>
      </c>
      <c r="F289" s="16">
        <f t="shared" ref="F289:F295" si="62">(D289-E289)/E289*100</f>
        <v>18.575744751167083</v>
      </c>
      <c r="G289" s="16">
        <f t="shared" si="61"/>
        <v>891</v>
      </c>
      <c r="H289" s="16">
        <f t="shared" si="61"/>
        <v>97783.587957000011</v>
      </c>
      <c r="I289" s="16">
        <f t="shared" si="61"/>
        <v>39</v>
      </c>
      <c r="J289" s="16">
        <f t="shared" si="61"/>
        <v>0.31191000000000002</v>
      </c>
      <c r="K289" s="16">
        <f t="shared" si="61"/>
        <v>3.7783049999999996</v>
      </c>
      <c r="L289" s="16">
        <f t="shared" si="61"/>
        <v>29.443826000000001</v>
      </c>
      <c r="M289" s="16">
        <f t="shared" ref="M289:M292" si="63">(K289-L289)/L289*100</f>
        <v>-87.167751229069211</v>
      </c>
      <c r="N289" s="109">
        <f>D289/D393*100</f>
        <v>0.64446196837842529</v>
      </c>
    </row>
    <row r="290" spans="1:14" ht="15" thickTop="1" thickBot="1">
      <c r="A290" s="263" t="s">
        <v>36</v>
      </c>
      <c r="B290" s="18" t="s">
        <v>19</v>
      </c>
      <c r="C290" s="32">
        <v>12.334809</v>
      </c>
      <c r="D290" s="32">
        <v>69.413432</v>
      </c>
      <c r="E290" s="32">
        <v>69.806399999999996</v>
      </c>
      <c r="F290" s="110">
        <f t="shared" si="62"/>
        <v>-0.56293978775584508</v>
      </c>
      <c r="G290" s="31">
        <v>596</v>
      </c>
      <c r="H290" s="31">
        <v>59293.229359999998</v>
      </c>
      <c r="I290" s="33">
        <v>50</v>
      </c>
      <c r="J290" s="31">
        <v>3.2101999999999999</v>
      </c>
      <c r="K290" s="31">
        <v>49.058041000000003</v>
      </c>
      <c r="L290" s="31">
        <v>56.066400000000002</v>
      </c>
      <c r="M290" s="110">
        <f t="shared" si="63"/>
        <v>-12.500105232367334</v>
      </c>
      <c r="N290" s="111">
        <f t="shared" ref="N290:N295" si="64">D290/D381*100</f>
        <v>1.1325297417647069</v>
      </c>
    </row>
    <row r="291" spans="1:14" ht="14.25" thickBot="1">
      <c r="A291" s="261"/>
      <c r="B291" s="214" t="s">
        <v>20</v>
      </c>
      <c r="C291" s="31">
        <v>5.7044170000000003</v>
      </c>
      <c r="D291" s="31">
        <v>32.510593</v>
      </c>
      <c r="E291" s="31">
        <v>15.5831</v>
      </c>
      <c r="F291" s="31">
        <f t="shared" si="62"/>
        <v>108.62725003369033</v>
      </c>
      <c r="G291" s="31">
        <v>344</v>
      </c>
      <c r="H291" s="31">
        <v>6880</v>
      </c>
      <c r="I291" s="33">
        <v>22</v>
      </c>
      <c r="J291" s="31">
        <v>2.0042</v>
      </c>
      <c r="K291" s="31">
        <v>32.272933999999999</v>
      </c>
      <c r="L291" s="31">
        <v>19.6051</v>
      </c>
      <c r="M291" s="31">
        <f t="shared" si="63"/>
        <v>64.614993037525949</v>
      </c>
      <c r="N291" s="108">
        <f t="shared" si="64"/>
        <v>1.5099431297097909</v>
      </c>
    </row>
    <row r="292" spans="1:14" ht="14.25" thickBot="1">
      <c r="A292" s="261"/>
      <c r="B292" s="214" t="s">
        <v>21</v>
      </c>
      <c r="C292" s="31">
        <v>0</v>
      </c>
      <c r="D292" s="31">
        <v>0.12453</v>
      </c>
      <c r="E292" s="31">
        <v>1.8109999999999999</v>
      </c>
      <c r="F292" s="31">
        <f t="shared" si="62"/>
        <v>-93.123688569850898</v>
      </c>
      <c r="G292" s="31">
        <v>6</v>
      </c>
      <c r="H292" s="31">
        <v>66</v>
      </c>
      <c r="I292" s="33">
        <v>0</v>
      </c>
      <c r="J292" s="31">
        <v>0</v>
      </c>
      <c r="K292" s="31">
        <v>0</v>
      </c>
      <c r="L292" s="31">
        <v>0</v>
      </c>
      <c r="M292" s="31" t="e">
        <f t="shared" si="63"/>
        <v>#DIV/0!</v>
      </c>
      <c r="N292" s="108">
        <f t="shared" si="64"/>
        <v>6.4078632267142346E-2</v>
      </c>
    </row>
    <row r="293" spans="1:14" ht="14.25" thickBot="1">
      <c r="A293" s="261"/>
      <c r="B293" s="214" t="s">
        <v>22</v>
      </c>
      <c r="C293" s="31">
        <v>2.7452000000000001E-2</v>
      </c>
      <c r="D293" s="31">
        <v>0.22517899999999999</v>
      </c>
      <c r="E293" s="31">
        <v>0.90810000000000002</v>
      </c>
      <c r="F293" s="31">
        <f t="shared" si="62"/>
        <v>-75.20328157691884</v>
      </c>
      <c r="G293" s="31">
        <v>26</v>
      </c>
      <c r="H293" s="31">
        <v>1885.6</v>
      </c>
      <c r="I293" s="33">
        <v>0</v>
      </c>
      <c r="J293" s="31">
        <v>0</v>
      </c>
      <c r="K293" s="31">
        <v>0</v>
      </c>
      <c r="L293" s="31">
        <v>0</v>
      </c>
      <c r="M293" s="31"/>
      <c r="N293" s="108">
        <f t="shared" si="64"/>
        <v>0.14057581816372872</v>
      </c>
    </row>
    <row r="294" spans="1:14" ht="14.25" thickBot="1">
      <c r="A294" s="261"/>
      <c r="B294" s="214" t="s">
        <v>23</v>
      </c>
      <c r="C294" s="31">
        <v>0.51887000000000005</v>
      </c>
      <c r="D294" s="31">
        <v>11.130326999999999</v>
      </c>
      <c r="E294" s="31">
        <v>9.3274000000000008</v>
      </c>
      <c r="F294" s="31">
        <f t="shared" si="62"/>
        <v>19.32936295216243</v>
      </c>
      <c r="G294" s="31">
        <v>114</v>
      </c>
      <c r="H294" s="31">
        <v>106122</v>
      </c>
      <c r="I294" s="33">
        <v>0</v>
      </c>
      <c r="J294" s="31">
        <v>0</v>
      </c>
      <c r="K294" s="31">
        <v>0</v>
      </c>
      <c r="L294" s="31">
        <v>0</v>
      </c>
      <c r="M294" s="31"/>
      <c r="N294" s="108">
        <f t="shared" si="64"/>
        <v>24.239235400683366</v>
      </c>
    </row>
    <row r="295" spans="1:14" ht="14.25" thickBot="1">
      <c r="A295" s="261"/>
      <c r="B295" s="214" t="s">
        <v>24</v>
      </c>
      <c r="C295" s="31">
        <v>2.2397</v>
      </c>
      <c r="D295" s="31">
        <v>4.5827200000000001</v>
      </c>
      <c r="E295" s="31">
        <v>6.5942999999999996</v>
      </c>
      <c r="F295" s="31">
        <f t="shared" si="62"/>
        <v>-30.504829928877964</v>
      </c>
      <c r="G295" s="31">
        <v>7</v>
      </c>
      <c r="H295" s="31">
        <v>1146</v>
      </c>
      <c r="I295" s="33">
        <v>0</v>
      </c>
      <c r="J295" s="31">
        <v>0</v>
      </c>
      <c r="K295" s="31">
        <v>0</v>
      </c>
      <c r="L295" s="31">
        <v>0</v>
      </c>
      <c r="M295" s="31"/>
      <c r="N295" s="108">
        <f t="shared" si="64"/>
        <v>0.9040650811964358</v>
      </c>
    </row>
    <row r="296" spans="1:14" ht="14.25" thickBot="1">
      <c r="A296" s="261"/>
      <c r="B296" s="214" t="s">
        <v>25</v>
      </c>
      <c r="C296" s="33">
        <v>0</v>
      </c>
      <c r="D296" s="33">
        <v>0</v>
      </c>
      <c r="E296" s="31">
        <v>0</v>
      </c>
      <c r="F296" s="31"/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1">
        <v>0</v>
      </c>
      <c r="M296" s="31"/>
      <c r="N296" s="108"/>
    </row>
    <row r="297" spans="1:14" ht="14.25" thickBot="1">
      <c r="A297" s="261"/>
      <c r="B297" s="214" t="s">
        <v>26</v>
      </c>
      <c r="C297" s="31">
        <v>4.463819</v>
      </c>
      <c r="D297" s="31">
        <v>57.869729</v>
      </c>
      <c r="E297" s="31">
        <v>75.481300000000005</v>
      </c>
      <c r="F297" s="31">
        <f>(D297-E297)/E297*100</f>
        <v>-23.332363115102687</v>
      </c>
      <c r="G297" s="31">
        <v>367</v>
      </c>
      <c r="H297" s="31">
        <v>173457.12</v>
      </c>
      <c r="I297" s="33">
        <v>52</v>
      </c>
      <c r="J297" s="31">
        <v>0.178678</v>
      </c>
      <c r="K297" s="31">
        <v>25.056628</v>
      </c>
      <c r="L297" s="31">
        <v>29.025500000000001</v>
      </c>
      <c r="M297" s="31">
        <f>(K297-L297)/L297*100</f>
        <v>-13.673742054400446</v>
      </c>
      <c r="N297" s="108">
        <f>D297/D388*100</f>
        <v>5.7341855305021037</v>
      </c>
    </row>
    <row r="298" spans="1:14" ht="14.25" thickBot="1">
      <c r="A298" s="261"/>
      <c r="B298" s="214" t="s">
        <v>27</v>
      </c>
      <c r="C298" s="31">
        <v>0</v>
      </c>
      <c r="D298" s="31">
        <v>0</v>
      </c>
      <c r="E298" s="31">
        <v>0</v>
      </c>
      <c r="F298" s="31"/>
      <c r="G298" s="31">
        <v>0</v>
      </c>
      <c r="H298" s="31">
        <v>0</v>
      </c>
      <c r="I298" s="33">
        <v>0</v>
      </c>
      <c r="J298" s="31">
        <v>0</v>
      </c>
      <c r="K298" s="31">
        <v>0</v>
      </c>
      <c r="L298" s="31">
        <v>0</v>
      </c>
      <c r="M298" s="31"/>
      <c r="N298" s="108">
        <f>D298/D389*100</f>
        <v>0</v>
      </c>
    </row>
    <row r="299" spans="1:14" ht="14.25" thickBot="1">
      <c r="A299" s="261"/>
      <c r="B299" s="14" t="s">
        <v>28</v>
      </c>
      <c r="C299" s="34">
        <v>0</v>
      </c>
      <c r="D299" s="34">
        <v>0</v>
      </c>
      <c r="E299" s="34">
        <v>0</v>
      </c>
      <c r="F299" s="31"/>
      <c r="G299" s="34">
        <v>0</v>
      </c>
      <c r="H299" s="34">
        <v>0</v>
      </c>
      <c r="I299" s="33">
        <v>0</v>
      </c>
      <c r="J299" s="31">
        <v>0</v>
      </c>
      <c r="K299" s="31">
        <v>0</v>
      </c>
      <c r="L299" s="34">
        <v>0</v>
      </c>
      <c r="M299" s="31"/>
      <c r="N299" s="108"/>
    </row>
    <row r="300" spans="1:14" ht="14.25" thickBot="1">
      <c r="A300" s="261"/>
      <c r="B300" s="14" t="s">
        <v>29</v>
      </c>
      <c r="C300" s="41">
        <v>0</v>
      </c>
      <c r="D300" s="41">
        <v>0</v>
      </c>
      <c r="E300" s="41">
        <v>0</v>
      </c>
      <c r="F300" s="31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1"/>
      <c r="N300" s="108"/>
    </row>
    <row r="301" spans="1:14" ht="14.25" thickBot="1">
      <c r="A301" s="261"/>
      <c r="B301" s="14" t="s">
        <v>30</v>
      </c>
      <c r="C301" s="34">
        <v>0</v>
      </c>
      <c r="D301" s="34">
        <v>0</v>
      </c>
      <c r="E301" s="34">
        <v>0</v>
      </c>
      <c r="F301" s="31"/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1"/>
      <c r="N301" s="108"/>
    </row>
    <row r="302" spans="1:14" ht="14.25" thickBot="1">
      <c r="A302" s="262"/>
      <c r="B302" s="15" t="s">
        <v>31</v>
      </c>
      <c r="C302" s="16">
        <f t="shared" ref="C302:L302" si="65">C290+C292+C293+C294+C295+C296+C297+C298</f>
        <v>19.58465</v>
      </c>
      <c r="D302" s="16">
        <f t="shared" si="65"/>
        <v>143.34591699999999</v>
      </c>
      <c r="E302" s="16">
        <f t="shared" si="65"/>
        <v>163.92850000000001</v>
      </c>
      <c r="F302" s="16">
        <f>(D302-E302)/E302*100</f>
        <v>-12.55582952323728</v>
      </c>
      <c r="G302" s="16">
        <f t="shared" si="65"/>
        <v>1116</v>
      </c>
      <c r="H302" s="16">
        <f t="shared" si="65"/>
        <v>341969.94935999997</v>
      </c>
      <c r="I302" s="16">
        <f t="shared" si="65"/>
        <v>102</v>
      </c>
      <c r="J302" s="16">
        <f t="shared" si="65"/>
        <v>3.3888780000000001</v>
      </c>
      <c r="K302" s="16">
        <f t="shared" si="65"/>
        <v>74.114669000000006</v>
      </c>
      <c r="L302" s="16">
        <f t="shared" si="65"/>
        <v>85.09190000000001</v>
      </c>
      <c r="M302" s="16">
        <f t="shared" ref="M302:M304" si="66">(K302-L302)/L302*100</f>
        <v>-12.900441757676115</v>
      </c>
      <c r="N302" s="109">
        <f>D302/D393*100</f>
        <v>1.1025922135939801</v>
      </c>
    </row>
    <row r="303" spans="1:14" ht="14.25" thickTop="1">
      <c r="A303" s="272" t="s">
        <v>99</v>
      </c>
      <c r="B303" s="214" t="s">
        <v>19</v>
      </c>
      <c r="C303" s="28">
        <v>25.595415000000003</v>
      </c>
      <c r="D303" s="28">
        <v>168.87876200000002</v>
      </c>
      <c r="E303" s="28">
        <v>32.734456000000002</v>
      </c>
      <c r="F303" s="31">
        <f>(D303-E303)/E303*100</f>
        <v>415.90520398445</v>
      </c>
      <c r="G303" s="28">
        <v>1718</v>
      </c>
      <c r="H303" s="28">
        <v>114915.51235999999</v>
      </c>
      <c r="I303" s="28">
        <v>189</v>
      </c>
      <c r="J303" s="28">
        <v>3.6138999999999974</v>
      </c>
      <c r="K303" s="28">
        <v>30.182611999999999</v>
      </c>
      <c r="L303" s="28">
        <v>44.702978999999999</v>
      </c>
      <c r="M303" s="31">
        <f t="shared" si="66"/>
        <v>-32.481877773738525</v>
      </c>
      <c r="N303" s="108">
        <f>D303/D381*100</f>
        <v>2.7553776726873758</v>
      </c>
    </row>
    <row r="304" spans="1:14">
      <c r="A304" s="272"/>
      <c r="B304" s="214" t="s">
        <v>20</v>
      </c>
      <c r="C304" s="28">
        <v>11.289816999999999</v>
      </c>
      <c r="D304" s="28">
        <v>79.821456000000012</v>
      </c>
      <c r="E304" s="28">
        <v>5.9853990000000001</v>
      </c>
      <c r="F304" s="31">
        <f>(D304-E304)/E304*100</f>
        <v>1233.6029227124209</v>
      </c>
      <c r="G304" s="28">
        <v>954</v>
      </c>
      <c r="H304" s="28">
        <v>19080</v>
      </c>
      <c r="I304" s="28">
        <v>109</v>
      </c>
      <c r="J304" s="28">
        <v>3.6138999999999974</v>
      </c>
      <c r="K304" s="28">
        <v>20.261099999999999</v>
      </c>
      <c r="L304" s="28">
        <v>1.8258990000000002</v>
      </c>
      <c r="M304" s="31">
        <f t="shared" si="66"/>
        <v>1009.6506433269308</v>
      </c>
      <c r="N304" s="108">
        <f>D304/D382*100</f>
        <v>3.7072796270013399</v>
      </c>
    </row>
    <row r="305" spans="1:14">
      <c r="A305" s="272"/>
      <c r="B305" s="214" t="s">
        <v>21</v>
      </c>
      <c r="C305" s="28">
        <v>0</v>
      </c>
      <c r="D305" s="28">
        <v>3.7924530000000001</v>
      </c>
      <c r="E305" s="28">
        <v>1.1320749999999999</v>
      </c>
      <c r="F305" s="31"/>
      <c r="G305" s="28">
        <v>4</v>
      </c>
      <c r="H305" s="28">
        <v>2800</v>
      </c>
      <c r="I305" s="28">
        <v>0</v>
      </c>
      <c r="J305" s="28"/>
      <c r="K305" s="28"/>
      <c r="L305" s="31"/>
      <c r="M305" s="31"/>
      <c r="N305" s="108"/>
    </row>
    <row r="306" spans="1:14">
      <c r="A306" s="272"/>
      <c r="B306" s="214" t="s">
        <v>22</v>
      </c>
      <c r="C306" s="28"/>
      <c r="D306" s="28">
        <v>5.5659999999999998E-3</v>
      </c>
      <c r="E306" s="28">
        <v>0</v>
      </c>
      <c r="F306" s="31"/>
      <c r="G306" s="28">
        <v>1</v>
      </c>
      <c r="H306" s="28">
        <v>64.099999999999994</v>
      </c>
      <c r="I306" s="28">
        <v>0</v>
      </c>
      <c r="J306" s="28"/>
      <c r="K306" s="28"/>
      <c r="L306" s="31"/>
      <c r="M306" s="31"/>
      <c r="N306" s="108"/>
    </row>
    <row r="307" spans="1:14">
      <c r="A307" s="272"/>
      <c r="B307" s="214" t="s">
        <v>23</v>
      </c>
      <c r="C307" s="28"/>
      <c r="D307" s="28">
        <v>0.37735799999999997</v>
      </c>
      <c r="E307" s="28"/>
      <c r="F307" s="31"/>
      <c r="G307" s="28">
        <v>1</v>
      </c>
      <c r="H307" s="28">
        <v>1000</v>
      </c>
      <c r="I307" s="28">
        <v>0</v>
      </c>
      <c r="J307" s="28"/>
      <c r="K307" s="28"/>
      <c r="L307" s="31"/>
      <c r="M307" s="31"/>
      <c r="N307" s="108"/>
    </row>
    <row r="308" spans="1:14">
      <c r="A308" s="272"/>
      <c r="B308" s="214" t="s">
        <v>24</v>
      </c>
      <c r="C308" s="28">
        <v>0</v>
      </c>
      <c r="D308" s="28">
        <v>9.9151939999999996</v>
      </c>
      <c r="E308" s="28">
        <v>6.7835369999999999</v>
      </c>
      <c r="F308" s="31"/>
      <c r="G308" s="28">
        <v>31</v>
      </c>
      <c r="H308" s="28">
        <v>27070.327799999999</v>
      </c>
      <c r="I308" s="28">
        <v>0</v>
      </c>
      <c r="J308" s="28">
        <v>0</v>
      </c>
      <c r="K308" s="28">
        <v>0</v>
      </c>
      <c r="L308" s="31">
        <v>3.6223999999999998</v>
      </c>
      <c r="M308" s="31"/>
      <c r="N308" s="108">
        <f>D308/D386*100</f>
        <v>1.956039354071035</v>
      </c>
    </row>
    <row r="309" spans="1:14">
      <c r="A309" s="272"/>
      <c r="B309" s="214" t="s">
        <v>25</v>
      </c>
      <c r="C309" s="28">
        <v>4.1680000000000001</v>
      </c>
      <c r="D309" s="28">
        <v>4.218</v>
      </c>
      <c r="E309" s="28"/>
      <c r="F309" s="31"/>
      <c r="G309" s="28">
        <v>3</v>
      </c>
      <c r="H309" s="28">
        <v>109.2</v>
      </c>
      <c r="I309" s="28">
        <v>20</v>
      </c>
      <c r="J309" s="28">
        <v>0</v>
      </c>
      <c r="K309" s="28">
        <v>6.7850000000000001</v>
      </c>
      <c r="L309" s="28"/>
      <c r="M309" s="31"/>
      <c r="N309" s="108"/>
    </row>
    <row r="310" spans="1:14">
      <c r="A310" s="272"/>
      <c r="B310" s="214" t="s">
        <v>26</v>
      </c>
      <c r="C310" s="28">
        <v>1.2628459999999999</v>
      </c>
      <c r="D310" s="28">
        <v>22.496964999999999</v>
      </c>
      <c r="E310" s="28">
        <v>9.597823</v>
      </c>
      <c r="F310" s="31">
        <f>(D310-E310)/E310*100</f>
        <v>134.39653971530836</v>
      </c>
      <c r="G310" s="28">
        <v>380</v>
      </c>
      <c r="H310" s="28">
        <v>30904.558000000001</v>
      </c>
      <c r="I310" s="28">
        <v>25</v>
      </c>
      <c r="J310" s="28">
        <v>0</v>
      </c>
      <c r="K310" s="28">
        <v>25.164360000000002</v>
      </c>
      <c r="L310" s="31"/>
      <c r="M310" s="31"/>
      <c r="N310" s="108">
        <f>D310/D388*100</f>
        <v>2.2291753117283863</v>
      </c>
    </row>
    <row r="311" spans="1:14">
      <c r="A311" s="272"/>
      <c r="B311" s="214" t="s">
        <v>27</v>
      </c>
      <c r="C311" s="28"/>
      <c r="D311" s="28">
        <v>0.75580000000000003</v>
      </c>
      <c r="E311" s="28"/>
      <c r="F311" s="31"/>
      <c r="G311" s="28">
        <v>0</v>
      </c>
      <c r="H311" s="28">
        <v>0</v>
      </c>
      <c r="I311" s="28"/>
      <c r="J311" s="28"/>
      <c r="K311" s="28"/>
      <c r="L311" s="31"/>
      <c r="M311" s="31"/>
      <c r="N311" s="108"/>
    </row>
    <row r="312" spans="1:14">
      <c r="A312" s="272"/>
      <c r="B312" s="14" t="s">
        <v>28</v>
      </c>
      <c r="C312" s="31"/>
      <c r="D312" s="31"/>
      <c r="E312" s="31"/>
      <c r="F312" s="31"/>
      <c r="G312" s="28">
        <v>0</v>
      </c>
      <c r="H312" s="28">
        <v>0</v>
      </c>
      <c r="I312" s="28"/>
      <c r="J312" s="28"/>
      <c r="K312" s="28"/>
      <c r="L312" s="34"/>
      <c r="M312" s="31"/>
      <c r="N312" s="108"/>
    </row>
    <row r="313" spans="1:14">
      <c r="A313" s="272"/>
      <c r="B313" s="14" t="s">
        <v>29</v>
      </c>
      <c r="C313" s="31"/>
      <c r="D313" s="31">
        <v>0</v>
      </c>
      <c r="E313" s="31"/>
      <c r="F313" s="31"/>
      <c r="G313" s="31">
        <v>1</v>
      </c>
      <c r="H313" s="31">
        <v>143</v>
      </c>
      <c r="I313" s="31"/>
      <c r="J313" s="31"/>
      <c r="K313" s="31"/>
      <c r="L313" s="31"/>
      <c r="M313" s="31"/>
      <c r="N313" s="108"/>
    </row>
    <row r="314" spans="1:14">
      <c r="A314" s="272"/>
      <c r="B314" s="14" t="s">
        <v>30</v>
      </c>
      <c r="C314" s="31"/>
      <c r="D314" s="31">
        <v>15.679304</v>
      </c>
      <c r="E314" s="31"/>
      <c r="F314" s="31"/>
      <c r="G314" s="31">
        <v>5</v>
      </c>
      <c r="H314" s="31">
        <v>753.87047900000005</v>
      </c>
      <c r="I314" s="31"/>
      <c r="J314" s="31"/>
      <c r="K314" s="31"/>
      <c r="L314" s="31"/>
      <c r="M314" s="31"/>
      <c r="N314" s="108"/>
    </row>
    <row r="315" spans="1:14" ht="14.25" thickBot="1">
      <c r="A315" s="273"/>
      <c r="B315" s="15" t="s">
        <v>31</v>
      </c>
      <c r="C315" s="16">
        <f t="shared" ref="C315:L315" si="67">C303+C305+C306+C307+C308+C309+C310+C311</f>
        <v>31.026261000000002</v>
      </c>
      <c r="D315" s="16">
        <f t="shared" si="67"/>
        <v>210.44009799999998</v>
      </c>
      <c r="E315" s="16">
        <f t="shared" si="67"/>
        <v>50.247891000000003</v>
      </c>
      <c r="F315" s="16">
        <f>(D315-E315)/E315*100</f>
        <v>318.80384193637093</v>
      </c>
      <c r="G315" s="16">
        <f t="shared" si="67"/>
        <v>2138</v>
      </c>
      <c r="H315" s="16">
        <f t="shared" si="67"/>
        <v>176863.69816</v>
      </c>
      <c r="I315" s="16">
        <f t="shared" si="67"/>
        <v>234</v>
      </c>
      <c r="J315" s="16">
        <f t="shared" si="67"/>
        <v>3.6138999999999974</v>
      </c>
      <c r="K315" s="16">
        <f t="shared" si="67"/>
        <v>62.131972000000005</v>
      </c>
      <c r="L315" s="16">
        <f t="shared" si="67"/>
        <v>48.325378999999998</v>
      </c>
      <c r="M315" s="16">
        <f t="shared" ref="M315:M317" si="68">(K315-L315)/L315*100</f>
        <v>28.57006667242073</v>
      </c>
      <c r="N315" s="109">
        <f>D315/D393*100</f>
        <v>1.6186691489981826</v>
      </c>
    </row>
    <row r="316" spans="1:14" ht="14.25" thickTop="1">
      <c r="A316" s="272" t="s">
        <v>40</v>
      </c>
      <c r="B316" s="214" t="s">
        <v>19</v>
      </c>
      <c r="C316" s="34">
        <v>51.500571999999998</v>
      </c>
      <c r="D316" s="34">
        <v>327.46146200000004</v>
      </c>
      <c r="E316" s="34">
        <v>427.34330700000004</v>
      </c>
      <c r="F316" s="34">
        <f>(D316-E316)/E316*100</f>
        <v>-23.372741157731525</v>
      </c>
      <c r="G316" s="34">
        <v>2715</v>
      </c>
      <c r="H316" s="34">
        <v>256611.35426999998</v>
      </c>
      <c r="I316" s="31">
        <v>236</v>
      </c>
      <c r="J316" s="34">
        <v>9.99</v>
      </c>
      <c r="K316" s="34">
        <v>122.07</v>
      </c>
      <c r="L316" s="34">
        <v>143.97999999999999</v>
      </c>
      <c r="M316" s="31">
        <f t="shared" si="68"/>
        <v>-15.217391304347824</v>
      </c>
      <c r="N316" s="108">
        <f>D316/D381*100</f>
        <v>5.3427677368949773</v>
      </c>
    </row>
    <row r="317" spans="1:14">
      <c r="A317" s="272"/>
      <c r="B317" s="214" t="s">
        <v>20</v>
      </c>
      <c r="C317" s="34">
        <v>17.755678</v>
      </c>
      <c r="D317" s="34">
        <v>113.963497</v>
      </c>
      <c r="E317" s="34">
        <v>113.3434</v>
      </c>
      <c r="F317" s="31">
        <f>(D317-E317)/E317*100</f>
        <v>0.54709581678333385</v>
      </c>
      <c r="G317" s="34">
        <v>1366</v>
      </c>
      <c r="H317" s="34">
        <v>27320</v>
      </c>
      <c r="I317" s="31">
        <v>113</v>
      </c>
      <c r="J317" s="34">
        <v>4.13</v>
      </c>
      <c r="K317" s="34">
        <v>48.55</v>
      </c>
      <c r="L317" s="34">
        <v>52.81</v>
      </c>
      <c r="M317" s="31">
        <f t="shared" si="68"/>
        <v>-8.0666540427949354</v>
      </c>
      <c r="N317" s="108">
        <f>D317/D382*100</f>
        <v>5.2929947888939575</v>
      </c>
    </row>
    <row r="318" spans="1:14">
      <c r="A318" s="272"/>
      <c r="B318" s="214" t="s">
        <v>21</v>
      </c>
      <c r="C318" s="34">
        <v>5.1885000000000008E-2</v>
      </c>
      <c r="D318" s="34">
        <v>8.9103759999999994</v>
      </c>
      <c r="E318" s="34">
        <v>5.453773</v>
      </c>
      <c r="F318" s="31">
        <f>(D318-E318)/E318*100</f>
        <v>63.380030668676525</v>
      </c>
      <c r="G318" s="34">
        <v>3</v>
      </c>
      <c r="H318" s="34">
        <v>19296.559852000002</v>
      </c>
      <c r="I318" s="31"/>
      <c r="J318" s="34"/>
      <c r="K318" s="34"/>
      <c r="L318" s="34"/>
      <c r="M318" s="31"/>
      <c r="N318" s="108">
        <f>D318/D383*100</f>
        <v>4.5849570952057395</v>
      </c>
    </row>
    <row r="319" spans="1:14">
      <c r="A319" s="272"/>
      <c r="B319" s="214" t="s">
        <v>22</v>
      </c>
      <c r="C319" s="34">
        <v>2.3121840000000002</v>
      </c>
      <c r="D319" s="34">
        <v>20.427398000000004</v>
      </c>
      <c r="E319" s="34">
        <v>21.555011</v>
      </c>
      <c r="F319" s="31">
        <f>(D319-E319)/E319*100</f>
        <v>-5.2313264883047221</v>
      </c>
      <c r="G319" s="34">
        <v>740</v>
      </c>
      <c r="H319" s="34">
        <v>30299.303810000005</v>
      </c>
      <c r="I319" s="31">
        <v>21</v>
      </c>
      <c r="J319" s="34">
        <v>0.28999999999999998</v>
      </c>
      <c r="K319" s="34">
        <v>4.09</v>
      </c>
      <c r="L319" s="34">
        <v>3.37</v>
      </c>
      <c r="M319" s="31">
        <f>(K319-L319)/L319*100</f>
        <v>21.364985163204739</v>
      </c>
      <c r="N319" s="108">
        <f>D319/D384*100</f>
        <v>12.752513275243766</v>
      </c>
    </row>
    <row r="320" spans="1:14">
      <c r="A320" s="272"/>
      <c r="B320" s="214" t="s">
        <v>23</v>
      </c>
      <c r="C320" s="34">
        <v>0.66886999999999996</v>
      </c>
      <c r="D320" s="34">
        <v>3.0509540000000004</v>
      </c>
      <c r="E320" s="34">
        <v>5.7736080000000003</v>
      </c>
      <c r="F320" s="31"/>
      <c r="G320" s="34">
        <v>33</v>
      </c>
      <c r="H320" s="34">
        <v>25503.780000000002</v>
      </c>
      <c r="I320" s="31"/>
      <c r="J320" s="34"/>
      <c r="K320" s="34"/>
      <c r="L320" s="34"/>
      <c r="M320" s="31"/>
      <c r="N320" s="108"/>
    </row>
    <row r="321" spans="1:14">
      <c r="A321" s="272"/>
      <c r="B321" s="214" t="s">
        <v>24</v>
      </c>
      <c r="C321" s="34">
        <v>5.1112790000000006</v>
      </c>
      <c r="D321" s="34">
        <v>21.795658</v>
      </c>
      <c r="E321" s="34">
        <v>31.824389</v>
      </c>
      <c r="F321" s="31">
        <f>(D321-E321)/E321*100</f>
        <v>-31.51272126544205</v>
      </c>
      <c r="G321" s="34">
        <v>27</v>
      </c>
      <c r="H321" s="34">
        <v>35772.400000000001</v>
      </c>
      <c r="I321" s="31">
        <v>134</v>
      </c>
      <c r="J321" s="34">
        <v>3.09</v>
      </c>
      <c r="K321" s="34">
        <v>32.22</v>
      </c>
      <c r="L321" s="34">
        <v>0.97</v>
      </c>
      <c r="M321" s="31"/>
      <c r="N321" s="108">
        <f>D321/D386*100</f>
        <v>4.2997812040665249</v>
      </c>
    </row>
    <row r="322" spans="1:14">
      <c r="A322" s="272"/>
      <c r="B322" s="214" t="s">
        <v>25</v>
      </c>
      <c r="C322" s="34">
        <v>0</v>
      </c>
      <c r="D322" s="34">
        <v>0</v>
      </c>
      <c r="E322" s="34">
        <v>30.949000000000002</v>
      </c>
      <c r="F322" s="31"/>
      <c r="G322" s="34">
        <v>0</v>
      </c>
      <c r="H322" s="34">
        <v>0</v>
      </c>
      <c r="I322" s="31"/>
      <c r="J322" s="34"/>
      <c r="K322" s="34"/>
      <c r="L322" s="34"/>
      <c r="M322" s="31"/>
      <c r="N322" s="108">
        <f>D322/D387*100</f>
        <v>0</v>
      </c>
    </row>
    <row r="323" spans="1:14">
      <c r="A323" s="272"/>
      <c r="B323" s="214" t="s">
        <v>26</v>
      </c>
      <c r="C323" s="34">
        <v>7.4535400000000003</v>
      </c>
      <c r="D323" s="34">
        <v>76.154030000000006</v>
      </c>
      <c r="E323" s="34">
        <v>41.843233000000005</v>
      </c>
      <c r="F323" s="31">
        <f>(D323-E323)/E323*100</f>
        <v>81.998436879865366</v>
      </c>
      <c r="G323" s="34">
        <v>838</v>
      </c>
      <c r="H323" s="34">
        <v>139320.38</v>
      </c>
      <c r="I323" s="31">
        <v>22</v>
      </c>
      <c r="J323" s="34">
        <v>2.66</v>
      </c>
      <c r="K323" s="34">
        <v>14.07</v>
      </c>
      <c r="L323" s="34">
        <v>29.11</v>
      </c>
      <c r="M323" s="31">
        <f>(K323-L323)/L323*100</f>
        <v>-51.666094125729991</v>
      </c>
      <c r="N323" s="108">
        <f>D323/D388*100</f>
        <v>7.5459371326142399</v>
      </c>
    </row>
    <row r="324" spans="1:14">
      <c r="A324" s="272"/>
      <c r="B324" s="214" t="s">
        <v>27</v>
      </c>
      <c r="C324" s="34">
        <v>0</v>
      </c>
      <c r="D324" s="34">
        <v>5.9651890000000005</v>
      </c>
      <c r="E324" s="31">
        <v>0.31386799999999998</v>
      </c>
      <c r="F324" s="31">
        <f>(D324-E324)/E324*100</f>
        <v>1800.5406731492221</v>
      </c>
      <c r="G324" s="34">
        <v>2</v>
      </c>
      <c r="H324" s="34">
        <v>313.34044599999999</v>
      </c>
      <c r="I324" s="31"/>
      <c r="J324" s="31"/>
      <c r="K324" s="31"/>
      <c r="L324" s="31">
        <v>0.06</v>
      </c>
      <c r="M324" s="31"/>
      <c r="N324" s="108">
        <f>D324/D389*100</f>
        <v>38.144626155181236</v>
      </c>
    </row>
    <row r="325" spans="1:14">
      <c r="A325" s="272"/>
      <c r="B325" s="14" t="s">
        <v>28</v>
      </c>
      <c r="C325" s="34">
        <v>0</v>
      </c>
      <c r="D325" s="34">
        <v>0</v>
      </c>
      <c r="E325" s="34">
        <v>0</v>
      </c>
      <c r="F325" s="31"/>
      <c r="G325" s="34">
        <v>0</v>
      </c>
      <c r="H325" s="34">
        <v>0</v>
      </c>
      <c r="I325" s="34"/>
      <c r="J325" s="34"/>
      <c r="K325" s="34"/>
      <c r="L325" s="34"/>
      <c r="M325" s="31"/>
      <c r="N325" s="108"/>
    </row>
    <row r="326" spans="1:14">
      <c r="A326" s="272"/>
      <c r="B326" s="14" t="s">
        <v>29</v>
      </c>
      <c r="C326" s="31">
        <v>0</v>
      </c>
      <c r="D326" s="31">
        <v>0</v>
      </c>
      <c r="E326" s="31">
        <v>0</v>
      </c>
      <c r="F326" s="31"/>
      <c r="G326" s="34">
        <v>0</v>
      </c>
      <c r="H326" s="34">
        <v>0</v>
      </c>
      <c r="I326" s="34"/>
      <c r="J326" s="34"/>
      <c r="K326" s="34"/>
      <c r="L326" s="34"/>
      <c r="M326" s="31"/>
      <c r="N326" s="108"/>
    </row>
    <row r="327" spans="1:14">
      <c r="A327" s="272"/>
      <c r="B327" s="14" t="s">
        <v>30</v>
      </c>
      <c r="C327" s="31">
        <v>0</v>
      </c>
      <c r="D327" s="31">
        <v>5.9651890000000005</v>
      </c>
      <c r="E327" s="31">
        <v>0</v>
      </c>
      <c r="F327" s="31"/>
      <c r="G327" s="31">
        <v>2</v>
      </c>
      <c r="H327" s="31">
        <v>313.34044599999999</v>
      </c>
      <c r="I327" s="31"/>
      <c r="J327" s="31"/>
      <c r="K327" s="31"/>
      <c r="L327" s="31"/>
      <c r="M327" s="31"/>
      <c r="N327" s="108"/>
    </row>
    <row r="328" spans="1:14" ht="14.25" thickBot="1">
      <c r="A328" s="273"/>
      <c r="B328" s="15" t="s">
        <v>31</v>
      </c>
      <c r="C328" s="16">
        <f t="shared" ref="C328:L328" si="69">C316+C318+C319+C320+C321+C322+C323+C324</f>
        <v>67.098330000000004</v>
      </c>
      <c r="D328" s="16">
        <f t="shared" si="69"/>
        <v>463.76506700000004</v>
      </c>
      <c r="E328" s="16">
        <f t="shared" si="69"/>
        <v>565.05618900000002</v>
      </c>
      <c r="F328" s="16">
        <f>(D328-E328)/E328*100</f>
        <v>-17.925849494588931</v>
      </c>
      <c r="G328" s="16">
        <f t="shared" si="69"/>
        <v>4358</v>
      </c>
      <c r="H328" s="16">
        <f t="shared" si="69"/>
        <v>507117.11837800004</v>
      </c>
      <c r="I328" s="16">
        <f t="shared" si="69"/>
        <v>413</v>
      </c>
      <c r="J328" s="16">
        <f t="shared" si="69"/>
        <v>16.03</v>
      </c>
      <c r="K328" s="16">
        <f t="shared" si="69"/>
        <v>172.45</v>
      </c>
      <c r="L328" s="16">
        <f t="shared" si="69"/>
        <v>177.49</v>
      </c>
      <c r="M328" s="16">
        <f t="shared" ref="M328:M330" si="70">(K328-L328)/L328*100</f>
        <v>-2.8395965969913912</v>
      </c>
      <c r="N328" s="109">
        <f>D328/D393*100</f>
        <v>3.5672013721262155</v>
      </c>
    </row>
    <row r="329" spans="1:14" ht="14.25" thickTop="1">
      <c r="A329" s="272" t="s">
        <v>41</v>
      </c>
      <c r="B329" s="214" t="s">
        <v>19</v>
      </c>
      <c r="C329" s="71">
        <v>26.1</v>
      </c>
      <c r="D329" s="105">
        <v>163.53</v>
      </c>
      <c r="E329" s="105">
        <v>113.86</v>
      </c>
      <c r="F329" s="110">
        <f>(D329-E329)/E329*100</f>
        <v>43.623748463024768</v>
      </c>
      <c r="G329" s="72">
        <v>2096</v>
      </c>
      <c r="H329" s="72">
        <v>106121.65</v>
      </c>
      <c r="I329" s="72">
        <v>185</v>
      </c>
      <c r="J329" s="72">
        <v>9.41</v>
      </c>
      <c r="K329" s="106">
        <v>63.19</v>
      </c>
      <c r="L329" s="106">
        <v>70.66</v>
      </c>
      <c r="M329" s="34">
        <f t="shared" si="70"/>
        <v>-10.571752052080384</v>
      </c>
      <c r="N329" s="108">
        <f>D329/D381*100</f>
        <v>2.6681087987521277</v>
      </c>
    </row>
    <row r="330" spans="1:14">
      <c r="A330" s="272"/>
      <c r="B330" s="214" t="s">
        <v>20</v>
      </c>
      <c r="C330" s="72">
        <v>11.93</v>
      </c>
      <c r="D330" s="106">
        <v>79.569999999999993</v>
      </c>
      <c r="E330" s="106">
        <v>43.22</v>
      </c>
      <c r="F330" s="116">
        <f>(D330-E330)/E330*100</f>
        <v>84.104581212401655</v>
      </c>
      <c r="G330" s="72">
        <v>1434</v>
      </c>
      <c r="H330" s="72">
        <v>28680</v>
      </c>
      <c r="I330" s="72">
        <v>100</v>
      </c>
      <c r="J330" s="72">
        <v>5.08</v>
      </c>
      <c r="K330" s="106">
        <v>37.369999999999997</v>
      </c>
      <c r="L330" s="106">
        <v>13.73</v>
      </c>
      <c r="M330" s="31">
        <f t="shared" si="70"/>
        <v>172.17771303714491</v>
      </c>
      <c r="N330" s="108">
        <f>D330/D382*100</f>
        <v>3.6956008409630683</v>
      </c>
    </row>
    <row r="331" spans="1:14">
      <c r="A331" s="272"/>
      <c r="B331" s="214" t="s">
        <v>21</v>
      </c>
      <c r="C331" s="72"/>
      <c r="D331" s="106"/>
      <c r="E331" s="106"/>
      <c r="F331" s="31"/>
      <c r="G331" s="72"/>
      <c r="H331" s="72"/>
      <c r="I331" s="72"/>
      <c r="J331" s="72"/>
      <c r="K331" s="72"/>
      <c r="L331" s="106"/>
      <c r="M331" s="31"/>
      <c r="N331" s="108"/>
    </row>
    <row r="332" spans="1:14">
      <c r="A332" s="272"/>
      <c r="B332" s="214" t="s">
        <v>22</v>
      </c>
      <c r="C332" s="72"/>
      <c r="D332" s="106"/>
      <c r="E332" s="106"/>
      <c r="F332" s="31"/>
      <c r="G332" s="72"/>
      <c r="H332" s="72"/>
      <c r="I332" s="72"/>
      <c r="J332" s="72"/>
      <c r="K332" s="72"/>
      <c r="L332" s="106"/>
      <c r="M332" s="31"/>
      <c r="N332" s="108"/>
    </row>
    <row r="333" spans="1:14">
      <c r="A333" s="272"/>
      <c r="B333" s="214" t="s">
        <v>23</v>
      </c>
      <c r="C333" s="72"/>
      <c r="D333" s="106"/>
      <c r="E333" s="106"/>
      <c r="F333" s="31"/>
      <c r="G333" s="72"/>
      <c r="H333" s="72"/>
      <c r="I333" s="72"/>
      <c r="J333" s="72"/>
      <c r="K333" s="72"/>
      <c r="L333" s="106"/>
      <c r="M333" s="31"/>
      <c r="N333" s="108"/>
    </row>
    <row r="334" spans="1:14">
      <c r="A334" s="272"/>
      <c r="B334" s="214" t="s">
        <v>24</v>
      </c>
      <c r="C334" s="72"/>
      <c r="D334" s="106">
        <v>0.24</v>
      </c>
      <c r="E334" s="106">
        <v>3.35</v>
      </c>
      <c r="F334" s="116">
        <f>(D334-E334)/E334*100</f>
        <v>-92.835820895522389</v>
      </c>
      <c r="G334" s="72">
        <v>1</v>
      </c>
      <c r="H334" s="72">
        <v>33.97</v>
      </c>
      <c r="I334" s="72">
        <v>3</v>
      </c>
      <c r="J334" s="72"/>
      <c r="K334" s="72">
        <v>1.0900000000000001</v>
      </c>
      <c r="L334" s="106"/>
      <c r="M334" s="31" t="e">
        <f>(K334-L334)/L334*100</f>
        <v>#DIV/0!</v>
      </c>
      <c r="N334" s="108">
        <f>D334/D386*100</f>
        <v>4.734647097949353E-2</v>
      </c>
    </row>
    <row r="335" spans="1:14">
      <c r="A335" s="272"/>
      <c r="B335" s="214" t="s">
        <v>25</v>
      </c>
      <c r="C335" s="72"/>
      <c r="D335" s="106"/>
      <c r="E335" s="106"/>
      <c r="F335" s="31"/>
      <c r="G335" s="72"/>
      <c r="H335" s="72"/>
      <c r="I335" s="74"/>
      <c r="J335" s="74"/>
      <c r="K335" s="74"/>
      <c r="L335" s="139"/>
      <c r="M335" s="31"/>
      <c r="N335" s="108"/>
    </row>
    <row r="336" spans="1:14">
      <c r="A336" s="272"/>
      <c r="B336" s="214" t="s">
        <v>26</v>
      </c>
      <c r="C336" s="72">
        <v>1.24</v>
      </c>
      <c r="D336" s="106">
        <v>17.059999999999999</v>
      </c>
      <c r="E336" s="106">
        <v>10.37</v>
      </c>
      <c r="F336" s="116">
        <f>(D336-E336)/E336*100</f>
        <v>64.513018322082928</v>
      </c>
      <c r="G336" s="72">
        <v>611</v>
      </c>
      <c r="H336" s="72">
        <v>32175.78</v>
      </c>
      <c r="I336" s="72">
        <v>9</v>
      </c>
      <c r="J336" s="72">
        <v>0.5</v>
      </c>
      <c r="K336" s="106">
        <v>2.63</v>
      </c>
      <c r="L336" s="106">
        <v>3.57</v>
      </c>
      <c r="M336" s="31">
        <f>(K336-L336)/L336*100</f>
        <v>-26.330532212885156</v>
      </c>
      <c r="N336" s="108">
        <f>D336/D388*100</f>
        <v>1.6904382799229261</v>
      </c>
    </row>
    <row r="337" spans="1:14">
      <c r="A337" s="272"/>
      <c r="B337" s="214" t="s">
        <v>27</v>
      </c>
      <c r="C337" s="72"/>
      <c r="D337" s="106"/>
      <c r="E337" s="106"/>
      <c r="F337" s="31"/>
      <c r="G337" s="72"/>
      <c r="H337" s="72"/>
      <c r="I337" s="72"/>
      <c r="J337" s="72"/>
      <c r="K337" s="72"/>
      <c r="L337" s="106"/>
      <c r="M337" s="31"/>
      <c r="N337" s="108"/>
    </row>
    <row r="338" spans="1:14">
      <c r="A338" s="272"/>
      <c r="B338" s="14" t="s">
        <v>28</v>
      </c>
      <c r="C338" s="72"/>
      <c r="D338" s="106"/>
      <c r="E338" s="106"/>
      <c r="F338" s="31"/>
      <c r="G338" s="72"/>
      <c r="H338" s="72"/>
      <c r="I338" s="75"/>
      <c r="J338" s="75"/>
      <c r="K338" s="75"/>
      <c r="L338" s="131"/>
      <c r="M338" s="31"/>
      <c r="N338" s="108"/>
    </row>
    <row r="339" spans="1:14">
      <c r="A339" s="272"/>
      <c r="B339" s="14" t="s">
        <v>29</v>
      </c>
      <c r="C339" s="72"/>
      <c r="D339" s="106"/>
      <c r="E339" s="106"/>
      <c r="F339" s="31"/>
      <c r="G339" s="72"/>
      <c r="H339" s="72"/>
      <c r="I339" s="75"/>
      <c r="J339" s="75"/>
      <c r="K339" s="75"/>
      <c r="L339" s="131"/>
      <c r="M339" s="31"/>
      <c r="N339" s="108"/>
    </row>
    <row r="340" spans="1:14">
      <c r="A340" s="272"/>
      <c r="B340" s="14" t="s">
        <v>30</v>
      </c>
      <c r="C340" s="72"/>
      <c r="D340" s="106"/>
      <c r="E340" s="106"/>
      <c r="F340" s="31"/>
      <c r="G340" s="72"/>
      <c r="H340" s="72"/>
      <c r="I340" s="75"/>
      <c r="J340" s="75"/>
      <c r="K340" s="75"/>
      <c r="L340" s="131"/>
      <c r="M340" s="31"/>
      <c r="N340" s="108"/>
    </row>
    <row r="341" spans="1:14" ht="14.25" thickBot="1">
      <c r="A341" s="273"/>
      <c r="B341" s="15" t="s">
        <v>31</v>
      </c>
      <c r="C341" s="16">
        <f t="shared" ref="C341:L341" si="71">C329+C331+C332+C333+C334+C335+C336+C337</f>
        <v>27.34</v>
      </c>
      <c r="D341" s="16">
        <f t="shared" si="71"/>
        <v>180.83</v>
      </c>
      <c r="E341" s="16">
        <f t="shared" si="71"/>
        <v>127.58</v>
      </c>
      <c r="F341" s="16">
        <f>(D341-E341)/E341*100</f>
        <v>41.738517008935581</v>
      </c>
      <c r="G341" s="16">
        <f t="shared" si="71"/>
        <v>2708</v>
      </c>
      <c r="H341" s="16">
        <f t="shared" si="71"/>
        <v>138331.4</v>
      </c>
      <c r="I341" s="16">
        <f t="shared" si="71"/>
        <v>197</v>
      </c>
      <c r="J341" s="16">
        <f t="shared" si="71"/>
        <v>9.91</v>
      </c>
      <c r="K341" s="16">
        <f t="shared" si="71"/>
        <v>66.91</v>
      </c>
      <c r="L341" s="16">
        <f t="shared" si="71"/>
        <v>74.22999999999999</v>
      </c>
      <c r="M341" s="16">
        <f t="shared" ref="M341:M343" si="72">(K341-L341)/L341*100</f>
        <v>-9.8612420854102023</v>
      </c>
      <c r="N341" s="109">
        <f>D341/D393*100</f>
        <v>1.3909133525177384</v>
      </c>
    </row>
    <row r="342" spans="1:14" ht="14.25" thickTop="1">
      <c r="A342" s="263" t="s">
        <v>67</v>
      </c>
      <c r="B342" s="18" t="s">
        <v>19</v>
      </c>
      <c r="C342" s="32">
        <v>57.319884999999971</v>
      </c>
      <c r="D342" s="32">
        <v>304.52758799999998</v>
      </c>
      <c r="E342" s="32">
        <v>208.434922</v>
      </c>
      <c r="F342" s="110">
        <f>(D342-E342)/E342*100</f>
        <v>46.101999164995959</v>
      </c>
      <c r="G342" s="31">
        <v>2654</v>
      </c>
      <c r="H342" s="31">
        <v>205293</v>
      </c>
      <c r="I342" s="31">
        <v>208</v>
      </c>
      <c r="J342" s="34">
        <v>14</v>
      </c>
      <c r="K342" s="31">
        <v>94</v>
      </c>
      <c r="L342" s="31">
        <v>148.31975800000001</v>
      </c>
      <c r="M342" s="110">
        <f t="shared" si="72"/>
        <v>-36.623413314900368</v>
      </c>
      <c r="N342" s="111">
        <f>D342/D381*100</f>
        <v>4.9685851954110118</v>
      </c>
    </row>
    <row r="343" spans="1:14">
      <c r="A343" s="272"/>
      <c r="B343" s="214" t="s">
        <v>20</v>
      </c>
      <c r="C343" s="32">
        <v>23.367937999999995</v>
      </c>
      <c r="D343" s="32">
        <v>123.636949</v>
      </c>
      <c r="E343" s="31">
        <v>67.176295999999994</v>
      </c>
      <c r="F343" s="31">
        <f>(D343-E343)/E343*100</f>
        <v>84.048475968368379</v>
      </c>
      <c r="G343" s="31">
        <v>1452</v>
      </c>
      <c r="H343" s="31">
        <v>29040</v>
      </c>
      <c r="I343" s="31">
        <v>97</v>
      </c>
      <c r="J343" s="34">
        <v>6</v>
      </c>
      <c r="K343" s="31">
        <v>38</v>
      </c>
      <c r="L343" s="31">
        <v>66.190940999999995</v>
      </c>
      <c r="M343" s="31">
        <f t="shared" si="72"/>
        <v>-42.590331205595035</v>
      </c>
      <c r="N343" s="108">
        <f>D343/D382*100</f>
        <v>5.7422748862449167</v>
      </c>
    </row>
    <row r="344" spans="1:14">
      <c r="A344" s="272"/>
      <c r="B344" s="214" t="s">
        <v>21</v>
      </c>
      <c r="C344" s="32">
        <v>0</v>
      </c>
      <c r="D344" s="32">
        <v>9.4339999999999993E-2</v>
      </c>
      <c r="E344" s="31">
        <v>0</v>
      </c>
      <c r="F344" s="31" t="e">
        <f>(D344-E344)/E344*100</f>
        <v>#DIV/0!</v>
      </c>
      <c r="G344" s="31">
        <v>2</v>
      </c>
      <c r="H344" s="31">
        <v>113</v>
      </c>
      <c r="I344" s="31">
        <v>0</v>
      </c>
      <c r="J344" s="34">
        <v>0</v>
      </c>
      <c r="K344" s="31">
        <v>0</v>
      </c>
      <c r="L344" s="31">
        <v>0</v>
      </c>
      <c r="M344" s="31"/>
      <c r="N344" s="108">
        <f>D344/D383*100</f>
        <v>4.854395059890957E-2</v>
      </c>
    </row>
    <row r="345" spans="1:14">
      <c r="A345" s="272"/>
      <c r="B345" s="214" t="s">
        <v>22</v>
      </c>
      <c r="C345" s="32">
        <v>0.28302000000000005</v>
      </c>
      <c r="D345" s="32">
        <v>-0.17924399999999999</v>
      </c>
      <c r="E345" s="31">
        <v>11.750859</v>
      </c>
      <c r="F345" s="31">
        <f>(D345-E345)/E345*100</f>
        <v>-101.52536933682892</v>
      </c>
      <c r="G345" s="31">
        <v>38</v>
      </c>
      <c r="H345" s="31">
        <v>2649</v>
      </c>
      <c r="I345" s="31">
        <v>0</v>
      </c>
      <c r="J345" s="34">
        <v>0</v>
      </c>
      <c r="K345" s="31">
        <v>0</v>
      </c>
      <c r="L345" s="31">
        <v>0</v>
      </c>
      <c r="M345" s="31"/>
      <c r="N345" s="108">
        <f>D345/D384*100</f>
        <v>-0.1118992976740255</v>
      </c>
    </row>
    <row r="346" spans="1:14">
      <c r="A346" s="272"/>
      <c r="B346" s="214" t="s">
        <v>23</v>
      </c>
      <c r="C346" s="32">
        <v>0</v>
      </c>
      <c r="D346" s="32">
        <v>0</v>
      </c>
      <c r="E346" s="31">
        <v>0</v>
      </c>
      <c r="F346" s="31"/>
      <c r="G346" s="31">
        <v>0</v>
      </c>
      <c r="H346" s="31">
        <v>0</v>
      </c>
      <c r="I346" s="31">
        <v>0</v>
      </c>
      <c r="J346" s="34">
        <v>0</v>
      </c>
      <c r="K346" s="31">
        <v>0</v>
      </c>
      <c r="L346" s="31">
        <v>0</v>
      </c>
      <c r="M346" s="31"/>
      <c r="N346" s="108"/>
    </row>
    <row r="347" spans="1:14">
      <c r="A347" s="272"/>
      <c r="B347" s="214" t="s">
        <v>24</v>
      </c>
      <c r="C347" s="32">
        <v>7.3048179999999974</v>
      </c>
      <c r="D347" s="32">
        <v>85.689094999999995</v>
      </c>
      <c r="E347" s="31">
        <v>86.552462000000006</v>
      </c>
      <c r="F347" s="31">
        <f>(D347-E347)/E347*100</f>
        <v>-0.99750715352269337</v>
      </c>
      <c r="G347" s="31">
        <v>99</v>
      </c>
      <c r="H347" s="31">
        <v>134465</v>
      </c>
      <c r="I347" s="31">
        <v>6</v>
      </c>
      <c r="J347" s="34">
        <v>0</v>
      </c>
      <c r="K347" s="31">
        <v>2</v>
      </c>
      <c r="L347" s="31">
        <v>11.7723</v>
      </c>
      <c r="M347" s="31"/>
      <c r="N347" s="108">
        <f>D347/D386*100</f>
        <v>16.904484373652352</v>
      </c>
    </row>
    <row r="348" spans="1:14">
      <c r="A348" s="272"/>
      <c r="B348" s="214" t="s">
        <v>25</v>
      </c>
      <c r="C348" s="32">
        <v>0</v>
      </c>
      <c r="D348" s="32">
        <v>9.0525000000000002</v>
      </c>
      <c r="E348" s="33">
        <v>0</v>
      </c>
      <c r="F348" s="31"/>
      <c r="G348" s="31">
        <v>1</v>
      </c>
      <c r="H348" s="31">
        <v>302</v>
      </c>
      <c r="I348" s="31">
        <v>6</v>
      </c>
      <c r="J348" s="34">
        <v>1</v>
      </c>
      <c r="K348" s="31">
        <v>4</v>
      </c>
      <c r="L348" s="33">
        <v>0</v>
      </c>
      <c r="M348" s="31"/>
      <c r="N348" s="108"/>
    </row>
    <row r="349" spans="1:14">
      <c r="A349" s="272"/>
      <c r="B349" s="214" t="s">
        <v>26</v>
      </c>
      <c r="C349" s="32">
        <v>1.996731999999998</v>
      </c>
      <c r="D349" s="32">
        <v>28.702304999999999</v>
      </c>
      <c r="E349" s="31">
        <v>38.729925000000001</v>
      </c>
      <c r="F349" s="31">
        <f>(D349-E349)/E349*100</f>
        <v>-25.891142314373194</v>
      </c>
      <c r="G349" s="31">
        <v>454</v>
      </c>
      <c r="H349" s="31">
        <v>112761</v>
      </c>
      <c r="I349" s="31">
        <v>31</v>
      </c>
      <c r="J349" s="34">
        <v>0</v>
      </c>
      <c r="K349" s="31">
        <v>8</v>
      </c>
      <c r="L349" s="31">
        <v>12.895197</v>
      </c>
      <c r="M349" s="31">
        <f>(K349-L349)/L349*100</f>
        <v>-37.961397565310556</v>
      </c>
      <c r="N349" s="108">
        <f>D349/D388*100</f>
        <v>2.8440489504116764</v>
      </c>
    </row>
    <row r="350" spans="1:14">
      <c r="A350" s="272"/>
      <c r="B350" s="214" t="s">
        <v>27</v>
      </c>
      <c r="C350" s="32">
        <v>0</v>
      </c>
      <c r="D350" s="32">
        <v>0</v>
      </c>
      <c r="E350" s="31">
        <v>0</v>
      </c>
      <c r="F350" s="31" t="e">
        <f>(D350-E350)/E350*100</f>
        <v>#DIV/0!</v>
      </c>
      <c r="G350" s="31">
        <v>0</v>
      </c>
      <c r="H350" s="31">
        <v>0</v>
      </c>
      <c r="I350" s="31">
        <v>0</v>
      </c>
      <c r="J350" s="34">
        <v>0</v>
      </c>
      <c r="K350" s="31">
        <v>0</v>
      </c>
      <c r="L350" s="31">
        <v>0</v>
      </c>
      <c r="M350" s="31"/>
      <c r="N350" s="108">
        <f>D350/D389*100</f>
        <v>0</v>
      </c>
    </row>
    <row r="351" spans="1:14">
      <c r="A351" s="272"/>
      <c r="B351" s="14" t="s">
        <v>28</v>
      </c>
      <c r="C351" s="32">
        <v>0</v>
      </c>
      <c r="D351" s="32">
        <v>0</v>
      </c>
      <c r="E351" s="34">
        <v>0</v>
      </c>
      <c r="F351" s="31"/>
      <c r="G351" s="31">
        <v>0</v>
      </c>
      <c r="H351" s="31">
        <v>0</v>
      </c>
      <c r="I351" s="31">
        <v>0</v>
      </c>
      <c r="J351" s="34">
        <v>0</v>
      </c>
      <c r="K351" s="31">
        <v>0</v>
      </c>
      <c r="L351" s="34">
        <v>0</v>
      </c>
      <c r="M351" s="31"/>
      <c r="N351" s="108"/>
    </row>
    <row r="352" spans="1:14">
      <c r="A352" s="272"/>
      <c r="B352" s="14" t="s">
        <v>29</v>
      </c>
      <c r="C352" s="32">
        <v>0</v>
      </c>
      <c r="D352" s="32">
        <v>0</v>
      </c>
      <c r="E352" s="34">
        <v>0</v>
      </c>
      <c r="F352" s="31"/>
      <c r="G352" s="31">
        <v>0</v>
      </c>
      <c r="H352" s="31">
        <v>0</v>
      </c>
      <c r="I352" s="31">
        <v>0</v>
      </c>
      <c r="J352" s="34">
        <v>0</v>
      </c>
      <c r="K352" s="31">
        <v>0</v>
      </c>
      <c r="L352" s="34">
        <v>0</v>
      </c>
      <c r="M352" s="31"/>
      <c r="N352" s="108"/>
    </row>
    <row r="353" spans="1:14">
      <c r="A353" s="272"/>
      <c r="B353" s="14" t="s">
        <v>30</v>
      </c>
      <c r="C353" s="32">
        <v>0</v>
      </c>
      <c r="D353" s="32">
        <v>0</v>
      </c>
      <c r="E353" s="34">
        <v>0</v>
      </c>
      <c r="F353" s="31"/>
      <c r="G353" s="31">
        <v>0</v>
      </c>
      <c r="H353" s="31">
        <v>0</v>
      </c>
      <c r="I353" s="31">
        <v>0</v>
      </c>
      <c r="J353" s="34">
        <v>0</v>
      </c>
      <c r="K353" s="31">
        <v>0</v>
      </c>
      <c r="L353" s="34">
        <v>0</v>
      </c>
      <c r="M353" s="31"/>
      <c r="N353" s="108"/>
    </row>
    <row r="354" spans="1:14" ht="14.25" thickBot="1">
      <c r="A354" s="273"/>
      <c r="B354" s="15" t="s">
        <v>31</v>
      </c>
      <c r="C354" s="16">
        <f t="shared" ref="C354:L354" si="73">C342+C344+C345+C346+C347+C348+C349+C350</f>
        <v>66.90445499999997</v>
      </c>
      <c r="D354" s="16">
        <f t="shared" si="73"/>
        <v>427.88658400000003</v>
      </c>
      <c r="E354" s="16">
        <f t="shared" si="73"/>
        <v>345.46816799999999</v>
      </c>
      <c r="F354" s="16">
        <f>(D354-E354)/E354*100</f>
        <v>23.857021756053669</v>
      </c>
      <c r="G354" s="16">
        <f t="shared" si="73"/>
        <v>3248</v>
      </c>
      <c r="H354" s="16">
        <f t="shared" si="73"/>
        <v>455583</v>
      </c>
      <c r="I354" s="16">
        <f t="shared" si="73"/>
        <v>251</v>
      </c>
      <c r="J354" s="16">
        <f t="shared" si="73"/>
        <v>15</v>
      </c>
      <c r="K354" s="16">
        <f t="shared" si="73"/>
        <v>108</v>
      </c>
      <c r="L354" s="16">
        <f t="shared" si="73"/>
        <v>172.987255</v>
      </c>
      <c r="M354" s="16">
        <f t="shared" ref="M354:M356" si="74">(K354-L354)/L354*100</f>
        <v>-37.567654911918225</v>
      </c>
      <c r="N354" s="109">
        <f>D354/D393*100</f>
        <v>3.2912302330852343</v>
      </c>
    </row>
    <row r="355" spans="1:14" ht="15" thickTop="1" thickBot="1">
      <c r="A355" s="263" t="s">
        <v>43</v>
      </c>
      <c r="B355" s="18" t="s">
        <v>19</v>
      </c>
      <c r="C355" s="94">
        <v>9.9600000000000009</v>
      </c>
      <c r="D355" s="94">
        <v>59.27</v>
      </c>
      <c r="E355" s="94">
        <v>37.64</v>
      </c>
      <c r="F355" s="110">
        <f>(D355-E355)/E355*100</f>
        <v>57.465462274176417</v>
      </c>
      <c r="G355" s="95">
        <v>582</v>
      </c>
      <c r="H355" s="95">
        <v>43235.71</v>
      </c>
      <c r="I355" s="95">
        <v>33</v>
      </c>
      <c r="J355" s="95">
        <v>1.26</v>
      </c>
      <c r="K355" s="95">
        <v>3.67</v>
      </c>
      <c r="L355" s="95">
        <v>24.81</v>
      </c>
      <c r="M355" s="110">
        <f t="shared" si="74"/>
        <v>-85.207577589681577</v>
      </c>
      <c r="N355" s="111">
        <f>D355/D381*100</f>
        <v>0.96703240079519737</v>
      </c>
    </row>
    <row r="356" spans="1:14" ht="14.25" thickBot="1">
      <c r="A356" s="261"/>
      <c r="B356" s="214" t="s">
        <v>20</v>
      </c>
      <c r="C356" s="95">
        <v>4.34</v>
      </c>
      <c r="D356" s="95">
        <v>24.35</v>
      </c>
      <c r="E356" s="95">
        <v>3.04</v>
      </c>
      <c r="F356" s="31">
        <f>(D356-E356)/E356*100</f>
        <v>700.98684210526324</v>
      </c>
      <c r="G356" s="95">
        <v>318</v>
      </c>
      <c r="H356" s="95">
        <v>6360</v>
      </c>
      <c r="I356" s="95">
        <v>14</v>
      </c>
      <c r="J356" s="95">
        <v>0.51</v>
      </c>
      <c r="K356" s="95">
        <v>1.45</v>
      </c>
      <c r="L356" s="95">
        <v>0.8</v>
      </c>
      <c r="M356" s="31">
        <f t="shared" si="74"/>
        <v>81.249999999999986</v>
      </c>
      <c r="N356" s="108">
        <f>D356/D382*100</f>
        <v>1.1309272398825025</v>
      </c>
    </row>
    <row r="357" spans="1:14" ht="14.25" thickBot="1">
      <c r="A357" s="261"/>
      <c r="B357" s="214" t="s">
        <v>21</v>
      </c>
      <c r="C357" s="95"/>
      <c r="D357" s="95"/>
      <c r="E357" s="95"/>
      <c r="F357" s="31" t="e">
        <f>(D357-E357)/E357*100</f>
        <v>#DIV/0!</v>
      </c>
      <c r="G357" s="95"/>
      <c r="H357" s="95"/>
      <c r="I357" s="95"/>
      <c r="J357" s="95"/>
      <c r="K357" s="95"/>
      <c r="L357" s="95"/>
      <c r="M357" s="31"/>
      <c r="N357" s="108">
        <f>D357/D383*100</f>
        <v>0</v>
      </c>
    </row>
    <row r="358" spans="1:14" ht="14.25" thickBot="1">
      <c r="A358" s="261"/>
      <c r="B358" s="214" t="s">
        <v>22</v>
      </c>
      <c r="C358" s="95"/>
      <c r="D358" s="95"/>
      <c r="E358" s="95">
        <v>0.16</v>
      </c>
      <c r="F358" s="31">
        <f>(D358-E358)/E358*100</f>
        <v>-100</v>
      </c>
      <c r="G358" s="95"/>
      <c r="H358" s="95"/>
      <c r="I358" s="95"/>
      <c r="J358" s="95"/>
      <c r="K358" s="95"/>
      <c r="L358" s="95">
        <v>0</v>
      </c>
      <c r="M358" s="31"/>
      <c r="N358" s="108">
        <f>D358/D384*100</f>
        <v>0</v>
      </c>
    </row>
    <row r="359" spans="1:14" ht="14.25" thickBot="1">
      <c r="A359" s="261"/>
      <c r="B359" s="214" t="s">
        <v>23</v>
      </c>
      <c r="C359" s="95"/>
      <c r="D359" s="95"/>
      <c r="E359" s="95"/>
      <c r="F359" s="31"/>
      <c r="G359" s="95"/>
      <c r="H359" s="95"/>
      <c r="I359" s="95"/>
      <c r="J359" s="95"/>
      <c r="K359" s="95"/>
      <c r="L359" s="95"/>
      <c r="M359" s="31"/>
      <c r="N359" s="108"/>
    </row>
    <row r="360" spans="1:14" ht="14.25" thickBot="1">
      <c r="A360" s="261"/>
      <c r="B360" s="214" t="s">
        <v>24</v>
      </c>
      <c r="C360" s="95">
        <v>0.25</v>
      </c>
      <c r="D360" s="95">
        <v>0.25</v>
      </c>
      <c r="E360" s="95">
        <v>1.2</v>
      </c>
      <c r="F360" s="31">
        <f>(D360-E360)/E360*100</f>
        <v>-79.166666666666657</v>
      </c>
      <c r="G360" s="95">
        <v>1</v>
      </c>
      <c r="H360" s="95">
        <v>98.92</v>
      </c>
      <c r="I360" s="95">
        <v>4</v>
      </c>
      <c r="J360" s="95">
        <v>6.9000000000000006E-2</v>
      </c>
      <c r="K360" s="95">
        <v>0.08</v>
      </c>
      <c r="L360" s="95">
        <v>1.4999999999999999E-2</v>
      </c>
      <c r="M360" s="31">
        <f>(K360-L360)/L360*100</f>
        <v>433.33333333333337</v>
      </c>
      <c r="N360" s="108">
        <f>D360/D386*100</f>
        <v>4.9319240603639097E-2</v>
      </c>
    </row>
    <row r="361" spans="1:14" ht="14.25" thickBot="1">
      <c r="A361" s="261"/>
      <c r="B361" s="214" t="s">
        <v>25</v>
      </c>
      <c r="C361" s="95">
        <v>1011.11</v>
      </c>
      <c r="D361" s="95">
        <v>1219.5899999999999</v>
      </c>
      <c r="E361" s="95">
        <v>822.37</v>
      </c>
      <c r="F361" s="31">
        <f>(D361-E361)/E361*100</f>
        <v>48.301859260430206</v>
      </c>
      <c r="G361" s="95">
        <v>154</v>
      </c>
      <c r="H361" s="95">
        <v>21441.8</v>
      </c>
      <c r="I361" s="95">
        <v>25</v>
      </c>
      <c r="J361" s="95">
        <v>0</v>
      </c>
      <c r="K361" s="95">
        <v>2.76</v>
      </c>
      <c r="L361" s="95">
        <v>74.38</v>
      </c>
      <c r="M361" s="31">
        <f>(K361-L361)/L361*100</f>
        <v>-96.289325087389074</v>
      </c>
      <c r="N361" s="108">
        <f>D361/D387*100</f>
        <v>24.690243361069363</v>
      </c>
    </row>
    <row r="362" spans="1:14" ht="14.25" thickBot="1">
      <c r="A362" s="261"/>
      <c r="B362" s="214" t="s">
        <v>26</v>
      </c>
      <c r="C362" s="95">
        <v>0</v>
      </c>
      <c r="D362" s="95">
        <v>0.42</v>
      </c>
      <c r="E362" s="95">
        <v>9.52</v>
      </c>
      <c r="F362" s="31">
        <f>(D362-E362)/E362*100</f>
        <v>-95.588235294117652</v>
      </c>
      <c r="G362" s="95">
        <v>2</v>
      </c>
      <c r="H362" s="95">
        <v>406.37</v>
      </c>
      <c r="I362" s="95">
        <v>4</v>
      </c>
      <c r="J362" s="95">
        <v>0</v>
      </c>
      <c r="K362" s="95">
        <v>0.63</v>
      </c>
      <c r="L362" s="95">
        <v>5.17</v>
      </c>
      <c r="M362" s="31">
        <f>(K362-L362)/L362*100</f>
        <v>-87.814313346228246</v>
      </c>
      <c r="N362" s="108">
        <f>D362/D388*100</f>
        <v>4.1616886141127137E-2</v>
      </c>
    </row>
    <row r="363" spans="1:14" ht="14.25" thickBot="1">
      <c r="A363" s="261"/>
      <c r="B363" s="214" t="s">
        <v>27</v>
      </c>
      <c r="C363" s="95"/>
      <c r="D363" s="95"/>
      <c r="E363" s="95"/>
      <c r="F363" s="31" t="e">
        <f>(D363-E363)/E363*100</f>
        <v>#DIV/0!</v>
      </c>
      <c r="G363" s="95"/>
      <c r="H363" s="95"/>
      <c r="I363" s="95"/>
      <c r="J363" s="95"/>
      <c r="K363" s="95"/>
      <c r="L363" s="95"/>
      <c r="M363" s="31" t="e">
        <f>(K363-L363)/L363*100</f>
        <v>#DIV/0!</v>
      </c>
      <c r="N363" s="108">
        <f>D363/D389*100</f>
        <v>0</v>
      </c>
    </row>
    <row r="364" spans="1:14" ht="14.25" thickBot="1">
      <c r="A364" s="261"/>
      <c r="B364" s="14" t="s">
        <v>28</v>
      </c>
      <c r="C364" s="13"/>
      <c r="D364" s="13"/>
      <c r="E364" s="13"/>
      <c r="F364" s="31"/>
      <c r="G364" s="13"/>
      <c r="H364" s="13"/>
      <c r="I364" s="13"/>
      <c r="J364" s="13"/>
      <c r="K364" s="13"/>
      <c r="L364" s="13"/>
      <c r="M364" s="31"/>
      <c r="N364" s="108"/>
    </row>
    <row r="365" spans="1:14" ht="14.25" thickBot="1">
      <c r="A365" s="261"/>
      <c r="B365" s="14" t="s">
        <v>29</v>
      </c>
      <c r="C365" s="34"/>
      <c r="D365" s="34"/>
      <c r="E365" s="34"/>
      <c r="F365" s="31"/>
      <c r="G365" s="34"/>
      <c r="H365" s="34"/>
      <c r="I365" s="34"/>
      <c r="J365" s="34"/>
      <c r="K365" s="34"/>
      <c r="L365" s="34"/>
      <c r="M365" s="31"/>
      <c r="N365" s="108"/>
    </row>
    <row r="366" spans="1:14" ht="14.25" thickBot="1">
      <c r="A366" s="261"/>
      <c r="B366" s="14" t="s">
        <v>30</v>
      </c>
      <c r="C366" s="34"/>
      <c r="D366" s="34"/>
      <c r="E366" s="34"/>
      <c r="F366" s="31"/>
      <c r="G366" s="34"/>
      <c r="H366" s="34"/>
      <c r="I366" s="34"/>
      <c r="J366" s="34"/>
      <c r="K366" s="34"/>
      <c r="L366" s="34"/>
      <c r="M366" s="31"/>
      <c r="N366" s="108"/>
    </row>
    <row r="367" spans="1:14" ht="14.25" thickBot="1">
      <c r="A367" s="262"/>
      <c r="B367" s="15" t="s">
        <v>31</v>
      </c>
      <c r="C367" s="16">
        <f t="shared" ref="C367:L367" si="75">C355+C357+C358+C359+C360+C361+C362+C363</f>
        <v>1021.32</v>
      </c>
      <c r="D367" s="16">
        <f t="shared" si="75"/>
        <v>1279.53</v>
      </c>
      <c r="E367" s="16">
        <f t="shared" si="75"/>
        <v>870.89</v>
      </c>
      <c r="F367" s="16">
        <f>(D367-E367)/E367*100</f>
        <v>46.922114159078646</v>
      </c>
      <c r="G367" s="16">
        <f t="shared" si="75"/>
        <v>739</v>
      </c>
      <c r="H367" s="16">
        <f t="shared" si="75"/>
        <v>65182.799999999996</v>
      </c>
      <c r="I367" s="16">
        <f t="shared" si="75"/>
        <v>66</v>
      </c>
      <c r="J367" s="16">
        <f t="shared" si="75"/>
        <v>1.329</v>
      </c>
      <c r="K367" s="16">
        <f t="shared" si="75"/>
        <v>7.14</v>
      </c>
      <c r="L367" s="16">
        <f t="shared" si="75"/>
        <v>104.375</v>
      </c>
      <c r="M367" s="16">
        <f>(K367-L367)/L367*100</f>
        <v>-93.159281437125756</v>
      </c>
      <c r="N367" s="109">
        <f>D367/D393*100</f>
        <v>9.8419253550131138</v>
      </c>
    </row>
    <row r="368" spans="1:14" ht="14.25" thickTop="1">
      <c r="A368" s="275" t="s">
        <v>44</v>
      </c>
      <c r="B368" s="18" t="s">
        <v>19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113"/>
    </row>
    <row r="369" spans="1:14">
      <c r="A369" s="276"/>
      <c r="B369" s="214" t="s">
        <v>20</v>
      </c>
      <c r="C369" s="34"/>
      <c r="D369" s="34"/>
      <c r="E369" s="34"/>
      <c r="F369" s="31"/>
      <c r="G369" s="34"/>
      <c r="H369" s="34"/>
      <c r="I369" s="34"/>
      <c r="J369" s="34"/>
      <c r="K369" s="34"/>
      <c r="L369" s="34"/>
      <c r="M369" s="31"/>
      <c r="N369" s="113"/>
    </row>
    <row r="370" spans="1:14">
      <c r="A370" s="276"/>
      <c r="B370" s="214" t="s">
        <v>21</v>
      </c>
      <c r="C370" s="34"/>
      <c r="D370" s="34"/>
      <c r="E370" s="34"/>
      <c r="F370" s="31"/>
      <c r="G370" s="34"/>
      <c r="H370" s="34"/>
      <c r="I370" s="34"/>
      <c r="J370" s="34"/>
      <c r="K370" s="34"/>
      <c r="L370" s="34"/>
      <c r="M370" s="31"/>
      <c r="N370" s="113"/>
    </row>
    <row r="371" spans="1:14">
      <c r="A371" s="276"/>
      <c r="B371" s="214" t="s">
        <v>22</v>
      </c>
      <c r="C371" s="34"/>
      <c r="D371" s="34"/>
      <c r="E371" s="34"/>
      <c r="F371" s="31"/>
      <c r="G371" s="34"/>
      <c r="H371" s="34"/>
      <c r="I371" s="34"/>
      <c r="J371" s="34"/>
      <c r="K371" s="34"/>
      <c r="L371" s="34"/>
      <c r="M371" s="31"/>
      <c r="N371" s="113"/>
    </row>
    <row r="372" spans="1:14">
      <c r="A372" s="276"/>
      <c r="B372" s="214" t="s">
        <v>23</v>
      </c>
      <c r="C372" s="34"/>
      <c r="D372" s="34"/>
      <c r="E372" s="34"/>
      <c r="F372" s="31"/>
      <c r="G372" s="34"/>
      <c r="H372" s="34"/>
      <c r="I372" s="34"/>
      <c r="J372" s="34"/>
      <c r="K372" s="34"/>
      <c r="L372" s="34"/>
      <c r="M372" s="31"/>
      <c r="N372" s="113"/>
    </row>
    <row r="373" spans="1:14">
      <c r="A373" s="276"/>
      <c r="B373" s="214" t="s">
        <v>24</v>
      </c>
      <c r="C373" s="34"/>
      <c r="D373" s="34"/>
      <c r="E373" s="34"/>
      <c r="F373" s="31"/>
      <c r="G373" s="34"/>
      <c r="H373" s="34"/>
      <c r="I373" s="34"/>
      <c r="J373" s="34"/>
      <c r="K373" s="34"/>
      <c r="L373" s="34"/>
      <c r="M373" s="31"/>
      <c r="N373" s="113"/>
    </row>
    <row r="374" spans="1:14">
      <c r="A374" s="276"/>
      <c r="B374" s="214" t="s">
        <v>25</v>
      </c>
      <c r="C374" s="33"/>
      <c r="D374" s="33"/>
      <c r="E374" s="33"/>
      <c r="F374" s="31" t="e">
        <f>(D374-E374)/E374*100</f>
        <v>#DIV/0!</v>
      </c>
      <c r="G374" s="33"/>
      <c r="H374" s="33"/>
      <c r="I374" s="33"/>
      <c r="J374" s="33"/>
      <c r="K374" s="33"/>
      <c r="L374" s="33"/>
      <c r="M374" s="31" t="e">
        <f>(K374-L374)/L374*100</f>
        <v>#DIV/0!</v>
      </c>
      <c r="N374" s="113">
        <f>D374/D387*100</f>
        <v>0</v>
      </c>
    </row>
    <row r="375" spans="1:14">
      <c r="A375" s="276"/>
      <c r="B375" s="214" t="s">
        <v>26</v>
      </c>
      <c r="C375" s="34"/>
      <c r="D375" s="34"/>
      <c r="E375" s="34"/>
      <c r="F375" s="31"/>
      <c r="G375" s="34"/>
      <c r="H375" s="34"/>
      <c r="I375" s="34"/>
      <c r="J375" s="34"/>
      <c r="K375" s="34"/>
      <c r="L375" s="34"/>
      <c r="M375" s="31"/>
      <c r="N375" s="113"/>
    </row>
    <row r="376" spans="1:14">
      <c r="A376" s="276"/>
      <c r="B376" s="214" t="s">
        <v>27</v>
      </c>
      <c r="C376" s="34"/>
      <c r="D376" s="34"/>
      <c r="E376" s="34"/>
      <c r="F376" s="31"/>
      <c r="G376" s="34"/>
      <c r="H376" s="34"/>
      <c r="I376" s="34"/>
      <c r="J376" s="34"/>
      <c r="K376" s="34"/>
      <c r="L376" s="34"/>
      <c r="M376" s="31"/>
      <c r="N376" s="113"/>
    </row>
    <row r="377" spans="1:14">
      <c r="A377" s="276"/>
      <c r="B377" s="14" t="s">
        <v>28</v>
      </c>
      <c r="C377" s="34"/>
      <c r="D377" s="34"/>
      <c r="E377" s="34"/>
      <c r="F377" s="31"/>
      <c r="G377" s="34"/>
      <c r="H377" s="34"/>
      <c r="I377" s="34"/>
      <c r="J377" s="34"/>
      <c r="K377" s="34"/>
      <c r="L377" s="34"/>
      <c r="M377" s="31"/>
      <c r="N377" s="113"/>
    </row>
    <row r="378" spans="1:14">
      <c r="A378" s="276"/>
      <c r="B378" s="14" t="s">
        <v>29</v>
      </c>
      <c r="C378" s="34"/>
      <c r="D378" s="34"/>
      <c r="E378" s="34"/>
      <c r="F378" s="31"/>
      <c r="G378" s="34"/>
      <c r="H378" s="34"/>
      <c r="I378" s="34"/>
      <c r="J378" s="34"/>
      <c r="K378" s="34"/>
      <c r="L378" s="34"/>
      <c r="M378" s="31"/>
      <c r="N378" s="113"/>
    </row>
    <row r="379" spans="1:14">
      <c r="A379" s="276"/>
      <c r="B379" s="14" t="s">
        <v>30</v>
      </c>
      <c r="C379" s="34"/>
      <c r="D379" s="34"/>
      <c r="E379" s="34"/>
      <c r="F379" s="31"/>
      <c r="G379" s="34"/>
      <c r="H379" s="34"/>
      <c r="I379" s="34"/>
      <c r="J379" s="34"/>
      <c r="K379" s="34"/>
      <c r="L379" s="34"/>
      <c r="M379" s="31"/>
      <c r="N379" s="113"/>
    </row>
    <row r="380" spans="1:14" ht="14.25" thickBot="1">
      <c r="A380" s="273"/>
      <c r="B380" s="15" t="s">
        <v>31</v>
      </c>
      <c r="C380" s="16">
        <f t="shared" ref="C380:L380" si="76">C368+C370+C371+C372+C373+C374+C375+C376</f>
        <v>0</v>
      </c>
      <c r="D380" s="16">
        <f t="shared" si="76"/>
        <v>0</v>
      </c>
      <c r="E380" s="16">
        <f t="shared" si="76"/>
        <v>0</v>
      </c>
      <c r="F380" s="16" t="e">
        <f t="shared" ref="F380:F393" si="77">(D380-E380)/E380*100</f>
        <v>#DIV/0!</v>
      </c>
      <c r="G380" s="16">
        <f t="shared" si="76"/>
        <v>0</v>
      </c>
      <c r="H380" s="16">
        <f t="shared" si="76"/>
        <v>0</v>
      </c>
      <c r="I380" s="16">
        <f t="shared" si="76"/>
        <v>0</v>
      </c>
      <c r="J380" s="16">
        <f t="shared" si="76"/>
        <v>0</v>
      </c>
      <c r="K380" s="16">
        <f t="shared" si="76"/>
        <v>0</v>
      </c>
      <c r="L380" s="16">
        <f t="shared" si="76"/>
        <v>0</v>
      </c>
      <c r="M380" s="16" t="e">
        <f>(K380-L380)/L380*100</f>
        <v>#DIV/0!</v>
      </c>
      <c r="N380" s="109">
        <f>D380/D393*100</f>
        <v>0</v>
      </c>
    </row>
    <row r="381" spans="1:14" ht="15" thickTop="1" thickBot="1">
      <c r="A381" s="272" t="s">
        <v>49</v>
      </c>
      <c r="B381" s="216" t="s">
        <v>19</v>
      </c>
      <c r="C381" s="32">
        <f t="shared" ref="C381:L392" si="78">C225+C238+C251+C264+C277+C290+C303+C316+C329+C342+C355+C368</f>
        <v>1119.4696749999996</v>
      </c>
      <c r="D381" s="32">
        <f t="shared" si="78"/>
        <v>6129.0604070000009</v>
      </c>
      <c r="E381" s="32">
        <f t="shared" si="78"/>
        <v>4946.1604810000008</v>
      </c>
      <c r="F381" s="32">
        <f t="shared" si="77"/>
        <v>23.915518522780417</v>
      </c>
      <c r="G381" s="32">
        <f t="shared" si="78"/>
        <v>46277</v>
      </c>
      <c r="H381" s="32">
        <f t="shared" si="78"/>
        <v>5147272.4720030017</v>
      </c>
      <c r="I381" s="32">
        <f t="shared" si="78"/>
        <v>3175</v>
      </c>
      <c r="J381" s="32">
        <f t="shared" si="78"/>
        <v>267.00669199999999</v>
      </c>
      <c r="K381" s="32">
        <f t="shared" si="78"/>
        <v>2102.9482520000001</v>
      </c>
      <c r="L381" s="32">
        <f t="shared" si="78"/>
        <v>2863.4363939999998</v>
      </c>
      <c r="M381" s="32">
        <f t="shared" ref="M381:M393" si="79">(K381-L381)/L381*100</f>
        <v>-26.558583371836537</v>
      </c>
      <c r="N381" s="112">
        <f>D381/D393*100</f>
        <v>47.143681681602082</v>
      </c>
    </row>
    <row r="382" spans="1:14" ht="14.25" thickBot="1">
      <c r="A382" s="261"/>
      <c r="B382" s="214" t="s">
        <v>20</v>
      </c>
      <c r="C382" s="32">
        <f t="shared" si="78"/>
        <v>392.31985099999997</v>
      </c>
      <c r="D382" s="32">
        <f t="shared" si="78"/>
        <v>2153.1004950000001</v>
      </c>
      <c r="E382" s="32">
        <f t="shared" si="78"/>
        <v>1097.8482399999998</v>
      </c>
      <c r="F382" s="31">
        <f t="shared" si="77"/>
        <v>96.120047976758656</v>
      </c>
      <c r="G382" s="32">
        <f t="shared" si="78"/>
        <v>25287</v>
      </c>
      <c r="H382" s="32">
        <f t="shared" si="78"/>
        <v>505600</v>
      </c>
      <c r="I382" s="32">
        <f t="shared" si="78"/>
        <v>1738</v>
      </c>
      <c r="J382" s="32">
        <f t="shared" si="78"/>
        <v>71.887743</v>
      </c>
      <c r="K382" s="32">
        <f t="shared" si="78"/>
        <v>779.01594799999987</v>
      </c>
      <c r="L382" s="32">
        <f t="shared" si="78"/>
        <v>862.27673199999992</v>
      </c>
      <c r="M382" s="31">
        <f t="shared" si="79"/>
        <v>-9.655923778307411</v>
      </c>
      <c r="N382" s="108">
        <f>D382/D393*100</f>
        <v>16.561279808704597</v>
      </c>
    </row>
    <row r="383" spans="1:14" ht="14.25" thickBot="1">
      <c r="A383" s="261"/>
      <c r="B383" s="214" t="s">
        <v>21</v>
      </c>
      <c r="C383" s="32">
        <f t="shared" si="78"/>
        <v>22.812691999999998</v>
      </c>
      <c r="D383" s="32">
        <f t="shared" si="78"/>
        <v>194.33935400000001</v>
      </c>
      <c r="E383" s="32">
        <f t="shared" si="78"/>
        <v>664.19564899999989</v>
      </c>
      <c r="F383" s="31">
        <f t="shared" si="77"/>
        <v>-70.740646330250186</v>
      </c>
      <c r="G383" s="32">
        <f t="shared" si="78"/>
        <v>410</v>
      </c>
      <c r="H383" s="32">
        <f t="shared" si="78"/>
        <v>194187.29825200001</v>
      </c>
      <c r="I383" s="32">
        <f t="shared" si="78"/>
        <v>16</v>
      </c>
      <c r="J383" s="32">
        <f t="shared" si="78"/>
        <v>1</v>
      </c>
      <c r="K383" s="32">
        <f t="shared" si="78"/>
        <v>29.279999999999998</v>
      </c>
      <c r="L383" s="32">
        <f t="shared" si="78"/>
        <v>481.8775</v>
      </c>
      <c r="M383" s="31">
        <f t="shared" si="79"/>
        <v>-93.923766932467274</v>
      </c>
      <c r="N383" s="108">
        <f>D383/D393*100</f>
        <v>1.4948249869948103</v>
      </c>
    </row>
    <row r="384" spans="1:14" ht="14.25" thickBot="1">
      <c r="A384" s="261"/>
      <c r="B384" s="214" t="s">
        <v>22</v>
      </c>
      <c r="C384" s="32">
        <f t="shared" si="78"/>
        <v>68.998053999999996</v>
      </c>
      <c r="D384" s="32">
        <f t="shared" si="78"/>
        <v>160.18331099999997</v>
      </c>
      <c r="E384" s="32">
        <f t="shared" si="78"/>
        <v>100.118703</v>
      </c>
      <c r="F384" s="31">
        <f t="shared" si="77"/>
        <v>59.993394041470935</v>
      </c>
      <c r="G384" s="32">
        <f t="shared" si="78"/>
        <v>11969</v>
      </c>
      <c r="H384" s="32">
        <f t="shared" si="78"/>
        <v>349413.49880999996</v>
      </c>
      <c r="I384" s="32">
        <f t="shared" si="78"/>
        <v>128</v>
      </c>
      <c r="J384" s="32">
        <f t="shared" si="78"/>
        <v>4.2300000000000004</v>
      </c>
      <c r="K384" s="32">
        <f t="shared" si="78"/>
        <v>23.175000000000001</v>
      </c>
      <c r="L384" s="32">
        <f t="shared" si="78"/>
        <v>28.554300000000001</v>
      </c>
      <c r="M384" s="31">
        <f t="shared" si="79"/>
        <v>-18.838843886910205</v>
      </c>
      <c r="N384" s="108">
        <f>D384/D393*100</f>
        <v>1.2321025610816871</v>
      </c>
    </row>
    <row r="385" spans="1:14" ht="14.25" thickBot="1">
      <c r="A385" s="261"/>
      <c r="B385" s="214" t="s">
        <v>23</v>
      </c>
      <c r="C385" s="32">
        <f t="shared" si="78"/>
        <v>5.3577399999999997</v>
      </c>
      <c r="D385" s="32">
        <f t="shared" si="78"/>
        <v>45.918638999999999</v>
      </c>
      <c r="E385" s="32">
        <f t="shared" si="78"/>
        <v>26.411007999999999</v>
      </c>
      <c r="F385" s="31">
        <f t="shared" si="77"/>
        <v>73.861743557837698</v>
      </c>
      <c r="G385" s="32">
        <f t="shared" si="78"/>
        <v>390</v>
      </c>
      <c r="H385" s="32">
        <f t="shared" si="78"/>
        <v>187335.05489999999</v>
      </c>
      <c r="I385" s="32">
        <f t="shared" si="78"/>
        <v>0</v>
      </c>
      <c r="J385" s="32">
        <f t="shared" si="78"/>
        <v>0</v>
      </c>
      <c r="K385" s="32">
        <f t="shared" si="78"/>
        <v>0</v>
      </c>
      <c r="L385" s="32">
        <f t="shared" si="78"/>
        <v>0</v>
      </c>
      <c r="M385" s="31" t="e">
        <f t="shared" si="79"/>
        <v>#DIV/0!</v>
      </c>
      <c r="N385" s="108">
        <f>D385/D393*100</f>
        <v>0.35319829737621944</v>
      </c>
    </row>
    <row r="386" spans="1:14" ht="14.25" thickBot="1">
      <c r="A386" s="261"/>
      <c r="B386" s="214" t="s">
        <v>24</v>
      </c>
      <c r="C386" s="32">
        <f t="shared" si="78"/>
        <v>120.49522899999998</v>
      </c>
      <c r="D386" s="32">
        <f t="shared" si="78"/>
        <v>506.90156000000002</v>
      </c>
      <c r="E386" s="32">
        <f t="shared" si="78"/>
        <v>486.47779700000001</v>
      </c>
      <c r="F386" s="31">
        <f t="shared" si="77"/>
        <v>4.1982929387422807</v>
      </c>
      <c r="G386" s="32">
        <f t="shared" si="78"/>
        <v>1438</v>
      </c>
      <c r="H386" s="32">
        <f t="shared" si="78"/>
        <v>1140341.4330999998</v>
      </c>
      <c r="I386" s="32">
        <f t="shared" si="78"/>
        <v>251</v>
      </c>
      <c r="J386" s="32">
        <f t="shared" si="78"/>
        <v>9.1124380000000009</v>
      </c>
      <c r="K386" s="32">
        <f t="shared" si="78"/>
        <v>130.52284</v>
      </c>
      <c r="L386" s="32">
        <f t="shared" si="78"/>
        <v>192.92589999999998</v>
      </c>
      <c r="M386" s="31">
        <f t="shared" si="79"/>
        <v>-32.345610413117157</v>
      </c>
      <c r="N386" s="108">
        <f>D386/D393*100</f>
        <v>3.8989998795336587</v>
      </c>
    </row>
    <row r="387" spans="1:14" ht="14.25" thickBot="1">
      <c r="A387" s="261"/>
      <c r="B387" s="214" t="s">
        <v>25</v>
      </c>
      <c r="C387" s="32">
        <f t="shared" si="78"/>
        <v>3771.6975320000001</v>
      </c>
      <c r="D387" s="32">
        <f t="shared" si="78"/>
        <v>4939.5624909999997</v>
      </c>
      <c r="E387" s="32">
        <f t="shared" si="78"/>
        <v>3015.2971000000002</v>
      </c>
      <c r="F387" s="31">
        <f t="shared" si="77"/>
        <v>63.816775832802655</v>
      </c>
      <c r="G387" s="32">
        <f t="shared" si="78"/>
        <v>1063</v>
      </c>
      <c r="H387" s="32">
        <f t="shared" si="78"/>
        <v>237584.86200999998</v>
      </c>
      <c r="I387" s="32">
        <f t="shared" si="78"/>
        <v>1551</v>
      </c>
      <c r="J387" s="32">
        <f t="shared" si="78"/>
        <v>121.59013999999999</v>
      </c>
      <c r="K387" s="32">
        <f t="shared" si="78"/>
        <v>523.35099000000002</v>
      </c>
      <c r="L387" s="32">
        <f t="shared" si="78"/>
        <v>515.46039999999994</v>
      </c>
      <c r="M387" s="31">
        <f t="shared" si="79"/>
        <v>1.5307849060762164</v>
      </c>
      <c r="N387" s="108">
        <f>D387/D393*100</f>
        <v>37.994267678635623</v>
      </c>
    </row>
    <row r="388" spans="1:14" ht="14.25" thickBot="1">
      <c r="A388" s="261"/>
      <c r="B388" s="214" t="s">
        <v>26</v>
      </c>
      <c r="C388" s="32">
        <f t="shared" si="78"/>
        <v>104.17934400000034</v>
      </c>
      <c r="D388" s="32">
        <f t="shared" si="78"/>
        <v>1009.2057310000004</v>
      </c>
      <c r="E388" s="32">
        <f t="shared" si="78"/>
        <v>904.62994100000003</v>
      </c>
      <c r="F388" s="31">
        <f t="shared" si="77"/>
        <v>11.56006287879436</v>
      </c>
      <c r="G388" s="32">
        <f t="shared" si="78"/>
        <v>33419</v>
      </c>
      <c r="H388" s="32">
        <f t="shared" si="78"/>
        <v>7825709.0330000008</v>
      </c>
      <c r="I388" s="32">
        <f t="shared" si="78"/>
        <v>1024</v>
      </c>
      <c r="J388" s="32">
        <f t="shared" si="78"/>
        <v>48.319705999999996</v>
      </c>
      <c r="K388" s="32">
        <f t="shared" si="78"/>
        <v>238.475775</v>
      </c>
      <c r="L388" s="32">
        <f t="shared" si="78"/>
        <v>229.91678899999997</v>
      </c>
      <c r="M388" s="31">
        <f t="shared" si="79"/>
        <v>3.7226450652979652</v>
      </c>
      <c r="N388" s="108">
        <f>D388/D393*100</f>
        <v>7.7626374312079038</v>
      </c>
    </row>
    <row r="389" spans="1:14" ht="14.25" thickBot="1">
      <c r="A389" s="261"/>
      <c r="B389" s="214" t="s">
        <v>27</v>
      </c>
      <c r="C389" s="32">
        <f t="shared" si="78"/>
        <v>2.08</v>
      </c>
      <c r="D389" s="32">
        <f t="shared" si="78"/>
        <v>15.638347000000001</v>
      </c>
      <c r="E389" s="32">
        <f t="shared" si="78"/>
        <v>16.863868</v>
      </c>
      <c r="F389" s="31">
        <f t="shared" si="77"/>
        <v>-7.2671406109203351</v>
      </c>
      <c r="G389" s="32">
        <f t="shared" si="78"/>
        <v>9</v>
      </c>
      <c r="H389" s="32">
        <f t="shared" si="78"/>
        <v>5557.040446</v>
      </c>
      <c r="I389" s="32">
        <f t="shared" si="78"/>
        <v>0</v>
      </c>
      <c r="J389" s="32">
        <f t="shared" si="78"/>
        <v>0</v>
      </c>
      <c r="K389" s="32">
        <f t="shared" si="78"/>
        <v>0</v>
      </c>
      <c r="L389" s="32">
        <f t="shared" si="78"/>
        <v>0.06</v>
      </c>
      <c r="M389" s="31">
        <f t="shared" si="79"/>
        <v>-100</v>
      </c>
      <c r="N389" s="108">
        <f>D389/D393*100</f>
        <v>0.12028748356802364</v>
      </c>
    </row>
    <row r="390" spans="1:14" ht="14.25" thickBot="1">
      <c r="A390" s="261"/>
      <c r="B390" s="14" t="s">
        <v>28</v>
      </c>
      <c r="C390" s="32">
        <f t="shared" si="78"/>
        <v>0</v>
      </c>
      <c r="D390" s="32">
        <f t="shared" si="78"/>
        <v>0</v>
      </c>
      <c r="E390" s="32">
        <f t="shared" si="78"/>
        <v>0</v>
      </c>
      <c r="F390" s="31" t="e">
        <f t="shared" si="77"/>
        <v>#DIV/0!</v>
      </c>
      <c r="G390" s="32">
        <f t="shared" si="78"/>
        <v>0</v>
      </c>
      <c r="H390" s="32">
        <f t="shared" si="78"/>
        <v>0</v>
      </c>
      <c r="I390" s="32">
        <f t="shared" si="78"/>
        <v>0</v>
      </c>
      <c r="J390" s="32">
        <f t="shared" si="78"/>
        <v>0</v>
      </c>
      <c r="K390" s="32">
        <f t="shared" si="78"/>
        <v>0</v>
      </c>
      <c r="L390" s="32">
        <f t="shared" si="78"/>
        <v>0</v>
      </c>
      <c r="M390" s="31" t="e">
        <f t="shared" si="79"/>
        <v>#DIV/0!</v>
      </c>
      <c r="N390" s="108">
        <f>D390/D393*100</f>
        <v>0</v>
      </c>
    </row>
    <row r="391" spans="1:14" ht="14.25" thickBot="1">
      <c r="A391" s="261"/>
      <c r="B391" s="14" t="s">
        <v>29</v>
      </c>
      <c r="C391" s="32">
        <f t="shared" si="78"/>
        <v>0</v>
      </c>
      <c r="D391" s="32">
        <f t="shared" si="78"/>
        <v>5.3773580000000001</v>
      </c>
      <c r="E391" s="32">
        <f t="shared" si="78"/>
        <v>0.41</v>
      </c>
      <c r="F391" s="31">
        <f t="shared" si="77"/>
        <v>1211.5507317073173</v>
      </c>
      <c r="G391" s="32">
        <f t="shared" si="78"/>
        <v>3</v>
      </c>
      <c r="H391" s="32">
        <f t="shared" si="78"/>
        <v>3248.7</v>
      </c>
      <c r="I391" s="32">
        <f t="shared" si="78"/>
        <v>0</v>
      </c>
      <c r="J391" s="32">
        <v>0</v>
      </c>
      <c r="K391" s="32">
        <f>K235+K248+K261+K274+K287+K300+K313+K326+K339+K352+K365+K378</f>
        <v>0</v>
      </c>
      <c r="L391" s="32">
        <f>L235+L248+L261+L274+L287+L300+L313+L326+L339+L352+L365+L378</f>
        <v>0</v>
      </c>
      <c r="M391" s="31" t="e">
        <f t="shared" si="79"/>
        <v>#DIV/0!</v>
      </c>
      <c r="N391" s="108">
        <f>D391/D393*100</f>
        <v>4.136171566370668E-2</v>
      </c>
    </row>
    <row r="392" spans="1:14" ht="14.25" thickBot="1">
      <c r="A392" s="261"/>
      <c r="B392" s="14" t="s">
        <v>30</v>
      </c>
      <c r="C392" s="32">
        <f t="shared" si="78"/>
        <v>15.342164</v>
      </c>
      <c r="D392" s="32">
        <f t="shared" si="78"/>
        <v>25.184493000000003</v>
      </c>
      <c r="E392" s="32">
        <f t="shared" si="78"/>
        <v>16.14</v>
      </c>
      <c r="F392" s="31">
        <f t="shared" si="77"/>
        <v>56.037750929368045</v>
      </c>
      <c r="G392" s="32">
        <f t="shared" si="78"/>
        <v>12</v>
      </c>
      <c r="H392" s="32">
        <f t="shared" si="78"/>
        <v>3205.4109250000001</v>
      </c>
      <c r="I392" s="32">
        <f t="shared" si="78"/>
        <v>0</v>
      </c>
      <c r="J392" s="32">
        <f t="shared" si="78"/>
        <v>0</v>
      </c>
      <c r="K392" s="32">
        <f t="shared" si="78"/>
        <v>0</v>
      </c>
      <c r="L392" s="32">
        <f t="shared" si="78"/>
        <v>0</v>
      </c>
      <c r="M392" s="31" t="e">
        <f t="shared" si="79"/>
        <v>#DIV/0!</v>
      </c>
      <c r="N392" s="108">
        <f>D392/D393*100</f>
        <v>0.19371480169269212</v>
      </c>
    </row>
    <row r="393" spans="1:14" ht="14.25" thickBot="1">
      <c r="A393" s="262"/>
      <c r="B393" s="15" t="s">
        <v>31</v>
      </c>
      <c r="C393" s="16">
        <f t="shared" ref="C393:L393" si="80">C381+C383+C384+C385+C386+C387+C388+C389</f>
        <v>5215.0902659999992</v>
      </c>
      <c r="D393" s="16">
        <f t="shared" si="80"/>
        <v>13000.80984</v>
      </c>
      <c r="E393" s="16">
        <f t="shared" si="80"/>
        <v>10160.154547</v>
      </c>
      <c r="F393" s="16">
        <f t="shared" si="77"/>
        <v>27.958780349839884</v>
      </c>
      <c r="G393" s="16">
        <f t="shared" si="80"/>
        <v>94975</v>
      </c>
      <c r="H393" s="16">
        <f t="shared" si="80"/>
        <v>15087400.692521002</v>
      </c>
      <c r="I393" s="16">
        <f t="shared" si="80"/>
        <v>6145</v>
      </c>
      <c r="J393" s="16">
        <f t="shared" si="80"/>
        <v>451.25897599999996</v>
      </c>
      <c r="K393" s="16">
        <f t="shared" si="80"/>
        <v>3047.7528570000004</v>
      </c>
      <c r="L393" s="16">
        <f t="shared" si="80"/>
        <v>4312.2312830000001</v>
      </c>
      <c r="M393" s="16">
        <f t="shared" si="79"/>
        <v>-29.323066018859446</v>
      </c>
      <c r="N393" s="109">
        <f>D393/D393*100</f>
        <v>100</v>
      </c>
    </row>
    <row r="394" spans="1:14" ht="14.25" thickTop="1"/>
    <row r="396" spans="1:14">
      <c r="A396" s="224" t="s">
        <v>128</v>
      </c>
      <c r="B396" s="224"/>
      <c r="C396" s="224"/>
      <c r="D396" s="224"/>
      <c r="E396" s="224"/>
      <c r="F396" s="224"/>
      <c r="G396" s="224"/>
      <c r="H396" s="224"/>
      <c r="I396" s="224"/>
      <c r="J396" s="224"/>
      <c r="K396" s="224"/>
      <c r="L396" s="224"/>
      <c r="M396" s="224"/>
      <c r="N396" s="224"/>
    </row>
    <row r="397" spans="1:14">
      <c r="A397" s="224"/>
      <c r="B397" s="224"/>
      <c r="C397" s="224"/>
      <c r="D397" s="224"/>
      <c r="E397" s="224"/>
      <c r="F397" s="224"/>
      <c r="G397" s="224"/>
      <c r="H397" s="224"/>
      <c r="I397" s="224"/>
      <c r="J397" s="224"/>
      <c r="K397" s="224"/>
      <c r="L397" s="224"/>
      <c r="M397" s="224"/>
      <c r="N397" s="224"/>
    </row>
    <row r="398" spans="1:14" ht="14.25" thickBot="1">
      <c r="A398" s="260" t="str">
        <f>A3</f>
        <v>财字3号表                                             （2022年1-6月）                                           单位：万元</v>
      </c>
      <c r="B398" s="260"/>
      <c r="C398" s="260"/>
      <c r="D398" s="260"/>
      <c r="E398" s="260"/>
      <c r="F398" s="260"/>
      <c r="G398" s="260"/>
      <c r="H398" s="260"/>
      <c r="I398" s="260"/>
      <c r="J398" s="260"/>
      <c r="K398" s="260"/>
      <c r="L398" s="260"/>
      <c r="M398" s="260"/>
      <c r="N398" s="260"/>
    </row>
    <row r="399" spans="1:14" ht="14.25" thickBot="1">
      <c r="A399" s="278" t="s">
        <v>2</v>
      </c>
      <c r="B399" s="37" t="s">
        <v>3</v>
      </c>
      <c r="C399" s="231" t="s">
        <v>4</v>
      </c>
      <c r="D399" s="231"/>
      <c r="E399" s="231"/>
      <c r="F399" s="264"/>
      <c r="G399" s="226" t="s">
        <v>5</v>
      </c>
      <c r="H399" s="264"/>
      <c r="I399" s="226" t="s">
        <v>6</v>
      </c>
      <c r="J399" s="232"/>
      <c r="K399" s="232"/>
      <c r="L399" s="232"/>
      <c r="M399" s="232"/>
      <c r="N399" s="284" t="s">
        <v>7</v>
      </c>
    </row>
    <row r="400" spans="1:14" ht="14.25" thickBot="1">
      <c r="A400" s="278"/>
      <c r="B400" s="24" t="s">
        <v>8</v>
      </c>
      <c r="C400" s="233" t="s">
        <v>9</v>
      </c>
      <c r="D400" s="233" t="s">
        <v>10</v>
      </c>
      <c r="E400" s="233" t="s">
        <v>11</v>
      </c>
      <c r="F400" s="214" t="s">
        <v>12</v>
      </c>
      <c r="G400" s="233" t="s">
        <v>13</v>
      </c>
      <c r="H400" s="233" t="s">
        <v>14</v>
      </c>
      <c r="I400" s="214" t="s">
        <v>13</v>
      </c>
      <c r="J400" s="265" t="s">
        <v>15</v>
      </c>
      <c r="K400" s="266"/>
      <c r="L400" s="267"/>
      <c r="M400" s="96" t="s">
        <v>12</v>
      </c>
      <c r="N400" s="285"/>
    </row>
    <row r="401" spans="1:14" ht="14.25" thickBot="1">
      <c r="A401" s="278"/>
      <c r="B401" s="38" t="s">
        <v>16</v>
      </c>
      <c r="C401" s="234"/>
      <c r="D401" s="234"/>
      <c r="E401" s="234"/>
      <c r="F401" s="217" t="s">
        <v>17</v>
      </c>
      <c r="G401" s="268"/>
      <c r="H401" s="268"/>
      <c r="I401" s="24" t="s">
        <v>18</v>
      </c>
      <c r="J401" s="215" t="s">
        <v>9</v>
      </c>
      <c r="K401" s="25" t="s">
        <v>10</v>
      </c>
      <c r="L401" s="215" t="s">
        <v>11</v>
      </c>
      <c r="M401" s="214" t="s">
        <v>17</v>
      </c>
      <c r="N401" s="115" t="s">
        <v>17</v>
      </c>
    </row>
    <row r="402" spans="1:14" ht="14.25" thickBot="1">
      <c r="A402" s="278"/>
      <c r="B402" s="214" t="s">
        <v>19</v>
      </c>
      <c r="C402" s="71">
        <v>519.5</v>
      </c>
      <c r="D402" s="71">
        <v>2324.91</v>
      </c>
      <c r="E402" s="71">
        <v>1774.26</v>
      </c>
      <c r="F402" s="31">
        <f t="shared" ref="F402:F410" si="81">(D402-E402)/E402*100</f>
        <v>31.035473944066815</v>
      </c>
      <c r="G402" s="75">
        <v>18091</v>
      </c>
      <c r="H402" s="75">
        <v>1747217.52</v>
      </c>
      <c r="I402" s="75">
        <v>1225</v>
      </c>
      <c r="J402" s="72">
        <v>114.93</v>
      </c>
      <c r="K402" s="72">
        <v>722.23</v>
      </c>
      <c r="L402" s="72">
        <v>1065.75</v>
      </c>
      <c r="M402" s="31">
        <f t="shared" ref="M402:M409" si="82">(K402-L402)/L402*100</f>
        <v>-32.232699976542342</v>
      </c>
      <c r="N402" s="108">
        <f t="shared" ref="N402:N410" si="83">D402/D506*100</f>
        <v>49.143981859901956</v>
      </c>
    </row>
    <row r="403" spans="1:14" ht="14.25" thickBot="1">
      <c r="A403" s="278"/>
      <c r="B403" s="214" t="s">
        <v>20</v>
      </c>
      <c r="C403" s="71">
        <v>176.62</v>
      </c>
      <c r="D403" s="71">
        <v>831.61</v>
      </c>
      <c r="E403" s="71">
        <v>557.58000000000004</v>
      </c>
      <c r="F403" s="31">
        <f t="shared" si="81"/>
        <v>49.146310843287054</v>
      </c>
      <c r="G403" s="75">
        <v>10303</v>
      </c>
      <c r="H403" s="75">
        <v>206060</v>
      </c>
      <c r="I403" s="75">
        <v>659</v>
      </c>
      <c r="J403" s="72">
        <v>34.51</v>
      </c>
      <c r="K403" s="72">
        <v>286.04000000000002</v>
      </c>
      <c r="L403" s="72">
        <v>434.44</v>
      </c>
      <c r="M403" s="31">
        <f t="shared" si="82"/>
        <v>-34.15891722677469</v>
      </c>
      <c r="N403" s="108">
        <f t="shared" si="83"/>
        <v>49.315477148331887</v>
      </c>
    </row>
    <row r="404" spans="1:14" ht="14.25" thickBot="1">
      <c r="A404" s="278"/>
      <c r="B404" s="214" t="s">
        <v>21</v>
      </c>
      <c r="C404" s="71">
        <v>19.670000000000002</v>
      </c>
      <c r="D404" s="71">
        <v>74.56</v>
      </c>
      <c r="E404" s="71">
        <v>452.88</v>
      </c>
      <c r="F404" s="31">
        <f t="shared" si="81"/>
        <v>-83.53647765412471</v>
      </c>
      <c r="G404" s="75">
        <v>231</v>
      </c>
      <c r="H404" s="75">
        <v>64629.62</v>
      </c>
      <c r="I404" s="75">
        <v>3</v>
      </c>
      <c r="J404" s="72">
        <v>0</v>
      </c>
      <c r="K404" s="72">
        <v>3.1</v>
      </c>
      <c r="L404" s="72">
        <v>378.9</v>
      </c>
      <c r="M404" s="31">
        <f t="shared" si="82"/>
        <v>-99.181842174716266</v>
      </c>
      <c r="N404" s="108">
        <f t="shared" si="83"/>
        <v>46.778349474122514</v>
      </c>
    </row>
    <row r="405" spans="1:14" ht="14.25" thickBot="1">
      <c r="A405" s="278"/>
      <c r="B405" s="214" t="s">
        <v>22</v>
      </c>
      <c r="C405" s="71">
        <v>76.19</v>
      </c>
      <c r="D405" s="71">
        <v>181.01</v>
      </c>
      <c r="E405" s="71">
        <v>116.26</v>
      </c>
      <c r="F405" s="31">
        <f t="shared" si="81"/>
        <v>55.694133837949408</v>
      </c>
      <c r="G405" s="75">
        <v>15506</v>
      </c>
      <c r="H405" s="75">
        <v>318569.40000000002</v>
      </c>
      <c r="I405" s="75">
        <v>255</v>
      </c>
      <c r="J405" s="72">
        <v>7.84</v>
      </c>
      <c r="K405" s="72">
        <v>74.37</v>
      </c>
      <c r="L405" s="72">
        <v>103.52</v>
      </c>
      <c r="M405" s="31">
        <f t="shared" si="82"/>
        <v>-28.158809891808339</v>
      </c>
      <c r="N405" s="108">
        <f t="shared" si="83"/>
        <v>43.051387392737624</v>
      </c>
    </row>
    <row r="406" spans="1:14" ht="14.25" thickBot="1">
      <c r="A406" s="278"/>
      <c r="B406" s="214" t="s">
        <v>23</v>
      </c>
      <c r="C406" s="71">
        <v>2.4300000000000002</v>
      </c>
      <c r="D406" s="71">
        <v>8.4700000000000006</v>
      </c>
      <c r="E406" s="71">
        <v>8.09</v>
      </c>
      <c r="F406" s="31">
        <f t="shared" si="81"/>
        <v>4.6971569839307881</v>
      </c>
      <c r="G406" s="75">
        <v>244</v>
      </c>
      <c r="H406" s="75">
        <v>784.16</v>
      </c>
      <c r="I406" s="75">
        <v>0</v>
      </c>
      <c r="J406" s="72">
        <v>0</v>
      </c>
      <c r="K406" s="72"/>
      <c r="L406" s="72">
        <v>0</v>
      </c>
      <c r="M406" s="31" t="e">
        <f t="shared" si="82"/>
        <v>#DIV/0!</v>
      </c>
      <c r="N406" s="108">
        <f t="shared" si="83"/>
        <v>91.940737627403593</v>
      </c>
    </row>
    <row r="407" spans="1:14" ht="14.25" thickBot="1">
      <c r="A407" s="278"/>
      <c r="B407" s="214" t="s">
        <v>24</v>
      </c>
      <c r="C407" s="71">
        <v>62.94</v>
      </c>
      <c r="D407" s="71">
        <v>650.72</v>
      </c>
      <c r="E407" s="71">
        <v>123.73</v>
      </c>
      <c r="F407" s="31">
        <f t="shared" si="81"/>
        <v>425.91934049947469</v>
      </c>
      <c r="G407" s="75">
        <v>158</v>
      </c>
      <c r="H407" s="75">
        <v>113507.62</v>
      </c>
      <c r="I407" s="75">
        <v>21</v>
      </c>
      <c r="J407" s="72">
        <v>0.18</v>
      </c>
      <c r="K407" s="72">
        <v>545.75</v>
      </c>
      <c r="L407" s="72">
        <v>59.45</v>
      </c>
      <c r="M407" s="31">
        <f t="shared" si="82"/>
        <v>817.99831791421354</v>
      </c>
      <c r="N407" s="108">
        <f t="shared" si="83"/>
        <v>84.788341974070889</v>
      </c>
    </row>
    <row r="408" spans="1:14" ht="14.25" thickBot="1">
      <c r="A408" s="278"/>
      <c r="B408" s="214" t="s">
        <v>25</v>
      </c>
      <c r="C408" s="71">
        <v>1873.26</v>
      </c>
      <c r="D408" s="71">
        <v>2500.21</v>
      </c>
      <c r="E408" s="71">
        <v>1883.95</v>
      </c>
      <c r="F408" s="31">
        <f t="shared" si="81"/>
        <v>32.711059210700924</v>
      </c>
      <c r="G408" s="75">
        <v>289</v>
      </c>
      <c r="H408" s="75">
        <v>241910.54</v>
      </c>
      <c r="I408" s="75">
        <v>555</v>
      </c>
      <c r="J408" s="72">
        <v>175.21</v>
      </c>
      <c r="K408" s="72">
        <v>609.55999999999995</v>
      </c>
      <c r="L408" s="72">
        <v>305.72000000000003</v>
      </c>
      <c r="M408" s="31">
        <f t="shared" si="82"/>
        <v>99.385058223210748</v>
      </c>
      <c r="N408" s="108">
        <f t="shared" si="83"/>
        <v>58.827073784353686</v>
      </c>
    </row>
    <row r="409" spans="1:14" ht="14.25" thickBot="1">
      <c r="A409" s="278"/>
      <c r="B409" s="214" t="s">
        <v>26</v>
      </c>
      <c r="C409" s="71">
        <v>47.83</v>
      </c>
      <c r="D409" s="71">
        <v>309.66000000000003</v>
      </c>
      <c r="E409" s="71">
        <v>245.33</v>
      </c>
      <c r="F409" s="31">
        <f t="shared" si="81"/>
        <v>26.221823666082422</v>
      </c>
      <c r="G409" s="75">
        <v>10033</v>
      </c>
      <c r="H409" s="75">
        <v>2514035.64</v>
      </c>
      <c r="I409" s="75">
        <v>62</v>
      </c>
      <c r="J409" s="72">
        <v>1.32</v>
      </c>
      <c r="K409" s="72">
        <v>23.63</v>
      </c>
      <c r="L409" s="72">
        <v>40.46</v>
      </c>
      <c r="M409" s="31">
        <f t="shared" si="82"/>
        <v>-41.596638655462186</v>
      </c>
      <c r="N409" s="108">
        <f t="shared" si="83"/>
        <v>44.10973528951012</v>
      </c>
    </row>
    <row r="410" spans="1:14" ht="14.25" thickBot="1">
      <c r="A410" s="278"/>
      <c r="B410" s="214" t="s">
        <v>27</v>
      </c>
      <c r="C410" s="71">
        <v>6.2</v>
      </c>
      <c r="D410" s="71">
        <v>6.23</v>
      </c>
      <c r="E410" s="71">
        <v>34.4</v>
      </c>
      <c r="F410" s="31">
        <f t="shared" si="81"/>
        <v>-81.889534883720927</v>
      </c>
      <c r="G410" s="75">
        <v>9</v>
      </c>
      <c r="H410" s="75">
        <v>677.46</v>
      </c>
      <c r="I410" s="75">
        <v>0</v>
      </c>
      <c r="J410" s="72"/>
      <c r="K410" s="72"/>
      <c r="L410" s="72"/>
      <c r="M410" s="31"/>
      <c r="N410" s="108">
        <f t="shared" si="83"/>
        <v>98.489241433649227</v>
      </c>
    </row>
    <row r="411" spans="1:14" ht="14.25" thickBot="1">
      <c r="A411" s="278"/>
      <c r="B411" s="14" t="s">
        <v>28</v>
      </c>
      <c r="C411" s="71"/>
      <c r="D411" s="71"/>
      <c r="E411" s="71"/>
      <c r="F411" s="31"/>
      <c r="G411" s="75"/>
      <c r="H411" s="75"/>
      <c r="I411" s="75"/>
      <c r="J411" s="72"/>
      <c r="K411" s="72"/>
      <c r="L411" s="72"/>
      <c r="M411" s="31"/>
      <c r="N411" s="108"/>
    </row>
    <row r="412" spans="1:14" ht="14.25" thickBot="1">
      <c r="A412" s="278"/>
      <c r="B412" s="14" t="s">
        <v>29</v>
      </c>
      <c r="C412" s="71">
        <v>1.1200000000000001</v>
      </c>
      <c r="D412" s="71">
        <v>1.1200000000000001</v>
      </c>
      <c r="E412" s="71">
        <v>23.38</v>
      </c>
      <c r="F412" s="31">
        <f>(D412-E412)/E412*100</f>
        <v>-95.209580838323348</v>
      </c>
      <c r="G412" s="75">
        <v>1</v>
      </c>
      <c r="H412" s="75">
        <v>478.69</v>
      </c>
      <c r="I412" s="75">
        <v>0</v>
      </c>
      <c r="J412" s="72"/>
      <c r="K412" s="72"/>
      <c r="L412" s="72"/>
      <c r="M412" s="31"/>
      <c r="N412" s="108">
        <f>D412/D516*100</f>
        <v>100</v>
      </c>
    </row>
    <row r="413" spans="1:14" ht="14.25" thickBot="1">
      <c r="A413" s="278"/>
      <c r="B413" s="14" t="s">
        <v>30</v>
      </c>
      <c r="C413" s="71">
        <v>5.08</v>
      </c>
      <c r="D413" s="71">
        <v>5.12</v>
      </c>
      <c r="E413" s="71">
        <v>11.02</v>
      </c>
      <c r="F413" s="31"/>
      <c r="G413" s="75">
        <v>8</v>
      </c>
      <c r="H413" s="75">
        <v>198.77</v>
      </c>
      <c r="I413" s="75">
        <v>0</v>
      </c>
      <c r="J413" s="72"/>
      <c r="K413" s="72"/>
      <c r="L413" s="72"/>
      <c r="M413" s="31"/>
      <c r="N413" s="108">
        <f>D413/D517*100</f>
        <v>100</v>
      </c>
    </row>
    <row r="414" spans="1:14" ht="14.25" thickBot="1">
      <c r="A414" s="281"/>
      <c r="B414" s="15" t="s">
        <v>31</v>
      </c>
      <c r="C414" s="16">
        <f>C402+C404+C405+C406+C407+C408+C409+C410</f>
        <v>2608.0199999999995</v>
      </c>
      <c r="D414" s="16">
        <f t="shared" ref="D414:L414" si="84">D402+D404+D405+D406+D407+D408+D409+D410</f>
        <v>6055.7699999999986</v>
      </c>
      <c r="E414" s="16">
        <f t="shared" si="84"/>
        <v>4638.8999999999996</v>
      </c>
      <c r="F414" s="16">
        <f>(D414-E414)/E414*100</f>
        <v>30.543232231779065</v>
      </c>
      <c r="G414" s="16">
        <f t="shared" si="84"/>
        <v>44561</v>
      </c>
      <c r="H414" s="16">
        <f t="shared" si="84"/>
        <v>5001331.96</v>
      </c>
      <c r="I414" s="16">
        <f t="shared" si="84"/>
        <v>2121</v>
      </c>
      <c r="J414" s="16">
        <f t="shared" si="84"/>
        <v>299.48</v>
      </c>
      <c r="K414" s="16">
        <f t="shared" si="84"/>
        <v>1978.64</v>
      </c>
      <c r="L414" s="16">
        <f t="shared" si="84"/>
        <v>1953.8000000000002</v>
      </c>
      <c r="M414" s="16">
        <f t="shared" ref="M414:M417" si="85">(K414-L414)/L414*100</f>
        <v>1.2713686150066494</v>
      </c>
      <c r="N414" s="109">
        <f>D414/D518*100</f>
        <v>54.824290456754909</v>
      </c>
    </row>
    <row r="415" spans="1:14" ht="15" thickTop="1" thickBot="1">
      <c r="A415" s="278" t="s">
        <v>32</v>
      </c>
      <c r="B415" s="214" t="s">
        <v>19</v>
      </c>
      <c r="C415" s="19">
        <v>129.05936199999999</v>
      </c>
      <c r="D415" s="19">
        <v>546.95174799999995</v>
      </c>
      <c r="E415" s="19">
        <v>415.33305200000001</v>
      </c>
      <c r="F415" s="31">
        <f>(D415-E415)/E415*100</f>
        <v>31.689916168771454</v>
      </c>
      <c r="G415" s="20">
        <v>3881</v>
      </c>
      <c r="H415" s="20">
        <v>419648.0699</v>
      </c>
      <c r="I415" s="20">
        <v>235</v>
      </c>
      <c r="J415" s="19">
        <v>11.063167999999999</v>
      </c>
      <c r="K415" s="20">
        <v>169.79426699999999</v>
      </c>
      <c r="L415" s="20">
        <v>161.25913800000001</v>
      </c>
      <c r="M415" s="31">
        <f t="shared" si="85"/>
        <v>5.2928033138810298</v>
      </c>
      <c r="N415" s="108">
        <f>D415/D506*100</f>
        <v>11.561474113816736</v>
      </c>
    </row>
    <row r="416" spans="1:14" ht="14.25" thickBot="1">
      <c r="A416" s="278"/>
      <c r="B416" s="214" t="s">
        <v>20</v>
      </c>
      <c r="C416" s="20">
        <v>43.104069000000003</v>
      </c>
      <c r="D416" s="20">
        <v>181.373041</v>
      </c>
      <c r="E416" s="20">
        <v>91.038161000000002</v>
      </c>
      <c r="F416" s="31">
        <f>(D416-E416)/E416*100</f>
        <v>99.227487690574051</v>
      </c>
      <c r="G416" s="20">
        <v>1969</v>
      </c>
      <c r="H416" s="20">
        <v>39280</v>
      </c>
      <c r="I416" s="21">
        <v>106</v>
      </c>
      <c r="J416" s="20">
        <v>3.02137099999999</v>
      </c>
      <c r="K416" s="20">
        <v>40.622115999999998</v>
      </c>
      <c r="L416" s="20">
        <v>63.589165999999999</v>
      </c>
      <c r="M416" s="31">
        <f t="shared" si="85"/>
        <v>-36.117866367362012</v>
      </c>
      <c r="N416" s="108">
        <f>D416/D507*100</f>
        <v>10.755640334722962</v>
      </c>
    </row>
    <row r="417" spans="1:14" ht="14.25" thickBot="1">
      <c r="A417" s="278"/>
      <c r="B417" s="214" t="s">
        <v>21</v>
      </c>
      <c r="C417" s="20">
        <v>0.37049700000000002</v>
      </c>
      <c r="D417" s="20">
        <v>3.663456</v>
      </c>
      <c r="E417" s="20">
        <v>3.7606259999999998</v>
      </c>
      <c r="F417" s="31">
        <f>(D417-E417)/E417*100</f>
        <v>-2.5838783223856816</v>
      </c>
      <c r="G417" s="20">
        <v>3</v>
      </c>
      <c r="H417" s="20">
        <v>2029.12</v>
      </c>
      <c r="I417" s="20"/>
      <c r="J417" s="20"/>
      <c r="K417" s="20"/>
      <c r="L417" s="20">
        <v>19.075991999999999</v>
      </c>
      <c r="M417" s="31">
        <f t="shared" si="85"/>
        <v>-100</v>
      </c>
      <c r="N417" s="108">
        <f>D417/D508*100</f>
        <v>2.2984230827665098</v>
      </c>
    </row>
    <row r="418" spans="1:14" ht="14.25" thickBot="1">
      <c r="A418" s="278"/>
      <c r="B418" s="214" t="s">
        <v>22</v>
      </c>
      <c r="C418" s="20">
        <v>2.3535870000000001</v>
      </c>
      <c r="D418" s="20">
        <v>7.26607</v>
      </c>
      <c r="E418" s="20">
        <v>14.330933999999999</v>
      </c>
      <c r="F418" s="31">
        <f>(D418-E418)/E418*100</f>
        <v>-49.298001093299284</v>
      </c>
      <c r="G418" s="20">
        <v>718</v>
      </c>
      <c r="H418" s="20">
        <v>5223.375</v>
      </c>
      <c r="I418" s="20">
        <v>8</v>
      </c>
      <c r="J418" s="20">
        <v>25.116009999999999</v>
      </c>
      <c r="K418" s="20">
        <v>25.766078</v>
      </c>
      <c r="L418" s="20">
        <v>1.9812460000000001</v>
      </c>
      <c r="M418" s="31"/>
      <c r="N418" s="108">
        <f>D418/D509*100</f>
        <v>1.7281608441121987</v>
      </c>
    </row>
    <row r="419" spans="1:14" ht="14.25" thickBot="1">
      <c r="A419" s="278"/>
      <c r="B419" s="214" t="s">
        <v>23</v>
      </c>
      <c r="C419" s="20"/>
      <c r="D419" s="20"/>
      <c r="E419" s="20"/>
      <c r="F419" s="31"/>
      <c r="G419" s="20"/>
      <c r="H419" s="20"/>
      <c r="I419" s="20"/>
      <c r="J419" s="20"/>
      <c r="K419" s="20"/>
      <c r="L419" s="20"/>
      <c r="M419" s="31"/>
      <c r="N419" s="108"/>
    </row>
    <row r="420" spans="1:14" ht="14.25" thickBot="1">
      <c r="A420" s="278"/>
      <c r="B420" s="214" t="s">
        <v>24</v>
      </c>
      <c r="C420" s="20">
        <v>8.9647400000000008</v>
      </c>
      <c r="D420" s="20">
        <v>27.162469000000002</v>
      </c>
      <c r="E420" s="20">
        <v>32.979320999999999</v>
      </c>
      <c r="F420" s="31">
        <f>(D420-E420)/E420*100</f>
        <v>-17.637876777390286</v>
      </c>
      <c r="G420" s="20">
        <v>343</v>
      </c>
      <c r="H420" s="20">
        <v>121884</v>
      </c>
      <c r="I420" s="20">
        <v>2</v>
      </c>
      <c r="J420" s="20"/>
      <c r="K420" s="20">
        <v>6.9076690000000003</v>
      </c>
      <c r="L420" s="20">
        <v>30.586199000000001</v>
      </c>
      <c r="M420" s="31">
        <f>(K420-L420)/L420*100</f>
        <v>-77.415732500792274</v>
      </c>
      <c r="N420" s="108">
        <f>D420/D511*100</f>
        <v>3.5392499238260684</v>
      </c>
    </row>
    <row r="421" spans="1:14" ht="14.25" thickBot="1">
      <c r="A421" s="278"/>
      <c r="B421" s="214" t="s">
        <v>25</v>
      </c>
      <c r="C421" s="22">
        <v>1217.3704130000001</v>
      </c>
      <c r="D421" s="22">
        <v>1247.3140129999999</v>
      </c>
      <c r="E421" s="22">
        <v>563.99226399999998</v>
      </c>
      <c r="F421" s="31">
        <f>(D421-E421)/E421*100</f>
        <v>121.15800031611781</v>
      </c>
      <c r="G421" s="22">
        <v>623</v>
      </c>
      <c r="H421" s="22">
        <v>80280.688200000004</v>
      </c>
      <c r="I421" s="22">
        <v>210</v>
      </c>
      <c r="J421" s="22">
        <v>1.3</v>
      </c>
      <c r="K421" s="22">
        <v>24.8535</v>
      </c>
      <c r="L421" s="22"/>
      <c r="M421" s="31"/>
      <c r="N421" s="108">
        <f>D421/D512*100</f>
        <v>29.347868169077518</v>
      </c>
    </row>
    <row r="422" spans="1:14" ht="14.25" thickBot="1">
      <c r="A422" s="278"/>
      <c r="B422" s="214" t="s">
        <v>26</v>
      </c>
      <c r="C422" s="20">
        <v>4.5</v>
      </c>
      <c r="D422" s="20">
        <v>25.31</v>
      </c>
      <c r="E422" s="20">
        <v>45.58</v>
      </c>
      <c r="F422" s="31">
        <f>(D422-E422)/E422*100</f>
        <v>-44.471259324265027</v>
      </c>
      <c r="G422" s="20">
        <v>7237</v>
      </c>
      <c r="H422" s="20">
        <v>510853.82199999999</v>
      </c>
      <c r="I422" s="20">
        <v>937</v>
      </c>
      <c r="J422" s="20">
        <v>166.2465</v>
      </c>
      <c r="K422" s="20">
        <v>337.61789199999998</v>
      </c>
      <c r="L422" s="20">
        <v>5.1748289999999999</v>
      </c>
      <c r="M422" s="31">
        <f>(K422-L422)/L422*100</f>
        <v>6424.2328200603342</v>
      </c>
      <c r="N422" s="108">
        <f>D422/D513*100</f>
        <v>3.6053006529015725</v>
      </c>
    </row>
    <row r="423" spans="1:14" ht="14.25" thickBot="1">
      <c r="A423" s="278"/>
      <c r="B423" s="214" t="s">
        <v>27</v>
      </c>
      <c r="C423" s="20"/>
      <c r="D423" s="20"/>
      <c r="E423" s="20"/>
      <c r="F423" s="31"/>
      <c r="G423" s="20"/>
      <c r="H423" s="20"/>
      <c r="I423" s="20"/>
      <c r="J423" s="20"/>
      <c r="K423" s="20"/>
      <c r="L423" s="20"/>
      <c r="M423" s="31"/>
      <c r="N423" s="108"/>
    </row>
    <row r="424" spans="1:14" ht="14.25" thickBot="1">
      <c r="A424" s="278"/>
      <c r="B424" s="14" t="s">
        <v>28</v>
      </c>
      <c r="C424" s="40"/>
      <c r="D424" s="40"/>
      <c r="E424" s="40"/>
      <c r="F424" s="31"/>
      <c r="G424" s="40"/>
      <c r="H424" s="40"/>
      <c r="I424" s="40"/>
      <c r="J424" s="40"/>
      <c r="K424" s="40"/>
      <c r="L424" s="40"/>
      <c r="M424" s="31"/>
      <c r="N424" s="108"/>
    </row>
    <row r="425" spans="1:14" ht="14.25" thickBot="1">
      <c r="A425" s="278"/>
      <c r="B425" s="14" t="s">
        <v>29</v>
      </c>
      <c r="C425" s="40"/>
      <c r="D425" s="40"/>
      <c r="E425" s="40"/>
      <c r="F425" s="31"/>
      <c r="G425" s="40"/>
      <c r="H425" s="40"/>
      <c r="I425" s="40"/>
      <c r="J425" s="40"/>
      <c r="K425" s="40"/>
      <c r="L425" s="40"/>
      <c r="M425" s="31"/>
      <c r="N425" s="108"/>
    </row>
    <row r="426" spans="1:14" ht="14.25" thickBot="1">
      <c r="A426" s="278"/>
      <c r="B426" s="14" t="s">
        <v>30</v>
      </c>
      <c r="C426" s="40"/>
      <c r="D426" s="40"/>
      <c r="E426" s="40"/>
      <c r="F426" s="31"/>
      <c r="G426" s="40"/>
      <c r="H426" s="40"/>
      <c r="I426" s="40"/>
      <c r="J426" s="40"/>
      <c r="K426" s="40"/>
      <c r="L426" s="40"/>
      <c r="M426" s="31"/>
      <c r="N426" s="108"/>
    </row>
    <row r="427" spans="1:14" ht="14.25" thickBot="1">
      <c r="A427" s="281"/>
      <c r="B427" s="15" t="s">
        <v>31</v>
      </c>
      <c r="C427" s="16">
        <f t="shared" ref="C427:L427" si="86">C415+C417+C418+C419+C420+C421+C422+C423</f>
        <v>1362.6185990000001</v>
      </c>
      <c r="D427" s="16">
        <f t="shared" si="86"/>
        <v>1857.6677559999998</v>
      </c>
      <c r="E427" s="16">
        <f t="shared" si="86"/>
        <v>1075.976197</v>
      </c>
      <c r="F427" s="16">
        <f>(D427-E427)/E427*100</f>
        <v>72.649521539555025</v>
      </c>
      <c r="G427" s="16">
        <f t="shared" si="86"/>
        <v>12805</v>
      </c>
      <c r="H427" s="16">
        <f t="shared" si="86"/>
        <v>1139919.0751</v>
      </c>
      <c r="I427" s="16">
        <f t="shared" si="86"/>
        <v>1392</v>
      </c>
      <c r="J427" s="16">
        <f t="shared" si="86"/>
        <v>203.72567799999999</v>
      </c>
      <c r="K427" s="16">
        <f t="shared" si="86"/>
        <v>564.93940599999996</v>
      </c>
      <c r="L427" s="16">
        <f t="shared" si="86"/>
        <v>218.07740399999997</v>
      </c>
      <c r="M427" s="16">
        <f t="shared" ref="M427:M431" si="87">(K427-L427)/L427*100</f>
        <v>159.0545355171231</v>
      </c>
      <c r="N427" s="109">
        <f>D427/D518*100</f>
        <v>16.817897084448735</v>
      </c>
    </row>
    <row r="428" spans="1:14" ht="14.25" thickTop="1">
      <c r="A428" s="239" t="s">
        <v>33</v>
      </c>
      <c r="B428" s="18" t="s">
        <v>19</v>
      </c>
      <c r="C428" s="104">
        <v>171.18181299999981</v>
      </c>
      <c r="D428" s="104">
        <v>842.68426999999997</v>
      </c>
      <c r="E428" s="91">
        <v>729.39251999999999</v>
      </c>
      <c r="F428" s="110">
        <f>(D428-E428)/E428*100</f>
        <v>15.532343271082624</v>
      </c>
      <c r="G428" s="72">
        <v>6832</v>
      </c>
      <c r="H428" s="72">
        <v>1078557.5049480007</v>
      </c>
      <c r="I428" s="72">
        <v>308</v>
      </c>
      <c r="J428" s="72">
        <v>26.6</v>
      </c>
      <c r="K428" s="72">
        <v>261.3</v>
      </c>
      <c r="L428" s="72">
        <v>371.16</v>
      </c>
      <c r="M428" s="110">
        <f t="shared" si="87"/>
        <v>-29.599094730035564</v>
      </c>
      <c r="N428" s="111">
        <f t="shared" ref="N428:N433" si="88">D428/D506*100</f>
        <v>17.812672524314802</v>
      </c>
    </row>
    <row r="429" spans="1:14">
      <c r="A429" s="236"/>
      <c r="B429" s="214" t="s">
        <v>20</v>
      </c>
      <c r="C429" s="104">
        <v>54.720734999999991</v>
      </c>
      <c r="D429" s="104">
        <v>281.23353199999997</v>
      </c>
      <c r="E429" s="91">
        <v>175.234937</v>
      </c>
      <c r="F429" s="31">
        <f>(D429-E429)/E429*100</f>
        <v>60.489418842316802</v>
      </c>
      <c r="G429" s="72">
        <v>3513</v>
      </c>
      <c r="H429" s="72">
        <v>70260</v>
      </c>
      <c r="I429" s="72">
        <v>221</v>
      </c>
      <c r="J429" s="72">
        <v>10.14</v>
      </c>
      <c r="K429" s="72">
        <v>99.04</v>
      </c>
      <c r="L429" s="72">
        <v>156.65</v>
      </c>
      <c r="M429" s="31">
        <f t="shared" si="87"/>
        <v>-36.7762527928503</v>
      </c>
      <c r="N429" s="108">
        <f t="shared" si="88"/>
        <v>16.67748803007499</v>
      </c>
    </row>
    <row r="430" spans="1:14">
      <c r="A430" s="236"/>
      <c r="B430" s="214" t="s">
        <v>21</v>
      </c>
      <c r="C430" s="104">
        <v>2.4553219999999953</v>
      </c>
      <c r="D430" s="104">
        <v>26.877762999999995</v>
      </c>
      <c r="E430" s="91">
        <v>16.526979000000004</v>
      </c>
      <c r="F430" s="31">
        <f>(D430-E430)/E430*100</f>
        <v>62.629619121558676</v>
      </c>
      <c r="G430" s="72">
        <v>311</v>
      </c>
      <c r="H430" s="72">
        <v>49958.634530000003</v>
      </c>
      <c r="I430" s="72">
        <v>5</v>
      </c>
      <c r="J430" s="72">
        <v>0</v>
      </c>
      <c r="K430" s="72">
        <v>2</v>
      </c>
      <c r="L430" s="72">
        <v>0</v>
      </c>
      <c r="M430" s="31" t="e">
        <f t="shared" si="87"/>
        <v>#DIV/0!</v>
      </c>
      <c r="N430" s="108">
        <f t="shared" si="88"/>
        <v>16.862894188527889</v>
      </c>
    </row>
    <row r="431" spans="1:14">
      <c r="A431" s="236"/>
      <c r="B431" s="214" t="s">
        <v>22</v>
      </c>
      <c r="C431" s="104">
        <v>0.96548500000000104</v>
      </c>
      <c r="D431" s="104">
        <v>9.2950160000000004</v>
      </c>
      <c r="E431" s="91">
        <v>7.1954350000000007</v>
      </c>
      <c r="F431" s="31">
        <f>(D431-E431)/E431*100</f>
        <v>29.179347739226323</v>
      </c>
      <c r="G431" s="72">
        <v>676</v>
      </c>
      <c r="H431" s="72">
        <v>107971.19</v>
      </c>
      <c r="I431" s="72">
        <v>40</v>
      </c>
      <c r="J431" s="72">
        <v>2</v>
      </c>
      <c r="K431" s="72">
        <v>6</v>
      </c>
      <c r="L431" s="72">
        <v>12</v>
      </c>
      <c r="M431" s="31">
        <f t="shared" si="87"/>
        <v>-50</v>
      </c>
      <c r="N431" s="108">
        <f t="shared" si="88"/>
        <v>2.2107250131909537</v>
      </c>
    </row>
    <row r="432" spans="1:14">
      <c r="A432" s="236"/>
      <c r="B432" s="214" t="s">
        <v>23</v>
      </c>
      <c r="C432" s="104">
        <v>0</v>
      </c>
      <c r="D432" s="104">
        <v>0</v>
      </c>
      <c r="E432" s="91">
        <v>0.11320799999999999</v>
      </c>
      <c r="F432" s="31"/>
      <c r="G432" s="72"/>
      <c r="H432" s="72"/>
      <c r="I432" s="72">
        <v>0</v>
      </c>
      <c r="J432" s="72">
        <v>0</v>
      </c>
      <c r="K432" s="72">
        <v>0</v>
      </c>
      <c r="L432" s="72">
        <v>0</v>
      </c>
      <c r="M432" s="31"/>
      <c r="N432" s="108">
        <f t="shared" si="88"/>
        <v>0</v>
      </c>
    </row>
    <row r="433" spans="1:14">
      <c r="A433" s="236"/>
      <c r="B433" s="214" t="s">
        <v>24</v>
      </c>
      <c r="C433" s="104">
        <v>2.436091999999995</v>
      </c>
      <c r="D433" s="104">
        <v>49.541009000000003</v>
      </c>
      <c r="E433" s="91">
        <v>9.6613609999999994</v>
      </c>
      <c r="F433" s="31">
        <f>(D433-E433)/E433*100</f>
        <v>412.77463910105422</v>
      </c>
      <c r="G433" s="72">
        <v>46</v>
      </c>
      <c r="H433" s="72">
        <v>64473.113290000008</v>
      </c>
      <c r="I433" s="72">
        <v>10</v>
      </c>
      <c r="J433" s="72">
        <v>0</v>
      </c>
      <c r="K433" s="72">
        <v>0</v>
      </c>
      <c r="L433" s="72">
        <v>2</v>
      </c>
      <c r="M433" s="31"/>
      <c r="N433" s="108">
        <f t="shared" si="88"/>
        <v>6.4551573838709793</v>
      </c>
    </row>
    <row r="434" spans="1:14">
      <c r="A434" s="236"/>
      <c r="B434" s="214" t="s">
        <v>25</v>
      </c>
      <c r="C434" s="104">
        <v>0</v>
      </c>
      <c r="D434" s="104">
        <v>0</v>
      </c>
      <c r="E434" s="91">
        <v>0</v>
      </c>
      <c r="F434" s="31"/>
      <c r="G434" s="74"/>
      <c r="H434" s="74"/>
      <c r="I434" s="72">
        <v>0</v>
      </c>
      <c r="J434" s="72">
        <v>0</v>
      </c>
      <c r="K434" s="72">
        <v>0</v>
      </c>
      <c r="L434" s="72">
        <v>0</v>
      </c>
      <c r="M434" s="31"/>
      <c r="N434" s="108"/>
    </row>
    <row r="435" spans="1:14">
      <c r="A435" s="236"/>
      <c r="B435" s="214" t="s">
        <v>26</v>
      </c>
      <c r="C435" s="104">
        <v>20.420140000000174</v>
      </c>
      <c r="D435" s="104">
        <v>125.342629</v>
      </c>
      <c r="E435" s="91">
        <v>158.22789099999989</v>
      </c>
      <c r="F435" s="31">
        <f>(D435-E435)/E435*100</f>
        <v>-20.783479949182855</v>
      </c>
      <c r="G435" s="72">
        <v>3138</v>
      </c>
      <c r="H435" s="72">
        <v>1574345.04</v>
      </c>
      <c r="I435" s="72">
        <v>23</v>
      </c>
      <c r="J435" s="72">
        <v>0.5</v>
      </c>
      <c r="K435" s="72">
        <v>6.5</v>
      </c>
      <c r="L435" s="72">
        <v>6.1</v>
      </c>
      <c r="M435" s="31">
        <f>(K435-L435)/L435*100</f>
        <v>6.5573770491803334</v>
      </c>
      <c r="N435" s="108">
        <f>D435/D513*100</f>
        <v>17.854518457925707</v>
      </c>
    </row>
    <row r="436" spans="1:14">
      <c r="A436" s="236"/>
      <c r="B436" s="214" t="s">
        <v>27</v>
      </c>
      <c r="C436" s="104">
        <v>0</v>
      </c>
      <c r="D436" s="104">
        <v>0</v>
      </c>
      <c r="E436" s="91">
        <v>0</v>
      </c>
      <c r="F436" s="31"/>
      <c r="G436" s="72"/>
      <c r="H436" s="72"/>
      <c r="I436" s="72">
        <v>0</v>
      </c>
      <c r="J436" s="72">
        <v>0</v>
      </c>
      <c r="K436" s="72">
        <v>0</v>
      </c>
      <c r="L436" s="72">
        <v>0</v>
      </c>
      <c r="M436" s="31"/>
      <c r="N436" s="108"/>
    </row>
    <row r="437" spans="1:14">
      <c r="A437" s="236"/>
      <c r="B437" s="14" t="s">
        <v>28</v>
      </c>
      <c r="C437" s="104">
        <v>0</v>
      </c>
      <c r="D437" s="104">
        <v>0</v>
      </c>
      <c r="E437" s="91">
        <v>0</v>
      </c>
      <c r="F437" s="31"/>
      <c r="G437" s="72"/>
      <c r="H437" s="72"/>
      <c r="I437" s="72">
        <v>0</v>
      </c>
      <c r="J437" s="72">
        <v>0</v>
      </c>
      <c r="K437" s="72">
        <v>0</v>
      </c>
      <c r="L437" s="72">
        <v>0</v>
      </c>
      <c r="M437" s="31"/>
      <c r="N437" s="108"/>
    </row>
    <row r="438" spans="1:14">
      <c r="A438" s="236"/>
      <c r="B438" s="14" t="s">
        <v>29</v>
      </c>
      <c r="C438" s="104">
        <v>0</v>
      </c>
      <c r="D438" s="104">
        <v>0</v>
      </c>
      <c r="E438" s="91">
        <v>0</v>
      </c>
      <c r="F438" s="31"/>
      <c r="G438" s="72"/>
      <c r="H438" s="72"/>
      <c r="I438" s="72">
        <v>0</v>
      </c>
      <c r="J438" s="72">
        <v>0</v>
      </c>
      <c r="K438" s="72">
        <v>0</v>
      </c>
      <c r="L438" s="72">
        <v>0</v>
      </c>
      <c r="M438" s="31"/>
      <c r="N438" s="108"/>
    </row>
    <row r="439" spans="1:14">
      <c r="A439" s="236"/>
      <c r="B439" s="14" t="s">
        <v>30</v>
      </c>
      <c r="C439" s="104">
        <v>0</v>
      </c>
      <c r="D439" s="104">
        <v>0</v>
      </c>
      <c r="E439" s="91">
        <v>0</v>
      </c>
      <c r="F439" s="31"/>
      <c r="G439" s="72"/>
      <c r="H439" s="72"/>
      <c r="I439" s="72">
        <v>0</v>
      </c>
      <c r="J439" s="72">
        <v>0</v>
      </c>
      <c r="K439" s="72">
        <v>0</v>
      </c>
      <c r="L439" s="72">
        <v>0</v>
      </c>
      <c r="M439" s="31"/>
      <c r="N439" s="108"/>
    </row>
    <row r="440" spans="1:14" ht="14.25" thickBot="1">
      <c r="A440" s="222"/>
      <c r="B440" s="15" t="s">
        <v>31</v>
      </c>
      <c r="C440" s="16">
        <f t="shared" ref="C440:L440" si="89">C428+C430+C431+C432+C433+C434+C435+C436</f>
        <v>197.45885199999998</v>
      </c>
      <c r="D440" s="16">
        <f t="shared" si="89"/>
        <v>1053.740687</v>
      </c>
      <c r="E440" s="16">
        <f t="shared" si="89"/>
        <v>921.11739399999976</v>
      </c>
      <c r="F440" s="16">
        <f>(D440-E440)/E440*100</f>
        <v>14.39808800310205</v>
      </c>
      <c r="G440" s="16">
        <f t="shared" si="89"/>
        <v>11003</v>
      </c>
      <c r="H440" s="16">
        <f t="shared" si="89"/>
        <v>2875305.4827680006</v>
      </c>
      <c r="I440" s="16">
        <f t="shared" si="89"/>
        <v>386</v>
      </c>
      <c r="J440" s="16">
        <f t="shared" si="89"/>
        <v>29.1</v>
      </c>
      <c r="K440" s="16">
        <f t="shared" si="89"/>
        <v>275.8</v>
      </c>
      <c r="L440" s="16">
        <f t="shared" si="89"/>
        <v>391.26000000000005</v>
      </c>
      <c r="M440" s="16">
        <f t="shared" ref="M440:M442" si="90">(K440-L440)/L440*100</f>
        <v>-29.509788887184996</v>
      </c>
      <c r="N440" s="109">
        <f>D440/D518*100</f>
        <v>9.5397588564606117</v>
      </c>
    </row>
    <row r="441" spans="1:14" ht="14.25" thickTop="1">
      <c r="A441" s="236" t="s">
        <v>34</v>
      </c>
      <c r="B441" s="214" t="s">
        <v>19</v>
      </c>
      <c r="C441" s="32">
        <v>26.584662000000002</v>
      </c>
      <c r="D441" s="32">
        <v>151.888665</v>
      </c>
      <c r="E441" s="32">
        <v>161.85980000000001</v>
      </c>
      <c r="F441" s="31">
        <f>(D441-E441)/E441*100</f>
        <v>-6.1603529721400889</v>
      </c>
      <c r="G441" s="121">
        <v>1077</v>
      </c>
      <c r="H441" s="121">
        <v>97503.353625999996</v>
      </c>
      <c r="I441" s="121">
        <v>86</v>
      </c>
      <c r="J441" s="121">
        <v>13.598402999999999</v>
      </c>
      <c r="K441" s="121">
        <v>43.085520000000002</v>
      </c>
      <c r="L441" s="121">
        <v>71.137800000000013</v>
      </c>
      <c r="M441" s="31">
        <f t="shared" si="90"/>
        <v>-39.433718782419483</v>
      </c>
      <c r="N441" s="108">
        <f>D441/D506*100</f>
        <v>3.2106248403098294</v>
      </c>
    </row>
    <row r="442" spans="1:14">
      <c r="A442" s="236"/>
      <c r="B442" s="214" t="s">
        <v>20</v>
      </c>
      <c r="C442" s="31">
        <v>10.162266000000001</v>
      </c>
      <c r="D442" s="31">
        <v>54.723514999999999</v>
      </c>
      <c r="E442" s="31">
        <v>47.265799999999999</v>
      </c>
      <c r="F442" s="31">
        <f>(D442-E442)/E442*100</f>
        <v>15.778247697066378</v>
      </c>
      <c r="G442" s="121">
        <v>574</v>
      </c>
      <c r="H442" s="121">
        <v>11460</v>
      </c>
      <c r="I442" s="121">
        <v>37</v>
      </c>
      <c r="J442" s="121">
        <v>5.3775940000000002</v>
      </c>
      <c r="K442" s="121">
        <v>11.655514</v>
      </c>
      <c r="L442" s="121">
        <v>15.447999999999999</v>
      </c>
      <c r="M442" s="31">
        <f t="shared" si="90"/>
        <v>-24.550012946659756</v>
      </c>
      <c r="N442" s="108">
        <f>D442/D507*100</f>
        <v>3.2451705167793761</v>
      </c>
    </row>
    <row r="443" spans="1:14">
      <c r="A443" s="236"/>
      <c r="B443" s="214" t="s">
        <v>21</v>
      </c>
      <c r="C443" s="31">
        <v>1.349594</v>
      </c>
      <c r="D443" s="31">
        <v>9.3024939999999994</v>
      </c>
      <c r="E443" s="31">
        <v>6.4550000000000001</v>
      </c>
      <c r="F443" s="31">
        <f>(D443-E443)/E443*100</f>
        <v>44.112997676219976</v>
      </c>
      <c r="G443" s="121">
        <v>35</v>
      </c>
      <c r="H443" s="121">
        <v>7721.1873999999998</v>
      </c>
      <c r="I443" s="121">
        <v>2</v>
      </c>
      <c r="J443" s="121">
        <v>0</v>
      </c>
      <c r="K443" s="121">
        <v>1.379</v>
      </c>
      <c r="L443" s="121">
        <v>2.5543000000000005</v>
      </c>
      <c r="M443" s="31"/>
      <c r="N443" s="108">
        <f>D443/D508*100</f>
        <v>5.8363105594545042</v>
      </c>
    </row>
    <row r="444" spans="1:14">
      <c r="A444" s="236"/>
      <c r="B444" s="214" t="s">
        <v>22</v>
      </c>
      <c r="C444" s="31">
        <v>9.8151220000000006</v>
      </c>
      <c r="D444" s="31">
        <v>36.436929999999997</v>
      </c>
      <c r="E444" s="31">
        <v>35.061900000000001</v>
      </c>
      <c r="F444" s="31">
        <f>(D444-E444)/E444*100</f>
        <v>3.921721298617574</v>
      </c>
      <c r="G444" s="121">
        <v>2027</v>
      </c>
      <c r="H444" s="121">
        <v>40297.300000000003</v>
      </c>
      <c r="I444" s="121">
        <v>200</v>
      </c>
      <c r="J444" s="121">
        <v>11.1052</v>
      </c>
      <c r="K444" s="121">
        <v>37.122135999999998</v>
      </c>
      <c r="L444" s="121">
        <v>27.638500000000001</v>
      </c>
      <c r="M444" s="31">
        <f t="shared" ref="M444:M449" si="91">(K444-L444)/L444*100</f>
        <v>34.313135662210307</v>
      </c>
      <c r="N444" s="108">
        <f>D444/D509*100</f>
        <v>8.6661531895036923</v>
      </c>
    </row>
    <row r="445" spans="1:14">
      <c r="A445" s="236"/>
      <c r="B445" s="214" t="s">
        <v>23</v>
      </c>
      <c r="C445" s="31">
        <v>0</v>
      </c>
      <c r="D445" s="31">
        <v>0</v>
      </c>
      <c r="E445" s="31">
        <v>0</v>
      </c>
      <c r="F445" s="31"/>
      <c r="G445" s="121"/>
      <c r="H445" s="121">
        <v>0</v>
      </c>
      <c r="I445" s="121"/>
      <c r="J445" s="121">
        <v>0</v>
      </c>
      <c r="K445" s="121">
        <v>0</v>
      </c>
      <c r="L445" s="121">
        <v>0</v>
      </c>
      <c r="M445" s="31"/>
      <c r="N445" s="108"/>
    </row>
    <row r="446" spans="1:14">
      <c r="A446" s="236"/>
      <c r="B446" s="214" t="s">
        <v>24</v>
      </c>
      <c r="C446" s="31">
        <v>0.64094300000000004</v>
      </c>
      <c r="D446" s="31">
        <v>14.708529</v>
      </c>
      <c r="E446" s="31">
        <v>43.255000000000003</v>
      </c>
      <c r="F446" s="31">
        <f>(D446-E446)/E446*100</f>
        <v>-65.995771587099767</v>
      </c>
      <c r="G446" s="121">
        <v>15</v>
      </c>
      <c r="H446" s="121">
        <v>9941.4599999999991</v>
      </c>
      <c r="I446" s="121">
        <v>20</v>
      </c>
      <c r="J446" s="121">
        <v>5.007371</v>
      </c>
      <c r="K446" s="121">
        <v>49.874885999999996</v>
      </c>
      <c r="L446" s="121">
        <v>27.646999999999998</v>
      </c>
      <c r="M446" s="31">
        <f t="shared" si="91"/>
        <v>80.398907657250334</v>
      </c>
      <c r="N446" s="108">
        <f>D446/D511*100</f>
        <v>1.9165106140698593</v>
      </c>
    </row>
    <row r="447" spans="1:14">
      <c r="A447" s="236"/>
      <c r="B447" s="214" t="s">
        <v>25</v>
      </c>
      <c r="C447" s="33">
        <v>142.62014600000001</v>
      </c>
      <c r="D447" s="33">
        <v>309.22214600000001</v>
      </c>
      <c r="E447" s="33">
        <v>555.99450000000002</v>
      </c>
      <c r="F447" s="31">
        <f>(D447-E447)/E447*100</f>
        <v>-44.38395595639885</v>
      </c>
      <c r="G447" s="123">
        <v>46</v>
      </c>
      <c r="H447" s="123">
        <v>66705.415999999997</v>
      </c>
      <c r="I447" s="123">
        <v>45</v>
      </c>
      <c r="J447" s="123">
        <v>63.639899999999997</v>
      </c>
      <c r="K447" s="123">
        <v>112.23090000000001</v>
      </c>
      <c r="L447" s="123">
        <v>180.505</v>
      </c>
      <c r="M447" s="31">
        <f t="shared" si="91"/>
        <v>-37.823938395058306</v>
      </c>
      <c r="N447" s="108">
        <f>D447/D512*100</f>
        <v>7.2756424454338591</v>
      </c>
    </row>
    <row r="448" spans="1:14">
      <c r="A448" s="236"/>
      <c r="B448" s="214" t="s">
        <v>26</v>
      </c>
      <c r="C448" s="31">
        <v>4.4728079999999997</v>
      </c>
      <c r="D448" s="31">
        <v>46.479826000000003</v>
      </c>
      <c r="E448" s="31">
        <v>41.158700000000003</v>
      </c>
      <c r="F448" s="31">
        <f>(D448-E448)/E448*100</f>
        <v>12.928314062397497</v>
      </c>
      <c r="G448" s="121">
        <v>466</v>
      </c>
      <c r="H448" s="121">
        <v>19728.7</v>
      </c>
      <c r="I448" s="121">
        <v>17</v>
      </c>
      <c r="J448" s="121">
        <v>0.34900900000000001</v>
      </c>
      <c r="K448" s="121">
        <v>8.1710499999999993</v>
      </c>
      <c r="L448" s="121">
        <v>29.138500000000001</v>
      </c>
      <c r="M448" s="31">
        <f t="shared" si="91"/>
        <v>-71.957890763079774</v>
      </c>
      <c r="N448" s="108">
        <f>D448/D513*100</f>
        <v>6.6208513245575471</v>
      </c>
    </row>
    <row r="449" spans="1:14">
      <c r="A449" s="236"/>
      <c r="B449" s="214" t="s">
        <v>27</v>
      </c>
      <c r="C449" s="34">
        <v>0</v>
      </c>
      <c r="D449" s="34">
        <v>0</v>
      </c>
      <c r="E449" s="34">
        <v>0</v>
      </c>
      <c r="F449" s="31" t="e">
        <f>(D449-E449)/E449*100</f>
        <v>#DIV/0!</v>
      </c>
      <c r="G449" s="121"/>
      <c r="H449" s="121">
        <v>0</v>
      </c>
      <c r="I449" s="121"/>
      <c r="J449" s="121">
        <v>0</v>
      </c>
      <c r="K449" s="122">
        <v>0</v>
      </c>
      <c r="L449" s="121">
        <v>0</v>
      </c>
      <c r="M449" s="31" t="e">
        <f t="shared" si="91"/>
        <v>#DIV/0!</v>
      </c>
      <c r="N449" s="108">
        <f>D449/D514*100</f>
        <v>0</v>
      </c>
    </row>
    <row r="450" spans="1:14">
      <c r="A450" s="236"/>
      <c r="B450" s="14" t="s">
        <v>28</v>
      </c>
      <c r="C450" s="34">
        <v>0</v>
      </c>
      <c r="D450" s="34">
        <v>0</v>
      </c>
      <c r="E450" s="34">
        <v>0</v>
      </c>
      <c r="F450" s="31" t="e">
        <f>(D450-E450)/E450*100</f>
        <v>#DIV/0!</v>
      </c>
      <c r="G450" s="122"/>
      <c r="H450" s="122">
        <v>0</v>
      </c>
      <c r="I450" s="122"/>
      <c r="J450" s="122">
        <v>0</v>
      </c>
      <c r="K450" s="122">
        <v>0</v>
      </c>
      <c r="L450" s="122">
        <v>0</v>
      </c>
      <c r="M450" s="31"/>
      <c r="N450" s="108" t="e">
        <f>D450/D515*100</f>
        <v>#DIV/0!</v>
      </c>
    </row>
    <row r="451" spans="1:14">
      <c r="A451" s="236"/>
      <c r="B451" s="14" t="s">
        <v>29</v>
      </c>
      <c r="C451" s="34">
        <v>0</v>
      </c>
      <c r="D451" s="34">
        <v>0</v>
      </c>
      <c r="E451" s="34">
        <v>0</v>
      </c>
      <c r="F451" s="31"/>
      <c r="G451" s="122"/>
      <c r="H451" s="122">
        <v>0</v>
      </c>
      <c r="I451" s="122"/>
      <c r="J451" s="122">
        <v>0</v>
      </c>
      <c r="K451" s="122">
        <v>0</v>
      </c>
      <c r="L451" s="122">
        <v>0</v>
      </c>
      <c r="M451" s="31"/>
      <c r="N451" s="108"/>
    </row>
    <row r="452" spans="1:14">
      <c r="A452" s="236"/>
      <c r="B452" s="14" t="s">
        <v>30</v>
      </c>
      <c r="C452" s="34">
        <v>0</v>
      </c>
      <c r="D452" s="34">
        <v>0</v>
      </c>
      <c r="E452" s="34">
        <v>0</v>
      </c>
      <c r="F452" s="31"/>
      <c r="G452" s="122"/>
      <c r="H452" s="122">
        <v>0</v>
      </c>
      <c r="I452" s="122"/>
      <c r="J452" s="122">
        <v>0</v>
      </c>
      <c r="K452" s="122">
        <v>0</v>
      </c>
      <c r="L452" s="122">
        <v>0</v>
      </c>
      <c r="M452" s="31" t="e">
        <f>(K452-L452)/L452*100</f>
        <v>#DIV/0!</v>
      </c>
      <c r="N452" s="108"/>
    </row>
    <row r="453" spans="1:14" ht="14.25" thickBot="1">
      <c r="A453" s="222"/>
      <c r="B453" s="15" t="s">
        <v>31</v>
      </c>
      <c r="C453" s="16">
        <f t="shared" ref="C453:L453" si="92">C441+C443+C444+C445+C446+C447+C448+C449</f>
        <v>185.48327499999999</v>
      </c>
      <c r="D453" s="16">
        <f t="shared" si="92"/>
        <v>568.03859</v>
      </c>
      <c r="E453" s="16">
        <f t="shared" si="92"/>
        <v>843.78489999999999</v>
      </c>
      <c r="F453" s="16">
        <f>(D453-E453)/E453*100</f>
        <v>-32.679692419240972</v>
      </c>
      <c r="G453" s="16">
        <f t="shared" si="92"/>
        <v>3666</v>
      </c>
      <c r="H453" s="16">
        <f t="shared" si="92"/>
        <v>241897.41702599998</v>
      </c>
      <c r="I453" s="16">
        <f t="shared" si="92"/>
        <v>370</v>
      </c>
      <c r="J453" s="16">
        <f t="shared" si="92"/>
        <v>93.699883</v>
      </c>
      <c r="K453" s="16">
        <f t="shared" si="92"/>
        <v>251.86349200000004</v>
      </c>
      <c r="L453" s="16">
        <f t="shared" si="92"/>
        <v>338.62110000000001</v>
      </c>
      <c r="M453" s="16">
        <f>(K453-L453)/L453*100</f>
        <v>-25.620851151921713</v>
      </c>
      <c r="N453" s="109">
        <f>D453/D518*100</f>
        <v>5.1425851128437046</v>
      </c>
    </row>
    <row r="454" spans="1:14" ht="14.25" thickTop="1">
      <c r="A454" s="236" t="s">
        <v>36</v>
      </c>
      <c r="B454" s="214" t="s">
        <v>19</v>
      </c>
      <c r="C454" s="32">
        <v>22.421664</v>
      </c>
      <c r="D454" s="32">
        <v>139.463401</v>
      </c>
      <c r="E454" s="32">
        <v>301.17340000000002</v>
      </c>
      <c r="F454" s="34">
        <f>(D454-E454)/E454*100</f>
        <v>-53.69332052565067</v>
      </c>
      <c r="G454" s="31">
        <v>1137</v>
      </c>
      <c r="H454" s="31">
        <v>122887.08082</v>
      </c>
      <c r="I454" s="33">
        <v>131</v>
      </c>
      <c r="J454" s="31">
        <v>-0.244537</v>
      </c>
      <c r="K454" s="31">
        <v>93.985592999999994</v>
      </c>
      <c r="L454" s="31">
        <v>120.5445</v>
      </c>
      <c r="M454" s="31">
        <f>(K454-L454)/L454*100</f>
        <v>-22.032450256959052</v>
      </c>
      <c r="N454" s="108">
        <f>D454/D506*100</f>
        <v>2.9479794266721004</v>
      </c>
    </row>
    <row r="455" spans="1:14">
      <c r="A455" s="236"/>
      <c r="B455" s="214" t="s">
        <v>20</v>
      </c>
      <c r="C455" s="31">
        <v>10.741329</v>
      </c>
      <c r="D455" s="31">
        <v>59.802610999999999</v>
      </c>
      <c r="E455" s="31">
        <v>17.084900000000001</v>
      </c>
      <c r="F455" s="31">
        <f>(D455-E455)/E455*100</f>
        <v>250.03196389794491</v>
      </c>
      <c r="G455" s="31">
        <v>670</v>
      </c>
      <c r="H455" s="31">
        <v>13400</v>
      </c>
      <c r="I455" s="33">
        <v>41</v>
      </c>
      <c r="J455" s="31">
        <v>0.47</v>
      </c>
      <c r="K455" s="31">
        <v>11.525859000000001</v>
      </c>
      <c r="L455" s="31">
        <v>39.186900000000001</v>
      </c>
      <c r="M455" s="34">
        <f>(K455-L455)/L455*100</f>
        <v>-70.587469281826316</v>
      </c>
      <c r="N455" s="108">
        <f>D455/D507*100</f>
        <v>3.5463670424611071</v>
      </c>
    </row>
    <row r="456" spans="1:14">
      <c r="A456" s="236"/>
      <c r="B456" s="214" t="s">
        <v>21</v>
      </c>
      <c r="C456" s="31">
        <v>0</v>
      </c>
      <c r="D456" s="31">
        <v>1.6056600000000001</v>
      </c>
      <c r="E456" s="31">
        <v>0</v>
      </c>
      <c r="F456" s="31"/>
      <c r="G456" s="31">
        <v>3</v>
      </c>
      <c r="H456" s="31">
        <v>2111</v>
      </c>
      <c r="I456" s="33">
        <v>0</v>
      </c>
      <c r="J456" s="31">
        <v>0</v>
      </c>
      <c r="K456" s="31">
        <v>0</v>
      </c>
      <c r="L456" s="31">
        <v>0</v>
      </c>
      <c r="M456" s="34"/>
      <c r="N456" s="108"/>
    </row>
    <row r="457" spans="1:14">
      <c r="A457" s="236"/>
      <c r="B457" s="214" t="s">
        <v>22</v>
      </c>
      <c r="C457" s="31">
        <v>0.42660500000000001</v>
      </c>
      <c r="D457" s="31">
        <v>1.0367820000000001</v>
      </c>
      <c r="E457" s="31">
        <v>1.3302</v>
      </c>
      <c r="F457" s="31">
        <f>(D457-E457)/E457*100</f>
        <v>-22.058186738836262</v>
      </c>
      <c r="G457" s="31">
        <v>78</v>
      </c>
      <c r="H457" s="31">
        <v>4764.2</v>
      </c>
      <c r="I457" s="33">
        <v>0</v>
      </c>
      <c r="J457" s="31">
        <v>0</v>
      </c>
      <c r="K457" s="31">
        <v>0</v>
      </c>
      <c r="L457" s="31">
        <v>0.6</v>
      </c>
      <c r="M457" s="34">
        <f t="shared" ref="M457:M462" si="93">(K457-L457)/L457*100</f>
        <v>-100</v>
      </c>
      <c r="N457" s="108">
        <f>D457/D509*100</f>
        <v>0.24658805327781508</v>
      </c>
    </row>
    <row r="458" spans="1:14">
      <c r="A458" s="236"/>
      <c r="B458" s="214" t="s">
        <v>23</v>
      </c>
      <c r="C458" s="31">
        <v>0</v>
      </c>
      <c r="D458" s="31">
        <v>0.55377600000000005</v>
      </c>
      <c r="E458" s="31">
        <v>0.66169999999999995</v>
      </c>
      <c r="F458" s="31"/>
      <c r="G458" s="31">
        <v>7</v>
      </c>
      <c r="H458" s="31">
        <v>5022</v>
      </c>
      <c r="I458" s="33">
        <v>0</v>
      </c>
      <c r="J458" s="31">
        <v>0</v>
      </c>
      <c r="K458" s="31">
        <v>0</v>
      </c>
      <c r="L458" s="31">
        <v>0</v>
      </c>
      <c r="M458" s="34"/>
      <c r="N458" s="108">
        <f>D458/D510*100</f>
        <v>6.0111657521077975</v>
      </c>
    </row>
    <row r="459" spans="1:14">
      <c r="A459" s="236"/>
      <c r="B459" s="214" t="s">
        <v>24</v>
      </c>
      <c r="C459" s="31">
        <v>4.7169999999999997E-2</v>
      </c>
      <c r="D459" s="31">
        <v>0.114718</v>
      </c>
      <c r="E459" s="31">
        <v>0</v>
      </c>
      <c r="F459" s="31" t="e">
        <f>(D459-E459)/E459*100</f>
        <v>#DIV/0!</v>
      </c>
      <c r="G459" s="31">
        <v>4</v>
      </c>
      <c r="H459" s="31">
        <v>35</v>
      </c>
      <c r="I459" s="33">
        <v>0</v>
      </c>
      <c r="J459" s="31">
        <v>0</v>
      </c>
      <c r="K459" s="31">
        <v>0</v>
      </c>
      <c r="L459" s="31">
        <v>0</v>
      </c>
      <c r="M459" s="34"/>
      <c r="N459" s="108">
        <f>D459/D511*100</f>
        <v>1.494767183209593E-2</v>
      </c>
    </row>
    <row r="460" spans="1:14">
      <c r="A460" s="236"/>
      <c r="B460" s="214" t="s">
        <v>25</v>
      </c>
      <c r="C460" s="33">
        <v>0</v>
      </c>
      <c r="D460" s="33">
        <v>0</v>
      </c>
      <c r="E460" s="31">
        <v>0</v>
      </c>
      <c r="F460" s="31"/>
      <c r="G460" s="33">
        <v>0</v>
      </c>
      <c r="H460" s="33">
        <v>0</v>
      </c>
      <c r="I460" s="33">
        <v>0</v>
      </c>
      <c r="J460" s="33">
        <v>0</v>
      </c>
      <c r="K460" s="33">
        <v>0</v>
      </c>
      <c r="L460" s="31">
        <v>0</v>
      </c>
      <c r="M460" s="34"/>
      <c r="N460" s="108"/>
    </row>
    <row r="461" spans="1:14">
      <c r="A461" s="236"/>
      <c r="B461" s="214" t="s">
        <v>26</v>
      </c>
      <c r="C461" s="31">
        <v>3.968188</v>
      </c>
      <c r="D461" s="31">
        <v>18.595597000000001</v>
      </c>
      <c r="E461" s="31">
        <v>46.927100000000003</v>
      </c>
      <c r="F461" s="31">
        <f>(D461-E461)/E461*100</f>
        <v>-60.373436670921485</v>
      </c>
      <c r="G461" s="31">
        <v>507</v>
      </c>
      <c r="H461" s="31">
        <v>201485.88</v>
      </c>
      <c r="I461" s="33">
        <v>22</v>
      </c>
      <c r="J461" s="31">
        <v>0</v>
      </c>
      <c r="K461" s="31">
        <v>4.4930760000000003</v>
      </c>
      <c r="L461" s="31">
        <v>1.4379</v>
      </c>
      <c r="M461" s="34">
        <f t="shared" si="93"/>
        <v>212.47485916962239</v>
      </c>
      <c r="N461" s="108">
        <f>D461/D513*100</f>
        <v>2.6488628212245966</v>
      </c>
    </row>
    <row r="462" spans="1:14">
      <c r="A462" s="236"/>
      <c r="B462" s="214" t="s">
        <v>27</v>
      </c>
      <c r="C462" s="31">
        <v>0</v>
      </c>
      <c r="D462" s="34">
        <v>0</v>
      </c>
      <c r="E462" s="31">
        <v>0</v>
      </c>
      <c r="F462" s="31"/>
      <c r="G462" s="34">
        <v>0</v>
      </c>
      <c r="H462" s="34">
        <v>0</v>
      </c>
      <c r="I462" s="33">
        <v>0</v>
      </c>
      <c r="J462" s="31">
        <v>0</v>
      </c>
      <c r="K462" s="31">
        <v>0</v>
      </c>
      <c r="L462" s="31">
        <v>0</v>
      </c>
      <c r="M462" s="34" t="e">
        <f t="shared" si="93"/>
        <v>#DIV/0!</v>
      </c>
      <c r="N462" s="108">
        <f>D462/D514*100</f>
        <v>0</v>
      </c>
    </row>
    <row r="463" spans="1:14">
      <c r="A463" s="236"/>
      <c r="B463" s="14" t="s">
        <v>28</v>
      </c>
      <c r="C463" s="34">
        <v>0</v>
      </c>
      <c r="D463" s="34">
        <v>0</v>
      </c>
      <c r="E463" s="41">
        <v>0</v>
      </c>
      <c r="F463" s="31"/>
      <c r="G463" s="34">
        <v>0</v>
      </c>
      <c r="H463" s="34">
        <v>0</v>
      </c>
      <c r="I463" s="33">
        <v>0</v>
      </c>
      <c r="J463" s="31">
        <v>0</v>
      </c>
      <c r="K463" s="31">
        <v>0</v>
      </c>
      <c r="L463" s="41">
        <v>0</v>
      </c>
      <c r="M463" s="31"/>
      <c r="N463" s="108"/>
    </row>
    <row r="464" spans="1:14">
      <c r="A464" s="236"/>
      <c r="B464" s="14" t="s">
        <v>29</v>
      </c>
      <c r="C464" s="34">
        <v>0</v>
      </c>
      <c r="D464" s="34">
        <v>0</v>
      </c>
      <c r="E464" s="41">
        <v>0</v>
      </c>
      <c r="F464" s="31"/>
      <c r="G464" s="34">
        <v>0</v>
      </c>
      <c r="H464" s="34">
        <v>0</v>
      </c>
      <c r="I464" s="33">
        <v>0</v>
      </c>
      <c r="J464" s="31">
        <v>0</v>
      </c>
      <c r="K464" s="31">
        <v>0</v>
      </c>
      <c r="L464" s="41">
        <v>0</v>
      </c>
      <c r="M464" s="31"/>
      <c r="N464" s="108">
        <f>D464/D516*100</f>
        <v>0</v>
      </c>
    </row>
    <row r="465" spans="1:14">
      <c r="A465" s="236"/>
      <c r="B465" s="14" t="s">
        <v>30</v>
      </c>
      <c r="C465" s="41">
        <v>0</v>
      </c>
      <c r="D465" s="41">
        <v>0</v>
      </c>
      <c r="E465" s="41">
        <v>0</v>
      </c>
      <c r="F465" s="31"/>
      <c r="G465" s="33">
        <v>0</v>
      </c>
      <c r="H465" s="33">
        <v>0</v>
      </c>
      <c r="I465" s="34">
        <v>0</v>
      </c>
      <c r="J465" s="34">
        <v>0</v>
      </c>
      <c r="K465" s="34">
        <v>0</v>
      </c>
      <c r="L465" s="34">
        <v>0</v>
      </c>
      <c r="M465" s="31"/>
      <c r="N465" s="108"/>
    </row>
    <row r="466" spans="1:14" ht="14.25" thickBot="1">
      <c r="A466" s="222"/>
      <c r="B466" s="15" t="s">
        <v>31</v>
      </c>
      <c r="C466" s="16">
        <f t="shared" ref="C466:L466" si="94">C454+C456+C457+C458+C459+C460+C461+C462</f>
        <v>26.863627000000001</v>
      </c>
      <c r="D466" s="16">
        <f t="shared" si="94"/>
        <v>161.369934</v>
      </c>
      <c r="E466" s="16">
        <f t="shared" si="94"/>
        <v>350.0924</v>
      </c>
      <c r="F466" s="16">
        <f t="shared" ref="F466:F472" si="95">(D466-E466)/E466*100</f>
        <v>-53.906473262487275</v>
      </c>
      <c r="G466" s="16">
        <f t="shared" si="94"/>
        <v>1736</v>
      </c>
      <c r="H466" s="16">
        <f t="shared" si="94"/>
        <v>336305.16081999999</v>
      </c>
      <c r="I466" s="16">
        <f t="shared" si="94"/>
        <v>153</v>
      </c>
      <c r="J466" s="16">
        <f t="shared" si="94"/>
        <v>-0.244537</v>
      </c>
      <c r="K466" s="16">
        <f t="shared" si="94"/>
        <v>98.478668999999996</v>
      </c>
      <c r="L466" s="16">
        <f t="shared" si="94"/>
        <v>122.58239999999999</v>
      </c>
      <c r="M466" s="16">
        <f>(K466-L466)/L466*100</f>
        <v>-19.663288530816818</v>
      </c>
      <c r="N466" s="109">
        <f>D466/D518*100</f>
        <v>1.4609194425487382</v>
      </c>
    </row>
    <row r="467" spans="1:14" ht="14.25" thickTop="1">
      <c r="A467" s="239" t="s">
        <v>40</v>
      </c>
      <c r="B467" s="18" t="s">
        <v>19</v>
      </c>
      <c r="C467" s="34">
        <v>67.334366000000003</v>
      </c>
      <c r="D467" s="34">
        <v>467.27832999999998</v>
      </c>
      <c r="E467" s="34">
        <v>517.78689299999996</v>
      </c>
      <c r="F467" s="116">
        <f t="shared" si="95"/>
        <v>-9.7547009557076567</v>
      </c>
      <c r="G467" s="34">
        <v>4338</v>
      </c>
      <c r="H467" s="34">
        <v>413865.76282</v>
      </c>
      <c r="I467" s="34">
        <v>315</v>
      </c>
      <c r="J467" s="34">
        <v>8.08</v>
      </c>
      <c r="K467" s="34">
        <v>219.27</v>
      </c>
      <c r="L467" s="31">
        <v>190.36</v>
      </c>
      <c r="M467" s="34">
        <f>(K467-L467)/L467*100</f>
        <v>15.187014078587936</v>
      </c>
      <c r="N467" s="111">
        <f t="shared" ref="N467:N475" si="96">D467/D506*100</f>
        <v>9.8773362293788924</v>
      </c>
    </row>
    <row r="468" spans="1:14">
      <c r="A468" s="236"/>
      <c r="B468" s="214" t="s">
        <v>20</v>
      </c>
      <c r="C468" s="34">
        <v>24.286915</v>
      </c>
      <c r="D468" s="34">
        <v>174.25827900000002</v>
      </c>
      <c r="E468" s="34">
        <v>139.5966</v>
      </c>
      <c r="F468" s="31">
        <f t="shared" si="95"/>
        <v>24.829887690674429</v>
      </c>
      <c r="G468" s="34">
        <v>2219</v>
      </c>
      <c r="H468" s="34">
        <v>44380</v>
      </c>
      <c r="I468" s="34">
        <v>142</v>
      </c>
      <c r="J468" s="34">
        <v>1.86</v>
      </c>
      <c r="K468" s="34">
        <v>88.73</v>
      </c>
      <c r="L468" s="31">
        <v>61.49</v>
      </c>
      <c r="M468" s="34">
        <f>(K468-L468)/L468*100</f>
        <v>44.299886160351278</v>
      </c>
      <c r="N468" s="108">
        <f t="shared" si="96"/>
        <v>10.333726357225313</v>
      </c>
    </row>
    <row r="469" spans="1:14">
      <c r="A469" s="236"/>
      <c r="B469" s="214" t="s">
        <v>21</v>
      </c>
      <c r="C469" s="34">
        <v>2.7075960000000001</v>
      </c>
      <c r="D469" s="34">
        <v>31.040096999999999</v>
      </c>
      <c r="E469" s="34">
        <v>4.1474089999999997</v>
      </c>
      <c r="F469" s="31">
        <f t="shared" si="95"/>
        <v>648.42141201892559</v>
      </c>
      <c r="G469" s="34">
        <v>20</v>
      </c>
      <c r="H469" s="34">
        <v>71191.270990000005</v>
      </c>
      <c r="I469" s="34"/>
      <c r="J469" s="34"/>
      <c r="K469" s="34"/>
      <c r="L469" s="31"/>
      <c r="M469" s="34"/>
      <c r="N469" s="108">
        <f t="shared" si="96"/>
        <v>19.474309350545358</v>
      </c>
    </row>
    <row r="470" spans="1:14">
      <c r="A470" s="236"/>
      <c r="B470" s="214" t="s">
        <v>22</v>
      </c>
      <c r="C470" s="34">
        <v>8.2616520000000016</v>
      </c>
      <c r="D470" s="34">
        <v>152.071147</v>
      </c>
      <c r="E470" s="34">
        <v>54.723335999999996</v>
      </c>
      <c r="F470" s="31">
        <f t="shared" si="95"/>
        <v>177.89085628843975</v>
      </c>
      <c r="G470" s="34">
        <v>3621</v>
      </c>
      <c r="H470" s="34">
        <v>222885.00675</v>
      </c>
      <c r="I470" s="34">
        <v>101</v>
      </c>
      <c r="J470" s="34">
        <v>9.6999999999999993</v>
      </c>
      <c r="K470" s="34">
        <v>24.11</v>
      </c>
      <c r="L470" s="31">
        <v>15.3</v>
      </c>
      <c r="M470" s="34">
        <f>(K470-L470)/L470*100</f>
        <v>57.581699346405216</v>
      </c>
      <c r="N470" s="108">
        <f t="shared" si="96"/>
        <v>36.168575552483013</v>
      </c>
    </row>
    <row r="471" spans="1:14">
      <c r="A471" s="236"/>
      <c r="B471" s="214" t="s">
        <v>23</v>
      </c>
      <c r="C471" s="34">
        <v>9.4340000000000007E-2</v>
      </c>
      <c r="D471" s="34">
        <v>0.18868000000000001</v>
      </c>
      <c r="E471" s="34">
        <v>0.11320799999999999</v>
      </c>
      <c r="F471" s="31">
        <f t="shared" si="95"/>
        <v>66.6666666666667</v>
      </c>
      <c r="G471" s="34">
        <v>2</v>
      </c>
      <c r="H471" s="34">
        <v>1000.2</v>
      </c>
      <c r="I471" s="34"/>
      <c r="J471" s="34"/>
      <c r="K471" s="34"/>
      <c r="L471" s="31"/>
      <c r="M471" s="34" t="e">
        <f>(K471-L471)/L471*100</f>
        <v>#DIV/0!</v>
      </c>
      <c r="N471" s="108">
        <f t="shared" si="96"/>
        <v>2.0480966204886082</v>
      </c>
    </row>
    <row r="472" spans="1:14">
      <c r="A472" s="236"/>
      <c r="B472" s="214" t="s">
        <v>24</v>
      </c>
      <c r="C472" s="34">
        <v>2.6340400000000002</v>
      </c>
      <c r="D472" s="34">
        <v>24.717839000000001</v>
      </c>
      <c r="E472" s="34">
        <v>47.029795</v>
      </c>
      <c r="F472" s="31">
        <f t="shared" si="95"/>
        <v>-47.442171500003347</v>
      </c>
      <c r="G472" s="34">
        <v>23</v>
      </c>
      <c r="H472" s="34">
        <v>13433.332700000001</v>
      </c>
      <c r="I472" s="34">
        <v>7</v>
      </c>
      <c r="J472" s="34"/>
      <c r="K472" s="34">
        <v>23.17</v>
      </c>
      <c r="L472" s="31">
        <v>70.209999999999994</v>
      </c>
      <c r="M472" s="34">
        <f>(K472-L472)/L472*100</f>
        <v>-66.999002991026913</v>
      </c>
      <c r="N472" s="108">
        <f t="shared" si="96"/>
        <v>3.2207164156503971</v>
      </c>
    </row>
    <row r="473" spans="1:14">
      <c r="A473" s="236"/>
      <c r="B473" s="214" t="s">
        <v>25</v>
      </c>
      <c r="C473" s="34">
        <v>0</v>
      </c>
      <c r="D473" s="34">
        <v>6.5347540000000004</v>
      </c>
      <c r="E473" s="34">
        <v>16.587754</v>
      </c>
      <c r="F473" s="31"/>
      <c r="G473" s="34">
        <v>13</v>
      </c>
      <c r="H473" s="34">
        <v>525.80057900000008</v>
      </c>
      <c r="I473" s="34">
        <v>9</v>
      </c>
      <c r="J473" s="34"/>
      <c r="K473" s="34">
        <v>116.09</v>
      </c>
      <c r="L473" s="31">
        <v>10.27</v>
      </c>
      <c r="M473" s="34"/>
      <c r="N473" s="108">
        <f t="shared" si="96"/>
        <v>0.15375526684582511</v>
      </c>
    </row>
    <row r="474" spans="1:14">
      <c r="A474" s="236"/>
      <c r="B474" s="214" t="s">
        <v>26</v>
      </c>
      <c r="C474" s="34">
        <v>35.227561999999999</v>
      </c>
      <c r="D474" s="34">
        <v>100.25758499999999</v>
      </c>
      <c r="E474" s="34">
        <v>81.817788000000007</v>
      </c>
      <c r="F474" s="31">
        <f>(D474-E474)/E474*100</f>
        <v>22.537638147831597</v>
      </c>
      <c r="G474" s="34">
        <v>2013</v>
      </c>
      <c r="H474" s="34">
        <v>271663.92740000004</v>
      </c>
      <c r="I474" s="34">
        <v>33</v>
      </c>
      <c r="J474" s="34"/>
      <c r="K474" s="34">
        <v>13.05</v>
      </c>
      <c r="L474" s="31">
        <v>1.72</v>
      </c>
      <c r="M474" s="34">
        <f>(K474-L474)/L474*100</f>
        <v>658.72093023255809</v>
      </c>
      <c r="N474" s="108">
        <f t="shared" si="96"/>
        <v>14.281261819788025</v>
      </c>
    </row>
    <row r="475" spans="1:14">
      <c r="A475" s="236"/>
      <c r="B475" s="214" t="s">
        <v>27</v>
      </c>
      <c r="C475" s="34">
        <v>0</v>
      </c>
      <c r="D475" s="34">
        <v>9.556400000000001E-2</v>
      </c>
      <c r="E475" s="34">
        <v>1.1625450000000002</v>
      </c>
      <c r="F475" s="31">
        <f>(D475-E475)/E475*100</f>
        <v>-91.77975906309004</v>
      </c>
      <c r="G475" s="34">
        <v>8</v>
      </c>
      <c r="H475" s="34">
        <v>154</v>
      </c>
      <c r="I475" s="31"/>
      <c r="J475" s="31"/>
      <c r="K475" s="31"/>
      <c r="L475" s="31"/>
      <c r="M475" s="31"/>
      <c r="N475" s="108">
        <f t="shared" si="96"/>
        <v>1.5107585663507632</v>
      </c>
    </row>
    <row r="476" spans="1:14">
      <c r="A476" s="236"/>
      <c r="B476" s="14" t="s">
        <v>28</v>
      </c>
      <c r="C476" s="34">
        <v>0</v>
      </c>
      <c r="D476" s="34">
        <v>0</v>
      </c>
      <c r="E476" s="34">
        <v>0</v>
      </c>
      <c r="F476" s="31"/>
      <c r="G476" s="34">
        <v>0</v>
      </c>
      <c r="H476" s="34">
        <v>0</v>
      </c>
      <c r="I476" s="34"/>
      <c r="J476" s="34"/>
      <c r="K476" s="34"/>
      <c r="L476" s="34"/>
      <c r="M476" s="31"/>
      <c r="N476" s="108"/>
    </row>
    <row r="477" spans="1:14">
      <c r="A477" s="236"/>
      <c r="B477" s="14" t="s">
        <v>29</v>
      </c>
      <c r="C477" s="34">
        <v>0</v>
      </c>
      <c r="D477" s="34">
        <v>0</v>
      </c>
      <c r="E477" s="34">
        <v>0</v>
      </c>
      <c r="F477" s="31" t="e">
        <f>(D477-E477)/E477*100</f>
        <v>#DIV/0!</v>
      </c>
      <c r="G477" s="34">
        <v>0</v>
      </c>
      <c r="H477" s="34">
        <v>0</v>
      </c>
      <c r="I477" s="34"/>
      <c r="J477" s="34"/>
      <c r="K477" s="34"/>
      <c r="L477" s="34"/>
      <c r="M477" s="31"/>
      <c r="N477" s="108">
        <f>D477/D516*100</f>
        <v>0</v>
      </c>
    </row>
    <row r="478" spans="1:14">
      <c r="A478" s="236"/>
      <c r="B478" s="14" t="s">
        <v>30</v>
      </c>
      <c r="C478" s="34">
        <v>0</v>
      </c>
      <c r="D478" s="34">
        <v>0</v>
      </c>
      <c r="E478" s="34">
        <v>0</v>
      </c>
      <c r="F478" s="31"/>
      <c r="G478" s="34">
        <v>0</v>
      </c>
      <c r="H478" s="34">
        <v>0</v>
      </c>
      <c r="I478" s="34"/>
      <c r="J478" s="34"/>
      <c r="K478" s="34"/>
      <c r="L478" s="34"/>
      <c r="M478" s="31"/>
      <c r="N478" s="108"/>
    </row>
    <row r="479" spans="1:14" ht="14.25" thickBot="1">
      <c r="A479" s="222"/>
      <c r="B479" s="15" t="s">
        <v>31</v>
      </c>
      <c r="C479" s="16">
        <f t="shared" ref="C479:L479" si="97">C467+C469+C470+C471+C472+C473+C474+C475</f>
        <v>116.259556</v>
      </c>
      <c r="D479" s="16">
        <f t="shared" si="97"/>
        <v>782.18399599999998</v>
      </c>
      <c r="E479" s="16">
        <f t="shared" si="97"/>
        <v>723.36872800000003</v>
      </c>
      <c r="F479" s="16">
        <f>(D479-E479)/E479*100</f>
        <v>8.1307451820062564</v>
      </c>
      <c r="G479" s="16">
        <f t="shared" si="97"/>
        <v>10038</v>
      </c>
      <c r="H479" s="16">
        <f t="shared" si="97"/>
        <v>994719.30123900005</v>
      </c>
      <c r="I479" s="16">
        <f t="shared" si="97"/>
        <v>465</v>
      </c>
      <c r="J479" s="16">
        <f t="shared" si="97"/>
        <v>17.78</v>
      </c>
      <c r="K479" s="16">
        <f t="shared" si="97"/>
        <v>395.69</v>
      </c>
      <c r="L479" s="16">
        <f t="shared" si="97"/>
        <v>287.86</v>
      </c>
      <c r="M479" s="16">
        <f>(K479-L479)/L479*100</f>
        <v>37.459181546585143</v>
      </c>
      <c r="N479" s="109">
        <f>D479/D518*100</f>
        <v>7.0812931447741949</v>
      </c>
    </row>
    <row r="480" spans="1:14" ht="14.25" thickTop="1">
      <c r="A480" s="221" t="s">
        <v>67</v>
      </c>
      <c r="B480" s="18" t="s">
        <v>19</v>
      </c>
      <c r="C480" s="32">
        <v>34.882986000000017</v>
      </c>
      <c r="D480" s="32">
        <v>252.26682500000001</v>
      </c>
      <c r="E480" s="32">
        <v>130.1874</v>
      </c>
      <c r="F480" s="116">
        <f>(D480-E480)/E480*100</f>
        <v>93.772073948784609</v>
      </c>
      <c r="G480" s="31">
        <v>2129</v>
      </c>
      <c r="H480" s="31">
        <v>184226</v>
      </c>
      <c r="I480" s="31">
        <v>153</v>
      </c>
      <c r="J480" s="31">
        <v>2</v>
      </c>
      <c r="K480" s="31">
        <v>24</v>
      </c>
      <c r="L480" s="31">
        <v>31.212443</v>
      </c>
      <c r="M480" s="32">
        <f>(K480-L480)/L480*100</f>
        <v>-23.107588854867913</v>
      </c>
      <c r="N480" s="113">
        <f>D480/D506*100</f>
        <v>5.3324198664271147</v>
      </c>
    </row>
    <row r="481" spans="1:14">
      <c r="A481" s="221"/>
      <c r="B481" s="214" t="s">
        <v>20</v>
      </c>
      <c r="C481" s="32">
        <v>15.477568999999988</v>
      </c>
      <c r="D481" s="32">
        <v>101.83532599999999</v>
      </c>
      <c r="E481" s="32">
        <v>45.913457000000001</v>
      </c>
      <c r="F481" s="31">
        <f>(D481-E481)/E481*100</f>
        <v>121.79842829086034</v>
      </c>
      <c r="G481" s="31">
        <v>1190</v>
      </c>
      <c r="H481" s="31">
        <v>23800</v>
      </c>
      <c r="I481" s="31">
        <v>75</v>
      </c>
      <c r="J481" s="31">
        <v>1</v>
      </c>
      <c r="K481" s="31">
        <v>11</v>
      </c>
      <c r="L481" s="31">
        <v>9.5702859999999994</v>
      </c>
      <c r="M481" s="34">
        <f>(K481-L481)/L481*100</f>
        <v>14.939093774209052</v>
      </c>
      <c r="N481" s="113">
        <f>D481/D507*100</f>
        <v>6.0389577954160334</v>
      </c>
    </row>
    <row r="482" spans="1:14">
      <c r="A482" s="221"/>
      <c r="B482" s="214" t="s">
        <v>21</v>
      </c>
      <c r="C482" s="32">
        <v>0</v>
      </c>
      <c r="D482" s="32">
        <v>12.340506</v>
      </c>
      <c r="E482" s="32">
        <v>22.402370999999999</v>
      </c>
      <c r="F482" s="31">
        <f>(D482-E482)/E482*100</f>
        <v>-44.914286081593772</v>
      </c>
      <c r="G482" s="31">
        <v>7</v>
      </c>
      <c r="H482" s="31">
        <v>12051</v>
      </c>
      <c r="I482" s="31">
        <v>2</v>
      </c>
      <c r="J482" s="31">
        <v>0</v>
      </c>
      <c r="K482" s="31">
        <v>21</v>
      </c>
      <c r="L482" s="31">
        <v>22.300699999999999</v>
      </c>
      <c r="M482" s="31"/>
      <c r="N482" s="113">
        <f>D482/D508*100</f>
        <v>7.7423350637809252</v>
      </c>
    </row>
    <row r="483" spans="1:14">
      <c r="A483" s="221"/>
      <c r="B483" s="214" t="s">
        <v>22</v>
      </c>
      <c r="C483" s="32">
        <v>8.4811279999999982</v>
      </c>
      <c r="D483" s="32">
        <v>33.315080999999999</v>
      </c>
      <c r="E483" s="32">
        <v>16.826228</v>
      </c>
      <c r="F483" s="31">
        <f>(D483-E483)/E483*100</f>
        <v>97.994945747793267</v>
      </c>
      <c r="G483" s="31">
        <v>293</v>
      </c>
      <c r="H483" s="31">
        <v>310488</v>
      </c>
      <c r="I483" s="31">
        <v>18</v>
      </c>
      <c r="J483" s="31">
        <v>0</v>
      </c>
      <c r="K483" s="31">
        <v>1</v>
      </c>
      <c r="L483" s="31">
        <v>0.66479999999999995</v>
      </c>
      <c r="M483" s="31"/>
      <c r="N483" s="113">
        <f>D483/D509*100</f>
        <v>7.9236531581207261</v>
      </c>
    </row>
    <row r="484" spans="1:14">
      <c r="A484" s="221"/>
      <c r="B484" s="214" t="s">
        <v>23</v>
      </c>
      <c r="C484" s="32">
        <v>0</v>
      </c>
      <c r="D484" s="32">
        <v>0</v>
      </c>
      <c r="E484" s="32">
        <v>0</v>
      </c>
      <c r="F484" s="31"/>
      <c r="G484" s="31">
        <v>0</v>
      </c>
      <c r="H484" s="31">
        <v>0</v>
      </c>
      <c r="I484" s="31">
        <v>0</v>
      </c>
      <c r="J484" s="31">
        <v>0</v>
      </c>
      <c r="K484" s="31">
        <v>0</v>
      </c>
      <c r="L484" s="31">
        <v>0</v>
      </c>
      <c r="M484" s="31"/>
      <c r="N484" s="113"/>
    </row>
    <row r="485" spans="1:14">
      <c r="A485" s="221"/>
      <c r="B485" s="214" t="s">
        <v>24</v>
      </c>
      <c r="C485" s="32">
        <v>0.29830200000000001</v>
      </c>
      <c r="D485" s="32">
        <v>0.49943500000000002</v>
      </c>
      <c r="E485" s="32">
        <v>3.5735890000000001</v>
      </c>
      <c r="F485" s="31">
        <f>(D485-E485)/E485*100</f>
        <v>-86.024274196053312</v>
      </c>
      <c r="G485" s="31">
        <v>9</v>
      </c>
      <c r="H485" s="31">
        <v>336</v>
      </c>
      <c r="I485" s="31">
        <v>0</v>
      </c>
      <c r="J485" s="31">
        <v>0</v>
      </c>
      <c r="K485" s="31">
        <v>0</v>
      </c>
      <c r="L485" s="31">
        <v>0</v>
      </c>
      <c r="M485" s="31"/>
      <c r="N485" s="113">
        <f>D485/D511*100</f>
        <v>6.5076016679708776E-2</v>
      </c>
    </row>
    <row r="486" spans="1:14">
      <c r="A486" s="221"/>
      <c r="B486" s="214" t="s">
        <v>25</v>
      </c>
      <c r="C486" s="32">
        <v>0</v>
      </c>
      <c r="D486" s="32">
        <v>0</v>
      </c>
      <c r="E486" s="32">
        <v>0</v>
      </c>
      <c r="F486" s="31"/>
      <c r="G486" s="31">
        <v>0</v>
      </c>
      <c r="H486" s="31">
        <v>0</v>
      </c>
      <c r="I486" s="31">
        <v>0</v>
      </c>
      <c r="J486" s="31">
        <v>0</v>
      </c>
      <c r="K486" s="31">
        <v>0</v>
      </c>
      <c r="L486" s="31">
        <v>0</v>
      </c>
      <c r="M486" s="31"/>
      <c r="N486" s="113"/>
    </row>
    <row r="487" spans="1:14">
      <c r="A487" s="221"/>
      <c r="B487" s="214" t="s">
        <v>26</v>
      </c>
      <c r="C487" s="32">
        <v>17.915360999999997</v>
      </c>
      <c r="D487" s="32">
        <v>76.366258999999999</v>
      </c>
      <c r="E487" s="32">
        <v>45.308613000000001</v>
      </c>
      <c r="F487" s="31">
        <f>(D487-E487)/E487*100</f>
        <v>68.546891956282124</v>
      </c>
      <c r="G487" s="31">
        <v>1264</v>
      </c>
      <c r="H487" s="31">
        <v>861945</v>
      </c>
      <c r="I487" s="31">
        <v>38</v>
      </c>
      <c r="J487" s="31">
        <v>3</v>
      </c>
      <c r="K487" s="31">
        <v>9</v>
      </c>
      <c r="L487" s="31">
        <v>48.600124000000001</v>
      </c>
      <c r="M487" s="31"/>
      <c r="N487" s="113">
        <f>D487/D513*100</f>
        <v>10.878045177098009</v>
      </c>
    </row>
    <row r="488" spans="1:14">
      <c r="A488" s="221"/>
      <c r="B488" s="214" t="s">
        <v>27</v>
      </c>
      <c r="C488" s="32">
        <v>0</v>
      </c>
      <c r="D488" s="32">
        <v>0</v>
      </c>
      <c r="E488" s="32">
        <v>0</v>
      </c>
      <c r="F488" s="31"/>
      <c r="G488" s="31">
        <v>0</v>
      </c>
      <c r="H488" s="31">
        <v>0</v>
      </c>
      <c r="I488" s="31">
        <v>0</v>
      </c>
      <c r="J488" s="31">
        <v>0</v>
      </c>
      <c r="K488" s="31">
        <v>0</v>
      </c>
      <c r="L488" s="31">
        <v>0</v>
      </c>
      <c r="M488" s="31"/>
      <c r="N488" s="113">
        <f>D488/D514*100</f>
        <v>0</v>
      </c>
    </row>
    <row r="489" spans="1:14">
      <c r="A489" s="221"/>
      <c r="B489" s="14" t="s">
        <v>28</v>
      </c>
      <c r="C489" s="32">
        <v>0</v>
      </c>
      <c r="D489" s="32">
        <v>0</v>
      </c>
      <c r="E489" s="32">
        <v>0</v>
      </c>
      <c r="F489" s="31"/>
      <c r="G489" s="31">
        <v>0</v>
      </c>
      <c r="H489" s="31">
        <v>0</v>
      </c>
      <c r="I489" s="31">
        <v>0</v>
      </c>
      <c r="J489" s="34">
        <v>0</v>
      </c>
      <c r="K489" s="31">
        <v>0</v>
      </c>
      <c r="L489" s="31">
        <v>0</v>
      </c>
      <c r="M489" s="31"/>
      <c r="N489" s="113" t="e">
        <f>D489/D515*100</f>
        <v>#DIV/0!</v>
      </c>
    </row>
    <row r="490" spans="1:14">
      <c r="A490" s="221"/>
      <c r="B490" s="14" t="s">
        <v>29</v>
      </c>
      <c r="C490" s="32">
        <v>0</v>
      </c>
      <c r="D490" s="32">
        <v>0</v>
      </c>
      <c r="E490" s="32">
        <v>0</v>
      </c>
      <c r="F490" s="31"/>
      <c r="G490" s="31">
        <v>0</v>
      </c>
      <c r="H490" s="31">
        <v>0</v>
      </c>
      <c r="I490" s="31">
        <v>0</v>
      </c>
      <c r="J490" s="34">
        <v>0</v>
      </c>
      <c r="K490" s="31">
        <v>0</v>
      </c>
      <c r="L490" s="31">
        <v>0</v>
      </c>
      <c r="M490" s="31"/>
      <c r="N490" s="113"/>
    </row>
    <row r="491" spans="1:14">
      <c r="A491" s="221"/>
      <c r="B491" s="14" t="s">
        <v>30</v>
      </c>
      <c r="C491" s="32">
        <v>0</v>
      </c>
      <c r="D491" s="32">
        <v>0</v>
      </c>
      <c r="E491" s="32">
        <v>0</v>
      </c>
      <c r="F491" s="31"/>
      <c r="G491" s="31">
        <v>0</v>
      </c>
      <c r="H491" s="31">
        <v>0</v>
      </c>
      <c r="I491" s="31">
        <v>0</v>
      </c>
      <c r="J491" s="34">
        <v>0</v>
      </c>
      <c r="K491" s="31">
        <v>0</v>
      </c>
      <c r="L491" s="31">
        <v>0</v>
      </c>
      <c r="M491" s="31"/>
      <c r="N491" s="113"/>
    </row>
    <row r="492" spans="1:14" ht="14.25" thickBot="1">
      <c r="A492" s="222"/>
      <c r="B492" s="15" t="s">
        <v>31</v>
      </c>
      <c r="C492" s="16">
        <f>C480+C482+C483+C484+C485+C486+C487+C488</f>
        <v>61.577777000000012</v>
      </c>
      <c r="D492" s="16">
        <f>D480+D482+D483+D484+D485+D486+D487+D488</f>
        <v>374.78810600000003</v>
      </c>
      <c r="E492" s="16">
        <f>E480+E482+E483+E484+E485+E486+E487+E488</f>
        <v>218.29820100000001</v>
      </c>
      <c r="F492" s="16">
        <f>(D492-E492)/E492*100</f>
        <v>71.686300795488464</v>
      </c>
      <c r="G492" s="16">
        <f t="shared" ref="G492:L492" si="98">G480+G482+G483+G484+G485+G486+G487+G488</f>
        <v>3702</v>
      </c>
      <c r="H492" s="16">
        <f t="shared" si="98"/>
        <v>1369046</v>
      </c>
      <c r="I492" s="16">
        <f t="shared" si="98"/>
        <v>211</v>
      </c>
      <c r="J492" s="16">
        <f t="shared" si="98"/>
        <v>5</v>
      </c>
      <c r="K492" s="16">
        <f t="shared" si="98"/>
        <v>55</v>
      </c>
      <c r="L492" s="16">
        <f t="shared" si="98"/>
        <v>102.77806699999999</v>
      </c>
      <c r="M492" s="16">
        <f>(K492-L492)/L492*100</f>
        <v>-46.486637075982365</v>
      </c>
      <c r="N492" s="109">
        <f>D492/D518*100</f>
        <v>3.3930436563939939</v>
      </c>
    </row>
    <row r="493" spans="1:14" ht="14.25" thickTop="1">
      <c r="A493" s="236" t="s">
        <v>43</v>
      </c>
      <c r="B493" s="216" t="s">
        <v>19</v>
      </c>
      <c r="C493" s="94">
        <v>0.15</v>
      </c>
      <c r="D493" s="94">
        <v>5.37</v>
      </c>
      <c r="E493" s="94">
        <v>3.48</v>
      </c>
      <c r="F493" s="116">
        <f>(D493-E493)/E493*100</f>
        <v>54.310344827586206</v>
      </c>
      <c r="G493" s="95">
        <v>40</v>
      </c>
      <c r="H493" s="95">
        <v>2848.49</v>
      </c>
      <c r="I493" s="95">
        <v>2</v>
      </c>
      <c r="J493" s="95">
        <v>0</v>
      </c>
      <c r="K493" s="95">
        <v>0.03</v>
      </c>
      <c r="L493" s="95"/>
      <c r="M493" s="31" t="e">
        <f>(K493-L493)/L493*100</f>
        <v>#DIV/0!</v>
      </c>
      <c r="N493" s="112">
        <f>D493/D506*100</f>
        <v>0.11351113917858048</v>
      </c>
    </row>
    <row r="494" spans="1:14">
      <c r="A494" s="236"/>
      <c r="B494" s="214" t="s">
        <v>20</v>
      </c>
      <c r="C494" s="95">
        <v>0.09</v>
      </c>
      <c r="D494" s="95">
        <v>1.47</v>
      </c>
      <c r="E494" s="95">
        <v>1.25</v>
      </c>
      <c r="F494" s="31">
        <f>(D494-E494)/E494*100</f>
        <v>17.599999999999998</v>
      </c>
      <c r="G494" s="95">
        <v>16</v>
      </c>
      <c r="H494" s="95">
        <v>320</v>
      </c>
      <c r="I494" s="95">
        <v>1</v>
      </c>
      <c r="J494" s="95">
        <v>0</v>
      </c>
      <c r="K494" s="95">
        <v>0.03</v>
      </c>
      <c r="L494" s="95"/>
      <c r="M494" s="31" t="e">
        <f>(K494-L494)/L494*100</f>
        <v>#DIV/0!</v>
      </c>
      <c r="N494" s="108">
        <f>D494/D507*100</f>
        <v>8.7172774988333313E-2</v>
      </c>
    </row>
    <row r="495" spans="1:14">
      <c r="A495" s="236"/>
      <c r="B495" s="214" t="s">
        <v>21</v>
      </c>
      <c r="C495" s="95"/>
      <c r="D495" s="95"/>
      <c r="E495" s="95"/>
      <c r="F495" s="31"/>
      <c r="G495" s="95"/>
      <c r="H495" s="95"/>
      <c r="I495" s="95"/>
      <c r="J495" s="95"/>
      <c r="K495" s="95"/>
      <c r="L495" s="95"/>
      <c r="M495" s="31"/>
      <c r="N495" s="108"/>
    </row>
    <row r="496" spans="1:14">
      <c r="A496" s="236"/>
      <c r="B496" s="214" t="s">
        <v>22</v>
      </c>
      <c r="C496" s="95">
        <v>0</v>
      </c>
      <c r="D496" s="95">
        <v>0.02</v>
      </c>
      <c r="E496" s="95">
        <v>0.09</v>
      </c>
      <c r="F496" s="31">
        <f>(D496-E496)/E496*100</f>
        <v>-77.777777777777771</v>
      </c>
      <c r="G496" s="95">
        <v>2</v>
      </c>
      <c r="H496" s="95">
        <v>21.4</v>
      </c>
      <c r="I496" s="95">
        <v>0</v>
      </c>
      <c r="J496" s="95">
        <v>0</v>
      </c>
      <c r="K496" s="95">
        <v>0</v>
      </c>
      <c r="L496" s="95"/>
      <c r="M496" s="31"/>
      <c r="N496" s="108">
        <f>D496/D509*100</f>
        <v>4.7567965739724466E-3</v>
      </c>
    </row>
    <row r="497" spans="1:14">
      <c r="A497" s="236"/>
      <c r="B497" s="214" t="s">
        <v>23</v>
      </c>
      <c r="C497" s="95"/>
      <c r="D497" s="95"/>
      <c r="E497" s="95"/>
      <c r="F497" s="31"/>
      <c r="G497" s="95"/>
      <c r="H497" s="95"/>
      <c r="I497" s="95"/>
      <c r="J497" s="95"/>
      <c r="K497" s="95"/>
      <c r="L497" s="95"/>
      <c r="M497" s="31"/>
      <c r="N497" s="108"/>
    </row>
    <row r="498" spans="1:14">
      <c r="A498" s="236"/>
      <c r="B498" s="214" t="s">
        <v>24</v>
      </c>
      <c r="C498" s="95"/>
      <c r="D498" s="95"/>
      <c r="E498" s="95">
        <v>0</v>
      </c>
      <c r="F498" s="31" t="e">
        <f>(D498-E498)/E498*100</f>
        <v>#DIV/0!</v>
      </c>
      <c r="G498" s="95"/>
      <c r="H498" s="95"/>
      <c r="I498" s="95"/>
      <c r="J498" s="95"/>
      <c r="K498" s="95"/>
      <c r="L498" s="95"/>
      <c r="M498" s="31" t="e">
        <f>(K498-L498)/L498*100</f>
        <v>#DIV/0!</v>
      </c>
      <c r="N498" s="108">
        <f>D498/D511*100</f>
        <v>0</v>
      </c>
    </row>
    <row r="499" spans="1:14">
      <c r="A499" s="236"/>
      <c r="B499" s="214" t="s">
        <v>25</v>
      </c>
      <c r="C499" s="95">
        <v>136.09</v>
      </c>
      <c r="D499" s="95">
        <v>186.82</v>
      </c>
      <c r="E499" s="95">
        <v>512.1</v>
      </c>
      <c r="F499" s="31"/>
      <c r="G499" s="95">
        <v>15</v>
      </c>
      <c r="H499" s="95">
        <v>3524.83</v>
      </c>
      <c r="I499" s="95">
        <v>0</v>
      </c>
      <c r="J499" s="95">
        <v>0</v>
      </c>
      <c r="K499" s="95">
        <v>0</v>
      </c>
      <c r="L499" s="95"/>
      <c r="M499" s="31" t="e">
        <f>(K499-L499)/L499*100</f>
        <v>#DIV/0!</v>
      </c>
      <c r="N499" s="108">
        <f>D499/D512*100</f>
        <v>4.3956603342891025</v>
      </c>
    </row>
    <row r="500" spans="1:14">
      <c r="A500" s="236"/>
      <c r="B500" s="214" t="s">
        <v>26</v>
      </c>
      <c r="C500" s="95">
        <v>0</v>
      </c>
      <c r="D500" s="95">
        <v>0.01</v>
      </c>
      <c r="E500" s="95">
        <v>0.02</v>
      </c>
      <c r="F500" s="31">
        <f>(D500-E500)/E500*100</f>
        <v>-50</v>
      </c>
      <c r="G500" s="95">
        <v>1</v>
      </c>
      <c r="H500" s="95">
        <v>59.5</v>
      </c>
      <c r="I500" s="95">
        <v>0</v>
      </c>
      <c r="J500" s="95">
        <v>0</v>
      </c>
      <c r="K500" s="95">
        <v>0</v>
      </c>
      <c r="L500" s="95"/>
      <c r="M500" s="31" t="e">
        <f>(K500-L500)/L500*100</f>
        <v>#DIV/0!</v>
      </c>
      <c r="N500" s="108">
        <f>D500/D513*100</f>
        <v>1.4244569944297011E-3</v>
      </c>
    </row>
    <row r="501" spans="1:14">
      <c r="A501" s="236"/>
      <c r="B501" s="214" t="s">
        <v>27</v>
      </c>
      <c r="C501" s="23"/>
      <c r="D501" s="23"/>
      <c r="E501" s="23"/>
      <c r="F501" s="31"/>
      <c r="G501" s="23"/>
      <c r="H501" s="23"/>
      <c r="I501" s="23"/>
      <c r="J501" s="23"/>
      <c r="K501" s="23"/>
      <c r="L501" s="23"/>
      <c r="M501" s="31"/>
      <c r="N501" s="108"/>
    </row>
    <row r="502" spans="1:14">
      <c r="A502" s="236"/>
      <c r="B502" s="14" t="s">
        <v>28</v>
      </c>
      <c r="C502" s="42"/>
      <c r="D502" s="42"/>
      <c r="E502" s="219"/>
      <c r="F502" s="31"/>
      <c r="G502" s="42"/>
      <c r="H502" s="42"/>
      <c r="I502" s="42"/>
      <c r="J502" s="42"/>
      <c r="K502" s="42"/>
      <c r="L502" s="219"/>
      <c r="M502" s="31"/>
      <c r="N502" s="108"/>
    </row>
    <row r="503" spans="1:14">
      <c r="A503" s="236"/>
      <c r="B503" s="14" t="s">
        <v>29</v>
      </c>
      <c r="C503" s="34"/>
      <c r="D503" s="34"/>
      <c r="E503" s="34"/>
      <c r="F503" s="31"/>
      <c r="G503" s="42"/>
      <c r="H503" s="42"/>
      <c r="I503" s="42"/>
      <c r="J503" s="42"/>
      <c r="K503" s="42"/>
      <c r="L503" s="219"/>
      <c r="M503" s="31"/>
      <c r="N503" s="108"/>
    </row>
    <row r="504" spans="1:14">
      <c r="A504" s="236"/>
      <c r="B504" s="14" t="s">
        <v>30</v>
      </c>
      <c r="C504" s="34"/>
      <c r="D504" s="34"/>
      <c r="E504" s="34"/>
      <c r="F504" s="31"/>
      <c r="G504" s="34"/>
      <c r="H504" s="34"/>
      <c r="I504" s="34"/>
      <c r="J504" s="34"/>
      <c r="K504" s="34"/>
      <c r="L504" s="34"/>
      <c r="M504" s="31"/>
      <c r="N504" s="108"/>
    </row>
    <row r="505" spans="1:14" ht="14.25" thickBot="1">
      <c r="A505" s="222"/>
      <c r="B505" s="15" t="s">
        <v>31</v>
      </c>
      <c r="C505" s="16">
        <f t="shared" ref="C505:L505" si="99">C493+C495+C496+C497+C498+C499+C500+C501</f>
        <v>136.24</v>
      </c>
      <c r="D505" s="16">
        <f t="shared" si="99"/>
        <v>192.21999999999997</v>
      </c>
      <c r="E505" s="16">
        <f t="shared" si="99"/>
        <v>515.69000000000005</v>
      </c>
      <c r="F505" s="16">
        <f t="shared" ref="F505:F518" si="100">(D505-E505)/E505*100</f>
        <v>-62.725668521786361</v>
      </c>
      <c r="G505" s="16">
        <f t="shared" si="99"/>
        <v>58</v>
      </c>
      <c r="H505" s="16">
        <f t="shared" si="99"/>
        <v>6454.2199999999993</v>
      </c>
      <c r="I505" s="16">
        <f t="shared" si="99"/>
        <v>2</v>
      </c>
      <c r="J505" s="16">
        <f t="shared" si="99"/>
        <v>0</v>
      </c>
      <c r="K505" s="16">
        <f t="shared" si="99"/>
        <v>0.03</v>
      </c>
      <c r="L505" s="16">
        <f t="shared" si="99"/>
        <v>0</v>
      </c>
      <c r="M505" s="16" t="e">
        <f t="shared" ref="M505:M518" si="101">(K505-L505)/L505*100</f>
        <v>#DIV/0!</v>
      </c>
      <c r="N505" s="109">
        <f>D505/D518*100</f>
        <v>1.7402122457750924</v>
      </c>
    </row>
    <row r="506" spans="1:14" ht="15" thickTop="1" thickBot="1">
      <c r="A506" s="261" t="s">
        <v>49</v>
      </c>
      <c r="B506" s="214" t="s">
        <v>19</v>
      </c>
      <c r="C506" s="31">
        <f>C402+C415+C428+C441+C454+C467+C480+C493</f>
        <v>971.1148529999997</v>
      </c>
      <c r="D506" s="31">
        <f>D402+D415+D428+D441+D454+D467+D480+D493</f>
        <v>4730.8132389999992</v>
      </c>
      <c r="E506" s="31">
        <f>E402+E415+E428+E441+E454+E467+E480+E493</f>
        <v>4033.4730650000001</v>
      </c>
      <c r="F506" s="32">
        <f t="shared" si="100"/>
        <v>17.288826843820736</v>
      </c>
      <c r="G506" s="31">
        <f t="shared" ref="G506:L517" si="102">G402+G415+G428+G441+G454+G467+G480+G493</f>
        <v>37525</v>
      </c>
      <c r="H506" s="31">
        <f t="shared" si="102"/>
        <v>4066753.7821140001</v>
      </c>
      <c r="I506" s="31">
        <f t="shared" si="102"/>
        <v>2455</v>
      </c>
      <c r="J506" s="31">
        <f t="shared" si="102"/>
        <v>176.02703400000001</v>
      </c>
      <c r="K506" s="31">
        <f t="shared" si="102"/>
        <v>1533.6953799999999</v>
      </c>
      <c r="L506" s="31">
        <f t="shared" si="102"/>
        <v>2011.4238809999997</v>
      </c>
      <c r="M506" s="32">
        <f t="shared" si="101"/>
        <v>-23.750762109998032</v>
      </c>
      <c r="N506" s="108">
        <f>D506/D518*100</f>
        <v>42.829149573315618</v>
      </c>
    </row>
    <row r="507" spans="1:14" ht="14.25" thickBot="1">
      <c r="A507" s="261"/>
      <c r="B507" s="214" t="s">
        <v>20</v>
      </c>
      <c r="C507" s="31">
        <f t="shared" ref="C507:E517" si="103">C403+C416+C429+C442+C455+C468+C481+C494</f>
        <v>335.20288299999999</v>
      </c>
      <c r="D507" s="31">
        <f t="shared" si="103"/>
        <v>1686.306304</v>
      </c>
      <c r="E507" s="31">
        <f t="shared" si="103"/>
        <v>1074.9638550000002</v>
      </c>
      <c r="F507" s="31">
        <f t="shared" si="100"/>
        <v>56.870977210670922</v>
      </c>
      <c r="G507" s="31">
        <f t="shared" si="102"/>
        <v>20454</v>
      </c>
      <c r="H507" s="31">
        <f t="shared" si="102"/>
        <v>408960</v>
      </c>
      <c r="I507" s="31">
        <f t="shared" si="102"/>
        <v>1282</v>
      </c>
      <c r="J507" s="31">
        <f t="shared" si="102"/>
        <v>56.378964999999987</v>
      </c>
      <c r="K507" s="31">
        <f t="shared" si="102"/>
        <v>548.64348900000005</v>
      </c>
      <c r="L507" s="31">
        <f t="shared" si="102"/>
        <v>780.37435200000004</v>
      </c>
      <c r="M507" s="31">
        <f t="shared" si="101"/>
        <v>-29.694833307386808</v>
      </c>
      <c r="N507" s="108">
        <f>D507/D518*100</f>
        <v>15.266522111895409</v>
      </c>
    </row>
    <row r="508" spans="1:14" ht="14.25" thickBot="1">
      <c r="A508" s="261"/>
      <c r="B508" s="214" t="s">
        <v>21</v>
      </c>
      <c r="C508" s="31">
        <f t="shared" si="103"/>
        <v>26.553008999999996</v>
      </c>
      <c r="D508" s="31">
        <f t="shared" si="103"/>
        <v>159.38997599999999</v>
      </c>
      <c r="E508" s="31">
        <f t="shared" si="103"/>
        <v>506.17238499999996</v>
      </c>
      <c r="F508" s="31">
        <f t="shared" si="100"/>
        <v>-68.510732563966329</v>
      </c>
      <c r="G508" s="31">
        <f t="shared" si="102"/>
        <v>610</v>
      </c>
      <c r="H508" s="31">
        <f t="shared" si="102"/>
        <v>209691.83292000002</v>
      </c>
      <c r="I508" s="31">
        <f t="shared" si="102"/>
        <v>12</v>
      </c>
      <c r="J508" s="31">
        <f t="shared" si="102"/>
        <v>0</v>
      </c>
      <c r="K508" s="31">
        <f t="shared" si="102"/>
        <v>27.478999999999999</v>
      </c>
      <c r="L508" s="31">
        <f t="shared" si="102"/>
        <v>422.83099199999998</v>
      </c>
      <c r="M508" s="31">
        <f t="shared" si="101"/>
        <v>-93.501185930098515</v>
      </c>
      <c r="N508" s="108">
        <f>D508/D518*100</f>
        <v>1.442994423519915</v>
      </c>
    </row>
    <row r="509" spans="1:14" ht="14.25" thickBot="1">
      <c r="A509" s="261"/>
      <c r="B509" s="214" t="s">
        <v>22</v>
      </c>
      <c r="C509" s="31">
        <f t="shared" si="103"/>
        <v>106.493579</v>
      </c>
      <c r="D509" s="31">
        <f t="shared" si="103"/>
        <v>420.45102600000001</v>
      </c>
      <c r="E509" s="31">
        <f t="shared" si="103"/>
        <v>245.81803299999999</v>
      </c>
      <c r="F509" s="31">
        <f t="shared" si="100"/>
        <v>71.041571225980817</v>
      </c>
      <c r="G509" s="31">
        <f t="shared" si="102"/>
        <v>22921</v>
      </c>
      <c r="H509" s="31">
        <f t="shared" si="102"/>
        <v>1010219.87175</v>
      </c>
      <c r="I509" s="31">
        <f t="shared" si="102"/>
        <v>622</v>
      </c>
      <c r="J509" s="31">
        <f t="shared" si="102"/>
        <v>55.761210000000005</v>
      </c>
      <c r="K509" s="31">
        <f t="shared" si="102"/>
        <v>168.36821400000002</v>
      </c>
      <c r="L509" s="31">
        <f t="shared" si="102"/>
        <v>161.70454600000002</v>
      </c>
      <c r="M509" s="31">
        <f t="shared" si="101"/>
        <v>4.1208909488543384</v>
      </c>
      <c r="N509" s="108">
        <f>D509/D518*100</f>
        <v>3.8064406627505036</v>
      </c>
    </row>
    <row r="510" spans="1:14" ht="14.25" thickBot="1">
      <c r="A510" s="261"/>
      <c r="B510" s="214" t="s">
        <v>23</v>
      </c>
      <c r="C510" s="31">
        <f t="shared" si="103"/>
        <v>2.52434</v>
      </c>
      <c r="D510" s="31">
        <f t="shared" si="103"/>
        <v>9.2124560000000013</v>
      </c>
      <c r="E510" s="31">
        <f t="shared" si="103"/>
        <v>8.978116</v>
      </c>
      <c r="F510" s="31">
        <f t="shared" si="100"/>
        <v>2.6101244403614445</v>
      </c>
      <c r="G510" s="31">
        <f t="shared" si="102"/>
        <v>253</v>
      </c>
      <c r="H510" s="31">
        <f t="shared" si="102"/>
        <v>6806.36</v>
      </c>
      <c r="I510" s="31">
        <f t="shared" si="102"/>
        <v>0</v>
      </c>
      <c r="J510" s="31">
        <f t="shared" si="102"/>
        <v>0</v>
      </c>
      <c r="K510" s="31">
        <f t="shared" si="102"/>
        <v>0</v>
      </c>
      <c r="L510" s="31">
        <f t="shared" si="102"/>
        <v>0</v>
      </c>
      <c r="M510" s="31" t="e">
        <f t="shared" si="101"/>
        <v>#DIV/0!</v>
      </c>
      <c r="N510" s="108">
        <f>D510/D518*100</f>
        <v>8.340250101375625E-2</v>
      </c>
    </row>
    <row r="511" spans="1:14" ht="14.25" thickBot="1">
      <c r="A511" s="261"/>
      <c r="B511" s="214" t="s">
        <v>24</v>
      </c>
      <c r="C511" s="31">
        <f t="shared" si="103"/>
        <v>77.961286999999999</v>
      </c>
      <c r="D511" s="31">
        <f t="shared" si="103"/>
        <v>767.46399900000006</v>
      </c>
      <c r="E511" s="31">
        <f t="shared" si="103"/>
        <v>260.22906599999999</v>
      </c>
      <c r="F511" s="31">
        <f t="shared" si="100"/>
        <v>194.91863103409059</v>
      </c>
      <c r="G511" s="31">
        <f t="shared" si="102"/>
        <v>598</v>
      </c>
      <c r="H511" s="31">
        <f t="shared" si="102"/>
        <v>323610.52599000005</v>
      </c>
      <c r="I511" s="31">
        <f t="shared" si="102"/>
        <v>60</v>
      </c>
      <c r="J511" s="31">
        <f t="shared" si="102"/>
        <v>5.1873709999999997</v>
      </c>
      <c r="K511" s="31">
        <f t="shared" si="102"/>
        <v>625.70255499999996</v>
      </c>
      <c r="L511" s="31">
        <f t="shared" si="102"/>
        <v>189.89319899999998</v>
      </c>
      <c r="M511" s="31">
        <f t="shared" si="101"/>
        <v>229.50235095044138</v>
      </c>
      <c r="N511" s="108">
        <f>D511/D518*100</f>
        <v>6.948029597603389</v>
      </c>
    </row>
    <row r="512" spans="1:14" ht="14.25" thickBot="1">
      <c r="A512" s="261"/>
      <c r="B512" s="214" t="s">
        <v>25</v>
      </c>
      <c r="C512" s="31">
        <f t="shared" si="103"/>
        <v>3369.3405590000002</v>
      </c>
      <c r="D512" s="31">
        <f t="shared" si="103"/>
        <v>4250.1009130000002</v>
      </c>
      <c r="E512" s="31">
        <f t="shared" si="103"/>
        <v>3532.6245180000001</v>
      </c>
      <c r="F512" s="31">
        <f t="shared" si="100"/>
        <v>20.310010060344606</v>
      </c>
      <c r="G512" s="31">
        <f t="shared" si="102"/>
        <v>986</v>
      </c>
      <c r="H512" s="31">
        <f t="shared" si="102"/>
        <v>392947.27477899997</v>
      </c>
      <c r="I512" s="31">
        <f t="shared" si="102"/>
        <v>819</v>
      </c>
      <c r="J512" s="31">
        <f t="shared" si="102"/>
        <v>240.1499</v>
      </c>
      <c r="K512" s="31">
        <f t="shared" si="102"/>
        <v>862.73440000000005</v>
      </c>
      <c r="L512" s="31">
        <f t="shared" si="102"/>
        <v>496.495</v>
      </c>
      <c r="M512" s="31">
        <f t="shared" si="101"/>
        <v>73.764972456923033</v>
      </c>
      <c r="N512" s="108">
        <f>D512/D518*100</f>
        <v>38.477149383948081</v>
      </c>
    </row>
    <row r="513" spans="1:14" ht="14.25" thickBot="1">
      <c r="A513" s="261"/>
      <c r="B513" s="214" t="s">
        <v>26</v>
      </c>
      <c r="C513" s="31">
        <f t="shared" si="103"/>
        <v>134.33405900000017</v>
      </c>
      <c r="D513" s="31">
        <f t="shared" si="103"/>
        <v>702.02189599999997</v>
      </c>
      <c r="E513" s="31">
        <f t="shared" si="103"/>
        <v>664.370092</v>
      </c>
      <c r="F513" s="31">
        <f t="shared" si="100"/>
        <v>5.66729364451884</v>
      </c>
      <c r="G513" s="31">
        <f t="shared" si="102"/>
        <v>24659</v>
      </c>
      <c r="H513" s="31">
        <f t="shared" si="102"/>
        <v>5954117.5094000008</v>
      </c>
      <c r="I513" s="31">
        <f t="shared" si="102"/>
        <v>1132</v>
      </c>
      <c r="J513" s="31">
        <f t="shared" si="102"/>
        <v>171.41550899999999</v>
      </c>
      <c r="K513" s="31">
        <f t="shared" si="102"/>
        <v>402.46201799999994</v>
      </c>
      <c r="L513" s="31">
        <f t="shared" si="102"/>
        <v>132.63135300000002</v>
      </c>
      <c r="M513" s="31">
        <f t="shared" si="101"/>
        <v>203.44410193870215</v>
      </c>
      <c r="N513" s="108">
        <f>D513/D518*100</f>
        <v>6.3555670597307685</v>
      </c>
    </row>
    <row r="514" spans="1:14" ht="14.25" thickBot="1">
      <c r="A514" s="261"/>
      <c r="B514" s="214" t="s">
        <v>27</v>
      </c>
      <c r="C514" s="31">
        <f t="shared" si="103"/>
        <v>6.2</v>
      </c>
      <c r="D514" s="31">
        <f t="shared" si="103"/>
        <v>6.3255640000000009</v>
      </c>
      <c r="E514" s="31">
        <f t="shared" si="103"/>
        <v>35.562545</v>
      </c>
      <c r="F514" s="31">
        <f t="shared" si="100"/>
        <v>-82.212847815025611</v>
      </c>
      <c r="G514" s="31">
        <f t="shared" si="102"/>
        <v>17</v>
      </c>
      <c r="H514" s="31">
        <f t="shared" si="102"/>
        <v>831.46</v>
      </c>
      <c r="I514" s="31">
        <f t="shared" si="102"/>
        <v>0</v>
      </c>
      <c r="J514" s="31">
        <f t="shared" si="102"/>
        <v>0</v>
      </c>
      <c r="K514" s="31">
        <f t="shared" si="102"/>
        <v>0</v>
      </c>
      <c r="L514" s="31">
        <f t="shared" si="102"/>
        <v>0</v>
      </c>
      <c r="M514" s="31" t="e">
        <f t="shared" si="101"/>
        <v>#DIV/0!</v>
      </c>
      <c r="N514" s="108">
        <f>D514/D518*100</f>
        <v>5.7266798117958997E-2</v>
      </c>
    </row>
    <row r="515" spans="1:14" ht="14.25" thickBot="1">
      <c r="A515" s="261"/>
      <c r="B515" s="14" t="s">
        <v>28</v>
      </c>
      <c r="C515" s="31">
        <f t="shared" si="103"/>
        <v>0</v>
      </c>
      <c r="D515" s="31">
        <f t="shared" si="103"/>
        <v>0</v>
      </c>
      <c r="E515" s="31">
        <f t="shared" si="103"/>
        <v>0</v>
      </c>
      <c r="F515" s="31" t="e">
        <f t="shared" si="100"/>
        <v>#DIV/0!</v>
      </c>
      <c r="G515" s="31">
        <f t="shared" si="102"/>
        <v>0</v>
      </c>
      <c r="H515" s="31">
        <f t="shared" si="102"/>
        <v>0</v>
      </c>
      <c r="I515" s="31">
        <f t="shared" si="102"/>
        <v>0</v>
      </c>
      <c r="J515" s="31">
        <f t="shared" si="102"/>
        <v>0</v>
      </c>
      <c r="K515" s="31">
        <f t="shared" si="102"/>
        <v>0</v>
      </c>
      <c r="L515" s="31">
        <f t="shared" si="102"/>
        <v>0</v>
      </c>
      <c r="M515" s="31" t="e">
        <f t="shared" si="101"/>
        <v>#DIV/0!</v>
      </c>
      <c r="N515" s="108">
        <f>D515/D518*100</f>
        <v>0</v>
      </c>
    </row>
    <row r="516" spans="1:14" ht="14.25" thickBot="1">
      <c r="A516" s="261"/>
      <c r="B516" s="14" t="s">
        <v>29</v>
      </c>
      <c r="C516" s="31">
        <f t="shared" si="103"/>
        <v>1.1200000000000001</v>
      </c>
      <c r="D516" s="31">
        <f t="shared" si="103"/>
        <v>1.1200000000000001</v>
      </c>
      <c r="E516" s="31">
        <f t="shared" si="103"/>
        <v>23.38</v>
      </c>
      <c r="F516" s="31">
        <f t="shared" si="100"/>
        <v>-95.209580838323348</v>
      </c>
      <c r="G516" s="31">
        <f t="shared" si="102"/>
        <v>1</v>
      </c>
      <c r="H516" s="31">
        <f t="shared" si="102"/>
        <v>478.69</v>
      </c>
      <c r="I516" s="31">
        <f t="shared" si="102"/>
        <v>0</v>
      </c>
      <c r="J516" s="31">
        <f t="shared" si="102"/>
        <v>0</v>
      </c>
      <c r="K516" s="31">
        <f t="shared" si="102"/>
        <v>0</v>
      </c>
      <c r="L516" s="31">
        <f t="shared" si="102"/>
        <v>0</v>
      </c>
      <c r="M516" s="31" t="e">
        <f t="shared" si="101"/>
        <v>#DIV/0!</v>
      </c>
      <c r="N516" s="108">
        <f>D516/D518*100</f>
        <v>1.0139619786016563E-2</v>
      </c>
    </row>
    <row r="517" spans="1:14" ht="14.25" thickBot="1">
      <c r="A517" s="261"/>
      <c r="B517" s="14" t="s">
        <v>30</v>
      </c>
      <c r="C517" s="31">
        <f t="shared" si="103"/>
        <v>5.08</v>
      </c>
      <c r="D517" s="31">
        <f t="shared" si="103"/>
        <v>5.12</v>
      </c>
      <c r="E517" s="31">
        <f t="shared" si="103"/>
        <v>11.02</v>
      </c>
      <c r="F517" s="31">
        <f t="shared" si="100"/>
        <v>-53.539019963702358</v>
      </c>
      <c r="G517" s="31">
        <f t="shared" si="102"/>
        <v>8</v>
      </c>
      <c r="H517" s="31">
        <f t="shared" si="102"/>
        <v>198.77</v>
      </c>
      <c r="I517" s="31">
        <f t="shared" si="102"/>
        <v>0</v>
      </c>
      <c r="J517" s="31">
        <f t="shared" si="102"/>
        <v>0</v>
      </c>
      <c r="K517" s="31">
        <f t="shared" si="102"/>
        <v>0</v>
      </c>
      <c r="L517" s="31">
        <f t="shared" si="102"/>
        <v>0</v>
      </c>
      <c r="M517" s="31" t="e">
        <f t="shared" si="101"/>
        <v>#DIV/0!</v>
      </c>
      <c r="N517" s="108">
        <f>D517/D518*100</f>
        <v>4.6352547593218572E-2</v>
      </c>
    </row>
    <row r="518" spans="1:14" ht="14.25" thickBot="1">
      <c r="A518" s="277"/>
      <c r="B518" s="35" t="s">
        <v>31</v>
      </c>
      <c r="C518" s="36">
        <f t="shared" ref="C518:L518" si="104">C506+C508+C509+C510+C511+C512+C513+C514</f>
        <v>4694.521686</v>
      </c>
      <c r="D518" s="36">
        <f t="shared" si="104"/>
        <v>11045.779069</v>
      </c>
      <c r="E518" s="36">
        <f t="shared" si="104"/>
        <v>9287.2278200000001</v>
      </c>
      <c r="F518" s="36">
        <f t="shared" si="100"/>
        <v>18.935157865008637</v>
      </c>
      <c r="G518" s="36">
        <f t="shared" si="104"/>
        <v>87569</v>
      </c>
      <c r="H518" s="36">
        <f t="shared" si="104"/>
        <v>11964978.616953002</v>
      </c>
      <c r="I518" s="36">
        <f t="shared" si="104"/>
        <v>5100</v>
      </c>
      <c r="J518" s="36">
        <f t="shared" si="104"/>
        <v>648.54102400000011</v>
      </c>
      <c r="K518" s="36">
        <f t="shared" si="104"/>
        <v>3620.4415669999998</v>
      </c>
      <c r="L518" s="36">
        <f t="shared" si="104"/>
        <v>3414.978971</v>
      </c>
      <c r="M518" s="36">
        <f t="shared" si="101"/>
        <v>6.0165113092873517</v>
      </c>
      <c r="N518" s="114">
        <f>D518/D518*100</f>
        <v>100</v>
      </c>
    </row>
    <row r="522" spans="1:14">
      <c r="A522" s="224" t="s">
        <v>126</v>
      </c>
      <c r="B522" s="224"/>
      <c r="C522" s="224"/>
      <c r="D522" s="224"/>
      <c r="E522" s="224"/>
      <c r="F522" s="224"/>
      <c r="G522" s="224"/>
      <c r="H522" s="224"/>
      <c r="I522" s="224"/>
      <c r="J522" s="224"/>
      <c r="K522" s="224"/>
      <c r="L522" s="224"/>
      <c r="M522" s="224"/>
      <c r="N522" s="224"/>
    </row>
    <row r="523" spans="1:14">
      <c r="A523" s="224"/>
      <c r="B523" s="224"/>
      <c r="C523" s="224"/>
      <c r="D523" s="224"/>
      <c r="E523" s="224"/>
      <c r="F523" s="224"/>
      <c r="G523" s="224"/>
      <c r="H523" s="224"/>
      <c r="I523" s="224"/>
      <c r="J523" s="224"/>
      <c r="K523" s="224"/>
      <c r="L523" s="224"/>
      <c r="M523" s="224"/>
      <c r="N523" s="224"/>
    </row>
    <row r="524" spans="1:14" ht="14.25" thickBot="1">
      <c r="A524" s="260" t="str">
        <f>A3</f>
        <v>财字3号表                                             （2022年1-6月）                                           单位：万元</v>
      </c>
      <c r="B524" s="260"/>
      <c r="C524" s="260"/>
      <c r="D524" s="260"/>
      <c r="E524" s="260"/>
      <c r="F524" s="260"/>
      <c r="G524" s="260"/>
      <c r="H524" s="260"/>
      <c r="I524" s="260"/>
      <c r="J524" s="260"/>
      <c r="K524" s="260"/>
      <c r="L524" s="260"/>
      <c r="M524" s="260"/>
      <c r="N524" s="260"/>
    </row>
    <row r="525" spans="1:14" ht="14.25" thickBot="1">
      <c r="A525" s="278" t="s">
        <v>68</v>
      </c>
      <c r="B525" s="37" t="s">
        <v>3</v>
      </c>
      <c r="C525" s="231" t="s">
        <v>4</v>
      </c>
      <c r="D525" s="231"/>
      <c r="E525" s="231"/>
      <c r="F525" s="264"/>
      <c r="G525" s="226" t="s">
        <v>5</v>
      </c>
      <c r="H525" s="264"/>
      <c r="I525" s="226" t="s">
        <v>6</v>
      </c>
      <c r="J525" s="232"/>
      <c r="K525" s="232"/>
      <c r="L525" s="232"/>
      <c r="M525" s="232"/>
      <c r="N525" s="284" t="s">
        <v>7</v>
      </c>
    </row>
    <row r="526" spans="1:14" ht="14.25" thickBot="1">
      <c r="A526" s="278"/>
      <c r="B526" s="24" t="s">
        <v>8</v>
      </c>
      <c r="C526" s="279" t="s">
        <v>9</v>
      </c>
      <c r="D526" s="233" t="s">
        <v>10</v>
      </c>
      <c r="E526" s="233" t="s">
        <v>11</v>
      </c>
      <c r="F526" s="214" t="s">
        <v>12</v>
      </c>
      <c r="G526" s="233" t="s">
        <v>13</v>
      </c>
      <c r="H526" s="233" t="s">
        <v>14</v>
      </c>
      <c r="I526" s="214" t="s">
        <v>13</v>
      </c>
      <c r="J526" s="265" t="s">
        <v>15</v>
      </c>
      <c r="K526" s="266"/>
      <c r="L526" s="267"/>
      <c r="M526" s="96" t="s">
        <v>12</v>
      </c>
      <c r="N526" s="285"/>
    </row>
    <row r="527" spans="1:14" ht="14.25" thickBot="1">
      <c r="A527" s="278"/>
      <c r="B527" s="38" t="s">
        <v>16</v>
      </c>
      <c r="C527" s="280"/>
      <c r="D527" s="268"/>
      <c r="E527" s="268"/>
      <c r="F527" s="217" t="s">
        <v>17</v>
      </c>
      <c r="G527" s="268"/>
      <c r="H527" s="268"/>
      <c r="I527" s="24" t="s">
        <v>18</v>
      </c>
      <c r="J527" s="215" t="s">
        <v>9</v>
      </c>
      <c r="K527" s="25" t="s">
        <v>10</v>
      </c>
      <c r="L527" s="215" t="s">
        <v>11</v>
      </c>
      <c r="M527" s="214" t="s">
        <v>17</v>
      </c>
      <c r="N527" s="115" t="s">
        <v>17</v>
      </c>
    </row>
    <row r="528" spans="1:14" ht="14.25" thickBot="1">
      <c r="A528" s="278"/>
      <c r="B528" s="214" t="s">
        <v>19</v>
      </c>
      <c r="C528" s="31">
        <f t="shared" ref="C528:L539" si="105">C202</f>
        <v>2339.1201329999999</v>
      </c>
      <c r="D528" s="31">
        <f t="shared" si="105"/>
        <v>13045.955946999997</v>
      </c>
      <c r="E528" s="31">
        <f t="shared" si="105"/>
        <v>11060.162833999999</v>
      </c>
      <c r="F528" s="31">
        <f t="shared" ref="F528:F579" si="106">(D528-E528)/E528*100</f>
        <v>17.954465434229231</v>
      </c>
      <c r="G528" s="31">
        <f t="shared" si="105"/>
        <v>94268</v>
      </c>
      <c r="H528" s="31">
        <f t="shared" si="105"/>
        <v>9604075.1149040107</v>
      </c>
      <c r="I528" s="31">
        <f t="shared" si="105"/>
        <v>7631</v>
      </c>
      <c r="J528" s="31">
        <f t="shared" si="105"/>
        <v>577.81599400000016</v>
      </c>
      <c r="K528" s="31">
        <f t="shared" si="105"/>
        <v>6371.9461819999997</v>
      </c>
      <c r="L528" s="31">
        <f t="shared" si="105"/>
        <v>8287.9555389999987</v>
      </c>
      <c r="M528" s="31">
        <f t="shared" ref="M528:M579" si="107">(K528-L528)/L528*100</f>
        <v>-23.117997532491337</v>
      </c>
      <c r="N528" s="108">
        <f t="shared" ref="N528:N540" si="108">N202</f>
        <v>54.045196255520182</v>
      </c>
    </row>
    <row r="529" spans="1:14" ht="14.25" thickBot="1">
      <c r="A529" s="278"/>
      <c r="B529" s="214" t="s">
        <v>20</v>
      </c>
      <c r="C529" s="31">
        <f t="shared" si="105"/>
        <v>723.15399200000002</v>
      </c>
      <c r="D529" s="31">
        <f t="shared" si="105"/>
        <v>4284.854753999999</v>
      </c>
      <c r="E529" s="31">
        <f t="shared" si="105"/>
        <v>2470.3242910000004</v>
      </c>
      <c r="F529" s="31">
        <f t="shared" si="106"/>
        <v>73.4531279804348</v>
      </c>
      <c r="G529" s="31">
        <f t="shared" si="105"/>
        <v>49774</v>
      </c>
      <c r="H529" s="31">
        <f t="shared" si="105"/>
        <v>995360</v>
      </c>
      <c r="I529" s="31">
        <f t="shared" si="105"/>
        <v>4125</v>
      </c>
      <c r="J529" s="31">
        <f t="shared" si="105"/>
        <v>166.63173500000002</v>
      </c>
      <c r="K529" s="31">
        <f t="shared" si="105"/>
        <v>2121.4574910000001</v>
      </c>
      <c r="L529" s="31">
        <f t="shared" si="105"/>
        <v>2744.7449850000003</v>
      </c>
      <c r="M529" s="31">
        <f t="shared" si="107"/>
        <v>-22.708393581416821</v>
      </c>
      <c r="N529" s="108">
        <f t="shared" si="108"/>
        <v>17.750774036576519</v>
      </c>
    </row>
    <row r="530" spans="1:14" ht="14.25" thickBot="1">
      <c r="A530" s="278"/>
      <c r="B530" s="214" t="s">
        <v>21</v>
      </c>
      <c r="C530" s="31">
        <f t="shared" si="105"/>
        <v>110.552967</v>
      </c>
      <c r="D530" s="31">
        <f t="shared" si="105"/>
        <v>786.12089299999991</v>
      </c>
      <c r="E530" s="31">
        <f t="shared" si="105"/>
        <v>632.77144800000008</v>
      </c>
      <c r="F530" s="31">
        <f t="shared" si="106"/>
        <v>24.234570868311337</v>
      </c>
      <c r="G530" s="31">
        <f t="shared" si="105"/>
        <v>1278</v>
      </c>
      <c r="H530" s="31">
        <f t="shared" si="105"/>
        <v>756668.41269600007</v>
      </c>
      <c r="I530" s="31">
        <f t="shared" si="105"/>
        <v>53</v>
      </c>
      <c r="J530" s="31">
        <f t="shared" si="105"/>
        <v>0</v>
      </c>
      <c r="K530" s="31">
        <f t="shared" si="105"/>
        <v>639.86350800000002</v>
      </c>
      <c r="L530" s="31">
        <f t="shared" si="105"/>
        <v>1380.6814870000001</v>
      </c>
      <c r="M530" s="31">
        <f t="shared" si="107"/>
        <v>-53.655965258843217</v>
      </c>
      <c r="N530" s="108">
        <f t="shared" si="108"/>
        <v>3.2566458230697704</v>
      </c>
    </row>
    <row r="531" spans="1:14" ht="14.25" thickBot="1">
      <c r="A531" s="278"/>
      <c r="B531" s="214" t="s">
        <v>22</v>
      </c>
      <c r="C531" s="31">
        <f t="shared" si="105"/>
        <v>31.437112999999997</v>
      </c>
      <c r="D531" s="31">
        <f t="shared" si="105"/>
        <v>201.19368500000002</v>
      </c>
      <c r="E531" s="31">
        <f t="shared" si="105"/>
        <v>182.95260199999998</v>
      </c>
      <c r="F531" s="31">
        <f t="shared" si="106"/>
        <v>9.9703873028272287</v>
      </c>
      <c r="G531" s="31">
        <f t="shared" si="105"/>
        <v>19486</v>
      </c>
      <c r="H531" s="31">
        <f t="shared" si="105"/>
        <v>319256.50526000001</v>
      </c>
      <c r="I531" s="31">
        <f t="shared" si="105"/>
        <v>498</v>
      </c>
      <c r="J531" s="31">
        <f t="shared" si="105"/>
        <v>17.930000000000003</v>
      </c>
      <c r="K531" s="31">
        <f t="shared" si="105"/>
        <v>56.375</v>
      </c>
      <c r="L531" s="31">
        <f t="shared" si="105"/>
        <v>33.434100000000001</v>
      </c>
      <c r="M531" s="31">
        <f t="shared" si="107"/>
        <v>68.615276020589761</v>
      </c>
      <c r="N531" s="108">
        <f t="shared" si="108"/>
        <v>0.83348067672241</v>
      </c>
    </row>
    <row r="532" spans="1:14" ht="14.25" thickBot="1">
      <c r="A532" s="278"/>
      <c r="B532" s="214" t="s">
        <v>23</v>
      </c>
      <c r="C532" s="31">
        <f t="shared" si="105"/>
        <v>9.1760325500000004</v>
      </c>
      <c r="D532" s="31">
        <f t="shared" si="105"/>
        <v>56.685415090000006</v>
      </c>
      <c r="E532" s="31">
        <f t="shared" si="105"/>
        <v>54.971603999999999</v>
      </c>
      <c r="F532" s="31">
        <f t="shared" si="106"/>
        <v>3.1176297675432707</v>
      </c>
      <c r="G532" s="31">
        <f t="shared" si="105"/>
        <v>1530</v>
      </c>
      <c r="H532" s="31">
        <f t="shared" si="105"/>
        <v>208273.62141410002</v>
      </c>
      <c r="I532" s="31">
        <f t="shared" si="105"/>
        <v>14</v>
      </c>
      <c r="J532" s="31">
        <f t="shared" si="105"/>
        <v>0</v>
      </c>
      <c r="K532" s="31">
        <f t="shared" si="105"/>
        <v>47.11</v>
      </c>
      <c r="L532" s="31">
        <f t="shared" si="105"/>
        <v>2.99</v>
      </c>
      <c r="M532" s="31">
        <f t="shared" si="107"/>
        <v>1475.5852842809363</v>
      </c>
      <c r="N532" s="108">
        <f t="shared" si="108"/>
        <v>0.23482942881385124</v>
      </c>
    </row>
    <row r="533" spans="1:14" ht="14.25" thickBot="1">
      <c r="A533" s="278"/>
      <c r="B533" s="214" t="s">
        <v>24</v>
      </c>
      <c r="C533" s="31">
        <f t="shared" si="105"/>
        <v>173.75644099999997</v>
      </c>
      <c r="D533" s="31">
        <f t="shared" si="105"/>
        <v>1843.4574859999998</v>
      </c>
      <c r="E533" s="31">
        <f t="shared" si="105"/>
        <v>1969.52376</v>
      </c>
      <c r="F533" s="31">
        <f t="shared" si="106"/>
        <v>-6.4008506300020596</v>
      </c>
      <c r="G533" s="31">
        <f t="shared" si="105"/>
        <v>3111</v>
      </c>
      <c r="H533" s="31">
        <f t="shared" si="105"/>
        <v>1575092.5376240001</v>
      </c>
      <c r="I533" s="31">
        <f t="shared" si="105"/>
        <v>361</v>
      </c>
      <c r="J533" s="31">
        <f t="shared" si="105"/>
        <v>4.1020000000000003</v>
      </c>
      <c r="K533" s="31">
        <f t="shared" si="105"/>
        <v>1396.5056209999998</v>
      </c>
      <c r="L533" s="31">
        <f t="shared" si="105"/>
        <v>791.32648299999983</v>
      </c>
      <c r="M533" s="31">
        <f t="shared" si="107"/>
        <v>76.476542994707302</v>
      </c>
      <c r="N533" s="108">
        <f t="shared" si="108"/>
        <v>7.6368509923175383</v>
      </c>
    </row>
    <row r="534" spans="1:14" ht="14.25" thickBot="1">
      <c r="A534" s="278"/>
      <c r="B534" s="214" t="s">
        <v>25</v>
      </c>
      <c r="C534" s="31">
        <f t="shared" si="105"/>
        <v>4718.1635109999997</v>
      </c>
      <c r="D534" s="31">
        <f t="shared" si="105"/>
        <v>6502.4835190000003</v>
      </c>
      <c r="E534" s="31">
        <f t="shared" si="105"/>
        <v>2924.8505200000004</v>
      </c>
      <c r="F534" s="31">
        <f t="shared" si="106"/>
        <v>122.31849027963315</v>
      </c>
      <c r="G534" s="31">
        <f t="shared" si="105"/>
        <v>2364</v>
      </c>
      <c r="H534" s="31">
        <f t="shared" si="105"/>
        <v>131910.45988000001</v>
      </c>
      <c r="I534" s="31">
        <f t="shared" si="105"/>
        <v>1827</v>
      </c>
      <c r="J534" s="31">
        <f t="shared" si="105"/>
        <v>331.05040300000002</v>
      </c>
      <c r="K534" s="31">
        <f t="shared" si="105"/>
        <v>1798.3168349999999</v>
      </c>
      <c r="L534" s="31">
        <f t="shared" si="105"/>
        <v>997.59447499999999</v>
      </c>
      <c r="M534" s="31">
        <f t="shared" si="107"/>
        <v>80.265316224811684</v>
      </c>
      <c r="N534" s="108">
        <f t="shared" si="108"/>
        <v>26.937696199522556</v>
      </c>
    </row>
    <row r="535" spans="1:14" ht="14.25" thickBot="1">
      <c r="A535" s="278"/>
      <c r="B535" s="214" t="s">
        <v>26</v>
      </c>
      <c r="C535" s="31">
        <f t="shared" si="105"/>
        <v>263.8451280000005</v>
      </c>
      <c r="D535" s="31">
        <f t="shared" si="105"/>
        <v>1468.0342859999998</v>
      </c>
      <c r="E535" s="31">
        <f t="shared" si="105"/>
        <v>1488.6515699999995</v>
      </c>
      <c r="F535" s="31">
        <f t="shared" si="106"/>
        <v>-1.3849637091371021</v>
      </c>
      <c r="G535" s="31">
        <f t="shared" si="105"/>
        <v>50045</v>
      </c>
      <c r="H535" s="31">
        <f t="shared" si="105"/>
        <v>19775409.894999992</v>
      </c>
      <c r="I535" s="31">
        <f t="shared" si="105"/>
        <v>978</v>
      </c>
      <c r="J535" s="31">
        <f t="shared" si="105"/>
        <v>16.999106999999999</v>
      </c>
      <c r="K535" s="31">
        <f t="shared" si="105"/>
        <v>277.83666199999993</v>
      </c>
      <c r="L535" s="31">
        <f t="shared" si="105"/>
        <v>541.4853609999999</v>
      </c>
      <c r="M535" s="31">
        <f t="shared" si="107"/>
        <v>-48.689903363795651</v>
      </c>
      <c r="N535" s="108">
        <f t="shared" si="108"/>
        <v>6.081593515954439</v>
      </c>
    </row>
    <row r="536" spans="1:14" ht="14.25" thickBot="1">
      <c r="A536" s="278"/>
      <c r="B536" s="214" t="s">
        <v>27</v>
      </c>
      <c r="C536" s="31">
        <f t="shared" si="105"/>
        <v>113.34300899999998</v>
      </c>
      <c r="D536" s="31">
        <f t="shared" si="105"/>
        <v>235.04290700000001</v>
      </c>
      <c r="E536" s="31">
        <f t="shared" si="105"/>
        <v>293.15411999999992</v>
      </c>
      <c r="F536" s="31">
        <f t="shared" si="106"/>
        <v>-19.822751595645293</v>
      </c>
      <c r="G536" s="31">
        <f t="shared" si="105"/>
        <v>96</v>
      </c>
      <c r="H536" s="31">
        <f t="shared" si="105"/>
        <v>86302.308105999997</v>
      </c>
      <c r="I536" s="31">
        <f t="shared" si="105"/>
        <v>2</v>
      </c>
      <c r="J536" s="31">
        <f t="shared" si="105"/>
        <v>0</v>
      </c>
      <c r="K536" s="31">
        <f t="shared" si="105"/>
        <v>75.42304</v>
      </c>
      <c r="L536" s="31">
        <f t="shared" si="105"/>
        <v>367.69183099999998</v>
      </c>
      <c r="M536" s="31">
        <f t="shared" si="107"/>
        <v>-79.487431147198905</v>
      </c>
      <c r="N536" s="108">
        <f t="shared" si="108"/>
        <v>0.97370710807927441</v>
      </c>
    </row>
    <row r="537" spans="1:14" ht="14.25" thickBot="1">
      <c r="A537" s="278"/>
      <c r="B537" s="14" t="s">
        <v>28</v>
      </c>
      <c r="C537" s="31">
        <f t="shared" si="105"/>
        <v>27.92</v>
      </c>
      <c r="D537" s="31">
        <f t="shared" si="105"/>
        <v>112.8</v>
      </c>
      <c r="E537" s="31">
        <f t="shared" si="105"/>
        <v>109.41</v>
      </c>
      <c r="F537" s="31">
        <f t="shared" si="106"/>
        <v>3.0984370715656713</v>
      </c>
      <c r="G537" s="31">
        <f t="shared" si="105"/>
        <v>27</v>
      </c>
      <c r="H537" s="31">
        <f t="shared" si="105"/>
        <v>28223.99</v>
      </c>
      <c r="I537" s="31">
        <f t="shared" si="105"/>
        <v>0</v>
      </c>
      <c r="J537" s="31">
        <f t="shared" si="105"/>
        <v>0</v>
      </c>
      <c r="K537" s="31">
        <f t="shared" si="105"/>
        <v>0</v>
      </c>
      <c r="L537" s="31">
        <f t="shared" si="105"/>
        <v>3.68</v>
      </c>
      <c r="M537" s="31">
        <f t="shared" si="107"/>
        <v>-100</v>
      </c>
      <c r="N537" s="108">
        <f t="shared" si="108"/>
        <v>0.46729409193080701</v>
      </c>
    </row>
    <row r="538" spans="1:14" ht="14.25" thickBot="1">
      <c r="A538" s="278"/>
      <c r="B538" s="14" t="s">
        <v>29</v>
      </c>
      <c r="C538" s="31">
        <f t="shared" si="105"/>
        <v>8.655735</v>
      </c>
      <c r="D538" s="31">
        <f t="shared" si="105"/>
        <v>9.235735</v>
      </c>
      <c r="E538" s="31">
        <f t="shared" si="105"/>
        <v>19.019972999999997</v>
      </c>
      <c r="F538" s="31">
        <f t="shared" si="106"/>
        <v>-51.441913193041856</v>
      </c>
      <c r="G538" s="31">
        <f t="shared" si="105"/>
        <v>7</v>
      </c>
      <c r="H538" s="31">
        <f t="shared" si="105"/>
        <v>2652.4203030000003</v>
      </c>
      <c r="I538" s="31">
        <f t="shared" si="105"/>
        <v>1</v>
      </c>
      <c r="J538" s="31">
        <f t="shared" si="105"/>
        <v>0</v>
      </c>
      <c r="K538" s="31">
        <f t="shared" si="105"/>
        <v>0.42304000000000003</v>
      </c>
      <c r="L538" s="31">
        <f t="shared" si="105"/>
        <v>2.7</v>
      </c>
      <c r="M538" s="31">
        <f t="shared" si="107"/>
        <v>-84.331851851851852</v>
      </c>
      <c r="N538" s="108">
        <f t="shared" si="108"/>
        <v>3.8260677306193022E-2</v>
      </c>
    </row>
    <row r="539" spans="1:14" ht="14.25" thickBot="1">
      <c r="A539" s="278"/>
      <c r="B539" s="14" t="s">
        <v>30</v>
      </c>
      <c r="C539" s="31">
        <f t="shared" si="105"/>
        <v>76.467373999999992</v>
      </c>
      <c r="D539" s="31">
        <f t="shared" si="105"/>
        <v>110.583202</v>
      </c>
      <c r="E539" s="31">
        <f t="shared" si="105"/>
        <v>159.23080800000002</v>
      </c>
      <c r="F539" s="31">
        <f t="shared" si="106"/>
        <v>-30.551629179699958</v>
      </c>
      <c r="G539" s="31">
        <f t="shared" si="105"/>
        <v>54</v>
      </c>
      <c r="H539" s="31">
        <f t="shared" si="105"/>
        <v>53515.897803</v>
      </c>
      <c r="I539" s="31">
        <f t="shared" si="105"/>
        <v>1</v>
      </c>
      <c r="J539" s="31">
        <f t="shared" si="105"/>
        <v>0</v>
      </c>
      <c r="K539" s="31">
        <f t="shared" si="105"/>
        <v>75</v>
      </c>
      <c r="L539" s="31">
        <f t="shared" si="105"/>
        <v>361.31183099999998</v>
      </c>
      <c r="M539" s="31">
        <f t="shared" si="107"/>
        <v>-79.24230718035912</v>
      </c>
      <c r="N539" s="108">
        <f t="shared" si="108"/>
        <v>0.45811061135984943</v>
      </c>
    </row>
    <row r="540" spans="1:14" ht="14.25" thickBot="1">
      <c r="A540" s="278"/>
      <c r="B540" s="35" t="s">
        <v>31</v>
      </c>
      <c r="C540" s="36">
        <f t="shared" ref="C540:L540" si="109">C528+C530+C531+C532+C533+C534+C535+C536</f>
        <v>7759.3943345500011</v>
      </c>
      <c r="D540" s="36">
        <f t="shared" si="109"/>
        <v>24138.974138089994</v>
      </c>
      <c r="E540" s="36">
        <f t="shared" si="109"/>
        <v>18607.038457999995</v>
      </c>
      <c r="F540" s="36">
        <f t="shared" si="106"/>
        <v>29.730339369033622</v>
      </c>
      <c r="G540" s="36">
        <f t="shared" si="109"/>
        <v>172178</v>
      </c>
      <c r="H540" s="36">
        <f t="shared" si="109"/>
        <v>32456988.854884107</v>
      </c>
      <c r="I540" s="36">
        <f t="shared" si="109"/>
        <v>11364</v>
      </c>
      <c r="J540" s="36">
        <f t="shared" si="109"/>
        <v>947.89750400000014</v>
      </c>
      <c r="K540" s="36">
        <f t="shared" si="109"/>
        <v>10663.376847999998</v>
      </c>
      <c r="L540" s="36">
        <f t="shared" si="109"/>
        <v>12403.159275999997</v>
      </c>
      <c r="M540" s="36">
        <f t="shared" si="107"/>
        <v>-14.02692966594779</v>
      </c>
      <c r="N540" s="114">
        <f t="shared" si="108"/>
        <v>100</v>
      </c>
    </row>
    <row r="541" spans="1:14" ht="14.25" thickBot="1">
      <c r="A541" s="278" t="s">
        <v>69</v>
      </c>
      <c r="B541" s="214" t="s">
        <v>19</v>
      </c>
      <c r="C541" s="31">
        <f t="shared" ref="C541:L552" si="110">C381</f>
        <v>1119.4696749999996</v>
      </c>
      <c r="D541" s="31">
        <f t="shared" si="110"/>
        <v>6129.0604070000009</v>
      </c>
      <c r="E541" s="31">
        <f t="shared" si="110"/>
        <v>4946.1604810000008</v>
      </c>
      <c r="F541" s="31">
        <f t="shared" si="106"/>
        <v>23.915518522780417</v>
      </c>
      <c r="G541" s="31">
        <f t="shared" si="110"/>
        <v>46277</v>
      </c>
      <c r="H541" s="31">
        <f t="shared" si="110"/>
        <v>5147272.4720030017</v>
      </c>
      <c r="I541" s="31">
        <f t="shared" si="110"/>
        <v>3175</v>
      </c>
      <c r="J541" s="31">
        <f t="shared" si="110"/>
        <v>267.00669199999999</v>
      </c>
      <c r="K541" s="31">
        <f t="shared" si="110"/>
        <v>2102.9482520000001</v>
      </c>
      <c r="L541" s="31">
        <f t="shared" si="110"/>
        <v>2863.4363939999998</v>
      </c>
      <c r="M541" s="31">
        <f t="shared" si="107"/>
        <v>-26.558583371836537</v>
      </c>
      <c r="N541" s="112">
        <f t="shared" ref="N541:N553" si="111">N381</f>
        <v>47.143681681602082</v>
      </c>
    </row>
    <row r="542" spans="1:14" ht="14.25" thickBot="1">
      <c r="A542" s="278"/>
      <c r="B542" s="214" t="s">
        <v>20</v>
      </c>
      <c r="C542" s="31">
        <f t="shared" si="110"/>
        <v>392.31985099999997</v>
      </c>
      <c r="D542" s="31">
        <f t="shared" si="110"/>
        <v>2153.1004950000001</v>
      </c>
      <c r="E542" s="31">
        <f t="shared" si="110"/>
        <v>1097.8482399999998</v>
      </c>
      <c r="F542" s="31">
        <f t="shared" si="106"/>
        <v>96.120047976758656</v>
      </c>
      <c r="G542" s="31">
        <f t="shared" si="110"/>
        <v>25287</v>
      </c>
      <c r="H542" s="31">
        <f t="shared" si="110"/>
        <v>505600</v>
      </c>
      <c r="I542" s="31">
        <f t="shared" si="110"/>
        <v>1738</v>
      </c>
      <c r="J542" s="31">
        <f t="shared" si="110"/>
        <v>71.887743</v>
      </c>
      <c r="K542" s="31">
        <f t="shared" si="110"/>
        <v>779.01594799999987</v>
      </c>
      <c r="L542" s="31">
        <f t="shared" si="110"/>
        <v>862.27673199999992</v>
      </c>
      <c r="M542" s="31">
        <f t="shared" si="107"/>
        <v>-9.655923778307411</v>
      </c>
      <c r="N542" s="108">
        <f t="shared" si="111"/>
        <v>16.561279808704597</v>
      </c>
    </row>
    <row r="543" spans="1:14" ht="14.25" thickBot="1">
      <c r="A543" s="278"/>
      <c r="B543" s="214" t="s">
        <v>21</v>
      </c>
      <c r="C543" s="31">
        <f t="shared" si="110"/>
        <v>22.812691999999998</v>
      </c>
      <c r="D543" s="31">
        <f t="shared" si="110"/>
        <v>194.33935400000001</v>
      </c>
      <c r="E543" s="31">
        <f t="shared" si="110"/>
        <v>664.19564899999989</v>
      </c>
      <c r="F543" s="31">
        <f t="shared" si="106"/>
        <v>-70.740646330250186</v>
      </c>
      <c r="G543" s="31">
        <f t="shared" si="110"/>
        <v>410</v>
      </c>
      <c r="H543" s="31">
        <f t="shared" si="110"/>
        <v>194187.29825200001</v>
      </c>
      <c r="I543" s="31">
        <f t="shared" si="110"/>
        <v>16</v>
      </c>
      <c r="J543" s="31">
        <f t="shared" si="110"/>
        <v>1</v>
      </c>
      <c r="K543" s="31">
        <f t="shared" si="110"/>
        <v>29.279999999999998</v>
      </c>
      <c r="L543" s="31">
        <f t="shared" si="110"/>
        <v>481.8775</v>
      </c>
      <c r="M543" s="31">
        <f t="shared" si="107"/>
        <v>-93.923766932467274</v>
      </c>
      <c r="N543" s="108">
        <f t="shared" si="111"/>
        <v>1.4948249869948103</v>
      </c>
    </row>
    <row r="544" spans="1:14" ht="14.25" thickBot="1">
      <c r="A544" s="278"/>
      <c r="B544" s="214" t="s">
        <v>22</v>
      </c>
      <c r="C544" s="31">
        <f t="shared" si="110"/>
        <v>68.998053999999996</v>
      </c>
      <c r="D544" s="31">
        <f t="shared" si="110"/>
        <v>160.18331099999997</v>
      </c>
      <c r="E544" s="31">
        <f t="shared" si="110"/>
        <v>100.118703</v>
      </c>
      <c r="F544" s="31">
        <f t="shared" si="106"/>
        <v>59.993394041470935</v>
      </c>
      <c r="G544" s="31">
        <f t="shared" si="110"/>
        <v>11969</v>
      </c>
      <c r="H544" s="31">
        <f t="shared" si="110"/>
        <v>349413.49880999996</v>
      </c>
      <c r="I544" s="31">
        <f t="shared" si="110"/>
        <v>128</v>
      </c>
      <c r="J544" s="31">
        <f t="shared" si="110"/>
        <v>4.2300000000000004</v>
      </c>
      <c r="K544" s="31">
        <f t="shared" si="110"/>
        <v>23.175000000000001</v>
      </c>
      <c r="L544" s="31">
        <f t="shared" si="110"/>
        <v>28.554300000000001</v>
      </c>
      <c r="M544" s="31">
        <f t="shared" si="107"/>
        <v>-18.838843886910205</v>
      </c>
      <c r="N544" s="108">
        <f t="shared" si="111"/>
        <v>1.2321025610816871</v>
      </c>
    </row>
    <row r="545" spans="1:14" ht="14.25" thickBot="1">
      <c r="A545" s="278"/>
      <c r="B545" s="214" t="s">
        <v>23</v>
      </c>
      <c r="C545" s="31">
        <f t="shared" si="110"/>
        <v>5.3577399999999997</v>
      </c>
      <c r="D545" s="31">
        <f t="shared" si="110"/>
        <v>45.918638999999999</v>
      </c>
      <c r="E545" s="31">
        <f t="shared" si="110"/>
        <v>26.411007999999999</v>
      </c>
      <c r="F545" s="31">
        <f t="shared" si="106"/>
        <v>73.861743557837698</v>
      </c>
      <c r="G545" s="31">
        <f t="shared" si="110"/>
        <v>390</v>
      </c>
      <c r="H545" s="31">
        <f t="shared" si="110"/>
        <v>187335.05489999999</v>
      </c>
      <c r="I545" s="31">
        <f t="shared" si="110"/>
        <v>0</v>
      </c>
      <c r="J545" s="31">
        <f t="shared" si="110"/>
        <v>0</v>
      </c>
      <c r="K545" s="31">
        <f t="shared" si="110"/>
        <v>0</v>
      </c>
      <c r="L545" s="31">
        <f t="shared" si="110"/>
        <v>0</v>
      </c>
      <c r="M545" s="31" t="e">
        <f t="shared" si="107"/>
        <v>#DIV/0!</v>
      </c>
      <c r="N545" s="108">
        <f t="shared" si="111"/>
        <v>0.35319829737621944</v>
      </c>
    </row>
    <row r="546" spans="1:14" ht="14.25" thickBot="1">
      <c r="A546" s="278"/>
      <c r="B546" s="214" t="s">
        <v>24</v>
      </c>
      <c r="C546" s="31">
        <f t="shared" si="110"/>
        <v>120.49522899999998</v>
      </c>
      <c r="D546" s="31">
        <f t="shared" si="110"/>
        <v>506.90156000000002</v>
      </c>
      <c r="E546" s="31">
        <f t="shared" si="110"/>
        <v>486.47779700000001</v>
      </c>
      <c r="F546" s="31">
        <f t="shared" si="106"/>
        <v>4.1982929387422807</v>
      </c>
      <c r="G546" s="31">
        <f t="shared" si="110"/>
        <v>1438</v>
      </c>
      <c r="H546" s="31">
        <f t="shared" si="110"/>
        <v>1140341.4330999998</v>
      </c>
      <c r="I546" s="31">
        <f t="shared" si="110"/>
        <v>251</v>
      </c>
      <c r="J546" s="31">
        <f t="shared" si="110"/>
        <v>9.1124380000000009</v>
      </c>
      <c r="K546" s="31">
        <f t="shared" si="110"/>
        <v>130.52284</v>
      </c>
      <c r="L546" s="31">
        <f t="shared" si="110"/>
        <v>192.92589999999998</v>
      </c>
      <c r="M546" s="31">
        <f t="shared" si="107"/>
        <v>-32.345610413117157</v>
      </c>
      <c r="N546" s="108">
        <f t="shared" si="111"/>
        <v>3.8989998795336587</v>
      </c>
    </row>
    <row r="547" spans="1:14" ht="14.25" thickBot="1">
      <c r="A547" s="278"/>
      <c r="B547" s="214" t="s">
        <v>25</v>
      </c>
      <c r="C547" s="31">
        <f t="shared" si="110"/>
        <v>3771.6975320000001</v>
      </c>
      <c r="D547" s="31">
        <f t="shared" si="110"/>
        <v>4939.5624909999997</v>
      </c>
      <c r="E547" s="31">
        <f t="shared" si="110"/>
        <v>3015.2971000000002</v>
      </c>
      <c r="F547" s="31">
        <f t="shared" si="106"/>
        <v>63.816775832802655</v>
      </c>
      <c r="G547" s="31">
        <f t="shared" si="110"/>
        <v>1063</v>
      </c>
      <c r="H547" s="31">
        <f t="shared" si="110"/>
        <v>237584.86200999998</v>
      </c>
      <c r="I547" s="31">
        <f t="shared" si="110"/>
        <v>1551</v>
      </c>
      <c r="J547" s="31">
        <f t="shared" si="110"/>
        <v>121.59013999999999</v>
      </c>
      <c r="K547" s="31">
        <f t="shared" si="110"/>
        <v>523.35099000000002</v>
      </c>
      <c r="L547" s="31">
        <f t="shared" si="110"/>
        <v>515.46039999999994</v>
      </c>
      <c r="M547" s="31">
        <f t="shared" si="107"/>
        <v>1.5307849060762164</v>
      </c>
      <c r="N547" s="108">
        <f t="shared" si="111"/>
        <v>37.994267678635623</v>
      </c>
    </row>
    <row r="548" spans="1:14" ht="14.25" thickBot="1">
      <c r="A548" s="278"/>
      <c r="B548" s="214" t="s">
        <v>26</v>
      </c>
      <c r="C548" s="31">
        <f t="shared" si="110"/>
        <v>104.17934400000034</v>
      </c>
      <c r="D548" s="31">
        <f t="shared" si="110"/>
        <v>1009.2057310000004</v>
      </c>
      <c r="E548" s="31">
        <f t="shared" si="110"/>
        <v>904.62994100000003</v>
      </c>
      <c r="F548" s="31">
        <f t="shared" si="106"/>
        <v>11.56006287879436</v>
      </c>
      <c r="G548" s="31">
        <f t="shared" si="110"/>
        <v>33419</v>
      </c>
      <c r="H548" s="31">
        <f t="shared" si="110"/>
        <v>7825709.0330000008</v>
      </c>
      <c r="I548" s="31">
        <f t="shared" si="110"/>
        <v>1024</v>
      </c>
      <c r="J548" s="31">
        <f t="shared" si="110"/>
        <v>48.319705999999996</v>
      </c>
      <c r="K548" s="31">
        <f t="shared" si="110"/>
        <v>238.475775</v>
      </c>
      <c r="L548" s="31">
        <f t="shared" si="110"/>
        <v>229.91678899999997</v>
      </c>
      <c r="M548" s="31">
        <f t="shared" si="107"/>
        <v>3.7226450652979652</v>
      </c>
      <c r="N548" s="108">
        <f t="shared" si="111"/>
        <v>7.7626374312079038</v>
      </c>
    </row>
    <row r="549" spans="1:14" ht="14.25" thickBot="1">
      <c r="A549" s="278"/>
      <c r="B549" s="214" t="s">
        <v>27</v>
      </c>
      <c r="C549" s="31">
        <f t="shared" si="110"/>
        <v>2.08</v>
      </c>
      <c r="D549" s="31">
        <f t="shared" si="110"/>
        <v>15.638347000000001</v>
      </c>
      <c r="E549" s="31">
        <f t="shared" si="110"/>
        <v>16.863868</v>
      </c>
      <c r="F549" s="31">
        <f t="shared" si="106"/>
        <v>-7.2671406109203351</v>
      </c>
      <c r="G549" s="31">
        <f t="shared" si="110"/>
        <v>9</v>
      </c>
      <c r="H549" s="31">
        <f t="shared" si="110"/>
        <v>5557.040446</v>
      </c>
      <c r="I549" s="31">
        <f t="shared" si="110"/>
        <v>0</v>
      </c>
      <c r="J549" s="31">
        <f t="shared" si="110"/>
        <v>0</v>
      </c>
      <c r="K549" s="31">
        <f t="shared" si="110"/>
        <v>0</v>
      </c>
      <c r="L549" s="31">
        <f t="shared" si="110"/>
        <v>0.06</v>
      </c>
      <c r="M549" s="31">
        <f t="shared" si="107"/>
        <v>-100</v>
      </c>
      <c r="N549" s="108">
        <f t="shared" si="111"/>
        <v>0.12028748356802364</v>
      </c>
    </row>
    <row r="550" spans="1:14" ht="14.25" thickBot="1">
      <c r="A550" s="278"/>
      <c r="B550" s="14" t="s">
        <v>28</v>
      </c>
      <c r="C550" s="31">
        <f t="shared" si="110"/>
        <v>0</v>
      </c>
      <c r="D550" s="31">
        <f t="shared" si="110"/>
        <v>0</v>
      </c>
      <c r="E550" s="31">
        <f t="shared" si="110"/>
        <v>0</v>
      </c>
      <c r="F550" s="31" t="e">
        <f t="shared" si="106"/>
        <v>#DIV/0!</v>
      </c>
      <c r="G550" s="31">
        <f t="shared" si="110"/>
        <v>0</v>
      </c>
      <c r="H550" s="31">
        <f t="shared" si="110"/>
        <v>0</v>
      </c>
      <c r="I550" s="31">
        <f t="shared" si="110"/>
        <v>0</v>
      </c>
      <c r="J550" s="31">
        <f t="shared" si="110"/>
        <v>0</v>
      </c>
      <c r="K550" s="31">
        <f t="shared" si="110"/>
        <v>0</v>
      </c>
      <c r="L550" s="31">
        <f t="shared" si="110"/>
        <v>0</v>
      </c>
      <c r="M550" s="31" t="e">
        <f t="shared" si="107"/>
        <v>#DIV/0!</v>
      </c>
      <c r="N550" s="108">
        <f t="shared" si="111"/>
        <v>0</v>
      </c>
    </row>
    <row r="551" spans="1:14" ht="14.25" thickBot="1">
      <c r="A551" s="278"/>
      <c r="B551" s="14" t="s">
        <v>29</v>
      </c>
      <c r="C551" s="31">
        <f t="shared" si="110"/>
        <v>0</v>
      </c>
      <c r="D551" s="31">
        <f t="shared" si="110"/>
        <v>5.3773580000000001</v>
      </c>
      <c r="E551" s="31">
        <f t="shared" si="110"/>
        <v>0.41</v>
      </c>
      <c r="F551" s="31">
        <f t="shared" si="106"/>
        <v>1211.5507317073173</v>
      </c>
      <c r="G551" s="31">
        <f t="shared" si="110"/>
        <v>3</v>
      </c>
      <c r="H551" s="31">
        <f t="shared" si="110"/>
        <v>3248.7</v>
      </c>
      <c r="I551" s="31">
        <f t="shared" si="110"/>
        <v>0</v>
      </c>
      <c r="J551" s="31">
        <f t="shared" si="110"/>
        <v>0</v>
      </c>
      <c r="K551" s="31">
        <f t="shared" si="110"/>
        <v>0</v>
      </c>
      <c r="L551" s="31">
        <f t="shared" si="110"/>
        <v>0</v>
      </c>
      <c r="M551" s="31" t="e">
        <f t="shared" si="107"/>
        <v>#DIV/0!</v>
      </c>
      <c r="N551" s="108">
        <f t="shared" si="111"/>
        <v>4.136171566370668E-2</v>
      </c>
    </row>
    <row r="552" spans="1:14" ht="14.25" thickBot="1">
      <c r="A552" s="278"/>
      <c r="B552" s="14" t="s">
        <v>30</v>
      </c>
      <c r="C552" s="31">
        <f t="shared" si="110"/>
        <v>15.342164</v>
      </c>
      <c r="D552" s="31">
        <f t="shared" si="110"/>
        <v>25.184493000000003</v>
      </c>
      <c r="E552" s="31">
        <f t="shared" si="110"/>
        <v>16.14</v>
      </c>
      <c r="F552" s="31">
        <f t="shared" si="106"/>
        <v>56.037750929368045</v>
      </c>
      <c r="G552" s="31">
        <f t="shared" si="110"/>
        <v>12</v>
      </c>
      <c r="H552" s="31">
        <f t="shared" si="110"/>
        <v>3205.4109250000001</v>
      </c>
      <c r="I552" s="31">
        <f t="shared" si="110"/>
        <v>0</v>
      </c>
      <c r="J552" s="31">
        <f t="shared" si="110"/>
        <v>0</v>
      </c>
      <c r="K552" s="31">
        <f t="shared" si="110"/>
        <v>0</v>
      </c>
      <c r="L552" s="31">
        <f t="shared" si="110"/>
        <v>0</v>
      </c>
      <c r="M552" s="31" t="e">
        <f t="shared" si="107"/>
        <v>#DIV/0!</v>
      </c>
      <c r="N552" s="108">
        <f t="shared" si="111"/>
        <v>0.19371480169269212</v>
      </c>
    </row>
    <row r="553" spans="1:14" ht="14.25" thickBot="1">
      <c r="A553" s="278"/>
      <c r="B553" s="35" t="s">
        <v>31</v>
      </c>
      <c r="C553" s="36">
        <f t="shared" ref="C553:L553" si="112">C541+C543+C544+C545+C546+C547+C548+C549</f>
        <v>5215.0902659999992</v>
      </c>
      <c r="D553" s="36">
        <f t="shared" si="112"/>
        <v>13000.80984</v>
      </c>
      <c r="E553" s="36">
        <f t="shared" si="112"/>
        <v>10160.154547</v>
      </c>
      <c r="F553" s="36">
        <f t="shared" si="106"/>
        <v>27.958780349839884</v>
      </c>
      <c r="G553" s="36">
        <f t="shared" si="112"/>
        <v>94975</v>
      </c>
      <c r="H553" s="36">
        <f t="shared" si="112"/>
        <v>15087400.692521002</v>
      </c>
      <c r="I553" s="36">
        <f t="shared" si="112"/>
        <v>6145</v>
      </c>
      <c r="J553" s="36">
        <f t="shared" si="112"/>
        <v>451.25897599999996</v>
      </c>
      <c r="K553" s="36">
        <f t="shared" si="112"/>
        <v>3047.7528570000004</v>
      </c>
      <c r="L553" s="36">
        <f t="shared" si="112"/>
        <v>4312.2312830000001</v>
      </c>
      <c r="M553" s="36">
        <f t="shared" si="107"/>
        <v>-29.323066018859446</v>
      </c>
      <c r="N553" s="114">
        <f t="shared" si="111"/>
        <v>100</v>
      </c>
    </row>
    <row r="554" spans="1:14">
      <c r="A554" s="236" t="s">
        <v>70</v>
      </c>
      <c r="B554" s="214" t="s">
        <v>19</v>
      </c>
      <c r="C554" s="31">
        <f t="shared" ref="C554:L565" si="113">C506</f>
        <v>971.1148529999997</v>
      </c>
      <c r="D554" s="31">
        <f t="shared" si="113"/>
        <v>4730.8132389999992</v>
      </c>
      <c r="E554" s="31">
        <f t="shared" si="113"/>
        <v>4033.4730650000001</v>
      </c>
      <c r="F554" s="31">
        <f t="shared" si="106"/>
        <v>17.288826843820736</v>
      </c>
      <c r="G554" s="31">
        <f t="shared" si="113"/>
        <v>37525</v>
      </c>
      <c r="H554" s="31">
        <f t="shared" si="113"/>
        <v>4066753.7821140001</v>
      </c>
      <c r="I554" s="31">
        <f t="shared" si="113"/>
        <v>2455</v>
      </c>
      <c r="J554" s="31">
        <f t="shared" si="113"/>
        <v>176.02703400000001</v>
      </c>
      <c r="K554" s="31">
        <f t="shared" si="113"/>
        <v>1533.6953799999999</v>
      </c>
      <c r="L554" s="31">
        <f t="shared" si="113"/>
        <v>2011.4238809999997</v>
      </c>
      <c r="M554" s="31">
        <f t="shared" si="107"/>
        <v>-23.750762109998032</v>
      </c>
      <c r="N554" s="112">
        <f t="shared" ref="N554:N566" si="114">N506</f>
        <v>42.829149573315618</v>
      </c>
    </row>
    <row r="555" spans="1:14">
      <c r="A555" s="236"/>
      <c r="B555" s="214" t="s">
        <v>20</v>
      </c>
      <c r="C555" s="31">
        <f t="shared" si="113"/>
        <v>335.20288299999999</v>
      </c>
      <c r="D555" s="31">
        <f t="shared" si="113"/>
        <v>1686.306304</v>
      </c>
      <c r="E555" s="31">
        <f t="shared" si="113"/>
        <v>1074.9638550000002</v>
      </c>
      <c r="F555" s="31">
        <f t="shared" si="106"/>
        <v>56.870977210670922</v>
      </c>
      <c r="G555" s="31">
        <f t="shared" si="113"/>
        <v>20454</v>
      </c>
      <c r="H555" s="31">
        <f t="shared" si="113"/>
        <v>408960</v>
      </c>
      <c r="I555" s="31">
        <f t="shared" si="113"/>
        <v>1282</v>
      </c>
      <c r="J555" s="31">
        <f t="shared" si="113"/>
        <v>56.378964999999987</v>
      </c>
      <c r="K555" s="31">
        <f t="shared" si="113"/>
        <v>548.64348900000005</v>
      </c>
      <c r="L555" s="31">
        <f t="shared" si="113"/>
        <v>780.37435200000004</v>
      </c>
      <c r="M555" s="31">
        <f t="shared" si="107"/>
        <v>-29.694833307386808</v>
      </c>
      <c r="N555" s="108">
        <f t="shared" si="114"/>
        <v>15.266522111895409</v>
      </c>
    </row>
    <row r="556" spans="1:14">
      <c r="A556" s="236"/>
      <c r="B556" s="214" t="s">
        <v>21</v>
      </c>
      <c r="C556" s="31">
        <f t="shared" si="113"/>
        <v>26.553008999999996</v>
      </c>
      <c r="D556" s="31">
        <f t="shared" si="113"/>
        <v>159.38997599999999</v>
      </c>
      <c r="E556" s="31">
        <f t="shared" si="113"/>
        <v>506.17238499999996</v>
      </c>
      <c r="F556" s="31">
        <f t="shared" si="106"/>
        <v>-68.510732563966329</v>
      </c>
      <c r="G556" s="31">
        <f t="shared" si="113"/>
        <v>610</v>
      </c>
      <c r="H556" s="31">
        <f t="shared" si="113"/>
        <v>209691.83292000002</v>
      </c>
      <c r="I556" s="31">
        <f t="shared" si="113"/>
        <v>12</v>
      </c>
      <c r="J556" s="31">
        <f t="shared" si="113"/>
        <v>0</v>
      </c>
      <c r="K556" s="31">
        <f t="shared" si="113"/>
        <v>27.478999999999999</v>
      </c>
      <c r="L556" s="31">
        <f t="shared" si="113"/>
        <v>422.83099199999998</v>
      </c>
      <c r="M556" s="31">
        <f t="shared" si="107"/>
        <v>-93.501185930098515</v>
      </c>
      <c r="N556" s="108">
        <f t="shared" si="114"/>
        <v>1.442994423519915</v>
      </c>
    </row>
    <row r="557" spans="1:14">
      <c r="A557" s="236"/>
      <c r="B557" s="214" t="s">
        <v>22</v>
      </c>
      <c r="C557" s="31">
        <f t="shared" si="113"/>
        <v>106.493579</v>
      </c>
      <c r="D557" s="31">
        <f t="shared" si="113"/>
        <v>420.45102600000001</v>
      </c>
      <c r="E557" s="31">
        <f t="shared" si="113"/>
        <v>245.81803299999999</v>
      </c>
      <c r="F557" s="31">
        <f t="shared" si="106"/>
        <v>71.041571225980817</v>
      </c>
      <c r="G557" s="31">
        <f t="shared" si="113"/>
        <v>22921</v>
      </c>
      <c r="H557" s="31">
        <f t="shared" si="113"/>
        <v>1010219.87175</v>
      </c>
      <c r="I557" s="31">
        <f t="shared" si="113"/>
        <v>622</v>
      </c>
      <c r="J557" s="31">
        <f t="shared" si="113"/>
        <v>55.761210000000005</v>
      </c>
      <c r="K557" s="31">
        <f t="shared" si="113"/>
        <v>168.36821400000002</v>
      </c>
      <c r="L557" s="31">
        <f t="shared" si="113"/>
        <v>161.70454600000002</v>
      </c>
      <c r="M557" s="31">
        <f t="shared" si="107"/>
        <v>4.1208909488543384</v>
      </c>
      <c r="N557" s="108">
        <f t="shared" si="114"/>
        <v>3.8064406627505036</v>
      </c>
    </row>
    <row r="558" spans="1:14">
      <c r="A558" s="236"/>
      <c r="B558" s="214" t="s">
        <v>23</v>
      </c>
      <c r="C558" s="31">
        <f t="shared" si="113"/>
        <v>2.52434</v>
      </c>
      <c r="D558" s="31">
        <f t="shared" si="113"/>
        <v>9.2124560000000013</v>
      </c>
      <c r="E558" s="31">
        <f t="shared" si="113"/>
        <v>8.978116</v>
      </c>
      <c r="F558" s="31">
        <f t="shared" si="106"/>
        <v>2.6101244403614445</v>
      </c>
      <c r="G558" s="31">
        <f t="shared" si="113"/>
        <v>253</v>
      </c>
      <c r="H558" s="31">
        <f t="shared" si="113"/>
        <v>6806.36</v>
      </c>
      <c r="I558" s="31">
        <f t="shared" si="113"/>
        <v>0</v>
      </c>
      <c r="J558" s="31">
        <f t="shared" si="113"/>
        <v>0</v>
      </c>
      <c r="K558" s="31">
        <f t="shared" si="113"/>
        <v>0</v>
      </c>
      <c r="L558" s="31">
        <f t="shared" si="113"/>
        <v>0</v>
      </c>
      <c r="M558" s="31" t="e">
        <f t="shared" si="107"/>
        <v>#DIV/0!</v>
      </c>
      <c r="N558" s="108">
        <f t="shared" si="114"/>
        <v>8.340250101375625E-2</v>
      </c>
    </row>
    <row r="559" spans="1:14">
      <c r="A559" s="236"/>
      <c r="B559" s="214" t="s">
        <v>24</v>
      </c>
      <c r="C559" s="31">
        <f t="shared" si="113"/>
        <v>77.961286999999999</v>
      </c>
      <c r="D559" s="31">
        <f t="shared" si="113"/>
        <v>767.46399900000006</v>
      </c>
      <c r="E559" s="31">
        <f t="shared" si="113"/>
        <v>260.22906599999999</v>
      </c>
      <c r="F559" s="31">
        <f t="shared" si="106"/>
        <v>194.91863103409059</v>
      </c>
      <c r="G559" s="31">
        <f t="shared" si="113"/>
        <v>598</v>
      </c>
      <c r="H559" s="31">
        <f t="shared" si="113"/>
        <v>323610.52599000005</v>
      </c>
      <c r="I559" s="31">
        <f t="shared" si="113"/>
        <v>60</v>
      </c>
      <c r="J559" s="31">
        <f t="shared" si="113"/>
        <v>5.1873709999999997</v>
      </c>
      <c r="K559" s="31">
        <f t="shared" si="113"/>
        <v>625.70255499999996</v>
      </c>
      <c r="L559" s="31">
        <f t="shared" si="113"/>
        <v>189.89319899999998</v>
      </c>
      <c r="M559" s="31">
        <f t="shared" si="107"/>
        <v>229.50235095044138</v>
      </c>
      <c r="N559" s="108">
        <f t="shared" si="114"/>
        <v>6.948029597603389</v>
      </c>
    </row>
    <row r="560" spans="1:14">
      <c r="A560" s="236"/>
      <c r="B560" s="214" t="s">
        <v>25</v>
      </c>
      <c r="C560" s="31">
        <f t="shared" si="113"/>
        <v>3369.3405590000002</v>
      </c>
      <c r="D560" s="31">
        <f t="shared" si="113"/>
        <v>4250.1009130000002</v>
      </c>
      <c r="E560" s="31">
        <f t="shared" si="113"/>
        <v>3532.6245180000001</v>
      </c>
      <c r="F560" s="31">
        <f t="shared" si="106"/>
        <v>20.310010060344606</v>
      </c>
      <c r="G560" s="31">
        <f t="shared" si="113"/>
        <v>986</v>
      </c>
      <c r="H560" s="31">
        <f t="shared" si="113"/>
        <v>392947.27477899997</v>
      </c>
      <c r="I560" s="31">
        <f t="shared" si="113"/>
        <v>819</v>
      </c>
      <c r="J560" s="31">
        <f t="shared" si="113"/>
        <v>240.1499</v>
      </c>
      <c r="K560" s="31">
        <f t="shared" si="113"/>
        <v>862.73440000000005</v>
      </c>
      <c r="L560" s="31">
        <f t="shared" si="113"/>
        <v>496.495</v>
      </c>
      <c r="M560" s="31">
        <f t="shared" si="107"/>
        <v>73.764972456923033</v>
      </c>
      <c r="N560" s="108">
        <f t="shared" si="114"/>
        <v>38.477149383948081</v>
      </c>
    </row>
    <row r="561" spans="1:14">
      <c r="A561" s="236"/>
      <c r="B561" s="214" t="s">
        <v>26</v>
      </c>
      <c r="C561" s="31">
        <f t="shared" si="113"/>
        <v>134.33405900000017</v>
      </c>
      <c r="D561" s="31">
        <f t="shared" si="113"/>
        <v>702.02189599999997</v>
      </c>
      <c r="E561" s="31">
        <f t="shared" si="113"/>
        <v>664.370092</v>
      </c>
      <c r="F561" s="31">
        <f t="shared" si="106"/>
        <v>5.66729364451884</v>
      </c>
      <c r="G561" s="31">
        <f t="shared" si="113"/>
        <v>24659</v>
      </c>
      <c r="H561" s="31">
        <f t="shared" si="113"/>
        <v>5954117.5094000008</v>
      </c>
      <c r="I561" s="31">
        <f t="shared" si="113"/>
        <v>1132</v>
      </c>
      <c r="J561" s="31">
        <f t="shared" si="113"/>
        <v>171.41550899999999</v>
      </c>
      <c r="K561" s="31">
        <f t="shared" si="113"/>
        <v>402.46201799999994</v>
      </c>
      <c r="L561" s="31">
        <f t="shared" si="113"/>
        <v>132.63135300000002</v>
      </c>
      <c r="M561" s="31">
        <f t="shared" si="107"/>
        <v>203.44410193870215</v>
      </c>
      <c r="N561" s="108">
        <f t="shared" si="114"/>
        <v>6.3555670597307685</v>
      </c>
    </row>
    <row r="562" spans="1:14">
      <c r="A562" s="236"/>
      <c r="B562" s="214" t="s">
        <v>27</v>
      </c>
      <c r="C562" s="31">
        <f t="shared" si="113"/>
        <v>6.2</v>
      </c>
      <c r="D562" s="31">
        <f t="shared" si="113"/>
        <v>6.3255640000000009</v>
      </c>
      <c r="E562" s="31">
        <f t="shared" si="113"/>
        <v>35.562545</v>
      </c>
      <c r="F562" s="31">
        <f t="shared" si="106"/>
        <v>-82.212847815025611</v>
      </c>
      <c r="G562" s="31">
        <f t="shared" si="113"/>
        <v>17</v>
      </c>
      <c r="H562" s="31">
        <f t="shared" si="113"/>
        <v>831.46</v>
      </c>
      <c r="I562" s="31">
        <f t="shared" si="113"/>
        <v>0</v>
      </c>
      <c r="J562" s="31">
        <f t="shared" si="113"/>
        <v>0</v>
      </c>
      <c r="K562" s="31">
        <f t="shared" si="113"/>
        <v>0</v>
      </c>
      <c r="L562" s="31">
        <f t="shared" si="113"/>
        <v>0</v>
      </c>
      <c r="M562" s="31" t="e">
        <f t="shared" si="107"/>
        <v>#DIV/0!</v>
      </c>
      <c r="N562" s="108">
        <f t="shared" si="114"/>
        <v>5.7266798117958997E-2</v>
      </c>
    </row>
    <row r="563" spans="1:14">
      <c r="A563" s="236"/>
      <c r="B563" s="14" t="s">
        <v>28</v>
      </c>
      <c r="C563" s="31">
        <f t="shared" si="113"/>
        <v>0</v>
      </c>
      <c r="D563" s="31">
        <f t="shared" si="113"/>
        <v>0</v>
      </c>
      <c r="E563" s="31">
        <f t="shared" si="113"/>
        <v>0</v>
      </c>
      <c r="F563" s="31" t="e">
        <f t="shared" si="106"/>
        <v>#DIV/0!</v>
      </c>
      <c r="G563" s="31">
        <f t="shared" si="113"/>
        <v>0</v>
      </c>
      <c r="H563" s="31">
        <f t="shared" si="113"/>
        <v>0</v>
      </c>
      <c r="I563" s="31">
        <f t="shared" si="113"/>
        <v>0</v>
      </c>
      <c r="J563" s="31">
        <f t="shared" si="113"/>
        <v>0</v>
      </c>
      <c r="K563" s="31">
        <f t="shared" si="113"/>
        <v>0</v>
      </c>
      <c r="L563" s="31">
        <f t="shared" si="113"/>
        <v>0</v>
      </c>
      <c r="M563" s="31" t="e">
        <f t="shared" si="107"/>
        <v>#DIV/0!</v>
      </c>
      <c r="N563" s="108">
        <f t="shared" si="114"/>
        <v>0</v>
      </c>
    </row>
    <row r="564" spans="1:14">
      <c r="A564" s="236"/>
      <c r="B564" s="14" t="s">
        <v>29</v>
      </c>
      <c r="C564" s="31">
        <f t="shared" si="113"/>
        <v>1.1200000000000001</v>
      </c>
      <c r="D564" s="31">
        <f t="shared" si="113"/>
        <v>1.1200000000000001</v>
      </c>
      <c r="E564" s="31">
        <f t="shared" si="113"/>
        <v>23.38</v>
      </c>
      <c r="F564" s="31">
        <f t="shared" si="106"/>
        <v>-95.209580838323348</v>
      </c>
      <c r="G564" s="31">
        <f t="shared" si="113"/>
        <v>1</v>
      </c>
      <c r="H564" s="31">
        <f t="shared" si="113"/>
        <v>478.69</v>
      </c>
      <c r="I564" s="31">
        <f t="shared" si="113"/>
        <v>0</v>
      </c>
      <c r="J564" s="31">
        <f t="shared" si="113"/>
        <v>0</v>
      </c>
      <c r="K564" s="31">
        <f t="shared" si="113"/>
        <v>0</v>
      </c>
      <c r="L564" s="31">
        <f t="shared" si="113"/>
        <v>0</v>
      </c>
      <c r="M564" s="31" t="e">
        <f t="shared" si="107"/>
        <v>#DIV/0!</v>
      </c>
      <c r="N564" s="108">
        <f t="shared" si="114"/>
        <v>1.0139619786016563E-2</v>
      </c>
    </row>
    <row r="565" spans="1:14">
      <c r="A565" s="236"/>
      <c r="B565" s="14" t="s">
        <v>30</v>
      </c>
      <c r="C565" s="31">
        <f t="shared" si="113"/>
        <v>5.08</v>
      </c>
      <c r="D565" s="31">
        <f t="shared" si="113"/>
        <v>5.12</v>
      </c>
      <c r="E565" s="31">
        <f t="shared" si="113"/>
        <v>11.02</v>
      </c>
      <c r="F565" s="31">
        <f t="shared" si="106"/>
        <v>-53.539019963702358</v>
      </c>
      <c r="G565" s="31">
        <f t="shared" si="113"/>
        <v>8</v>
      </c>
      <c r="H565" s="31">
        <f t="shared" si="113"/>
        <v>198.77</v>
      </c>
      <c r="I565" s="31">
        <f t="shared" si="113"/>
        <v>0</v>
      </c>
      <c r="J565" s="31">
        <f t="shared" si="113"/>
        <v>0</v>
      </c>
      <c r="K565" s="31">
        <f t="shared" si="113"/>
        <v>0</v>
      </c>
      <c r="L565" s="31">
        <f t="shared" si="113"/>
        <v>0</v>
      </c>
      <c r="M565" s="31" t="e">
        <f t="shared" si="107"/>
        <v>#DIV/0!</v>
      </c>
      <c r="N565" s="108">
        <f t="shared" si="114"/>
        <v>4.6352547593218572E-2</v>
      </c>
    </row>
    <row r="566" spans="1:14" ht="14.25" thickBot="1">
      <c r="A566" s="221"/>
      <c r="B566" s="35" t="s">
        <v>31</v>
      </c>
      <c r="C566" s="36">
        <f t="shared" ref="C566:L566" si="115">C554+C556+C557+C558+C559+C560+C561+C562</f>
        <v>4694.521686</v>
      </c>
      <c r="D566" s="36">
        <f t="shared" si="115"/>
        <v>11045.779069</v>
      </c>
      <c r="E566" s="36">
        <f t="shared" si="115"/>
        <v>9287.2278200000001</v>
      </c>
      <c r="F566" s="36">
        <f t="shared" si="106"/>
        <v>18.935157865008637</v>
      </c>
      <c r="G566" s="36">
        <f t="shared" si="115"/>
        <v>87569</v>
      </c>
      <c r="H566" s="36">
        <f t="shared" si="115"/>
        <v>11964978.616953002</v>
      </c>
      <c r="I566" s="36">
        <f t="shared" si="115"/>
        <v>5100</v>
      </c>
      <c r="J566" s="36">
        <f t="shared" si="115"/>
        <v>648.54102400000011</v>
      </c>
      <c r="K566" s="36">
        <f t="shared" si="115"/>
        <v>3620.4415669999998</v>
      </c>
      <c r="L566" s="36">
        <f t="shared" si="115"/>
        <v>3414.978971</v>
      </c>
      <c r="M566" s="36">
        <f t="shared" si="107"/>
        <v>6.0165113092873517</v>
      </c>
      <c r="N566" s="114">
        <f t="shared" si="114"/>
        <v>100</v>
      </c>
    </row>
    <row r="567" spans="1:14" ht="14.25" thickBot="1">
      <c r="A567" s="261" t="s">
        <v>49</v>
      </c>
      <c r="B567" s="216" t="s">
        <v>19</v>
      </c>
      <c r="C567" s="32">
        <f t="shared" ref="C567:L578" si="116">C528+C541+C554</f>
        <v>4429.7046609999998</v>
      </c>
      <c r="D567" s="32">
        <f t="shared" si="116"/>
        <v>23905.829592999999</v>
      </c>
      <c r="E567" s="32">
        <f t="shared" si="116"/>
        <v>20039.79638</v>
      </c>
      <c r="F567" s="32">
        <f t="shared" si="106"/>
        <v>19.291778916767612</v>
      </c>
      <c r="G567" s="32">
        <f t="shared" si="116"/>
        <v>178070</v>
      </c>
      <c r="H567" s="32">
        <f t="shared" si="116"/>
        <v>18818101.369021013</v>
      </c>
      <c r="I567" s="32">
        <f t="shared" si="116"/>
        <v>13261</v>
      </c>
      <c r="J567" s="32">
        <f t="shared" si="116"/>
        <v>1020.8497200000002</v>
      </c>
      <c r="K567" s="32">
        <f t="shared" si="116"/>
        <v>10008.589813999999</v>
      </c>
      <c r="L567" s="32">
        <f t="shared" si="116"/>
        <v>13162.815813999998</v>
      </c>
      <c r="M567" s="32">
        <f t="shared" si="107"/>
        <v>-23.963155335237293</v>
      </c>
      <c r="N567" s="112">
        <f>D567/D579*100</f>
        <v>49.612016714711203</v>
      </c>
    </row>
    <row r="568" spans="1:14" ht="14.25" thickBot="1">
      <c r="A568" s="261"/>
      <c r="B568" s="214" t="s">
        <v>20</v>
      </c>
      <c r="C568" s="31">
        <f t="shared" si="116"/>
        <v>1450.6767259999999</v>
      </c>
      <c r="D568" s="31">
        <f t="shared" si="116"/>
        <v>8124.2615529999985</v>
      </c>
      <c r="E568" s="31">
        <f t="shared" si="116"/>
        <v>4643.1363860000001</v>
      </c>
      <c r="F568" s="31">
        <f t="shared" si="106"/>
        <v>74.973571258778833</v>
      </c>
      <c r="G568" s="31">
        <f t="shared" si="116"/>
        <v>95515</v>
      </c>
      <c r="H568" s="31">
        <f t="shared" si="116"/>
        <v>1909920</v>
      </c>
      <c r="I568" s="31">
        <f t="shared" si="116"/>
        <v>7145</v>
      </c>
      <c r="J568" s="31">
        <f t="shared" si="116"/>
        <v>294.89844299999999</v>
      </c>
      <c r="K568" s="31">
        <f t="shared" si="116"/>
        <v>3449.1169279999999</v>
      </c>
      <c r="L568" s="31">
        <f t="shared" si="116"/>
        <v>4387.3960690000004</v>
      </c>
      <c r="M568" s="31">
        <f t="shared" si="107"/>
        <v>-21.385786152966542</v>
      </c>
      <c r="N568" s="108">
        <f>D568/D579*100</f>
        <v>16.860364472778812</v>
      </c>
    </row>
    <row r="569" spans="1:14" ht="14.25" thickBot="1">
      <c r="A569" s="261"/>
      <c r="B569" s="214" t="s">
        <v>21</v>
      </c>
      <c r="C569" s="31">
        <f t="shared" si="116"/>
        <v>159.918668</v>
      </c>
      <c r="D569" s="31">
        <f t="shared" si="116"/>
        <v>1139.8502229999999</v>
      </c>
      <c r="E569" s="31">
        <f t="shared" si="116"/>
        <v>1803.139482</v>
      </c>
      <c r="F569" s="31">
        <f t="shared" si="106"/>
        <v>-36.785244049134526</v>
      </c>
      <c r="G569" s="31">
        <f t="shared" si="116"/>
        <v>2298</v>
      </c>
      <c r="H569" s="31">
        <f t="shared" si="116"/>
        <v>1160547.5438680002</v>
      </c>
      <c r="I569" s="31">
        <f t="shared" si="116"/>
        <v>81</v>
      </c>
      <c r="J569" s="31">
        <f t="shared" si="116"/>
        <v>1</v>
      </c>
      <c r="K569" s="31">
        <f t="shared" si="116"/>
        <v>696.62250800000004</v>
      </c>
      <c r="L569" s="31">
        <f t="shared" si="116"/>
        <v>2285.389979</v>
      </c>
      <c r="M569" s="31">
        <f t="shared" si="107"/>
        <v>-69.518440423685789</v>
      </c>
      <c r="N569" s="108">
        <f>D569/D579*100</f>
        <v>2.36554301936052</v>
      </c>
    </row>
    <row r="570" spans="1:14" ht="14.25" thickBot="1">
      <c r="A570" s="261"/>
      <c r="B570" s="214" t="s">
        <v>22</v>
      </c>
      <c r="C570" s="31">
        <f t="shared" si="116"/>
        <v>206.92874599999999</v>
      </c>
      <c r="D570" s="31">
        <f t="shared" si="116"/>
        <v>781.82802199999992</v>
      </c>
      <c r="E570" s="31">
        <f t="shared" si="116"/>
        <v>528.88933799999995</v>
      </c>
      <c r="F570" s="31">
        <f t="shared" si="106"/>
        <v>47.824500481800222</v>
      </c>
      <c r="G570" s="31">
        <f t="shared" si="116"/>
        <v>54376</v>
      </c>
      <c r="H570" s="31">
        <f t="shared" si="116"/>
        <v>1678889.8758200002</v>
      </c>
      <c r="I570" s="31">
        <f t="shared" si="116"/>
        <v>1248</v>
      </c>
      <c r="J570" s="31">
        <f t="shared" si="116"/>
        <v>77.921210000000002</v>
      </c>
      <c r="K570" s="31">
        <f t="shared" si="116"/>
        <v>247.91821400000003</v>
      </c>
      <c r="L570" s="31">
        <f t="shared" si="116"/>
        <v>223.69294600000001</v>
      </c>
      <c r="M570" s="31">
        <f t="shared" si="107"/>
        <v>10.82969688279756</v>
      </c>
      <c r="N570" s="108">
        <f>D570/D579*100</f>
        <v>1.6225358230969464</v>
      </c>
    </row>
    <row r="571" spans="1:14" ht="14.25" thickBot="1">
      <c r="A571" s="261"/>
      <c r="B571" s="214" t="s">
        <v>23</v>
      </c>
      <c r="C571" s="31">
        <f t="shared" si="116"/>
        <v>17.058112550000001</v>
      </c>
      <c r="D571" s="31">
        <f t="shared" si="116"/>
        <v>111.81651009000001</v>
      </c>
      <c r="E571" s="31">
        <f t="shared" si="116"/>
        <v>90.360727999999995</v>
      </c>
      <c r="F571" s="31">
        <f t="shared" si="106"/>
        <v>23.74458746060569</v>
      </c>
      <c r="G571" s="31">
        <f t="shared" si="116"/>
        <v>2173</v>
      </c>
      <c r="H571" s="31">
        <f t="shared" si="116"/>
        <v>402415.03631410003</v>
      </c>
      <c r="I571" s="31">
        <f t="shared" si="116"/>
        <v>14</v>
      </c>
      <c r="J571" s="31">
        <f t="shared" si="116"/>
        <v>0</v>
      </c>
      <c r="K571" s="31">
        <f t="shared" si="116"/>
        <v>47.11</v>
      </c>
      <c r="L571" s="31">
        <f t="shared" si="116"/>
        <v>2.99</v>
      </c>
      <c r="M571" s="31">
        <f t="shared" si="107"/>
        <v>1475.5852842809363</v>
      </c>
      <c r="N571" s="108">
        <f>D571/D579*100</f>
        <v>0.23205396599957914</v>
      </c>
    </row>
    <row r="572" spans="1:14" ht="14.25" thickBot="1">
      <c r="A572" s="261"/>
      <c r="B572" s="214" t="s">
        <v>24</v>
      </c>
      <c r="C572" s="31">
        <f t="shared" si="116"/>
        <v>372.21295699999996</v>
      </c>
      <c r="D572" s="31">
        <f t="shared" si="116"/>
        <v>3117.8230449999996</v>
      </c>
      <c r="E572" s="31">
        <f t="shared" si="116"/>
        <v>2716.2306229999999</v>
      </c>
      <c r="F572" s="31">
        <f t="shared" si="106"/>
        <v>14.784916221747482</v>
      </c>
      <c r="G572" s="31">
        <f t="shared" si="116"/>
        <v>5147</v>
      </c>
      <c r="H572" s="31">
        <f t="shared" si="116"/>
        <v>3039044.4967139997</v>
      </c>
      <c r="I572" s="31">
        <f t="shared" si="116"/>
        <v>672</v>
      </c>
      <c r="J572" s="31">
        <f t="shared" si="116"/>
        <v>18.401809</v>
      </c>
      <c r="K572" s="31">
        <f t="shared" si="116"/>
        <v>2152.7310159999997</v>
      </c>
      <c r="L572" s="31">
        <f t="shared" si="116"/>
        <v>1174.1455819999996</v>
      </c>
      <c r="M572" s="31">
        <f t="shared" si="107"/>
        <v>83.344471844207845</v>
      </c>
      <c r="N572" s="108">
        <f>D572/D579*100</f>
        <v>6.4704505827877608</v>
      </c>
    </row>
    <row r="573" spans="1:14" ht="14.25" thickBot="1">
      <c r="A573" s="261"/>
      <c r="B573" s="214" t="s">
        <v>25</v>
      </c>
      <c r="C573" s="31">
        <f t="shared" si="116"/>
        <v>11859.201602000001</v>
      </c>
      <c r="D573" s="31">
        <f t="shared" si="116"/>
        <v>15692.146923</v>
      </c>
      <c r="E573" s="31">
        <f t="shared" si="116"/>
        <v>9472.7721380000003</v>
      </c>
      <c r="F573" s="31">
        <f t="shared" si="106"/>
        <v>65.655276981180563</v>
      </c>
      <c r="G573" s="31">
        <f t="shared" si="116"/>
        <v>4413</v>
      </c>
      <c r="H573" s="31">
        <f t="shared" si="116"/>
        <v>762442.59666899999</v>
      </c>
      <c r="I573" s="31">
        <f t="shared" si="116"/>
        <v>4197</v>
      </c>
      <c r="J573" s="31">
        <f t="shared" si="116"/>
        <v>692.79044299999998</v>
      </c>
      <c r="K573" s="31">
        <f t="shared" si="116"/>
        <v>3184.4022249999998</v>
      </c>
      <c r="L573" s="31">
        <f t="shared" si="116"/>
        <v>2009.5498749999997</v>
      </c>
      <c r="M573" s="31">
        <f t="shared" si="107"/>
        <v>58.463458141341242</v>
      </c>
      <c r="N573" s="108">
        <f>D573/D579*100</f>
        <v>32.566075668068116</v>
      </c>
    </row>
    <row r="574" spans="1:14" ht="14.25" thickBot="1">
      <c r="A574" s="261"/>
      <c r="B574" s="214" t="s">
        <v>26</v>
      </c>
      <c r="C574" s="31">
        <f t="shared" si="116"/>
        <v>502.35853100000099</v>
      </c>
      <c r="D574" s="31">
        <f t="shared" si="116"/>
        <v>3179.2619130000003</v>
      </c>
      <c r="E574" s="31">
        <f t="shared" si="116"/>
        <v>3057.6516029999998</v>
      </c>
      <c r="F574" s="31">
        <f t="shared" si="106"/>
        <v>3.9772454742941652</v>
      </c>
      <c r="G574" s="31">
        <f t="shared" si="116"/>
        <v>108123</v>
      </c>
      <c r="H574" s="31">
        <f t="shared" si="116"/>
        <v>33555236.437399991</v>
      </c>
      <c r="I574" s="31">
        <f t="shared" si="116"/>
        <v>3134</v>
      </c>
      <c r="J574" s="31">
        <f t="shared" si="116"/>
        <v>236.73432199999996</v>
      </c>
      <c r="K574" s="31">
        <f t="shared" si="116"/>
        <v>918.77445499999988</v>
      </c>
      <c r="L574" s="31">
        <f t="shared" si="116"/>
        <v>904.03350299999988</v>
      </c>
      <c r="M574" s="31">
        <f t="shared" si="107"/>
        <v>1.630575852673902</v>
      </c>
      <c r="N574" s="108">
        <f>D574/D579*100</f>
        <v>6.5979553043574963</v>
      </c>
    </row>
    <row r="575" spans="1:14" ht="14.25" thickBot="1">
      <c r="A575" s="261"/>
      <c r="B575" s="214" t="s">
        <v>27</v>
      </c>
      <c r="C575" s="31">
        <f t="shared" si="116"/>
        <v>121.62300899999998</v>
      </c>
      <c r="D575" s="31">
        <f t="shared" si="116"/>
        <v>257.00681800000001</v>
      </c>
      <c r="E575" s="31">
        <f t="shared" si="116"/>
        <v>345.58053299999995</v>
      </c>
      <c r="F575" s="31">
        <f t="shared" si="106"/>
        <v>-25.630412173708855</v>
      </c>
      <c r="G575" s="31">
        <f t="shared" si="116"/>
        <v>122</v>
      </c>
      <c r="H575" s="31">
        <f t="shared" si="116"/>
        <v>92690.808552000002</v>
      </c>
      <c r="I575" s="31">
        <f t="shared" si="116"/>
        <v>2</v>
      </c>
      <c r="J575" s="31">
        <f t="shared" si="116"/>
        <v>0</v>
      </c>
      <c r="K575" s="31">
        <f t="shared" si="116"/>
        <v>75.42304</v>
      </c>
      <c r="L575" s="31">
        <f t="shared" si="116"/>
        <v>367.75183099999998</v>
      </c>
      <c r="M575" s="31">
        <f t="shared" si="107"/>
        <v>-79.490777844692758</v>
      </c>
      <c r="N575" s="108">
        <f>D575/D579*100</f>
        <v>0.53336892161836225</v>
      </c>
    </row>
    <row r="576" spans="1:14" ht="14.25" thickBot="1">
      <c r="A576" s="261"/>
      <c r="B576" s="14" t="s">
        <v>28</v>
      </c>
      <c r="C576" s="31">
        <f t="shared" si="116"/>
        <v>27.92</v>
      </c>
      <c r="D576" s="31">
        <f t="shared" si="116"/>
        <v>112.8</v>
      </c>
      <c r="E576" s="31">
        <f t="shared" si="116"/>
        <v>109.41</v>
      </c>
      <c r="F576" s="31">
        <f t="shared" si="106"/>
        <v>3.0984370715656713</v>
      </c>
      <c r="G576" s="31">
        <f t="shared" si="116"/>
        <v>27</v>
      </c>
      <c r="H576" s="31">
        <f t="shared" si="116"/>
        <v>28223.99</v>
      </c>
      <c r="I576" s="31">
        <f t="shared" si="116"/>
        <v>0</v>
      </c>
      <c r="J576" s="31">
        <f t="shared" si="116"/>
        <v>0</v>
      </c>
      <c r="K576" s="31">
        <f t="shared" si="116"/>
        <v>0</v>
      </c>
      <c r="L576" s="31">
        <f t="shared" si="116"/>
        <v>3.68</v>
      </c>
      <c r="M576" s="31">
        <f t="shared" si="107"/>
        <v>-100</v>
      </c>
      <c r="N576" s="108">
        <f>D576/D579*100</f>
        <v>0.23409501283561768</v>
      </c>
    </row>
    <row r="577" spans="1:14" ht="14.25" thickBot="1">
      <c r="A577" s="261"/>
      <c r="B577" s="14" t="s">
        <v>29</v>
      </c>
      <c r="C577" s="31">
        <f t="shared" si="116"/>
        <v>9.775735000000001</v>
      </c>
      <c r="D577" s="31">
        <f t="shared" si="116"/>
        <v>15.733093</v>
      </c>
      <c r="E577" s="31">
        <f t="shared" si="116"/>
        <v>42.809972999999999</v>
      </c>
      <c r="F577" s="31">
        <f t="shared" si="106"/>
        <v>-63.24900041399232</v>
      </c>
      <c r="G577" s="31">
        <f t="shared" si="116"/>
        <v>11</v>
      </c>
      <c r="H577" s="31">
        <f t="shared" si="116"/>
        <v>6379.8103029999993</v>
      </c>
      <c r="I577" s="31">
        <f t="shared" si="116"/>
        <v>1</v>
      </c>
      <c r="J577" s="31">
        <f t="shared" si="116"/>
        <v>0</v>
      </c>
      <c r="K577" s="31">
        <f t="shared" si="116"/>
        <v>0.42304000000000003</v>
      </c>
      <c r="L577" s="31">
        <f t="shared" si="116"/>
        <v>2.7</v>
      </c>
      <c r="M577" s="31">
        <f t="shared" si="107"/>
        <v>-84.331851851851852</v>
      </c>
      <c r="N577" s="108">
        <f>D577/D579*100</f>
        <v>3.2651051487402188E-2</v>
      </c>
    </row>
    <row r="578" spans="1:14" ht="14.25" thickBot="1">
      <c r="A578" s="261"/>
      <c r="B578" s="14" t="s">
        <v>30</v>
      </c>
      <c r="C578" s="31">
        <f t="shared" si="116"/>
        <v>96.889537999999988</v>
      </c>
      <c r="D578" s="31">
        <f t="shared" si="116"/>
        <v>140.88769500000001</v>
      </c>
      <c r="E578" s="31">
        <f t="shared" si="116"/>
        <v>186.39080800000002</v>
      </c>
      <c r="F578" s="31">
        <f t="shared" si="106"/>
        <v>-24.412745182155124</v>
      </c>
      <c r="G578" s="31">
        <f t="shared" si="116"/>
        <v>74</v>
      </c>
      <c r="H578" s="31">
        <f t="shared" si="116"/>
        <v>56920.078728</v>
      </c>
      <c r="I578" s="31">
        <f t="shared" si="116"/>
        <v>1</v>
      </c>
      <c r="J578" s="31">
        <f t="shared" si="116"/>
        <v>0</v>
      </c>
      <c r="K578" s="31">
        <f t="shared" si="116"/>
        <v>75</v>
      </c>
      <c r="L578" s="31">
        <f t="shared" si="116"/>
        <v>361.31183099999998</v>
      </c>
      <c r="M578" s="31">
        <f t="shared" si="107"/>
        <v>-79.24230718035912</v>
      </c>
      <c r="N578" s="108">
        <f>D578/D579*100</f>
        <v>0.29238569831033323</v>
      </c>
    </row>
    <row r="579" spans="1:14" ht="14.25" thickBot="1">
      <c r="A579" s="277"/>
      <c r="B579" s="35" t="s">
        <v>50</v>
      </c>
      <c r="C579" s="36">
        <f t="shared" ref="C579:L579" si="117">C567+C569+C570+C571+C572+C573+C574+C575</f>
        <v>17669.00628655</v>
      </c>
      <c r="D579" s="36">
        <f t="shared" si="117"/>
        <v>48185.563047090007</v>
      </c>
      <c r="E579" s="36">
        <f t="shared" si="117"/>
        <v>38054.420825000001</v>
      </c>
      <c r="F579" s="36">
        <f t="shared" si="106"/>
        <v>26.622773392557619</v>
      </c>
      <c r="G579" s="36">
        <f t="shared" si="117"/>
        <v>354722</v>
      </c>
      <c r="H579" s="36">
        <f t="shared" si="117"/>
        <v>59509368.164358102</v>
      </c>
      <c r="I579" s="36">
        <f t="shared" si="117"/>
        <v>22609</v>
      </c>
      <c r="J579" s="36">
        <f t="shared" si="117"/>
        <v>2047.697504</v>
      </c>
      <c r="K579" s="36">
        <f t="shared" si="117"/>
        <v>17331.571272000001</v>
      </c>
      <c r="L579" s="36">
        <f t="shared" si="117"/>
        <v>20130.369529999996</v>
      </c>
      <c r="M579" s="36">
        <f t="shared" si="107"/>
        <v>-13.903362547960121</v>
      </c>
      <c r="N579" s="114">
        <f>D579/D579*100</f>
        <v>100</v>
      </c>
    </row>
    <row r="580" spans="1:14">
      <c r="A580" s="43" t="s">
        <v>51</v>
      </c>
      <c r="B580" s="43"/>
      <c r="C580" s="43"/>
      <c r="D580" s="43"/>
      <c r="E580" s="43"/>
      <c r="F580" s="43"/>
      <c r="G580" s="43"/>
      <c r="H580" s="43"/>
      <c r="I580" s="43"/>
    </row>
    <row r="581" spans="1:14">
      <c r="A581" s="43" t="s">
        <v>52</v>
      </c>
      <c r="B581" s="43"/>
      <c r="C581" s="43"/>
      <c r="D581" s="43"/>
      <c r="E581" s="43"/>
      <c r="F581" s="43"/>
      <c r="G581" s="43"/>
      <c r="H581" s="43"/>
      <c r="I581" s="43"/>
    </row>
  </sheetData>
  <mergeCells count="91">
    <mergeCell ref="N4:N5"/>
    <mergeCell ref="N222:N223"/>
    <mergeCell ref="N399:N400"/>
    <mergeCell ref="N525:N526"/>
    <mergeCell ref="A1:N2"/>
    <mergeCell ref="A219:N220"/>
    <mergeCell ref="A396:N397"/>
    <mergeCell ref="A522:N523"/>
    <mergeCell ref="A342:A354"/>
    <mergeCell ref="A355:A367"/>
    <mergeCell ref="A368:A380"/>
    <mergeCell ref="A381:A393"/>
    <mergeCell ref="A399:A414"/>
    <mergeCell ref="A277:A289"/>
    <mergeCell ref="A290:A302"/>
    <mergeCell ref="A303:A315"/>
    <mergeCell ref="A554:A566"/>
    <mergeCell ref="A567:A579"/>
    <mergeCell ref="C5:C6"/>
    <mergeCell ref="C223:C224"/>
    <mergeCell ref="C400:C401"/>
    <mergeCell ref="C526:C527"/>
    <mergeCell ref="A480:A492"/>
    <mergeCell ref="A493:A505"/>
    <mergeCell ref="A506:A518"/>
    <mergeCell ref="A525:A540"/>
    <mergeCell ref="A541:A553"/>
    <mergeCell ref="A415:A427"/>
    <mergeCell ref="A428:A440"/>
    <mergeCell ref="A441:A453"/>
    <mergeCell ref="A454:A466"/>
    <mergeCell ref="A467:A479"/>
    <mergeCell ref="A163:A175"/>
    <mergeCell ref="A176:A188"/>
    <mergeCell ref="A189:A201"/>
    <mergeCell ref="A316:A328"/>
    <mergeCell ref="A329:A341"/>
    <mergeCell ref="A202:A214"/>
    <mergeCell ref="A222:A237"/>
    <mergeCell ref="A238:A250"/>
    <mergeCell ref="A251:A263"/>
    <mergeCell ref="A264:A276"/>
    <mergeCell ref="A524:N524"/>
    <mergeCell ref="C399:F399"/>
    <mergeCell ref="G399:H399"/>
    <mergeCell ref="I399:M399"/>
    <mergeCell ref="J400:L400"/>
    <mergeCell ref="D400:D401"/>
    <mergeCell ref="E400:E401"/>
    <mergeCell ref="G400:G401"/>
    <mergeCell ref="H400:H401"/>
    <mergeCell ref="C525:F525"/>
    <mergeCell ref="G525:H525"/>
    <mergeCell ref="I525:M525"/>
    <mergeCell ref="J526:L526"/>
    <mergeCell ref="D526:D527"/>
    <mergeCell ref="E526:E527"/>
    <mergeCell ref="G526:G527"/>
    <mergeCell ref="H526:H527"/>
    <mergeCell ref="A3:N3"/>
    <mergeCell ref="C222:F222"/>
    <mergeCell ref="G222:H222"/>
    <mergeCell ref="I222:M222"/>
    <mergeCell ref="J223:L223"/>
    <mergeCell ref="D223:D224"/>
    <mergeCell ref="E223:E224"/>
    <mergeCell ref="G223:G224"/>
    <mergeCell ref="H223:H224"/>
    <mergeCell ref="A221:N221"/>
    <mergeCell ref="A20:A32"/>
    <mergeCell ref="A33:A45"/>
    <mergeCell ref="A46:A58"/>
    <mergeCell ref="A85:A97"/>
    <mergeCell ref="A98:A110"/>
    <mergeCell ref="A111:A123"/>
    <mergeCell ref="A398:N398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A4:A6"/>
    <mergeCell ref="A7:A19"/>
    <mergeCell ref="A124:A136"/>
    <mergeCell ref="A137:A149"/>
    <mergeCell ref="A150:A162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Q7" sqref="Q7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120</v>
      </c>
      <c r="E1" s="2"/>
      <c r="F1" s="2"/>
      <c r="G1" s="2"/>
      <c r="H1" s="2"/>
      <c r="I1" s="2"/>
      <c r="J1" s="6"/>
      <c r="K1" s="6"/>
    </row>
    <row r="2" spans="1:11">
      <c r="A2" s="2"/>
      <c r="B2" s="2"/>
      <c r="C2" s="2"/>
      <c r="D2" s="286" t="s">
        <v>123</v>
      </c>
      <c r="E2" s="286"/>
      <c r="F2" s="286"/>
      <c r="G2" s="286"/>
      <c r="H2" s="286"/>
      <c r="I2" s="286"/>
      <c r="J2" s="2" t="s">
        <v>71</v>
      </c>
    </row>
    <row r="3" spans="1:11">
      <c r="A3" s="287" t="s">
        <v>72</v>
      </c>
      <c r="B3" s="287" t="s">
        <v>73</v>
      </c>
      <c r="C3" s="287"/>
      <c r="D3" s="287" t="s">
        <v>74</v>
      </c>
      <c r="E3" s="287"/>
      <c r="F3" s="287" t="s">
        <v>68</v>
      </c>
      <c r="G3" s="287"/>
      <c r="H3" s="287" t="s">
        <v>69</v>
      </c>
      <c r="I3" s="287"/>
      <c r="J3" s="287" t="s">
        <v>70</v>
      </c>
      <c r="K3" s="287"/>
    </row>
    <row r="4" spans="1:11">
      <c r="A4" s="287"/>
      <c r="B4" s="180" t="s">
        <v>9</v>
      </c>
      <c r="C4" s="180" t="s">
        <v>50</v>
      </c>
      <c r="D4" s="180" t="s">
        <v>9</v>
      </c>
      <c r="E4" s="180" t="s">
        <v>75</v>
      </c>
      <c r="F4" s="180" t="s">
        <v>9</v>
      </c>
      <c r="G4" s="180" t="s">
        <v>75</v>
      </c>
      <c r="H4" s="180" t="s">
        <v>9</v>
      </c>
      <c r="I4" s="180" t="s">
        <v>75</v>
      </c>
      <c r="J4" s="180" t="s">
        <v>9</v>
      </c>
      <c r="K4" s="180" t="s">
        <v>75</v>
      </c>
    </row>
    <row r="5" spans="1:11">
      <c r="A5" s="180" t="s">
        <v>57</v>
      </c>
      <c r="B5" s="118">
        <v>2705</v>
      </c>
      <c r="C5" s="118">
        <v>8583</v>
      </c>
      <c r="D5" s="118">
        <v>533</v>
      </c>
      <c r="E5" s="118">
        <v>2222</v>
      </c>
      <c r="F5" s="118">
        <v>1404</v>
      </c>
      <c r="G5" s="118">
        <v>3789</v>
      </c>
      <c r="H5" s="118">
        <v>365</v>
      </c>
      <c r="I5" s="118">
        <v>1024</v>
      </c>
      <c r="J5" s="118">
        <v>403</v>
      </c>
      <c r="K5" s="118">
        <v>1548</v>
      </c>
    </row>
    <row r="6" spans="1:11">
      <c r="A6" s="180" t="s">
        <v>76</v>
      </c>
      <c r="B6" s="3">
        <v>43</v>
      </c>
      <c r="C6" s="3">
        <v>254</v>
      </c>
      <c r="D6" s="3">
        <v>43</v>
      </c>
      <c r="E6" s="3">
        <v>254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>
      <c r="A7" s="180" t="s">
        <v>59</v>
      </c>
      <c r="B7" s="3">
        <v>1</v>
      </c>
      <c r="C7" s="3">
        <v>3</v>
      </c>
      <c r="D7" s="3">
        <v>1</v>
      </c>
      <c r="E7" s="3">
        <v>3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1">
      <c r="A8" s="180" t="s">
        <v>77</v>
      </c>
      <c r="B8" s="3">
        <v>2</v>
      </c>
      <c r="C8" s="3">
        <v>52</v>
      </c>
      <c r="D8" s="3">
        <v>1</v>
      </c>
      <c r="E8" s="3">
        <v>13</v>
      </c>
      <c r="F8" s="3">
        <v>1</v>
      </c>
      <c r="G8" s="3">
        <v>17</v>
      </c>
      <c r="H8" s="3">
        <v>0</v>
      </c>
      <c r="I8" s="3">
        <v>22</v>
      </c>
      <c r="J8" s="3">
        <v>0</v>
      </c>
      <c r="K8" s="3">
        <v>0</v>
      </c>
    </row>
    <row r="9" spans="1:11">
      <c r="A9" s="180" t="s">
        <v>78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88" t="s">
        <v>79</v>
      </c>
      <c r="K9" s="288"/>
    </row>
    <row r="10" spans="1:11">
      <c r="A10" s="180" t="s">
        <v>61</v>
      </c>
      <c r="B10" s="3">
        <v>0</v>
      </c>
      <c r="C10" s="3">
        <v>1</v>
      </c>
      <c r="D10" s="3">
        <v>0</v>
      </c>
      <c r="E10" s="3">
        <v>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80" t="s">
        <v>62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88" t="s">
        <v>79</v>
      </c>
      <c r="K11" s="288"/>
    </row>
    <row r="12" spans="1:11">
      <c r="A12" s="180" t="s">
        <v>91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88" t="s">
        <v>79</v>
      </c>
      <c r="K12" s="288"/>
    </row>
    <row r="13" spans="1:11">
      <c r="A13" s="180" t="s">
        <v>80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88" t="s">
        <v>79</v>
      </c>
      <c r="I13" s="288"/>
      <c r="J13" s="288" t="s">
        <v>79</v>
      </c>
      <c r="K13" s="288"/>
    </row>
    <row r="14" spans="1:11">
      <c r="A14" s="180" t="s">
        <v>81</v>
      </c>
      <c r="B14" s="3">
        <v>0</v>
      </c>
      <c r="C14" s="3">
        <v>0</v>
      </c>
      <c r="D14" s="3">
        <v>0</v>
      </c>
      <c r="E14" s="3">
        <v>0</v>
      </c>
      <c r="F14" s="288" t="s">
        <v>79</v>
      </c>
      <c r="G14" s="288"/>
      <c r="H14" s="288" t="s">
        <v>79</v>
      </c>
      <c r="I14" s="288"/>
      <c r="J14" s="288" t="s">
        <v>79</v>
      </c>
      <c r="K14" s="288"/>
    </row>
    <row r="15" spans="1:11">
      <c r="A15" s="180" t="s">
        <v>63</v>
      </c>
      <c r="B15" s="3">
        <v>0</v>
      </c>
      <c r="C15" s="3">
        <v>6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180" t="s">
        <v>64</v>
      </c>
      <c r="B16" s="117">
        <v>67</v>
      </c>
      <c r="C16" s="117">
        <v>705</v>
      </c>
      <c r="D16" s="117">
        <v>3</v>
      </c>
      <c r="E16" s="117">
        <v>65</v>
      </c>
      <c r="F16" s="117">
        <v>4</v>
      </c>
      <c r="G16" s="117">
        <v>49</v>
      </c>
      <c r="H16" s="117">
        <v>60</v>
      </c>
      <c r="I16" s="117">
        <v>591</v>
      </c>
      <c r="J16" s="185">
        <v>0</v>
      </c>
      <c r="K16" s="185">
        <v>0</v>
      </c>
    </row>
    <row r="17" spans="1:11">
      <c r="A17" s="180" t="s">
        <v>65</v>
      </c>
      <c r="B17" s="3">
        <v>0</v>
      </c>
      <c r="C17" s="3">
        <v>4</v>
      </c>
      <c r="D17" s="3">
        <v>0</v>
      </c>
      <c r="E17" s="3">
        <v>4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80" t="s">
        <v>82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80" t="s">
        <v>83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88" t="s">
        <v>79</v>
      </c>
      <c r="I19" s="288"/>
      <c r="J19" s="288" t="s">
        <v>79</v>
      </c>
      <c r="K19" s="288"/>
    </row>
    <row r="20" spans="1:11">
      <c r="A20" s="180" t="s">
        <v>84</v>
      </c>
      <c r="B20" s="3">
        <v>0</v>
      </c>
      <c r="C20" s="3">
        <v>2</v>
      </c>
      <c r="D20" s="3">
        <v>0</v>
      </c>
      <c r="E20" s="3">
        <v>2</v>
      </c>
      <c r="F20" s="288" t="s">
        <v>79</v>
      </c>
      <c r="G20" s="288"/>
      <c r="H20" s="288" t="s">
        <v>79</v>
      </c>
      <c r="I20" s="288"/>
      <c r="J20" s="288" t="s">
        <v>79</v>
      </c>
      <c r="K20" s="288"/>
    </row>
    <row r="21" spans="1:11">
      <c r="A21" s="180" t="s">
        <v>85</v>
      </c>
      <c r="B21" s="3">
        <v>0</v>
      </c>
      <c r="C21" s="3">
        <v>0</v>
      </c>
      <c r="D21" s="3">
        <v>0</v>
      </c>
      <c r="E21" s="3">
        <v>0</v>
      </c>
      <c r="F21" s="288" t="s">
        <v>79</v>
      </c>
      <c r="G21" s="288"/>
      <c r="H21" s="288" t="s">
        <v>79</v>
      </c>
      <c r="I21" s="288"/>
      <c r="J21" s="288" t="s">
        <v>79</v>
      </c>
      <c r="K21" s="288"/>
    </row>
    <row r="22" spans="1:11">
      <c r="A22" s="180" t="s">
        <v>86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88" t="s">
        <v>79</v>
      </c>
      <c r="I22" s="288"/>
      <c r="J22" s="288" t="s">
        <v>79</v>
      </c>
      <c r="K22" s="288"/>
    </row>
    <row r="23" spans="1:11">
      <c r="A23" s="180" t="s">
        <v>87</v>
      </c>
      <c r="B23" s="3">
        <v>0</v>
      </c>
      <c r="C23" s="3">
        <v>0</v>
      </c>
      <c r="D23" s="3">
        <v>0</v>
      </c>
      <c r="E23" s="3">
        <v>0</v>
      </c>
      <c r="F23" s="288" t="s">
        <v>79</v>
      </c>
      <c r="G23" s="288"/>
      <c r="H23" s="288" t="s">
        <v>79</v>
      </c>
      <c r="I23" s="288"/>
      <c r="J23" s="288" t="s">
        <v>79</v>
      </c>
      <c r="K23" s="288"/>
    </row>
    <row r="24" spans="1:11">
      <c r="A24" s="180" t="s">
        <v>88</v>
      </c>
      <c r="B24" s="3">
        <v>0</v>
      </c>
      <c r="C24" s="3">
        <v>0</v>
      </c>
      <c r="D24" s="3">
        <v>0</v>
      </c>
      <c r="E24" s="3">
        <v>0</v>
      </c>
      <c r="F24" s="288" t="s">
        <v>79</v>
      </c>
      <c r="G24" s="288"/>
      <c r="H24" s="288" t="s">
        <v>79</v>
      </c>
      <c r="I24" s="288"/>
      <c r="J24" s="288" t="s">
        <v>79</v>
      </c>
      <c r="K24" s="288"/>
    </row>
    <row r="25" spans="1:11">
      <c r="A25" s="180" t="s">
        <v>50</v>
      </c>
      <c r="B25" s="3">
        <f>B5+B6+B7+B8+B9+B10+B11+B12+B13+B15+B14+B16+B17+B18+B19+B20+B21+B22+B23+B24</f>
        <v>2818</v>
      </c>
      <c r="C25" s="3">
        <f t="shared" ref="C25:E25" si="0">C5+C6+C7+C8+C9+C10+C11+C12+C13+C15+C14+C16+C17+C18+C19+C20+C21+C22+C23+C24</f>
        <v>9610</v>
      </c>
      <c r="D25" s="3">
        <f t="shared" si="0"/>
        <v>581</v>
      </c>
      <c r="E25" s="3">
        <f t="shared" si="0"/>
        <v>2564</v>
      </c>
      <c r="F25" s="3">
        <f>F5+F6+F7+F8+F9+F10+F11+F12+F13</f>
        <v>1405</v>
      </c>
      <c r="G25" s="3">
        <f>G5+G6+G7+G8+G9+G10+G11+G12+G13</f>
        <v>3806</v>
      </c>
      <c r="H25" s="3">
        <f>H10+H9+H8+H7+H6+H5+H11+H16</f>
        <v>425</v>
      </c>
      <c r="I25" s="3">
        <f>I10+I9+I8+I7+I6+I5+I11+I16</f>
        <v>1637</v>
      </c>
      <c r="J25" s="3">
        <f>J8+J7+J6+J5</f>
        <v>403</v>
      </c>
      <c r="K25" s="3">
        <f>K8+K7+K6+K5</f>
        <v>1548</v>
      </c>
    </row>
    <row r="27" spans="1:11">
      <c r="A27" s="5" t="s">
        <v>89</v>
      </c>
    </row>
  </sheetData>
  <mergeCells count="31"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D2:I2"/>
    <mergeCell ref="B3:C3"/>
    <mergeCell ref="D3:E3"/>
    <mergeCell ref="F3:G3"/>
    <mergeCell ref="H3:I3"/>
  </mergeCells>
  <phoneticPr fontId="20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P13" sqref="P13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89" t="s">
        <v>129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 ht="20.25">
      <c r="A2" s="141"/>
      <c r="B2" s="141"/>
      <c r="C2" s="141"/>
      <c r="D2" s="142"/>
      <c r="E2" s="143"/>
      <c r="F2" s="143"/>
      <c r="G2" s="143"/>
      <c r="H2" s="144"/>
      <c r="I2" s="145" t="s">
        <v>92</v>
      </c>
      <c r="J2" s="144"/>
      <c r="K2" s="146"/>
    </row>
    <row r="3" spans="1:11" ht="20.25">
      <c r="A3" s="291" t="s">
        <v>72</v>
      </c>
      <c r="B3" s="291" t="s">
        <v>73</v>
      </c>
      <c r="C3" s="291"/>
      <c r="D3" s="291" t="s">
        <v>74</v>
      </c>
      <c r="E3" s="291"/>
      <c r="F3" s="291" t="s">
        <v>68</v>
      </c>
      <c r="G3" s="291"/>
      <c r="H3" s="291" t="s">
        <v>69</v>
      </c>
      <c r="I3" s="291"/>
      <c r="J3" s="291" t="s">
        <v>70</v>
      </c>
      <c r="K3" s="291"/>
    </row>
    <row r="4" spans="1:11" ht="20.25">
      <c r="A4" s="291"/>
      <c r="B4" s="181" t="s">
        <v>9</v>
      </c>
      <c r="C4" s="181" t="s">
        <v>93</v>
      </c>
      <c r="D4" s="181" t="s">
        <v>9</v>
      </c>
      <c r="E4" s="181" t="s">
        <v>93</v>
      </c>
      <c r="F4" s="181" t="s">
        <v>9</v>
      </c>
      <c r="G4" s="181" t="s">
        <v>93</v>
      </c>
      <c r="H4" s="181" t="s">
        <v>9</v>
      </c>
      <c r="I4" s="181" t="s">
        <v>93</v>
      </c>
      <c r="J4" s="181" t="s">
        <v>9</v>
      </c>
      <c r="K4" s="181" t="s">
        <v>93</v>
      </c>
    </row>
    <row r="5" spans="1:11" ht="20.25">
      <c r="A5" s="181" t="s">
        <v>57</v>
      </c>
      <c r="B5" s="147">
        <f>D5+F5+H5+J5</f>
        <v>52.820000000000007</v>
      </c>
      <c r="C5" s="147">
        <f>E5+G5+I5+K5</f>
        <v>820.46999999999991</v>
      </c>
      <c r="D5" s="147">
        <v>20.170000000000002</v>
      </c>
      <c r="E5" s="147">
        <v>602.24</v>
      </c>
      <c r="F5" s="147">
        <v>18.54</v>
      </c>
      <c r="G5" s="147">
        <v>137.82</v>
      </c>
      <c r="H5" s="147">
        <v>3.13</v>
      </c>
      <c r="I5" s="147">
        <v>23.79</v>
      </c>
      <c r="J5" s="147">
        <v>10.98</v>
      </c>
      <c r="K5" s="147">
        <v>56.62</v>
      </c>
    </row>
    <row r="6" spans="1:11" ht="20.25">
      <c r="A6" s="181" t="s">
        <v>76</v>
      </c>
      <c r="B6" s="147">
        <f t="shared" ref="B6:C24" si="0">D6+F6+H6+J6</f>
        <v>5.8199999999999994</v>
      </c>
      <c r="C6" s="147">
        <f t="shared" si="0"/>
        <v>152.66</v>
      </c>
      <c r="D6" s="148">
        <v>0.99</v>
      </c>
      <c r="E6" s="148">
        <v>123.83</v>
      </c>
      <c r="F6" s="149">
        <v>1.47</v>
      </c>
      <c r="G6" s="149">
        <v>12.51</v>
      </c>
      <c r="H6" s="149">
        <v>2.39</v>
      </c>
      <c r="I6" s="149">
        <v>12.79</v>
      </c>
      <c r="J6" s="149">
        <v>0.97</v>
      </c>
      <c r="K6" s="149">
        <v>3.53</v>
      </c>
    </row>
    <row r="7" spans="1:11" ht="20.25">
      <c r="A7" s="181" t="s">
        <v>59</v>
      </c>
      <c r="B7" s="147">
        <f t="shared" si="0"/>
        <v>44.689648113207539</v>
      </c>
      <c r="C7" s="147">
        <f t="shared" si="0"/>
        <v>669.77262358490566</v>
      </c>
      <c r="D7" s="148">
        <v>33.039691509433958</v>
      </c>
      <c r="E7" s="148">
        <v>497.95428773584899</v>
      </c>
      <c r="F7" s="148">
        <v>4.534568867924528</v>
      </c>
      <c r="G7" s="148">
        <v>133.15757830188679</v>
      </c>
      <c r="H7" s="148">
        <v>2.0435122641509436</v>
      </c>
      <c r="I7" s="148">
        <v>18.616244339622643</v>
      </c>
      <c r="J7" s="148">
        <v>5.0718754716981129</v>
      </c>
      <c r="K7" s="148">
        <v>20.044513207547173</v>
      </c>
    </row>
    <row r="8" spans="1:11" ht="20.25">
      <c r="A8" s="181" t="s">
        <v>77</v>
      </c>
      <c r="B8" s="147">
        <f t="shared" si="0"/>
        <v>0.72694099999999995</v>
      </c>
      <c r="C8" s="147">
        <f t="shared" si="0"/>
        <v>45.387802999999998</v>
      </c>
      <c r="D8" s="148">
        <v>-0.88497800000000004</v>
      </c>
      <c r="E8" s="148">
        <v>28.879850000000001</v>
      </c>
      <c r="F8" s="148">
        <v>1.478785</v>
      </c>
      <c r="G8" s="148">
        <v>16.374818999999999</v>
      </c>
      <c r="H8" s="148">
        <v>0.133134</v>
      </c>
      <c r="I8" s="148">
        <v>0.133134</v>
      </c>
      <c r="J8" s="148">
        <v>0</v>
      </c>
      <c r="K8" s="148">
        <v>0</v>
      </c>
    </row>
    <row r="9" spans="1:11" ht="20.25">
      <c r="A9" s="181" t="s">
        <v>78</v>
      </c>
      <c r="B9" s="147">
        <f t="shared" si="0"/>
        <v>0</v>
      </c>
      <c r="C9" s="147">
        <f t="shared" si="0"/>
        <v>5.0599999999999996</v>
      </c>
      <c r="D9" s="153">
        <v>0</v>
      </c>
      <c r="E9" s="153">
        <v>5.0599999999999996</v>
      </c>
      <c r="F9" s="153">
        <v>0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</row>
    <row r="10" spans="1:11" ht="20.25">
      <c r="A10" s="181" t="s">
        <v>61</v>
      </c>
      <c r="B10" s="147">
        <f t="shared" si="0"/>
        <v>0</v>
      </c>
      <c r="C10" s="147">
        <f t="shared" si="0"/>
        <v>6.2299999999999995</v>
      </c>
      <c r="D10" s="152">
        <v>0</v>
      </c>
      <c r="E10" s="152">
        <v>4.18</v>
      </c>
      <c r="F10" s="152">
        <v>0</v>
      </c>
      <c r="G10" s="152">
        <v>0.51</v>
      </c>
      <c r="H10" s="152">
        <v>0</v>
      </c>
      <c r="I10" s="152">
        <v>0</v>
      </c>
      <c r="J10" s="152">
        <v>0</v>
      </c>
      <c r="K10" s="152">
        <v>1.54</v>
      </c>
    </row>
    <row r="11" spans="1:11" ht="20.25">
      <c r="A11" s="181" t="s">
        <v>62</v>
      </c>
      <c r="B11" s="147">
        <f t="shared" si="0"/>
        <v>3.7199999999999998</v>
      </c>
      <c r="C11" s="147">
        <f t="shared" si="0"/>
        <v>7.2799999999999994</v>
      </c>
      <c r="D11" s="148">
        <v>2.3199999999999998</v>
      </c>
      <c r="E11" s="148">
        <v>4.75</v>
      </c>
      <c r="F11" s="148">
        <v>1.4</v>
      </c>
      <c r="G11" s="148">
        <v>2.5299999999999998</v>
      </c>
      <c r="H11" s="148">
        <v>0</v>
      </c>
      <c r="I11" s="148">
        <v>0</v>
      </c>
      <c r="J11" s="150">
        <v>0</v>
      </c>
      <c r="K11" s="150">
        <v>0</v>
      </c>
    </row>
    <row r="12" spans="1:11" ht="20.25">
      <c r="A12" s="181" t="s">
        <v>94</v>
      </c>
      <c r="B12" s="147">
        <f t="shared" si="0"/>
        <v>0</v>
      </c>
      <c r="C12" s="147">
        <f t="shared" si="0"/>
        <v>0</v>
      </c>
      <c r="D12" s="148">
        <v>0</v>
      </c>
      <c r="E12" s="148">
        <v>0</v>
      </c>
      <c r="F12" s="148">
        <v>0</v>
      </c>
      <c r="G12" s="148">
        <v>0</v>
      </c>
      <c r="H12" s="148">
        <v>0</v>
      </c>
      <c r="I12" s="148">
        <v>0</v>
      </c>
      <c r="J12" s="148">
        <v>0</v>
      </c>
      <c r="K12" s="148">
        <v>0</v>
      </c>
    </row>
    <row r="13" spans="1:11" ht="20.25">
      <c r="A13" s="181" t="s">
        <v>80</v>
      </c>
      <c r="B13" s="147">
        <f t="shared" si="0"/>
        <v>9.02</v>
      </c>
      <c r="C13" s="147">
        <f t="shared" si="0"/>
        <v>36.549999999999997</v>
      </c>
      <c r="D13" s="152">
        <v>6.04</v>
      </c>
      <c r="E13" s="152">
        <v>24.47</v>
      </c>
      <c r="F13" s="152">
        <v>2.98</v>
      </c>
      <c r="G13" s="152">
        <v>12.08</v>
      </c>
      <c r="H13" s="154">
        <v>0</v>
      </c>
      <c r="I13" s="154">
        <v>0</v>
      </c>
      <c r="J13" s="154">
        <v>0</v>
      </c>
      <c r="K13" s="154">
        <v>0</v>
      </c>
    </row>
    <row r="14" spans="1:11" ht="20.25">
      <c r="A14" s="181" t="s">
        <v>81</v>
      </c>
      <c r="B14" s="147">
        <f t="shared" si="0"/>
        <v>0</v>
      </c>
      <c r="C14" s="147">
        <f t="shared" si="0"/>
        <v>0</v>
      </c>
      <c r="D14" s="148">
        <v>0</v>
      </c>
      <c r="E14" s="148">
        <v>0</v>
      </c>
      <c r="F14" s="150">
        <v>0</v>
      </c>
      <c r="G14" s="150">
        <v>0</v>
      </c>
      <c r="H14" s="150">
        <v>0</v>
      </c>
      <c r="I14" s="150">
        <v>0</v>
      </c>
      <c r="J14" s="150">
        <v>0</v>
      </c>
      <c r="K14" s="150">
        <v>0</v>
      </c>
    </row>
    <row r="15" spans="1:11" ht="20.25">
      <c r="A15" s="181" t="s">
        <v>63</v>
      </c>
      <c r="B15" s="147">
        <f t="shared" si="0"/>
        <v>4.6299070000000002</v>
      </c>
      <c r="C15" s="147">
        <f t="shared" si="0"/>
        <v>65.883358000000001</v>
      </c>
      <c r="D15" s="148">
        <v>1.1509</v>
      </c>
      <c r="E15" s="148">
        <v>33.282214000000003</v>
      </c>
      <c r="F15" s="148">
        <v>2.6410480000000001</v>
      </c>
      <c r="G15" s="148">
        <v>10.370815</v>
      </c>
      <c r="H15" s="148">
        <v>0</v>
      </c>
      <c r="I15" s="148">
        <v>0</v>
      </c>
      <c r="J15" s="148">
        <v>0.83795900000000001</v>
      </c>
      <c r="K15" s="148">
        <v>22.230329000000001</v>
      </c>
    </row>
    <row r="16" spans="1:11" ht="20.25">
      <c r="A16" s="181" t="s">
        <v>64</v>
      </c>
      <c r="B16" s="147">
        <f t="shared" si="0"/>
        <v>0</v>
      </c>
      <c r="C16" s="147">
        <f t="shared" si="0"/>
        <v>0</v>
      </c>
      <c r="D16" s="147">
        <v>0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8">
        <v>0</v>
      </c>
      <c r="K16" s="148">
        <v>0</v>
      </c>
    </row>
    <row r="17" spans="1:11" ht="20.25">
      <c r="A17" s="181" t="s">
        <v>65</v>
      </c>
      <c r="B17" s="147">
        <f t="shared" si="0"/>
        <v>0.73</v>
      </c>
      <c r="C17" s="147">
        <f t="shared" si="0"/>
        <v>18.95</v>
      </c>
      <c r="D17" s="148">
        <v>0</v>
      </c>
      <c r="E17" s="148">
        <v>3.12</v>
      </c>
      <c r="F17" s="148">
        <v>0.36</v>
      </c>
      <c r="G17" s="148">
        <v>2.62</v>
      </c>
      <c r="H17" s="148">
        <v>0.37</v>
      </c>
      <c r="I17" s="148">
        <v>8.2899999999999991</v>
      </c>
      <c r="J17" s="148">
        <v>0</v>
      </c>
      <c r="K17" s="148">
        <v>4.92</v>
      </c>
    </row>
    <row r="18" spans="1:11" ht="20.25">
      <c r="A18" s="181" t="s">
        <v>82</v>
      </c>
      <c r="B18" s="147">
        <f t="shared" si="0"/>
        <v>0</v>
      </c>
      <c r="C18" s="147">
        <f t="shared" si="0"/>
        <v>0</v>
      </c>
      <c r="D18" s="148">
        <v>0</v>
      </c>
      <c r="E18" s="148"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</row>
    <row r="19" spans="1:11" ht="20.25">
      <c r="A19" s="181" t="s">
        <v>83</v>
      </c>
      <c r="B19" s="147">
        <f t="shared" si="0"/>
        <v>0</v>
      </c>
      <c r="C19" s="147">
        <f t="shared" si="0"/>
        <v>0</v>
      </c>
      <c r="D19" s="148">
        <v>0</v>
      </c>
      <c r="E19" s="148">
        <v>0</v>
      </c>
      <c r="F19" s="148">
        <v>0</v>
      </c>
      <c r="G19" s="148">
        <v>0</v>
      </c>
      <c r="H19" s="150">
        <v>0</v>
      </c>
      <c r="I19" s="150">
        <v>0</v>
      </c>
      <c r="J19" s="148">
        <v>0</v>
      </c>
      <c r="K19" s="148">
        <v>0</v>
      </c>
    </row>
    <row r="20" spans="1:11" ht="20.25">
      <c r="A20" s="181" t="s">
        <v>84</v>
      </c>
      <c r="B20" s="147">
        <f t="shared" si="0"/>
        <v>0</v>
      </c>
      <c r="C20" s="147">
        <f t="shared" si="0"/>
        <v>0</v>
      </c>
      <c r="D20" s="148">
        <v>0</v>
      </c>
      <c r="E20" s="148">
        <v>0</v>
      </c>
      <c r="F20" s="150">
        <v>0</v>
      </c>
      <c r="G20" s="150">
        <v>0</v>
      </c>
      <c r="H20" s="150">
        <v>0</v>
      </c>
      <c r="I20" s="150">
        <v>0</v>
      </c>
      <c r="J20" s="150">
        <v>0</v>
      </c>
      <c r="K20" s="150">
        <v>0</v>
      </c>
    </row>
    <row r="21" spans="1:11" ht="20.25">
      <c r="A21" s="181" t="s">
        <v>85</v>
      </c>
      <c r="B21" s="147">
        <f t="shared" si="0"/>
        <v>5.27</v>
      </c>
      <c r="C21" s="147">
        <f t="shared" si="0"/>
        <v>5.27</v>
      </c>
      <c r="D21" s="148">
        <v>5.27</v>
      </c>
      <c r="E21" s="148">
        <v>5.27</v>
      </c>
      <c r="F21" s="150">
        <v>0</v>
      </c>
      <c r="G21" s="150">
        <v>0</v>
      </c>
      <c r="H21" s="150">
        <v>0</v>
      </c>
      <c r="I21" s="150">
        <v>0</v>
      </c>
      <c r="J21" s="150">
        <v>0</v>
      </c>
      <c r="K21" s="150">
        <v>0</v>
      </c>
    </row>
    <row r="22" spans="1:11" ht="20.25">
      <c r="A22" s="181" t="s">
        <v>86</v>
      </c>
      <c r="B22" s="147">
        <f t="shared" si="0"/>
        <v>0</v>
      </c>
      <c r="C22" s="147">
        <f t="shared" si="0"/>
        <v>0</v>
      </c>
      <c r="D22" s="148">
        <v>0</v>
      </c>
      <c r="E22" s="148">
        <v>0</v>
      </c>
      <c r="F22" s="148">
        <v>0</v>
      </c>
      <c r="G22" s="148">
        <v>0</v>
      </c>
      <c r="H22" s="150">
        <v>0</v>
      </c>
      <c r="I22" s="150">
        <v>0</v>
      </c>
      <c r="J22" s="150">
        <v>0</v>
      </c>
      <c r="K22" s="150">
        <v>0</v>
      </c>
    </row>
    <row r="23" spans="1:11" ht="20.25">
      <c r="A23" s="181" t="s">
        <v>87</v>
      </c>
      <c r="B23" s="147">
        <f t="shared" si="0"/>
        <v>0</v>
      </c>
      <c r="C23" s="147">
        <f t="shared" si="0"/>
        <v>0</v>
      </c>
      <c r="D23" s="148">
        <v>0</v>
      </c>
      <c r="E23" s="148">
        <v>0</v>
      </c>
      <c r="F23" s="150">
        <v>0</v>
      </c>
      <c r="G23" s="150">
        <v>0</v>
      </c>
      <c r="H23" s="150">
        <v>0</v>
      </c>
      <c r="I23" s="150">
        <v>0</v>
      </c>
      <c r="J23" s="150">
        <v>0</v>
      </c>
      <c r="K23" s="150">
        <v>0</v>
      </c>
    </row>
    <row r="24" spans="1:11" ht="20.25">
      <c r="A24" s="181" t="s">
        <v>88</v>
      </c>
      <c r="B24" s="147">
        <f t="shared" si="0"/>
        <v>0</v>
      </c>
      <c r="C24" s="147">
        <f t="shared" si="0"/>
        <v>0</v>
      </c>
      <c r="D24" s="148">
        <v>0</v>
      </c>
      <c r="E24" s="148">
        <v>0</v>
      </c>
      <c r="F24" s="150">
        <v>0</v>
      </c>
      <c r="G24" s="150">
        <v>0</v>
      </c>
      <c r="H24" s="150">
        <v>0</v>
      </c>
      <c r="I24" s="150">
        <v>0</v>
      </c>
      <c r="J24" s="150">
        <v>0</v>
      </c>
      <c r="K24" s="150">
        <v>0</v>
      </c>
    </row>
    <row r="25" spans="1:11" ht="20.25">
      <c r="A25" s="181" t="s">
        <v>100</v>
      </c>
      <c r="B25" s="147">
        <f t="shared" ref="B25:C25" si="1">D25+F25+H25+J25</f>
        <v>0</v>
      </c>
      <c r="C25" s="147">
        <f t="shared" si="1"/>
        <v>0</v>
      </c>
      <c r="D25" s="148">
        <v>0</v>
      </c>
      <c r="E25" s="148">
        <v>0</v>
      </c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</row>
    <row r="26" spans="1:11" ht="20.25">
      <c r="A26" s="181" t="s">
        <v>50</v>
      </c>
      <c r="B26" s="147">
        <f>SUM(B5:B25)</f>
        <v>127.42649611320755</v>
      </c>
      <c r="C26" s="147">
        <f>SUM(C5:C25)</f>
        <v>1833.5137845849056</v>
      </c>
      <c r="D26" s="147">
        <f t="shared" ref="D26:K26" si="2">SUM(D5:D24)</f>
        <v>68.09561350943396</v>
      </c>
      <c r="E26" s="147">
        <f t="shared" si="2"/>
        <v>1333.0363517358492</v>
      </c>
      <c r="F26" s="147">
        <f t="shared" si="2"/>
        <v>33.40440186792452</v>
      </c>
      <c r="G26" s="147">
        <f t="shared" si="2"/>
        <v>327.97321230188669</v>
      </c>
      <c r="H26" s="147">
        <f t="shared" si="2"/>
        <v>8.0666462641509433</v>
      </c>
      <c r="I26" s="147">
        <f t="shared" si="2"/>
        <v>63.619378339622635</v>
      </c>
      <c r="J26" s="147">
        <f t="shared" si="2"/>
        <v>17.859834471698115</v>
      </c>
      <c r="K26" s="147">
        <f t="shared" si="2"/>
        <v>108.88484220754718</v>
      </c>
    </row>
    <row r="28" spans="1:11">
      <c r="A28" s="151" t="s">
        <v>89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M14" sqref="M14"/>
    </sheetView>
  </sheetViews>
  <sheetFormatPr defaultColWidth="9" defaultRowHeight="14.25"/>
  <cols>
    <col min="1" max="1" width="13.875" customWidth="1"/>
    <col min="2" max="2" width="21.625" customWidth="1"/>
    <col min="3" max="5" width="17.875" customWidth="1"/>
    <col min="6" max="6" width="21" customWidth="1"/>
    <col min="7" max="7" width="12.75" style="198" customWidth="1"/>
    <col min="8" max="8" width="19.875" customWidth="1"/>
    <col min="9" max="9" width="15.75" customWidth="1"/>
  </cols>
  <sheetData>
    <row r="1" spans="1:9" ht="29.25">
      <c r="A1" s="292" t="s">
        <v>130</v>
      </c>
      <c r="B1" s="292"/>
      <c r="C1" s="292"/>
      <c r="D1" s="292"/>
      <c r="E1" s="292"/>
      <c r="F1" s="293"/>
      <c r="G1" s="293"/>
      <c r="H1" s="294"/>
      <c r="I1" s="294"/>
    </row>
    <row r="2" spans="1:9" ht="20.25">
      <c r="A2" s="186"/>
      <c r="B2" s="187"/>
      <c r="C2" s="187"/>
      <c r="D2" s="187"/>
      <c r="E2" s="187"/>
      <c r="F2" s="186"/>
      <c r="G2" s="188"/>
    </row>
    <row r="3" spans="1:9" ht="20.25">
      <c r="A3" s="295" t="s">
        <v>101</v>
      </c>
      <c r="B3" s="296" t="s">
        <v>102</v>
      </c>
      <c r="C3" s="295"/>
      <c r="D3" s="297" t="s">
        <v>103</v>
      </c>
      <c r="E3" s="297"/>
      <c r="F3" s="298" t="s">
        <v>104</v>
      </c>
      <c r="G3" s="298" t="s">
        <v>105</v>
      </c>
      <c r="H3" s="298" t="s">
        <v>106</v>
      </c>
      <c r="I3" s="298" t="s">
        <v>107</v>
      </c>
    </row>
    <row r="4" spans="1:9" ht="20.25">
      <c r="A4" s="295"/>
      <c r="B4" s="189" t="s">
        <v>108</v>
      </c>
      <c r="C4" s="189" t="s">
        <v>109</v>
      </c>
      <c r="D4" s="189" t="s">
        <v>108</v>
      </c>
      <c r="E4" s="189" t="s">
        <v>109</v>
      </c>
      <c r="F4" s="298"/>
      <c r="G4" s="298"/>
      <c r="H4" s="298"/>
      <c r="I4" s="298"/>
    </row>
    <row r="5" spans="1:9" ht="20.25">
      <c r="A5" s="190" t="s">
        <v>57</v>
      </c>
      <c r="B5" s="191">
        <v>974</v>
      </c>
      <c r="C5" s="192">
        <v>158.93</v>
      </c>
      <c r="D5" s="193">
        <v>967</v>
      </c>
      <c r="E5" s="192">
        <v>381.03</v>
      </c>
      <c r="F5" s="191">
        <v>980</v>
      </c>
      <c r="G5" s="194">
        <f>C5+E5</f>
        <v>539.96</v>
      </c>
      <c r="H5" s="195">
        <v>767.9</v>
      </c>
      <c r="I5" s="196">
        <f>H5/G5</f>
        <v>1.4221423809171048</v>
      </c>
    </row>
    <row r="6" spans="1:9" ht="20.25">
      <c r="A6" s="190" t="s">
        <v>58</v>
      </c>
      <c r="B6" s="191">
        <v>198</v>
      </c>
      <c r="C6" s="191">
        <v>29.48</v>
      </c>
      <c r="D6" s="191">
        <v>197</v>
      </c>
      <c r="E6" s="191">
        <v>82.03</v>
      </c>
      <c r="F6" s="191">
        <v>198</v>
      </c>
      <c r="G6" s="194">
        <f t="shared" ref="G6:G25" si="0">C6+E6</f>
        <v>111.51</v>
      </c>
      <c r="H6" s="195">
        <v>85.28</v>
      </c>
      <c r="I6" s="196">
        <f t="shared" ref="I6:I26" si="1">H6/G6</f>
        <v>0.76477445968971391</v>
      </c>
    </row>
    <row r="7" spans="1:9" ht="20.25">
      <c r="A7" s="190" t="s">
        <v>59</v>
      </c>
      <c r="B7" s="209">
        <v>8</v>
      </c>
      <c r="C7" s="209">
        <v>1.3754716981132076</v>
      </c>
      <c r="D7" s="209">
        <v>8</v>
      </c>
      <c r="E7" s="209">
        <v>3.7051811320754715</v>
      </c>
      <c r="F7" s="209">
        <v>8</v>
      </c>
      <c r="G7" s="194">
        <f t="shared" si="0"/>
        <v>5.0806528301886793</v>
      </c>
      <c r="H7" s="195">
        <v>0.4</v>
      </c>
      <c r="I7" s="196">
        <f t="shared" si="1"/>
        <v>7.8730039892362672E-2</v>
      </c>
    </row>
    <row r="8" spans="1:9" ht="20.25">
      <c r="A8" s="190" t="s">
        <v>60</v>
      </c>
      <c r="B8" s="209">
        <v>162</v>
      </c>
      <c r="C8" s="209">
        <v>27.77</v>
      </c>
      <c r="D8" s="209">
        <v>152</v>
      </c>
      <c r="E8" s="209">
        <v>65.5</v>
      </c>
      <c r="F8" s="209">
        <v>162</v>
      </c>
      <c r="G8" s="194">
        <f t="shared" si="0"/>
        <v>93.27</v>
      </c>
      <c r="H8" s="195">
        <v>61.56</v>
      </c>
      <c r="I8" s="196">
        <f t="shared" si="1"/>
        <v>0.66001929880990673</v>
      </c>
    </row>
    <row r="9" spans="1:9" ht="20.25">
      <c r="A9" s="190" t="s">
        <v>63</v>
      </c>
      <c r="B9" s="209">
        <v>0</v>
      </c>
      <c r="C9" s="209">
        <v>0</v>
      </c>
      <c r="D9" s="209">
        <v>0</v>
      </c>
      <c r="E9" s="209">
        <v>0</v>
      </c>
      <c r="F9" s="209">
        <v>0</v>
      </c>
      <c r="G9" s="194">
        <f t="shared" si="0"/>
        <v>0</v>
      </c>
      <c r="H9" s="195">
        <v>0</v>
      </c>
      <c r="I9" s="196" t="e">
        <f t="shared" si="1"/>
        <v>#DIV/0!</v>
      </c>
    </row>
    <row r="10" spans="1:9" ht="20.25">
      <c r="A10" s="190" t="s">
        <v>78</v>
      </c>
      <c r="B10" s="209">
        <v>0</v>
      </c>
      <c r="C10" s="209">
        <v>0</v>
      </c>
      <c r="D10" s="209">
        <v>0</v>
      </c>
      <c r="E10" s="209">
        <v>0</v>
      </c>
      <c r="F10" s="209">
        <v>0</v>
      </c>
      <c r="G10" s="194">
        <f t="shared" si="0"/>
        <v>0</v>
      </c>
      <c r="H10" s="195">
        <v>0</v>
      </c>
      <c r="I10" s="196" t="e">
        <f t="shared" si="1"/>
        <v>#DIV/0!</v>
      </c>
    </row>
    <row r="11" spans="1:9" ht="20.25">
      <c r="A11" s="190" t="s">
        <v>61</v>
      </c>
      <c r="B11" s="209">
        <v>1</v>
      </c>
      <c r="C11" s="209">
        <v>0.18</v>
      </c>
      <c r="D11" s="209">
        <v>1</v>
      </c>
      <c r="E11" s="209">
        <v>0.31</v>
      </c>
      <c r="F11" s="209">
        <v>1</v>
      </c>
      <c r="G11" s="194">
        <f t="shared" si="0"/>
        <v>0.49</v>
      </c>
      <c r="H11" s="195">
        <v>0</v>
      </c>
      <c r="I11" s="196">
        <f t="shared" si="1"/>
        <v>0</v>
      </c>
    </row>
    <row r="12" spans="1:9" ht="20.25">
      <c r="A12" s="190" t="s">
        <v>64</v>
      </c>
      <c r="B12" s="209">
        <v>1</v>
      </c>
      <c r="C12" s="209">
        <v>0.12</v>
      </c>
      <c r="D12" s="209">
        <v>1</v>
      </c>
      <c r="E12" s="209">
        <v>0.28000000000000003</v>
      </c>
      <c r="F12" s="209">
        <v>1</v>
      </c>
      <c r="G12" s="194">
        <f t="shared" si="0"/>
        <v>0.4</v>
      </c>
      <c r="H12" s="195">
        <v>0</v>
      </c>
      <c r="I12" s="196">
        <f t="shared" si="1"/>
        <v>0</v>
      </c>
    </row>
    <row r="13" spans="1:9" ht="20.25">
      <c r="A13" s="190" t="s">
        <v>62</v>
      </c>
      <c r="B13" s="191">
        <v>1</v>
      </c>
      <c r="C13" s="191">
        <v>0.15279999999999999</v>
      </c>
      <c r="D13" s="191">
        <v>1</v>
      </c>
      <c r="E13" s="191">
        <v>0.29189999999999999</v>
      </c>
      <c r="F13" s="191">
        <v>1</v>
      </c>
      <c r="G13" s="194">
        <f t="shared" si="0"/>
        <v>0.44469999999999998</v>
      </c>
      <c r="H13" s="195">
        <v>0</v>
      </c>
      <c r="I13" s="196">
        <f t="shared" si="1"/>
        <v>0</v>
      </c>
    </row>
    <row r="14" spans="1:9" ht="20.25">
      <c r="A14" s="190" t="s">
        <v>94</v>
      </c>
      <c r="B14" s="209">
        <v>0</v>
      </c>
      <c r="C14" s="209">
        <v>0</v>
      </c>
      <c r="D14" s="209">
        <v>0</v>
      </c>
      <c r="E14" s="209">
        <v>0</v>
      </c>
      <c r="F14" s="209">
        <v>0</v>
      </c>
      <c r="G14" s="194">
        <f t="shared" si="0"/>
        <v>0</v>
      </c>
      <c r="H14" s="195">
        <v>0</v>
      </c>
      <c r="I14" s="196" t="e">
        <f t="shared" si="1"/>
        <v>#DIV/0!</v>
      </c>
    </row>
    <row r="15" spans="1:9" ht="20.25">
      <c r="A15" s="190" t="s">
        <v>110</v>
      </c>
      <c r="B15" s="191">
        <v>0</v>
      </c>
      <c r="C15" s="191">
        <v>0</v>
      </c>
      <c r="D15" s="191">
        <v>0</v>
      </c>
      <c r="E15" s="191">
        <v>0</v>
      </c>
      <c r="F15" s="191">
        <v>0</v>
      </c>
      <c r="G15" s="194">
        <f t="shared" si="0"/>
        <v>0</v>
      </c>
      <c r="H15" s="195">
        <v>0</v>
      </c>
      <c r="I15" s="196" t="e">
        <f t="shared" si="1"/>
        <v>#DIV/0!</v>
      </c>
    </row>
    <row r="16" spans="1:9" ht="20.25">
      <c r="A16" s="190" t="s">
        <v>111</v>
      </c>
      <c r="B16" s="209">
        <v>0</v>
      </c>
      <c r="C16" s="209">
        <v>0</v>
      </c>
      <c r="D16" s="209">
        <v>0</v>
      </c>
      <c r="E16" s="209">
        <v>0</v>
      </c>
      <c r="F16" s="209">
        <v>0</v>
      </c>
      <c r="G16" s="194">
        <f t="shared" si="0"/>
        <v>0</v>
      </c>
      <c r="H16" s="195">
        <v>0</v>
      </c>
      <c r="I16" s="196" t="e">
        <f t="shared" si="1"/>
        <v>#DIV/0!</v>
      </c>
    </row>
    <row r="17" spans="1:9" ht="20.25">
      <c r="A17" s="190" t="s">
        <v>80</v>
      </c>
      <c r="B17" s="191">
        <v>0</v>
      </c>
      <c r="C17" s="191">
        <v>0</v>
      </c>
      <c r="D17" s="191">
        <v>0</v>
      </c>
      <c r="E17" s="191">
        <v>0</v>
      </c>
      <c r="F17" s="191">
        <v>0</v>
      </c>
      <c r="G17" s="194">
        <f t="shared" si="0"/>
        <v>0</v>
      </c>
      <c r="H17" s="195">
        <v>0</v>
      </c>
      <c r="I17" s="196" t="e">
        <f t="shared" si="1"/>
        <v>#DIV/0!</v>
      </c>
    </row>
    <row r="18" spans="1:9" ht="20.25">
      <c r="A18" s="190" t="s">
        <v>88</v>
      </c>
      <c r="B18" s="209">
        <v>0</v>
      </c>
      <c r="C18" s="209">
        <v>0</v>
      </c>
      <c r="D18" s="209">
        <v>0</v>
      </c>
      <c r="E18" s="209">
        <v>0</v>
      </c>
      <c r="F18" s="209">
        <v>0</v>
      </c>
      <c r="G18" s="194">
        <f t="shared" si="0"/>
        <v>0</v>
      </c>
      <c r="H18" s="195">
        <v>0</v>
      </c>
      <c r="I18" s="196" t="e">
        <f t="shared" si="1"/>
        <v>#DIV/0!</v>
      </c>
    </row>
    <row r="19" spans="1:9" ht="20.25">
      <c r="A19" s="190" t="s">
        <v>87</v>
      </c>
      <c r="B19" s="191">
        <v>0</v>
      </c>
      <c r="C19" s="191">
        <v>0</v>
      </c>
      <c r="D19" s="191">
        <v>0</v>
      </c>
      <c r="E19" s="191">
        <v>0</v>
      </c>
      <c r="F19" s="191">
        <v>0</v>
      </c>
      <c r="G19" s="194">
        <f t="shared" si="0"/>
        <v>0</v>
      </c>
      <c r="H19" s="195">
        <v>0</v>
      </c>
      <c r="I19" s="196" t="e">
        <f t="shared" si="1"/>
        <v>#DIV/0!</v>
      </c>
    </row>
    <row r="20" spans="1:9" ht="20.25">
      <c r="A20" s="190" t="s">
        <v>112</v>
      </c>
      <c r="B20" s="209">
        <v>0</v>
      </c>
      <c r="C20" s="209">
        <v>0</v>
      </c>
      <c r="D20" s="209">
        <v>0</v>
      </c>
      <c r="E20" s="209">
        <v>0</v>
      </c>
      <c r="F20" s="209">
        <v>0</v>
      </c>
      <c r="G20" s="194">
        <f t="shared" si="0"/>
        <v>0</v>
      </c>
      <c r="H20" s="195">
        <v>0</v>
      </c>
      <c r="I20" s="196" t="e">
        <f t="shared" si="1"/>
        <v>#DIV/0!</v>
      </c>
    </row>
    <row r="21" spans="1:9" ht="20.25">
      <c r="A21" s="190" t="s">
        <v>113</v>
      </c>
      <c r="B21" s="191">
        <v>0</v>
      </c>
      <c r="C21" s="191">
        <v>0</v>
      </c>
      <c r="D21" s="191">
        <v>0</v>
      </c>
      <c r="E21" s="191">
        <v>0</v>
      </c>
      <c r="F21" s="191">
        <v>0</v>
      </c>
      <c r="G21" s="194">
        <f t="shared" si="0"/>
        <v>0</v>
      </c>
      <c r="H21" s="195">
        <v>0</v>
      </c>
      <c r="I21" s="196" t="e">
        <f t="shared" si="1"/>
        <v>#DIV/0!</v>
      </c>
    </row>
    <row r="22" spans="1:9" ht="20.25">
      <c r="A22" s="190" t="s">
        <v>84</v>
      </c>
      <c r="B22" s="209">
        <v>0</v>
      </c>
      <c r="C22" s="209">
        <v>0</v>
      </c>
      <c r="D22" s="209">
        <v>0</v>
      </c>
      <c r="E22" s="209">
        <v>0</v>
      </c>
      <c r="F22" s="209">
        <v>0</v>
      </c>
      <c r="G22" s="194">
        <f t="shared" si="0"/>
        <v>0</v>
      </c>
      <c r="H22" s="195">
        <v>0</v>
      </c>
      <c r="I22" s="196" t="e">
        <f t="shared" si="1"/>
        <v>#DIV/0!</v>
      </c>
    </row>
    <row r="23" spans="1:9" ht="20.25">
      <c r="A23" s="190" t="s">
        <v>83</v>
      </c>
      <c r="B23" s="191">
        <v>0</v>
      </c>
      <c r="C23" s="191">
        <v>0</v>
      </c>
      <c r="D23" s="191">
        <v>0</v>
      </c>
      <c r="E23" s="191">
        <v>0</v>
      </c>
      <c r="F23" s="191">
        <v>0</v>
      </c>
      <c r="G23" s="194">
        <f t="shared" si="0"/>
        <v>0</v>
      </c>
      <c r="H23" s="195">
        <v>0</v>
      </c>
      <c r="I23" s="196" t="e">
        <f t="shared" si="1"/>
        <v>#DIV/0!</v>
      </c>
    </row>
    <row r="24" spans="1:9" ht="20.25">
      <c r="A24" s="190" t="s">
        <v>86</v>
      </c>
      <c r="B24" s="191">
        <v>2</v>
      </c>
      <c r="C24" s="191">
        <v>0.36</v>
      </c>
      <c r="D24" s="191">
        <v>2</v>
      </c>
      <c r="E24" s="191">
        <v>0.87</v>
      </c>
      <c r="F24" s="191">
        <v>2</v>
      </c>
      <c r="G24" s="194">
        <f t="shared" si="0"/>
        <v>1.23</v>
      </c>
      <c r="H24" s="195">
        <v>0</v>
      </c>
      <c r="I24" s="196">
        <f t="shared" si="1"/>
        <v>0</v>
      </c>
    </row>
    <row r="25" spans="1:9" ht="20.25">
      <c r="A25" s="190" t="s">
        <v>114</v>
      </c>
      <c r="B25" s="193">
        <v>1</v>
      </c>
      <c r="C25" s="193">
        <v>0.16980000000000001</v>
      </c>
      <c r="D25" s="193">
        <v>1</v>
      </c>
      <c r="E25" s="193">
        <v>0.2094</v>
      </c>
      <c r="F25" s="193">
        <v>1</v>
      </c>
      <c r="G25" s="194">
        <f t="shared" si="0"/>
        <v>0.37919999999999998</v>
      </c>
      <c r="H25" s="195">
        <v>0</v>
      </c>
      <c r="I25" s="196">
        <f t="shared" si="1"/>
        <v>0</v>
      </c>
    </row>
    <row r="26" spans="1:9" ht="20.25">
      <c r="A26" s="197" t="s">
        <v>115</v>
      </c>
      <c r="B26" s="193">
        <f>SUM(B5:B25)</f>
        <v>1348</v>
      </c>
      <c r="C26" s="193">
        <f t="shared" ref="C26:E26" si="2">SUM(C5:C25)</f>
        <v>218.53807169811327</v>
      </c>
      <c r="D26" s="193">
        <f t="shared" si="2"/>
        <v>1330</v>
      </c>
      <c r="E26" s="193">
        <f t="shared" si="2"/>
        <v>534.22648113207538</v>
      </c>
      <c r="F26" s="193">
        <f>SUM(F5:F25)</f>
        <v>1354</v>
      </c>
      <c r="G26" s="194">
        <f t="shared" ref="G26" si="3">SUM(G5:G25)</f>
        <v>752.76455283018868</v>
      </c>
      <c r="H26" s="193">
        <f>SUM(H5:H25)</f>
        <v>915.13999999999987</v>
      </c>
      <c r="I26" s="196">
        <f t="shared" si="1"/>
        <v>1.2157054905937374</v>
      </c>
    </row>
  </sheetData>
  <mergeCells count="8">
    <mergeCell ref="A1:I1"/>
    <mergeCell ref="A3:A4"/>
    <mergeCell ref="B3:C3"/>
    <mergeCell ref="D3:E3"/>
    <mergeCell ref="F3:F4"/>
    <mergeCell ref="G3:G4"/>
    <mergeCell ref="H3:H4"/>
    <mergeCell ref="I3:I4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财字1号</vt:lpstr>
      <vt:lpstr>财字2号</vt:lpstr>
      <vt:lpstr>财字3号</vt:lpstr>
      <vt:lpstr>财字4号</vt:lpstr>
      <vt:lpstr>财字5号</vt:lpstr>
      <vt:lpstr>财字6号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2022-07-22T07:05:32Z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