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055" yWindow="-240" windowWidth="14460" windowHeight="1230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D23" i="5" l="1"/>
  <c r="C44" i="1" l="1"/>
  <c r="J71" i="3" l="1"/>
  <c r="K71" i="3"/>
  <c r="L71" i="3"/>
  <c r="D327" i="1"/>
  <c r="N314" i="1" s="1"/>
  <c r="D329" i="1"/>
  <c r="N316" i="1" s="1"/>
  <c r="D330" i="1"/>
  <c r="N317" i="1" s="1"/>
  <c r="D331" i="1"/>
  <c r="N318" i="1" s="1"/>
  <c r="D332" i="1"/>
  <c r="N319" i="1" s="1"/>
  <c r="D333" i="1"/>
  <c r="D334" i="1"/>
  <c r="N321" i="1" s="1"/>
  <c r="D335" i="1"/>
  <c r="D328" i="1"/>
  <c r="N315" i="1" s="1"/>
  <c r="H26" i="6"/>
  <c r="G5" i="6"/>
  <c r="G6" i="6"/>
  <c r="G7" i="6"/>
  <c r="G8" i="6"/>
  <c r="G9" i="6"/>
  <c r="G10" i="6"/>
  <c r="G11" i="6"/>
  <c r="G12" i="6"/>
  <c r="I12" i="6" s="1"/>
  <c r="G13" i="6"/>
  <c r="G14" i="6"/>
  <c r="G15" i="6"/>
  <c r="G16" i="6"/>
  <c r="I16" i="6" s="1"/>
  <c r="G17" i="6"/>
  <c r="G18" i="6"/>
  <c r="G19" i="6"/>
  <c r="G20" i="6"/>
  <c r="G21" i="6"/>
  <c r="G22" i="6"/>
  <c r="I22" i="6" s="1"/>
  <c r="G23" i="6"/>
  <c r="G24" i="6"/>
  <c r="G25" i="6"/>
  <c r="F26" i="6"/>
  <c r="E26" i="6"/>
  <c r="D26" i="6"/>
  <c r="C26" i="6"/>
  <c r="B26" i="6"/>
  <c r="I25" i="6"/>
  <c r="I24" i="6"/>
  <c r="I23" i="6"/>
  <c r="I21" i="6"/>
  <c r="I20" i="6"/>
  <c r="I19" i="6"/>
  <c r="I18" i="6"/>
  <c r="I17" i="6"/>
  <c r="I15" i="6"/>
  <c r="I14" i="6"/>
  <c r="I13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28" i="3" s="1"/>
  <c r="D381" i="3"/>
  <c r="D541" i="3" s="1"/>
  <c r="D506" i="3"/>
  <c r="D554" i="3" s="1"/>
  <c r="D204" i="3"/>
  <c r="D530" i="3" s="1"/>
  <c r="D383" i="3"/>
  <c r="D543" i="3" s="1"/>
  <c r="D508" i="3"/>
  <c r="D556" i="3" s="1"/>
  <c r="D205" i="3"/>
  <c r="D531" i="3" s="1"/>
  <c r="D384" i="3"/>
  <c r="D544" i="3" s="1"/>
  <c r="D509" i="3"/>
  <c r="D557" i="3" s="1"/>
  <c r="D206" i="3"/>
  <c r="D532" i="3" s="1"/>
  <c r="D385" i="3"/>
  <c r="D545" i="3" s="1"/>
  <c r="D510" i="3"/>
  <c r="D558" i="3" s="1"/>
  <c r="D207" i="3"/>
  <c r="D533" i="3" s="1"/>
  <c r="D386" i="3"/>
  <c r="D546" i="3" s="1"/>
  <c r="D511" i="3"/>
  <c r="D559" i="3" s="1"/>
  <c r="D208" i="3"/>
  <c r="D534" i="3" s="1"/>
  <c r="D387" i="3"/>
  <c r="D547" i="3" s="1"/>
  <c r="D512" i="3"/>
  <c r="D560" i="3" s="1"/>
  <c r="D209" i="3"/>
  <c r="D535" i="3" s="1"/>
  <c r="D388" i="3"/>
  <c r="D548" i="3" s="1"/>
  <c r="D513" i="3"/>
  <c r="D561" i="3" s="1"/>
  <c r="D210" i="3"/>
  <c r="D536" i="3" s="1"/>
  <c r="D389" i="3"/>
  <c r="D549" i="3" s="1"/>
  <c r="D514" i="3"/>
  <c r="D562" i="3" s="1"/>
  <c r="K202" i="3"/>
  <c r="K528" i="3" s="1"/>
  <c r="K381" i="3"/>
  <c r="K541" i="3" s="1"/>
  <c r="K506" i="3"/>
  <c r="K554" i="3" s="1"/>
  <c r="K204" i="3"/>
  <c r="K530" i="3" s="1"/>
  <c r="K383" i="3"/>
  <c r="K543" i="3" s="1"/>
  <c r="K508" i="3"/>
  <c r="K556" i="3" s="1"/>
  <c r="K205" i="3"/>
  <c r="K531" i="3" s="1"/>
  <c r="K384" i="3"/>
  <c r="K544" i="3" s="1"/>
  <c r="K509" i="3"/>
  <c r="K557" i="3" s="1"/>
  <c r="K206" i="3"/>
  <c r="K532" i="3" s="1"/>
  <c r="K385" i="3"/>
  <c r="K545" i="3" s="1"/>
  <c r="K510" i="3"/>
  <c r="K558" i="3" s="1"/>
  <c r="K207" i="3"/>
  <c r="K533" i="3" s="1"/>
  <c r="K386" i="3"/>
  <c r="K546" i="3" s="1"/>
  <c r="K511" i="3"/>
  <c r="K559" i="3" s="1"/>
  <c r="K208" i="3"/>
  <c r="K534" i="3" s="1"/>
  <c r="K387" i="3"/>
  <c r="K547" i="3" s="1"/>
  <c r="K512" i="3"/>
  <c r="K560" i="3" s="1"/>
  <c r="K209" i="3"/>
  <c r="K535" i="3" s="1"/>
  <c r="K388" i="3"/>
  <c r="K548" i="3" s="1"/>
  <c r="K513" i="3"/>
  <c r="K561" i="3" s="1"/>
  <c r="K210" i="3"/>
  <c r="K536" i="3" s="1"/>
  <c r="K389" i="3"/>
  <c r="K549" i="3" s="1"/>
  <c r="K514" i="3"/>
  <c r="K562" i="3" s="1"/>
  <c r="L202" i="3"/>
  <c r="L528" i="3" s="1"/>
  <c r="L381" i="3"/>
  <c r="L541" i="3" s="1"/>
  <c r="L506" i="3"/>
  <c r="L554" i="3" s="1"/>
  <c r="L204" i="3"/>
  <c r="L530" i="3" s="1"/>
  <c r="L383" i="3"/>
  <c r="L543" i="3" s="1"/>
  <c r="L508" i="3"/>
  <c r="L556" i="3" s="1"/>
  <c r="L205" i="3"/>
  <c r="L531" i="3" s="1"/>
  <c r="L384" i="3"/>
  <c r="L544" i="3" s="1"/>
  <c r="L509" i="3"/>
  <c r="L557" i="3" s="1"/>
  <c r="L206" i="3"/>
  <c r="L532" i="3" s="1"/>
  <c r="L385" i="3"/>
  <c r="L545" i="3" s="1"/>
  <c r="L510" i="3"/>
  <c r="L558" i="3" s="1"/>
  <c r="L207" i="3"/>
  <c r="L533" i="3" s="1"/>
  <c r="L386" i="3"/>
  <c r="L546" i="3" s="1"/>
  <c r="L511" i="3"/>
  <c r="L559" i="3" s="1"/>
  <c r="L208" i="3"/>
  <c r="L534" i="3" s="1"/>
  <c r="L387" i="3"/>
  <c r="L547" i="3" s="1"/>
  <c r="L512" i="3"/>
  <c r="L560" i="3" s="1"/>
  <c r="L209" i="3"/>
  <c r="L535" i="3" s="1"/>
  <c r="L388" i="3"/>
  <c r="L548" i="3" s="1"/>
  <c r="L513" i="3"/>
  <c r="L561" i="3" s="1"/>
  <c r="L210" i="3"/>
  <c r="L536" i="3" s="1"/>
  <c r="L389" i="3"/>
  <c r="L549" i="3" s="1"/>
  <c r="L514" i="3"/>
  <c r="L562" i="3" s="1"/>
  <c r="J202" i="3"/>
  <c r="J528" i="3" s="1"/>
  <c r="J381" i="3"/>
  <c r="J541" i="3" s="1"/>
  <c r="J506" i="3"/>
  <c r="J554" i="3" s="1"/>
  <c r="J204" i="3"/>
  <c r="J530" i="3" s="1"/>
  <c r="J383" i="3"/>
  <c r="J543" i="3" s="1"/>
  <c r="J508" i="3"/>
  <c r="J556" i="3" s="1"/>
  <c r="J205" i="3"/>
  <c r="J531" i="3" s="1"/>
  <c r="J384" i="3"/>
  <c r="J544" i="3" s="1"/>
  <c r="J509" i="3"/>
  <c r="J557" i="3" s="1"/>
  <c r="J206" i="3"/>
  <c r="J532" i="3" s="1"/>
  <c r="J385" i="3"/>
  <c r="J545" i="3" s="1"/>
  <c r="J510" i="3"/>
  <c r="J558" i="3" s="1"/>
  <c r="J207" i="3"/>
  <c r="J533" i="3" s="1"/>
  <c r="J386" i="3"/>
  <c r="J546" i="3" s="1"/>
  <c r="J511" i="3"/>
  <c r="J559" i="3" s="1"/>
  <c r="J208" i="3"/>
  <c r="J534" i="3" s="1"/>
  <c r="J387" i="3"/>
  <c r="J547" i="3" s="1"/>
  <c r="J512" i="3"/>
  <c r="J560" i="3" s="1"/>
  <c r="J209" i="3"/>
  <c r="J535" i="3" s="1"/>
  <c r="J388" i="3"/>
  <c r="J548" i="3" s="1"/>
  <c r="J513" i="3"/>
  <c r="J561" i="3" s="1"/>
  <c r="J210" i="3"/>
  <c r="J536" i="3" s="1"/>
  <c r="J389" i="3"/>
  <c r="J549" i="3" s="1"/>
  <c r="J514" i="3"/>
  <c r="J562" i="3" s="1"/>
  <c r="I202" i="3"/>
  <c r="I528" i="3" s="1"/>
  <c r="I381" i="3"/>
  <c r="I541" i="3" s="1"/>
  <c r="I506" i="3"/>
  <c r="I554" i="3" s="1"/>
  <c r="I204" i="3"/>
  <c r="I530" i="3" s="1"/>
  <c r="I383" i="3"/>
  <c r="I543" i="3" s="1"/>
  <c r="I508" i="3"/>
  <c r="I556" i="3" s="1"/>
  <c r="I205" i="3"/>
  <c r="I531" i="3" s="1"/>
  <c r="I384" i="3"/>
  <c r="I544" i="3" s="1"/>
  <c r="I509" i="3"/>
  <c r="I557" i="3" s="1"/>
  <c r="I206" i="3"/>
  <c r="I532" i="3" s="1"/>
  <c r="I385" i="3"/>
  <c r="I545" i="3" s="1"/>
  <c r="I510" i="3"/>
  <c r="I558" i="3" s="1"/>
  <c r="I207" i="3"/>
  <c r="I533" i="3" s="1"/>
  <c r="I386" i="3"/>
  <c r="I546" i="3" s="1"/>
  <c r="I511" i="3"/>
  <c r="I559" i="3" s="1"/>
  <c r="I208" i="3"/>
  <c r="I534" i="3" s="1"/>
  <c r="I387" i="3"/>
  <c r="I547" i="3" s="1"/>
  <c r="I512" i="3"/>
  <c r="I560" i="3" s="1"/>
  <c r="I209" i="3"/>
  <c r="I535" i="3" s="1"/>
  <c r="I388" i="3"/>
  <c r="I548" i="3" s="1"/>
  <c r="I513" i="3"/>
  <c r="I561" i="3" s="1"/>
  <c r="I210" i="3"/>
  <c r="I536" i="3" s="1"/>
  <c r="I389" i="3"/>
  <c r="I549" i="3" s="1"/>
  <c r="I514" i="3"/>
  <c r="I562" i="3" s="1"/>
  <c r="H202" i="3"/>
  <c r="H528" i="3" s="1"/>
  <c r="H381" i="3"/>
  <c r="H541" i="3" s="1"/>
  <c r="H506" i="3"/>
  <c r="H554" i="3" s="1"/>
  <c r="H204" i="3"/>
  <c r="H530" i="3" s="1"/>
  <c r="H383" i="3"/>
  <c r="H543" i="3" s="1"/>
  <c r="H508" i="3"/>
  <c r="H556" i="3" s="1"/>
  <c r="H205" i="3"/>
  <c r="H531" i="3" s="1"/>
  <c r="H384" i="3"/>
  <c r="H544" i="3" s="1"/>
  <c r="H509" i="3"/>
  <c r="H557" i="3" s="1"/>
  <c r="H206" i="3"/>
  <c r="H532" i="3" s="1"/>
  <c r="H385" i="3"/>
  <c r="H545" i="3" s="1"/>
  <c r="H510" i="3"/>
  <c r="H558" i="3" s="1"/>
  <c r="H207" i="3"/>
  <c r="H533" i="3" s="1"/>
  <c r="H386" i="3"/>
  <c r="H546" i="3" s="1"/>
  <c r="H511" i="3"/>
  <c r="H559" i="3" s="1"/>
  <c r="H208" i="3"/>
  <c r="H534" i="3" s="1"/>
  <c r="H387" i="3"/>
  <c r="H547" i="3" s="1"/>
  <c r="H512" i="3"/>
  <c r="H560" i="3" s="1"/>
  <c r="H209" i="3"/>
  <c r="H535" i="3" s="1"/>
  <c r="H388" i="3"/>
  <c r="H548" i="3" s="1"/>
  <c r="H513" i="3"/>
  <c r="H561" i="3" s="1"/>
  <c r="H210" i="3"/>
  <c r="H536" i="3" s="1"/>
  <c r="H389" i="3"/>
  <c r="H549" i="3" s="1"/>
  <c r="H514" i="3"/>
  <c r="H562" i="3" s="1"/>
  <c r="G202" i="3"/>
  <c r="G528" i="3" s="1"/>
  <c r="G381" i="3"/>
  <c r="G541" i="3" s="1"/>
  <c r="G506" i="3"/>
  <c r="G554" i="3" s="1"/>
  <c r="G204" i="3"/>
  <c r="G530" i="3" s="1"/>
  <c r="G383" i="3"/>
  <c r="G543" i="3" s="1"/>
  <c r="G508" i="3"/>
  <c r="G556" i="3" s="1"/>
  <c r="G205" i="3"/>
  <c r="G531" i="3" s="1"/>
  <c r="G384" i="3"/>
  <c r="G544" i="3" s="1"/>
  <c r="G509" i="3"/>
  <c r="G557" i="3" s="1"/>
  <c r="G206" i="3"/>
  <c r="G532" i="3" s="1"/>
  <c r="G385" i="3"/>
  <c r="G545" i="3" s="1"/>
  <c r="G510" i="3"/>
  <c r="G558" i="3" s="1"/>
  <c r="G207" i="3"/>
  <c r="G533" i="3" s="1"/>
  <c r="G386" i="3"/>
  <c r="G546" i="3" s="1"/>
  <c r="G511" i="3"/>
  <c r="G559" i="3" s="1"/>
  <c r="G208" i="3"/>
  <c r="G534" i="3" s="1"/>
  <c r="G387" i="3"/>
  <c r="G547" i="3" s="1"/>
  <c r="G512" i="3"/>
  <c r="G560" i="3" s="1"/>
  <c r="G209" i="3"/>
  <c r="G535" i="3" s="1"/>
  <c r="G388" i="3"/>
  <c r="G548" i="3" s="1"/>
  <c r="G513" i="3"/>
  <c r="G561" i="3" s="1"/>
  <c r="G210" i="3"/>
  <c r="G536" i="3" s="1"/>
  <c r="G389" i="3"/>
  <c r="G549" i="3" s="1"/>
  <c r="G514" i="3"/>
  <c r="G562" i="3" s="1"/>
  <c r="E202" i="3"/>
  <c r="E528" i="3" s="1"/>
  <c r="E381" i="3"/>
  <c r="E541" i="3" s="1"/>
  <c r="E506" i="3"/>
  <c r="E554" i="3" s="1"/>
  <c r="E204" i="3"/>
  <c r="E530" i="3" s="1"/>
  <c r="E383" i="3"/>
  <c r="E543" i="3" s="1"/>
  <c r="E508" i="3"/>
  <c r="E556" i="3" s="1"/>
  <c r="E205" i="3"/>
  <c r="E531" i="3" s="1"/>
  <c r="E384" i="3"/>
  <c r="E544" i="3" s="1"/>
  <c r="E509" i="3"/>
  <c r="E557" i="3" s="1"/>
  <c r="E206" i="3"/>
  <c r="E532" i="3" s="1"/>
  <c r="E385" i="3"/>
  <c r="E545" i="3" s="1"/>
  <c r="E510" i="3"/>
  <c r="E558" i="3" s="1"/>
  <c r="E207" i="3"/>
  <c r="E533" i="3" s="1"/>
  <c r="E386" i="3"/>
  <c r="E546" i="3" s="1"/>
  <c r="E511" i="3"/>
  <c r="E559" i="3" s="1"/>
  <c r="E208" i="3"/>
  <c r="E534" i="3" s="1"/>
  <c r="E387" i="3"/>
  <c r="E547" i="3" s="1"/>
  <c r="E512" i="3"/>
  <c r="E560" i="3" s="1"/>
  <c r="E209" i="3"/>
  <c r="E535" i="3" s="1"/>
  <c r="E388" i="3"/>
  <c r="E548" i="3" s="1"/>
  <c r="E513" i="3"/>
  <c r="E561" i="3" s="1"/>
  <c r="E210" i="3"/>
  <c r="E536" i="3" s="1"/>
  <c r="E389" i="3"/>
  <c r="E549" i="3" s="1"/>
  <c r="E514" i="3"/>
  <c r="E562" i="3" s="1"/>
  <c r="C202" i="3"/>
  <c r="C528" i="3" s="1"/>
  <c r="C381" i="3"/>
  <c r="C541" i="3" s="1"/>
  <c r="C506" i="3"/>
  <c r="C554" i="3" s="1"/>
  <c r="C204" i="3"/>
  <c r="C530" i="3" s="1"/>
  <c r="C383" i="3"/>
  <c r="C543" i="3" s="1"/>
  <c r="C508" i="3"/>
  <c r="C556" i="3" s="1"/>
  <c r="C205" i="3"/>
  <c r="C531" i="3" s="1"/>
  <c r="C384" i="3"/>
  <c r="C544" i="3" s="1"/>
  <c r="C509" i="3"/>
  <c r="C557" i="3" s="1"/>
  <c r="C206" i="3"/>
  <c r="C532" i="3" s="1"/>
  <c r="C385" i="3"/>
  <c r="C545" i="3" s="1"/>
  <c r="C510" i="3"/>
  <c r="C558" i="3" s="1"/>
  <c r="C207" i="3"/>
  <c r="C533" i="3" s="1"/>
  <c r="C386" i="3"/>
  <c r="C546" i="3" s="1"/>
  <c r="C511" i="3"/>
  <c r="C559" i="3" s="1"/>
  <c r="C208" i="3"/>
  <c r="C534" i="3" s="1"/>
  <c r="C387" i="3"/>
  <c r="C547" i="3" s="1"/>
  <c r="C512" i="3"/>
  <c r="C560" i="3" s="1"/>
  <c r="C209" i="3"/>
  <c r="C535" i="3" s="1"/>
  <c r="C388" i="3"/>
  <c r="C548" i="3" s="1"/>
  <c r="C513" i="3"/>
  <c r="C561" i="3" s="1"/>
  <c r="C210" i="3"/>
  <c r="C536" i="3" s="1"/>
  <c r="C389" i="3"/>
  <c r="C549" i="3" s="1"/>
  <c r="C514" i="3"/>
  <c r="C562" i="3" s="1"/>
  <c r="D213" i="3"/>
  <c r="D539" i="3" s="1"/>
  <c r="D392" i="3"/>
  <c r="D552" i="3" s="1"/>
  <c r="D517" i="3"/>
  <c r="D565" i="3" s="1"/>
  <c r="K213" i="3"/>
  <c r="K539" i="3" s="1"/>
  <c r="K392" i="3"/>
  <c r="K552" i="3" s="1"/>
  <c r="K517" i="3"/>
  <c r="K565" i="3" s="1"/>
  <c r="L213" i="3"/>
  <c r="L539" i="3" s="1"/>
  <c r="L392" i="3"/>
  <c r="L552" i="3" s="1"/>
  <c r="L517" i="3"/>
  <c r="L565" i="3" s="1"/>
  <c r="J213" i="3"/>
  <c r="J539" i="3" s="1"/>
  <c r="J392" i="3"/>
  <c r="J552" i="3" s="1"/>
  <c r="J517" i="3"/>
  <c r="J565" i="3" s="1"/>
  <c r="I213" i="3"/>
  <c r="I539" i="3" s="1"/>
  <c r="I392" i="3"/>
  <c r="I552" i="3" s="1"/>
  <c r="I517" i="3"/>
  <c r="I565" i="3" s="1"/>
  <c r="H213" i="3"/>
  <c r="H539" i="3" s="1"/>
  <c r="H392" i="3"/>
  <c r="H552" i="3" s="1"/>
  <c r="H517" i="3"/>
  <c r="H565" i="3" s="1"/>
  <c r="G213" i="3"/>
  <c r="G539" i="3" s="1"/>
  <c r="G392" i="3"/>
  <c r="G552" i="3" s="1"/>
  <c r="G517" i="3"/>
  <c r="G565" i="3" s="1"/>
  <c r="E213" i="3"/>
  <c r="E539" i="3" s="1"/>
  <c r="E392" i="3"/>
  <c r="E552" i="3" s="1"/>
  <c r="E517" i="3"/>
  <c r="E565" i="3" s="1"/>
  <c r="C213" i="3"/>
  <c r="C539" i="3" s="1"/>
  <c r="C392" i="3"/>
  <c r="C552" i="3" s="1"/>
  <c r="C517" i="3"/>
  <c r="C565" i="3" s="1"/>
  <c r="D212" i="3"/>
  <c r="D538" i="3" s="1"/>
  <c r="D391" i="3"/>
  <c r="D551" i="3" s="1"/>
  <c r="D516" i="3"/>
  <c r="D564" i="3" s="1"/>
  <c r="K212" i="3"/>
  <c r="K538" i="3" s="1"/>
  <c r="K391" i="3"/>
  <c r="K551" i="3" s="1"/>
  <c r="K516" i="3"/>
  <c r="K564" i="3" s="1"/>
  <c r="L212" i="3"/>
  <c r="L538" i="3" s="1"/>
  <c r="L391" i="3"/>
  <c r="L551" i="3" s="1"/>
  <c r="L516" i="3"/>
  <c r="L564" i="3" s="1"/>
  <c r="J212" i="3"/>
  <c r="J538" i="3" s="1"/>
  <c r="J551" i="3"/>
  <c r="J516" i="3"/>
  <c r="J564" i="3" s="1"/>
  <c r="I212" i="3"/>
  <c r="I538" i="3" s="1"/>
  <c r="I391" i="3"/>
  <c r="I551" i="3" s="1"/>
  <c r="I516" i="3"/>
  <c r="I564" i="3" s="1"/>
  <c r="H212" i="3"/>
  <c r="H538" i="3" s="1"/>
  <c r="H391" i="3"/>
  <c r="H551" i="3" s="1"/>
  <c r="H516" i="3"/>
  <c r="H564" i="3" s="1"/>
  <c r="G212" i="3"/>
  <c r="G538" i="3" s="1"/>
  <c r="G391" i="3"/>
  <c r="G551" i="3" s="1"/>
  <c r="G516" i="3"/>
  <c r="G564" i="3" s="1"/>
  <c r="E212" i="3"/>
  <c r="E538" i="3" s="1"/>
  <c r="E391" i="3"/>
  <c r="E551" i="3" s="1"/>
  <c r="E516" i="3"/>
  <c r="E564" i="3" s="1"/>
  <c r="C212" i="3"/>
  <c r="C538" i="3" s="1"/>
  <c r="C391" i="3"/>
  <c r="C551" i="3" s="1"/>
  <c r="C516" i="3"/>
  <c r="C564" i="3" s="1"/>
  <c r="D211" i="3"/>
  <c r="D537" i="3" s="1"/>
  <c r="D390" i="3"/>
  <c r="D550" i="3" s="1"/>
  <c r="D515" i="3"/>
  <c r="D563" i="3" s="1"/>
  <c r="K211" i="3"/>
  <c r="K537" i="3" s="1"/>
  <c r="K390" i="3"/>
  <c r="K550" i="3" s="1"/>
  <c r="K515" i="3"/>
  <c r="K563" i="3" s="1"/>
  <c r="L211" i="3"/>
  <c r="L537" i="3" s="1"/>
  <c r="L390" i="3"/>
  <c r="L550" i="3" s="1"/>
  <c r="L515" i="3"/>
  <c r="L563" i="3" s="1"/>
  <c r="J211" i="3"/>
  <c r="J537" i="3" s="1"/>
  <c r="J390" i="3"/>
  <c r="J550" i="3" s="1"/>
  <c r="J515" i="3"/>
  <c r="J563" i="3" s="1"/>
  <c r="I211" i="3"/>
  <c r="I537" i="3" s="1"/>
  <c r="I390" i="3"/>
  <c r="I550" i="3" s="1"/>
  <c r="I515" i="3"/>
  <c r="I563" i="3" s="1"/>
  <c r="H211" i="3"/>
  <c r="H537" i="3" s="1"/>
  <c r="H390" i="3"/>
  <c r="H550" i="3" s="1"/>
  <c r="H515" i="3"/>
  <c r="H563" i="3" s="1"/>
  <c r="G211" i="3"/>
  <c r="G537" i="3" s="1"/>
  <c r="G390" i="3"/>
  <c r="G550" i="3" s="1"/>
  <c r="G515" i="3"/>
  <c r="G563" i="3" s="1"/>
  <c r="E211" i="3"/>
  <c r="E537" i="3" s="1"/>
  <c r="E390" i="3"/>
  <c r="E550" i="3" s="1"/>
  <c r="E515" i="3"/>
  <c r="E563" i="3" s="1"/>
  <c r="C211" i="3"/>
  <c r="C537" i="3" s="1"/>
  <c r="C390" i="3"/>
  <c r="C550" i="3" s="1"/>
  <c r="C515" i="3"/>
  <c r="C563" i="3" s="1"/>
  <c r="D203" i="3"/>
  <c r="D529" i="3" s="1"/>
  <c r="D382" i="3"/>
  <c r="D542" i="3" s="1"/>
  <c r="D507" i="3"/>
  <c r="D555" i="3" s="1"/>
  <c r="K203" i="3"/>
  <c r="K529" i="3" s="1"/>
  <c r="K382" i="3"/>
  <c r="K542" i="3" s="1"/>
  <c r="K507" i="3"/>
  <c r="K555" i="3" s="1"/>
  <c r="L203" i="3"/>
  <c r="L529" i="3" s="1"/>
  <c r="L382" i="3"/>
  <c r="L542" i="3" s="1"/>
  <c r="L507" i="3"/>
  <c r="L555" i="3" s="1"/>
  <c r="J203" i="3"/>
  <c r="J529" i="3" s="1"/>
  <c r="J382" i="3"/>
  <c r="J542" i="3" s="1"/>
  <c r="J507" i="3"/>
  <c r="J555" i="3" s="1"/>
  <c r="I203" i="3"/>
  <c r="I529" i="3" s="1"/>
  <c r="I382" i="3"/>
  <c r="I542" i="3" s="1"/>
  <c r="I507" i="3"/>
  <c r="I555" i="3" s="1"/>
  <c r="H203" i="3"/>
  <c r="H529" i="3" s="1"/>
  <c r="H382" i="3"/>
  <c r="H542" i="3" s="1"/>
  <c r="H507" i="3"/>
  <c r="H555" i="3" s="1"/>
  <c r="G203" i="3"/>
  <c r="G529" i="3" s="1"/>
  <c r="G382" i="3"/>
  <c r="G542" i="3" s="1"/>
  <c r="G507" i="3"/>
  <c r="G555" i="3" s="1"/>
  <c r="E203" i="3"/>
  <c r="E529" i="3" s="1"/>
  <c r="E382" i="3"/>
  <c r="E542" i="3" s="1"/>
  <c r="E507" i="3"/>
  <c r="E555" i="3" s="1"/>
  <c r="C203" i="3"/>
  <c r="C529" i="3" s="1"/>
  <c r="C382" i="3"/>
  <c r="C542" i="3" s="1"/>
  <c r="C507" i="3"/>
  <c r="C555" i="3" s="1"/>
  <c r="A524" i="3"/>
  <c r="F517" i="3"/>
  <c r="M510" i="3"/>
  <c r="M507" i="3"/>
  <c r="D505" i="3"/>
  <c r="K505" i="3"/>
  <c r="L505" i="3"/>
  <c r="J505" i="3"/>
  <c r="I505" i="3"/>
  <c r="H505" i="3"/>
  <c r="G505" i="3"/>
  <c r="E505" i="3"/>
  <c r="F505" i="3"/>
  <c r="C505" i="3"/>
  <c r="M500" i="3"/>
  <c r="F500" i="3"/>
  <c r="M499" i="3"/>
  <c r="M498" i="3"/>
  <c r="F498" i="3"/>
  <c r="F496" i="3"/>
  <c r="M494" i="3"/>
  <c r="F494" i="3"/>
  <c r="N493" i="3"/>
  <c r="M493" i="3"/>
  <c r="F493" i="3"/>
  <c r="D492" i="3"/>
  <c r="K492" i="3"/>
  <c r="L492" i="3"/>
  <c r="J492" i="3"/>
  <c r="I492" i="3"/>
  <c r="H492" i="3"/>
  <c r="G492" i="3"/>
  <c r="E492" i="3"/>
  <c r="F492" i="3" s="1"/>
  <c r="C492" i="3"/>
  <c r="F487" i="3"/>
  <c r="F483" i="3"/>
  <c r="N482" i="3"/>
  <c r="F482" i="3"/>
  <c r="M481" i="3"/>
  <c r="F481" i="3"/>
  <c r="M480" i="3"/>
  <c r="F480" i="3"/>
  <c r="D479" i="3"/>
  <c r="K479" i="3"/>
  <c r="L479" i="3"/>
  <c r="J479" i="3"/>
  <c r="I479" i="3"/>
  <c r="H479" i="3"/>
  <c r="G479" i="3"/>
  <c r="E479" i="3"/>
  <c r="C479" i="3"/>
  <c r="F477" i="3"/>
  <c r="N475" i="3"/>
  <c r="F475" i="3"/>
  <c r="M474" i="3"/>
  <c r="F474" i="3"/>
  <c r="N473" i="3"/>
  <c r="M472" i="3"/>
  <c r="F472" i="3"/>
  <c r="M471" i="3"/>
  <c r="F471" i="3"/>
  <c r="M470" i="3"/>
  <c r="F470" i="3"/>
  <c r="F469" i="3"/>
  <c r="M468" i="3"/>
  <c r="F468" i="3"/>
  <c r="M467" i="3"/>
  <c r="F467" i="3"/>
  <c r="D466" i="3"/>
  <c r="K466" i="3"/>
  <c r="M466" i="3" s="1"/>
  <c r="L466" i="3"/>
  <c r="J466" i="3"/>
  <c r="I466" i="3"/>
  <c r="H466" i="3"/>
  <c r="G466" i="3"/>
  <c r="E466" i="3"/>
  <c r="F466" i="3" s="1"/>
  <c r="C466" i="3"/>
  <c r="N462" i="3"/>
  <c r="M462" i="3"/>
  <c r="M461" i="3"/>
  <c r="F461" i="3"/>
  <c r="F459" i="3"/>
  <c r="M457" i="3"/>
  <c r="F457" i="3"/>
  <c r="M455" i="3"/>
  <c r="F455" i="3"/>
  <c r="M454" i="3"/>
  <c r="F454" i="3"/>
  <c r="D453" i="3"/>
  <c r="F453" i="3" s="1"/>
  <c r="K453" i="3"/>
  <c r="L453" i="3"/>
  <c r="M453" i="3" s="1"/>
  <c r="J453" i="3"/>
  <c r="I453" i="3"/>
  <c r="H453" i="3"/>
  <c r="G453" i="3"/>
  <c r="E453" i="3"/>
  <c r="C453" i="3"/>
  <c r="M452" i="3"/>
  <c r="N450" i="3"/>
  <c r="F450" i="3"/>
  <c r="N449" i="3"/>
  <c r="M449" i="3"/>
  <c r="F449" i="3"/>
  <c r="M448" i="3"/>
  <c r="F448" i="3"/>
  <c r="M447" i="3"/>
  <c r="F447" i="3"/>
  <c r="M446" i="3"/>
  <c r="F446" i="3"/>
  <c r="M444" i="3"/>
  <c r="F444" i="3"/>
  <c r="N443" i="3"/>
  <c r="F443" i="3"/>
  <c r="M442" i="3"/>
  <c r="F442" i="3"/>
  <c r="M441" i="3"/>
  <c r="F441" i="3"/>
  <c r="D440" i="3"/>
  <c r="F440" i="3" s="1"/>
  <c r="K440" i="3"/>
  <c r="L440" i="3"/>
  <c r="J440" i="3"/>
  <c r="I440" i="3"/>
  <c r="H440" i="3"/>
  <c r="G440" i="3"/>
  <c r="C440" i="3"/>
  <c r="F435" i="3"/>
  <c r="F433" i="3"/>
  <c r="F431" i="3"/>
  <c r="F430" i="3"/>
  <c r="F429" i="3"/>
  <c r="F428" i="3"/>
  <c r="D427" i="3"/>
  <c r="K427" i="3"/>
  <c r="M427" i="3" s="1"/>
  <c r="L427" i="3"/>
  <c r="J427" i="3"/>
  <c r="I427" i="3"/>
  <c r="H427" i="3"/>
  <c r="G427" i="3"/>
  <c r="E427" i="3"/>
  <c r="F427" i="3" s="1"/>
  <c r="C427" i="3"/>
  <c r="M422" i="3"/>
  <c r="F422" i="3"/>
  <c r="F421" i="3"/>
  <c r="M420" i="3"/>
  <c r="F420" i="3"/>
  <c r="F418" i="3"/>
  <c r="N417" i="3"/>
  <c r="M417" i="3"/>
  <c r="F417" i="3"/>
  <c r="M416" i="3"/>
  <c r="F416" i="3"/>
  <c r="M415" i="3"/>
  <c r="F415" i="3"/>
  <c r="D414" i="3"/>
  <c r="K414" i="3"/>
  <c r="L414" i="3"/>
  <c r="J414" i="3"/>
  <c r="I414" i="3"/>
  <c r="H414" i="3"/>
  <c r="G414" i="3"/>
  <c r="E414" i="3"/>
  <c r="C414" i="3"/>
  <c r="F412" i="3"/>
  <c r="F410" i="3"/>
  <c r="M409" i="3"/>
  <c r="F409" i="3"/>
  <c r="M408" i="3"/>
  <c r="F408" i="3"/>
  <c r="M407" i="3"/>
  <c r="F407" i="3"/>
  <c r="N406" i="3"/>
  <c r="M406" i="3"/>
  <c r="F406" i="3"/>
  <c r="M405" i="3"/>
  <c r="F405" i="3"/>
  <c r="M404" i="3"/>
  <c r="F404" i="3"/>
  <c r="M403" i="3"/>
  <c r="F403" i="3"/>
  <c r="M402" i="3"/>
  <c r="F402" i="3"/>
  <c r="A398" i="3"/>
  <c r="M389" i="3"/>
  <c r="M383" i="3"/>
  <c r="D380" i="3"/>
  <c r="K380" i="3"/>
  <c r="M380" i="3" s="1"/>
  <c r="L380" i="3"/>
  <c r="J380" i="3"/>
  <c r="I380" i="3"/>
  <c r="H380" i="3"/>
  <c r="G380" i="3"/>
  <c r="E380" i="3"/>
  <c r="F380" i="3" s="1"/>
  <c r="C380" i="3"/>
  <c r="M374" i="3"/>
  <c r="F374" i="3"/>
  <c r="D367" i="3"/>
  <c r="K367" i="3"/>
  <c r="L367" i="3"/>
  <c r="J367" i="3"/>
  <c r="I367" i="3"/>
  <c r="H367" i="3"/>
  <c r="G367" i="3"/>
  <c r="E367" i="3"/>
  <c r="C367" i="3"/>
  <c r="M363" i="3"/>
  <c r="F363" i="3"/>
  <c r="M362" i="3"/>
  <c r="F362" i="3"/>
  <c r="M361" i="3"/>
  <c r="F361" i="3"/>
  <c r="M360" i="3"/>
  <c r="F360" i="3"/>
  <c r="F358" i="3"/>
  <c r="F357" i="3"/>
  <c r="M356" i="3"/>
  <c r="F356" i="3"/>
  <c r="N355" i="3"/>
  <c r="M355" i="3"/>
  <c r="F355" i="3"/>
  <c r="D354" i="3"/>
  <c r="K354" i="3"/>
  <c r="L354" i="3"/>
  <c r="J354" i="3"/>
  <c r="I354" i="3"/>
  <c r="H354" i="3"/>
  <c r="G354" i="3"/>
  <c r="E354" i="3"/>
  <c r="C354" i="3"/>
  <c r="F350" i="3"/>
  <c r="M349" i="3"/>
  <c r="F349" i="3"/>
  <c r="F347" i="3"/>
  <c r="F345" i="3"/>
  <c r="F344" i="3"/>
  <c r="M343" i="3"/>
  <c r="F343" i="3"/>
  <c r="N342" i="3"/>
  <c r="M342" i="3"/>
  <c r="F342" i="3"/>
  <c r="D341" i="3"/>
  <c r="K341" i="3"/>
  <c r="M341" i="3" s="1"/>
  <c r="L341" i="3"/>
  <c r="J341" i="3"/>
  <c r="I341" i="3"/>
  <c r="H341" i="3"/>
  <c r="G341" i="3"/>
  <c r="E341" i="3"/>
  <c r="C341" i="3"/>
  <c r="M336" i="3"/>
  <c r="F336" i="3"/>
  <c r="M334" i="3"/>
  <c r="F334" i="3"/>
  <c r="M330" i="3"/>
  <c r="F330" i="3"/>
  <c r="N329" i="3"/>
  <c r="M329" i="3"/>
  <c r="F329" i="3"/>
  <c r="D328" i="3"/>
  <c r="K328" i="3"/>
  <c r="M328" i="3" s="1"/>
  <c r="L328" i="3"/>
  <c r="J328" i="3"/>
  <c r="I328" i="3"/>
  <c r="H328" i="3"/>
  <c r="G328" i="3"/>
  <c r="E328" i="3"/>
  <c r="F328" i="3" s="1"/>
  <c r="C328" i="3"/>
  <c r="F324" i="3"/>
  <c r="M323" i="3"/>
  <c r="F323" i="3"/>
  <c r="F321" i="3"/>
  <c r="M319" i="3"/>
  <c r="F319" i="3"/>
  <c r="F318" i="3"/>
  <c r="M317" i="3"/>
  <c r="F317" i="3"/>
  <c r="M316" i="3"/>
  <c r="F316" i="3"/>
  <c r="D315" i="3"/>
  <c r="K315" i="3"/>
  <c r="L315" i="3"/>
  <c r="M315" i="3" s="1"/>
  <c r="J315" i="3"/>
  <c r="I315" i="3"/>
  <c r="H315" i="3"/>
  <c r="G315" i="3"/>
  <c r="E315" i="3"/>
  <c r="C315" i="3"/>
  <c r="F310" i="3"/>
  <c r="M304" i="3"/>
  <c r="F304" i="3"/>
  <c r="N303" i="3"/>
  <c r="M303" i="3"/>
  <c r="F303" i="3"/>
  <c r="D302" i="3"/>
  <c r="K302" i="3"/>
  <c r="M302" i="3" s="1"/>
  <c r="L302" i="3"/>
  <c r="J302" i="3"/>
  <c r="I302" i="3"/>
  <c r="H302" i="3"/>
  <c r="G302" i="3"/>
  <c r="E302" i="3"/>
  <c r="F302" i="3" s="1"/>
  <c r="C302" i="3"/>
  <c r="M297" i="3"/>
  <c r="F297" i="3"/>
  <c r="F295" i="3"/>
  <c r="F294" i="3"/>
  <c r="F293" i="3"/>
  <c r="M292" i="3"/>
  <c r="F292" i="3"/>
  <c r="M291" i="3"/>
  <c r="F291" i="3"/>
  <c r="M290" i="3"/>
  <c r="F290" i="3"/>
  <c r="D289" i="3"/>
  <c r="F289" i="3" s="1"/>
  <c r="K289" i="3"/>
  <c r="L289" i="3"/>
  <c r="M289" i="3" s="1"/>
  <c r="J289" i="3"/>
  <c r="I289" i="3"/>
  <c r="H289" i="3"/>
  <c r="G289" i="3"/>
  <c r="E289" i="3"/>
  <c r="C289" i="3"/>
  <c r="M284" i="3"/>
  <c r="F284" i="3"/>
  <c r="F282" i="3"/>
  <c r="M278" i="3"/>
  <c r="F278" i="3"/>
  <c r="M277" i="3"/>
  <c r="F277" i="3"/>
  <c r="D276" i="3"/>
  <c r="F276" i="3" s="1"/>
  <c r="K276" i="3"/>
  <c r="L276" i="3"/>
  <c r="M276" i="3" s="1"/>
  <c r="J276" i="3"/>
  <c r="I276" i="3"/>
  <c r="H276" i="3"/>
  <c r="G276" i="3"/>
  <c r="E276" i="3"/>
  <c r="C276" i="3"/>
  <c r="N275" i="3"/>
  <c r="M271" i="3"/>
  <c r="F271" i="3"/>
  <c r="M270" i="3"/>
  <c r="F270" i="3"/>
  <c r="N269" i="3"/>
  <c r="M269" i="3"/>
  <c r="F269" i="3"/>
  <c r="F267" i="3"/>
  <c r="F266" i="3"/>
  <c r="M265" i="3"/>
  <c r="F265" i="3"/>
  <c r="N264" i="3"/>
  <c r="M264" i="3"/>
  <c r="F264" i="3"/>
  <c r="D263" i="3"/>
  <c r="K263" i="3"/>
  <c r="L263" i="3"/>
  <c r="J263" i="3"/>
  <c r="I263" i="3"/>
  <c r="H263" i="3"/>
  <c r="G263" i="3"/>
  <c r="E263" i="3"/>
  <c r="F263" i="3"/>
  <c r="C263" i="3"/>
  <c r="N258" i="3"/>
  <c r="F258" i="3"/>
  <c r="F256" i="3"/>
  <c r="F254" i="3"/>
  <c r="N253" i="3"/>
  <c r="F253" i="3"/>
  <c r="F252" i="3"/>
  <c r="N251" i="3"/>
  <c r="F251" i="3"/>
  <c r="D250" i="3"/>
  <c r="K250" i="3"/>
  <c r="L250" i="3"/>
  <c r="J250" i="3"/>
  <c r="I250" i="3"/>
  <c r="H250" i="3"/>
  <c r="G250" i="3"/>
  <c r="E250" i="3"/>
  <c r="F250" i="3" s="1"/>
  <c r="C250" i="3"/>
  <c r="M245" i="3"/>
  <c r="F245" i="3"/>
  <c r="M243" i="3"/>
  <c r="F243" i="3"/>
  <c r="N241" i="3"/>
  <c r="F241" i="3"/>
  <c r="F240" i="3"/>
  <c r="M239" i="3"/>
  <c r="F239" i="3"/>
  <c r="M238" i="3"/>
  <c r="F238" i="3"/>
  <c r="D237" i="3"/>
  <c r="K237" i="3"/>
  <c r="L237" i="3"/>
  <c r="M237" i="3" s="1"/>
  <c r="J237" i="3"/>
  <c r="I237" i="3"/>
  <c r="H237" i="3"/>
  <c r="G237" i="3"/>
  <c r="E237" i="3"/>
  <c r="F237" i="3"/>
  <c r="C237" i="3"/>
  <c r="M232" i="3"/>
  <c r="F232" i="3"/>
  <c r="N231" i="3"/>
  <c r="M231" i="3"/>
  <c r="F231" i="3"/>
  <c r="M230" i="3"/>
  <c r="F230" i="3"/>
  <c r="N229" i="3"/>
  <c r="M229" i="3"/>
  <c r="F229" i="3"/>
  <c r="M228" i="3"/>
  <c r="F228" i="3"/>
  <c r="N227" i="3"/>
  <c r="M227" i="3"/>
  <c r="F227" i="3"/>
  <c r="M226" i="3"/>
  <c r="F226" i="3"/>
  <c r="M225" i="3"/>
  <c r="F225" i="3"/>
  <c r="A221" i="3"/>
  <c r="M211" i="3"/>
  <c r="M205" i="3"/>
  <c r="D201" i="3"/>
  <c r="K201" i="3"/>
  <c r="L201" i="3"/>
  <c r="J201" i="3"/>
  <c r="I201" i="3"/>
  <c r="H201" i="3"/>
  <c r="G201" i="3"/>
  <c r="E201" i="3"/>
  <c r="C201" i="3"/>
  <c r="F196" i="3"/>
  <c r="M190" i="3"/>
  <c r="F190" i="3"/>
  <c r="M189" i="3"/>
  <c r="F189" i="3"/>
  <c r="D188" i="3"/>
  <c r="K188" i="3"/>
  <c r="L188" i="3"/>
  <c r="M188" i="3" s="1"/>
  <c r="J188" i="3"/>
  <c r="I188" i="3"/>
  <c r="H188" i="3"/>
  <c r="G188" i="3"/>
  <c r="E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D175" i="3"/>
  <c r="K175" i="3"/>
  <c r="L175" i="3"/>
  <c r="J175" i="3"/>
  <c r="I175" i="3"/>
  <c r="H175" i="3"/>
  <c r="G175" i="3"/>
  <c r="E175" i="3"/>
  <c r="C175" i="3"/>
  <c r="F171" i="3"/>
  <c r="N170" i="3"/>
  <c r="M170" i="3"/>
  <c r="F170" i="3"/>
  <c r="F168" i="3"/>
  <c r="M167" i="3"/>
  <c r="F167" i="3"/>
  <c r="F166" i="3"/>
  <c r="F165" i="3"/>
  <c r="M164" i="3"/>
  <c r="F164" i="3"/>
  <c r="M163" i="3"/>
  <c r="F163" i="3"/>
  <c r="D162" i="3"/>
  <c r="K162" i="3"/>
  <c r="L162" i="3"/>
  <c r="J162" i="3"/>
  <c r="I162" i="3"/>
  <c r="H162" i="3"/>
  <c r="G162" i="3"/>
  <c r="E162" i="3"/>
  <c r="C162" i="3"/>
  <c r="F158" i="3"/>
  <c r="N157" i="3"/>
  <c r="M157" i="3"/>
  <c r="F157" i="3"/>
  <c r="F155" i="3"/>
  <c r="F154" i="3"/>
  <c r="M153" i="3"/>
  <c r="F153" i="3"/>
  <c r="F152" i="3"/>
  <c r="M151" i="3"/>
  <c r="F151" i="3"/>
  <c r="M150" i="3"/>
  <c r="F150" i="3"/>
  <c r="D149" i="3"/>
  <c r="K149" i="3"/>
  <c r="L149" i="3"/>
  <c r="J149" i="3"/>
  <c r="I149" i="3"/>
  <c r="H149" i="3"/>
  <c r="G149" i="3"/>
  <c r="E149" i="3"/>
  <c r="C149" i="3"/>
  <c r="N144" i="3"/>
  <c r="M138" i="3"/>
  <c r="F138" i="3"/>
  <c r="M137" i="3"/>
  <c r="F137" i="3"/>
  <c r="D136" i="3"/>
  <c r="K136" i="3"/>
  <c r="L136" i="3"/>
  <c r="J136" i="3"/>
  <c r="I136" i="3"/>
  <c r="H136" i="3"/>
  <c r="G136" i="3"/>
  <c r="E136" i="3"/>
  <c r="F136" i="3" s="1"/>
  <c r="C136" i="3"/>
  <c r="N134" i="3"/>
  <c r="F132" i="3"/>
  <c r="M131" i="3"/>
  <c r="F131" i="3"/>
  <c r="M129" i="3"/>
  <c r="F129" i="3"/>
  <c r="N128" i="3"/>
  <c r="F128" i="3"/>
  <c r="M127" i="3"/>
  <c r="F127" i="3"/>
  <c r="N126" i="3"/>
  <c r="F126" i="3"/>
  <c r="M125" i="3"/>
  <c r="F125" i="3"/>
  <c r="M124" i="3"/>
  <c r="F124" i="3"/>
  <c r="D123" i="3"/>
  <c r="K123" i="3"/>
  <c r="L123" i="3"/>
  <c r="J123" i="3"/>
  <c r="I123" i="3"/>
  <c r="H123" i="3"/>
  <c r="G123" i="3"/>
  <c r="E123" i="3"/>
  <c r="C123" i="3"/>
  <c r="M118" i="3"/>
  <c r="F118" i="3"/>
  <c r="M116" i="3"/>
  <c r="F116" i="3"/>
  <c r="F115" i="3"/>
  <c r="F114" i="3"/>
  <c r="F113" i="3"/>
  <c r="M112" i="3"/>
  <c r="F112" i="3"/>
  <c r="M111" i="3"/>
  <c r="F111" i="3"/>
  <c r="D110" i="3"/>
  <c r="K110" i="3"/>
  <c r="L110" i="3"/>
  <c r="J110" i="3"/>
  <c r="I110" i="3"/>
  <c r="H110" i="3"/>
  <c r="G110" i="3"/>
  <c r="E110" i="3"/>
  <c r="F110" i="3" s="1"/>
  <c r="C110" i="3"/>
  <c r="N105" i="3"/>
  <c r="F105" i="3"/>
  <c r="M99" i="3"/>
  <c r="F99" i="3"/>
  <c r="M98" i="3"/>
  <c r="F98" i="3"/>
  <c r="D97" i="3"/>
  <c r="K97" i="3"/>
  <c r="L97" i="3"/>
  <c r="J97" i="3"/>
  <c r="I97" i="3"/>
  <c r="H97" i="3"/>
  <c r="G97" i="3"/>
  <c r="E97" i="3"/>
  <c r="C97" i="3"/>
  <c r="M92" i="3"/>
  <c r="F92" i="3"/>
  <c r="M86" i="3"/>
  <c r="F86" i="3"/>
  <c r="N85" i="3"/>
  <c r="M85" i="3"/>
  <c r="F85" i="3"/>
  <c r="D84" i="3"/>
  <c r="K84" i="3"/>
  <c r="L84" i="3"/>
  <c r="J84" i="3"/>
  <c r="I84" i="3"/>
  <c r="H84" i="3"/>
  <c r="G84" i="3"/>
  <c r="E84" i="3"/>
  <c r="C84" i="3"/>
  <c r="N81" i="3"/>
  <c r="F81" i="3"/>
  <c r="F80" i="3"/>
  <c r="N79" i="3"/>
  <c r="M79" i="3"/>
  <c r="F79" i="3"/>
  <c r="M77" i="3"/>
  <c r="F77" i="3"/>
  <c r="F76" i="3"/>
  <c r="F75" i="3"/>
  <c r="M74" i="3"/>
  <c r="F74" i="3"/>
  <c r="M73" i="3"/>
  <c r="F73" i="3"/>
  <c r="M72" i="3"/>
  <c r="F72" i="3"/>
  <c r="D71" i="3"/>
  <c r="F71" i="3" s="1"/>
  <c r="I71" i="3"/>
  <c r="H71" i="3"/>
  <c r="G71" i="3"/>
  <c r="E71" i="3"/>
  <c r="C71" i="3"/>
  <c r="N66" i="3"/>
  <c r="M66" i="3"/>
  <c r="F66" i="3"/>
  <c r="F64" i="3"/>
  <c r="N61" i="3"/>
  <c r="F61" i="3"/>
  <c r="M60" i="3"/>
  <c r="F60" i="3"/>
  <c r="M59" i="3"/>
  <c r="F59" i="3"/>
  <c r="D58" i="3"/>
  <c r="K58" i="3"/>
  <c r="L58" i="3"/>
  <c r="J58" i="3"/>
  <c r="I58" i="3"/>
  <c r="H58" i="3"/>
  <c r="G58" i="3"/>
  <c r="E58" i="3"/>
  <c r="C58" i="3"/>
  <c r="M57" i="3"/>
  <c r="N56" i="3"/>
  <c r="M56" i="3"/>
  <c r="F56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D45" i="3"/>
  <c r="K45" i="3"/>
  <c r="L45" i="3"/>
  <c r="J45" i="3"/>
  <c r="I45" i="3"/>
  <c r="H45" i="3"/>
  <c r="G45" i="3"/>
  <c r="E45" i="3"/>
  <c r="C45" i="3"/>
  <c r="N43" i="3"/>
  <c r="F40" i="3"/>
  <c r="F38" i="3"/>
  <c r="F37" i="3"/>
  <c r="F36" i="3"/>
  <c r="F35" i="3"/>
  <c r="F34" i="3"/>
  <c r="F33" i="3"/>
  <c r="D32" i="3"/>
  <c r="K32" i="3"/>
  <c r="L32" i="3"/>
  <c r="J32" i="3"/>
  <c r="I32" i="3"/>
  <c r="H32" i="3"/>
  <c r="G32" i="3"/>
  <c r="E32" i="3"/>
  <c r="C32" i="3"/>
  <c r="M27" i="3"/>
  <c r="F27" i="3"/>
  <c r="M25" i="3"/>
  <c r="F25" i="3"/>
  <c r="N23" i="3"/>
  <c r="F23" i="3"/>
  <c r="M22" i="3"/>
  <c r="F22" i="3"/>
  <c r="M21" i="3"/>
  <c r="F21" i="3"/>
  <c r="N20" i="3"/>
  <c r="M20" i="3"/>
  <c r="F20" i="3"/>
  <c r="D19" i="3"/>
  <c r="K19" i="3"/>
  <c r="M19" i="3" s="1"/>
  <c r="L19" i="3"/>
  <c r="J19" i="3"/>
  <c r="I19" i="3"/>
  <c r="H19" i="3"/>
  <c r="G19" i="3"/>
  <c r="E19" i="3"/>
  <c r="F19" i="3" s="1"/>
  <c r="C19" i="3"/>
  <c r="F18" i="3"/>
  <c r="F17" i="3"/>
  <c r="F16" i="3"/>
  <c r="F15" i="3"/>
  <c r="N14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H25" i="2"/>
  <c r="H27" i="2" s="1"/>
  <c r="G25" i="2"/>
  <c r="G27" i="2" s="1"/>
  <c r="D25" i="2"/>
  <c r="D27" i="2" s="1"/>
  <c r="E25" i="2"/>
  <c r="E27" i="2" s="1"/>
  <c r="C25" i="2"/>
  <c r="C27" i="2" s="1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 s="1"/>
  <c r="H329" i="1"/>
  <c r="I329" i="1"/>
  <c r="J329" i="1"/>
  <c r="K329" i="1"/>
  <c r="H330" i="1"/>
  <c r="I330" i="1"/>
  <c r="J330" i="1"/>
  <c r="K330" i="1"/>
  <c r="M330" i="1" s="1"/>
  <c r="H331" i="1"/>
  <c r="I331" i="1"/>
  <c r="J331" i="1"/>
  <c r="K331" i="1"/>
  <c r="H332" i="1"/>
  <c r="I332" i="1"/>
  <c r="J332" i="1"/>
  <c r="K332" i="1"/>
  <c r="M332" i="1" s="1"/>
  <c r="H333" i="1"/>
  <c r="I333" i="1"/>
  <c r="J333" i="1"/>
  <c r="K333" i="1"/>
  <c r="H334" i="1"/>
  <c r="I334" i="1"/>
  <c r="J334" i="1"/>
  <c r="K334" i="1"/>
  <c r="M334" i="1" s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M338" i="1" s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E327" i="1"/>
  <c r="E328" i="1"/>
  <c r="E329" i="1"/>
  <c r="E330" i="1"/>
  <c r="E331" i="1"/>
  <c r="E332" i="1"/>
  <c r="E333" i="1"/>
  <c r="E334" i="1"/>
  <c r="E335" i="1"/>
  <c r="D336" i="1"/>
  <c r="N62" i="1" s="1"/>
  <c r="E336" i="1"/>
  <c r="E337" i="1"/>
  <c r="D338" i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D326" i="1"/>
  <c r="C326" i="1"/>
  <c r="H159" i="1"/>
  <c r="D232" i="1"/>
  <c r="I172" i="1"/>
  <c r="E65" i="1"/>
  <c r="H266" i="1"/>
  <c r="H65" i="1"/>
  <c r="K185" i="1"/>
  <c r="C206" i="1"/>
  <c r="E253" i="1"/>
  <c r="L78" i="1"/>
  <c r="L91" i="1"/>
  <c r="C300" i="1"/>
  <c r="D300" i="1"/>
  <c r="N128" i="1"/>
  <c r="L313" i="1"/>
  <c r="K313" i="1"/>
  <c r="J313" i="1"/>
  <c r="I313" i="1"/>
  <c r="H313" i="1"/>
  <c r="G313" i="1"/>
  <c r="E313" i="1"/>
  <c r="D313" i="1"/>
  <c r="C313" i="1"/>
  <c r="F306" i="1"/>
  <c r="M302" i="1"/>
  <c r="F302" i="1"/>
  <c r="M301" i="1"/>
  <c r="F301" i="1"/>
  <c r="L300" i="1"/>
  <c r="K300" i="1"/>
  <c r="J300" i="1"/>
  <c r="I300" i="1"/>
  <c r="H300" i="1"/>
  <c r="G300" i="1"/>
  <c r="E300" i="1"/>
  <c r="F295" i="1"/>
  <c r="M293" i="1"/>
  <c r="F293" i="1"/>
  <c r="F290" i="1"/>
  <c r="M288" i="1"/>
  <c r="F288" i="1"/>
  <c r="G284" i="1"/>
  <c r="A283" i="1"/>
  <c r="L279" i="1"/>
  <c r="K279" i="1"/>
  <c r="M279" i="1" s="1"/>
  <c r="J279" i="1"/>
  <c r="I279" i="1"/>
  <c r="H279" i="1"/>
  <c r="G279" i="1"/>
  <c r="E279" i="1"/>
  <c r="D279" i="1"/>
  <c r="F279" i="1" s="1"/>
  <c r="C279" i="1"/>
  <c r="M274" i="1"/>
  <c r="F274" i="1"/>
  <c r="M272" i="1"/>
  <c r="F272" i="1"/>
  <c r="M269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M253" i="1" s="1"/>
  <c r="K253" i="1"/>
  <c r="J253" i="1"/>
  <c r="I253" i="1"/>
  <c r="H253" i="1"/>
  <c r="G253" i="1"/>
  <c r="D253" i="1"/>
  <c r="C253" i="1"/>
  <c r="M248" i="1"/>
  <c r="F248" i="1"/>
  <c r="F246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 s="1"/>
  <c r="C232" i="1"/>
  <c r="F227" i="1"/>
  <c r="M226" i="1"/>
  <c r="F226" i="1"/>
  <c r="M225" i="1"/>
  <c r="F225" i="1"/>
  <c r="F221" i="1"/>
  <c r="F220" i="1"/>
  <c r="L219" i="1"/>
  <c r="K219" i="1"/>
  <c r="M219" i="1" s="1"/>
  <c r="J219" i="1"/>
  <c r="I219" i="1"/>
  <c r="H219" i="1"/>
  <c r="G219" i="1"/>
  <c r="E219" i="1"/>
  <c r="D219" i="1"/>
  <c r="C219" i="1"/>
  <c r="F217" i="1"/>
  <c r="F215" i="1"/>
  <c r="F214" i="1"/>
  <c r="M213" i="1"/>
  <c r="F213" i="1"/>
  <c r="M212" i="1"/>
  <c r="F212" i="1"/>
  <c r="M210" i="1"/>
  <c r="F210" i="1"/>
  <c r="M208" i="1"/>
  <c r="F208" i="1"/>
  <c r="M207" i="1"/>
  <c r="F207" i="1"/>
  <c r="L206" i="1"/>
  <c r="K206" i="1"/>
  <c r="M206" i="1" s="1"/>
  <c r="J206" i="1"/>
  <c r="I206" i="1"/>
  <c r="G206" i="1"/>
  <c r="E206" i="1"/>
  <c r="F206" i="1" s="1"/>
  <c r="D206" i="1"/>
  <c r="M205" i="1"/>
  <c r="F205" i="1"/>
  <c r="M202" i="1"/>
  <c r="F202" i="1"/>
  <c r="M201" i="1"/>
  <c r="F201" i="1"/>
  <c r="M199" i="1"/>
  <c r="F199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F185" i="1" s="1"/>
  <c r="C185" i="1"/>
  <c r="M180" i="1"/>
  <c r="F180" i="1"/>
  <c r="F178" i="1"/>
  <c r="F176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F172" i="1" s="1"/>
  <c r="C172" i="1"/>
  <c r="F170" i="1"/>
  <c r="F168" i="1"/>
  <c r="M167" i="1"/>
  <c r="F167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F159" i="1" s="1"/>
  <c r="D159" i="1"/>
  <c r="C159" i="1"/>
  <c r="M154" i="1"/>
  <c r="F154" i="1"/>
  <c r="F152" i="1"/>
  <c r="M150" i="1"/>
  <c r="F150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D138" i="1"/>
  <c r="F138" i="1" s="1"/>
  <c r="C138" i="1"/>
  <c r="M133" i="1"/>
  <c r="F133" i="1"/>
  <c r="M131" i="1"/>
  <c r="F131" i="1"/>
  <c r="F129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F107" i="1"/>
  <c r="M105" i="1"/>
  <c r="F105" i="1"/>
  <c r="F103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C91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 s="1"/>
  <c r="C65" i="1"/>
  <c r="M64" i="1"/>
  <c r="M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K44" i="1"/>
  <c r="M44" i="1" s="1"/>
  <c r="J44" i="1"/>
  <c r="I44" i="1"/>
  <c r="H44" i="1"/>
  <c r="G44" i="1"/>
  <c r="E44" i="1"/>
  <c r="D44" i="1"/>
  <c r="M42" i="1"/>
  <c r="M40" i="1"/>
  <c r="F40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M26" i="1"/>
  <c r="F26" i="1"/>
  <c r="F25" i="1"/>
  <c r="M24" i="1"/>
  <c r="F24" i="1"/>
  <c r="F23" i="1"/>
  <c r="M22" i="1"/>
  <c r="F22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N296" i="1"/>
  <c r="F91" i="1"/>
  <c r="F219" i="1"/>
  <c r="M31" i="1"/>
  <c r="M91" i="1"/>
  <c r="F44" i="1"/>
  <c r="F112" i="1"/>
  <c r="M125" i="1"/>
  <c r="M78" i="1"/>
  <c r="F78" i="1"/>
  <c r="N83" i="1"/>
  <c r="M65" i="1"/>
  <c r="F300" i="1"/>
  <c r="N21" i="1"/>
  <c r="N8" i="1"/>
  <c r="N54" i="1"/>
  <c r="N162" i="1"/>
  <c r="N222" i="1"/>
  <c r="N243" i="1"/>
  <c r="N211" i="1"/>
  <c r="N166" i="1"/>
  <c r="N134" i="1"/>
  <c r="M313" i="1" l="1"/>
  <c r="F313" i="1"/>
  <c r="N10" i="1"/>
  <c r="N104" i="1"/>
  <c r="F26" i="2"/>
  <c r="F27" i="2"/>
  <c r="M185" i="1"/>
  <c r="M232" i="1"/>
  <c r="F18" i="1"/>
  <c r="N298" i="1"/>
  <c r="N277" i="1"/>
  <c r="N168" i="1"/>
  <c r="N275" i="1"/>
  <c r="N205" i="1"/>
  <c r="N278" i="1"/>
  <c r="N15" i="1"/>
  <c r="N276" i="1"/>
  <c r="F266" i="1"/>
  <c r="N226" i="1"/>
  <c r="N273" i="1"/>
  <c r="M300" i="1"/>
  <c r="N183" i="1"/>
  <c r="N136" i="1"/>
  <c r="N16" i="1"/>
  <c r="N29" i="1"/>
  <c r="N217" i="1"/>
  <c r="N170" i="1"/>
  <c r="F45" i="3"/>
  <c r="M58" i="3"/>
  <c r="F58" i="3"/>
  <c r="M84" i="3"/>
  <c r="F84" i="3"/>
  <c r="M97" i="3"/>
  <c r="F97" i="3"/>
  <c r="M110" i="3"/>
  <c r="M123" i="3"/>
  <c r="F123" i="3"/>
  <c r="M136" i="3"/>
  <c r="M149" i="3"/>
  <c r="F149" i="3"/>
  <c r="M162" i="3"/>
  <c r="F162" i="3"/>
  <c r="M175" i="3"/>
  <c r="F175" i="3"/>
  <c r="F188" i="3"/>
  <c r="M201" i="3"/>
  <c r="M250" i="3"/>
  <c r="M263" i="3"/>
  <c r="M367" i="3"/>
  <c r="F367" i="3"/>
  <c r="F414" i="3"/>
  <c r="M440" i="3"/>
  <c r="M479" i="3"/>
  <c r="F479" i="3"/>
  <c r="M492" i="3"/>
  <c r="M505" i="3"/>
  <c r="M71" i="3"/>
  <c r="M159" i="1"/>
  <c r="M112" i="1"/>
  <c r="J339" i="1"/>
  <c r="F315" i="3"/>
  <c r="M32" i="3"/>
  <c r="F32" i="3"/>
  <c r="M45" i="3"/>
  <c r="N80" i="3"/>
  <c r="N225" i="3"/>
  <c r="N228" i="3"/>
  <c r="N230" i="3"/>
  <c r="N238" i="3"/>
  <c r="N254" i="3"/>
  <c r="N267" i="3"/>
  <c r="N277" i="3"/>
  <c r="N284" i="3"/>
  <c r="N290" i="3"/>
  <c r="N308" i="3"/>
  <c r="N316" i="3"/>
  <c r="N334" i="3"/>
  <c r="F341" i="3"/>
  <c r="M354" i="3"/>
  <c r="F354" i="3"/>
  <c r="N358" i="3"/>
  <c r="N404" i="3"/>
  <c r="N408" i="3"/>
  <c r="N410" i="3"/>
  <c r="M414" i="3"/>
  <c r="N447" i="3"/>
  <c r="N458" i="3"/>
  <c r="N471" i="3"/>
  <c r="N488" i="3"/>
  <c r="F508" i="3"/>
  <c r="F514" i="3"/>
  <c r="M18" i="1"/>
  <c r="F125" i="1"/>
  <c r="M138" i="1"/>
  <c r="M172" i="1"/>
  <c r="M266" i="1"/>
  <c r="F253" i="1"/>
  <c r="F31" i="1"/>
  <c r="N241" i="1"/>
  <c r="N306" i="1"/>
  <c r="N17" i="1"/>
  <c r="N320" i="1"/>
  <c r="M210" i="3"/>
  <c r="M213" i="3"/>
  <c r="N34" i="3"/>
  <c r="N152" i="1"/>
  <c r="N133" i="1"/>
  <c r="F327" i="1"/>
  <c r="J518" i="3"/>
  <c r="N409" i="3"/>
  <c r="N412" i="3"/>
  <c r="N418" i="3"/>
  <c r="N422" i="3"/>
  <c r="N429" i="3"/>
  <c r="N464" i="3"/>
  <c r="N477" i="3"/>
  <c r="N481" i="3"/>
  <c r="N483" i="3"/>
  <c r="D518" i="3"/>
  <c r="N518" i="3" s="1"/>
  <c r="N566" i="3" s="1"/>
  <c r="H393" i="3"/>
  <c r="N236" i="3"/>
  <c r="N268" i="3"/>
  <c r="N270" i="3"/>
  <c r="N361" i="3"/>
  <c r="F385" i="3"/>
  <c r="M212" i="3"/>
  <c r="N9" i="3"/>
  <c r="N37" i="3"/>
  <c r="N48" i="3"/>
  <c r="N74" i="3"/>
  <c r="N115" i="3"/>
  <c r="N139" i="3"/>
  <c r="N152" i="3"/>
  <c r="N178" i="3"/>
  <c r="F211" i="3"/>
  <c r="F212" i="3"/>
  <c r="F213" i="3"/>
  <c r="M513" i="3"/>
  <c r="N405" i="3"/>
  <c r="N413" i="3"/>
  <c r="N415" i="3"/>
  <c r="N431" i="3"/>
  <c r="N435" i="3"/>
  <c r="N442" i="3"/>
  <c r="N448" i="3"/>
  <c r="N459" i="3"/>
  <c r="N489" i="3"/>
  <c r="F513" i="3"/>
  <c r="N511" i="3"/>
  <c r="N559" i="3" s="1"/>
  <c r="M381" i="3"/>
  <c r="M384" i="3"/>
  <c r="M386" i="3"/>
  <c r="M391" i="3"/>
  <c r="K393" i="3"/>
  <c r="N233" i="3"/>
  <c r="N244" i="3"/>
  <c r="N272" i="3"/>
  <c r="N292" i="3"/>
  <c r="N298" i="3"/>
  <c r="N322" i="3"/>
  <c r="N324" i="3"/>
  <c r="N344" i="3"/>
  <c r="N350" i="3"/>
  <c r="N357" i="3"/>
  <c r="N363" i="3"/>
  <c r="N374" i="3"/>
  <c r="N16" i="3"/>
  <c r="N27" i="3"/>
  <c r="N40" i="3"/>
  <c r="N53" i="3"/>
  <c r="N88" i="3"/>
  <c r="N118" i="3"/>
  <c r="N196" i="3"/>
  <c r="I339" i="1"/>
  <c r="M554" i="3"/>
  <c r="N403" i="3"/>
  <c r="N407" i="3"/>
  <c r="N414" i="3"/>
  <c r="N420" i="3"/>
  <c r="N421" i="3"/>
  <c r="N427" i="3"/>
  <c r="N430" i="3"/>
  <c r="N432" i="3"/>
  <c r="N433" i="3"/>
  <c r="N446" i="3"/>
  <c r="N455" i="3"/>
  <c r="N468" i="3"/>
  <c r="N469" i="3"/>
  <c r="N472" i="3"/>
  <c r="N485" i="3"/>
  <c r="N498" i="3"/>
  <c r="N499" i="3"/>
  <c r="F510" i="3"/>
  <c r="F511" i="3"/>
  <c r="F515" i="3"/>
  <c r="E518" i="3"/>
  <c r="F518" i="3" s="1"/>
  <c r="M392" i="3"/>
  <c r="J393" i="3"/>
  <c r="N278" i="3"/>
  <c r="N356" i="3"/>
  <c r="F381" i="3"/>
  <c r="F388" i="3"/>
  <c r="E393" i="3"/>
  <c r="M209" i="3"/>
  <c r="G214" i="3"/>
  <c r="N8" i="3"/>
  <c r="N11" i="3"/>
  <c r="N17" i="3"/>
  <c r="N18" i="3"/>
  <c r="N22" i="3"/>
  <c r="N35" i="3"/>
  <c r="N73" i="3"/>
  <c r="N76" i="3"/>
  <c r="N99" i="3"/>
  <c r="N113" i="3"/>
  <c r="N165" i="3"/>
  <c r="N167" i="3"/>
  <c r="N171" i="3"/>
  <c r="N177" i="3"/>
  <c r="N249" i="1"/>
  <c r="N130" i="1"/>
  <c r="N198" i="1"/>
  <c r="N68" i="1"/>
  <c r="N81" i="1"/>
  <c r="N256" i="1"/>
  <c r="N88" i="1"/>
  <c r="N57" i="1"/>
  <c r="N27" i="1"/>
  <c r="N251" i="1"/>
  <c r="N89" i="1"/>
  <c r="F337" i="1"/>
  <c r="N63" i="1"/>
  <c r="N12" i="1"/>
  <c r="N204" i="1"/>
  <c r="N40" i="1"/>
  <c r="N42" i="1"/>
  <c r="N202" i="1"/>
  <c r="N59" i="1"/>
  <c r="F335" i="1"/>
  <c r="F329" i="1"/>
  <c r="N173" i="1"/>
  <c r="N60" i="1"/>
  <c r="N37" i="1"/>
  <c r="N244" i="1"/>
  <c r="N58" i="1"/>
  <c r="N220" i="1"/>
  <c r="M561" i="3"/>
  <c r="M506" i="3"/>
  <c r="H518" i="3"/>
  <c r="L518" i="3"/>
  <c r="N402" i="3"/>
  <c r="N416" i="3"/>
  <c r="N428" i="3"/>
  <c r="N440" i="3"/>
  <c r="N441" i="3"/>
  <c r="N444" i="3"/>
  <c r="N453" i="3"/>
  <c r="N454" i="3"/>
  <c r="N457" i="3"/>
  <c r="N461" i="3"/>
  <c r="N466" i="3"/>
  <c r="N467" i="3"/>
  <c r="N470" i="3"/>
  <c r="N474" i="3"/>
  <c r="N480" i="3"/>
  <c r="N487" i="3"/>
  <c r="N492" i="3"/>
  <c r="N494" i="3"/>
  <c r="N496" i="3"/>
  <c r="N500" i="3"/>
  <c r="F506" i="3"/>
  <c r="F509" i="3"/>
  <c r="F512" i="3"/>
  <c r="N508" i="3"/>
  <c r="N556" i="3" s="1"/>
  <c r="F559" i="3"/>
  <c r="M382" i="3"/>
  <c r="M385" i="3"/>
  <c r="M387" i="3"/>
  <c r="M388" i="3"/>
  <c r="M390" i="3"/>
  <c r="G393" i="3"/>
  <c r="I393" i="3"/>
  <c r="L393" i="3"/>
  <c r="M393" i="3" s="1"/>
  <c r="N226" i="3"/>
  <c r="N232" i="3"/>
  <c r="N239" i="3"/>
  <c r="N240" i="3"/>
  <c r="N265" i="3"/>
  <c r="N266" i="3"/>
  <c r="N271" i="3"/>
  <c r="N291" i="3"/>
  <c r="N294" i="3"/>
  <c r="N297" i="3"/>
  <c r="N310" i="3"/>
  <c r="N317" i="3"/>
  <c r="N318" i="3"/>
  <c r="N349" i="3"/>
  <c r="F383" i="3"/>
  <c r="M207" i="3"/>
  <c r="L214" i="3"/>
  <c r="N7" i="3"/>
  <c r="N13" i="3"/>
  <c r="N21" i="3"/>
  <c r="N33" i="3"/>
  <c r="N51" i="3"/>
  <c r="N64" i="3"/>
  <c r="N72" i="3"/>
  <c r="N75" i="3"/>
  <c r="N86" i="3"/>
  <c r="N103" i="3"/>
  <c r="N125" i="3"/>
  <c r="N138" i="3"/>
  <c r="N150" i="3"/>
  <c r="N182" i="3"/>
  <c r="N190" i="3"/>
  <c r="F210" i="3"/>
  <c r="E214" i="3"/>
  <c r="N6" i="1"/>
  <c r="N101" i="1"/>
  <c r="N26" i="1"/>
  <c r="N120" i="1"/>
  <c r="N295" i="1"/>
  <c r="N105" i="1"/>
  <c r="N103" i="1"/>
  <c r="N195" i="1"/>
  <c r="N80" i="1"/>
  <c r="N11" i="1"/>
  <c r="N167" i="1"/>
  <c r="N288" i="1"/>
  <c r="N9" i="1"/>
  <c r="G26" i="6"/>
  <c r="I26" i="6" s="1"/>
  <c r="F545" i="3"/>
  <c r="F541" i="3"/>
  <c r="M203" i="3"/>
  <c r="I214" i="3"/>
  <c r="N10" i="3"/>
  <c r="N12" i="3"/>
  <c r="N15" i="3"/>
  <c r="N25" i="3"/>
  <c r="N36" i="3"/>
  <c r="N38" i="3"/>
  <c r="N46" i="3"/>
  <c r="N49" i="3"/>
  <c r="N77" i="3"/>
  <c r="N90" i="3"/>
  <c r="N114" i="3"/>
  <c r="N129" i="3"/>
  <c r="N137" i="3"/>
  <c r="N166" i="3"/>
  <c r="N181" i="3"/>
  <c r="N194" i="3"/>
  <c r="N194" i="1"/>
  <c r="N207" i="1"/>
  <c r="N56" i="1"/>
  <c r="N69" i="1"/>
  <c r="N176" i="1"/>
  <c r="N84" i="1"/>
  <c r="N131" i="1"/>
  <c r="N248" i="1"/>
  <c r="N214" i="1"/>
  <c r="N71" i="1"/>
  <c r="N212" i="1"/>
  <c r="N246" i="1"/>
  <c r="N129" i="1"/>
  <c r="N197" i="1"/>
  <c r="N304" i="1"/>
  <c r="N67" i="1"/>
  <c r="N33" i="1"/>
  <c r="N302" i="1"/>
  <c r="N154" i="1"/>
  <c r="N201" i="1"/>
  <c r="N272" i="1"/>
  <c r="N126" i="1"/>
  <c r="N163" i="1"/>
  <c r="N64" i="1"/>
  <c r="N79" i="1"/>
  <c r="N301" i="1"/>
  <c r="M555" i="3"/>
  <c r="M559" i="3"/>
  <c r="M560" i="3"/>
  <c r="M557" i="3"/>
  <c r="N479" i="3"/>
  <c r="N505" i="3"/>
  <c r="F507" i="3"/>
  <c r="F516" i="3"/>
  <c r="C518" i="3"/>
  <c r="N506" i="3"/>
  <c r="N554" i="3" s="1"/>
  <c r="N507" i="3"/>
  <c r="N555" i="3" s="1"/>
  <c r="N509" i="3"/>
  <c r="N557" i="3" s="1"/>
  <c r="N510" i="3"/>
  <c r="N558" i="3" s="1"/>
  <c r="N512" i="3"/>
  <c r="N560" i="3" s="1"/>
  <c r="N513" i="3"/>
  <c r="N561" i="3" s="1"/>
  <c r="N514" i="3"/>
  <c r="N562" i="3" s="1"/>
  <c r="N515" i="3"/>
  <c r="N563" i="3" s="1"/>
  <c r="N516" i="3"/>
  <c r="N564" i="3" s="1"/>
  <c r="N517" i="3"/>
  <c r="N565" i="3" s="1"/>
  <c r="F558" i="3"/>
  <c r="F557" i="3"/>
  <c r="F561" i="3"/>
  <c r="M548" i="3"/>
  <c r="M546" i="3"/>
  <c r="M544" i="3"/>
  <c r="M542" i="3"/>
  <c r="M543" i="3"/>
  <c r="F382" i="3"/>
  <c r="F384" i="3"/>
  <c r="F386" i="3"/>
  <c r="F387" i="3"/>
  <c r="F389" i="3"/>
  <c r="F390" i="3"/>
  <c r="F391" i="3"/>
  <c r="F392" i="3"/>
  <c r="C393" i="3"/>
  <c r="D393" i="3"/>
  <c r="F542" i="3"/>
  <c r="C576" i="3"/>
  <c r="E578" i="3"/>
  <c r="E575" i="3"/>
  <c r="E576" i="3"/>
  <c r="C577" i="3"/>
  <c r="E577" i="3"/>
  <c r="C578" i="3"/>
  <c r="D578" i="3"/>
  <c r="C575" i="3"/>
  <c r="F548" i="3"/>
  <c r="F546" i="3"/>
  <c r="N47" i="3"/>
  <c r="N60" i="3"/>
  <c r="N112" i="3"/>
  <c r="N151" i="3"/>
  <c r="N164" i="3"/>
  <c r="F25" i="2"/>
  <c r="M337" i="1"/>
  <c r="M335" i="1"/>
  <c r="M331" i="1"/>
  <c r="M329" i="1"/>
  <c r="F336" i="1"/>
  <c r="E339" i="1"/>
  <c r="D339" i="1"/>
  <c r="N326" i="1" s="1"/>
  <c r="J566" i="3"/>
  <c r="L566" i="3"/>
  <c r="K566" i="3"/>
  <c r="M566" i="3" s="1"/>
  <c r="M556" i="3"/>
  <c r="G566" i="3"/>
  <c r="H566" i="3"/>
  <c r="I566" i="3"/>
  <c r="J577" i="3"/>
  <c r="M508" i="3"/>
  <c r="M509" i="3"/>
  <c r="M511" i="3"/>
  <c r="M512" i="3"/>
  <c r="M514" i="3"/>
  <c r="M515" i="3"/>
  <c r="M516" i="3"/>
  <c r="M517" i="3"/>
  <c r="G518" i="3"/>
  <c r="I518" i="3"/>
  <c r="K518" i="3"/>
  <c r="C566" i="3"/>
  <c r="E566" i="3"/>
  <c r="F560" i="3"/>
  <c r="F556" i="3"/>
  <c r="F555" i="3"/>
  <c r="F554" i="3"/>
  <c r="D566" i="3"/>
  <c r="G553" i="3"/>
  <c r="H553" i="3"/>
  <c r="J553" i="3"/>
  <c r="I553" i="3"/>
  <c r="L553" i="3"/>
  <c r="M547" i="3"/>
  <c r="K553" i="3"/>
  <c r="M553" i="3" s="1"/>
  <c r="M541" i="3"/>
  <c r="G568" i="3"/>
  <c r="I568" i="3"/>
  <c r="L568" i="3"/>
  <c r="G576" i="3"/>
  <c r="J576" i="3"/>
  <c r="L576" i="3"/>
  <c r="G577" i="3"/>
  <c r="L577" i="3"/>
  <c r="G578" i="3"/>
  <c r="H578" i="3"/>
  <c r="G575" i="3"/>
  <c r="G574" i="3"/>
  <c r="G572" i="3"/>
  <c r="G570" i="3"/>
  <c r="H575" i="3"/>
  <c r="H573" i="3"/>
  <c r="H571" i="3"/>
  <c r="H569" i="3"/>
  <c r="I575" i="3"/>
  <c r="I573" i="3"/>
  <c r="I571" i="3"/>
  <c r="I569" i="3"/>
  <c r="J575" i="3"/>
  <c r="J573" i="3"/>
  <c r="J572" i="3"/>
  <c r="J570" i="3"/>
  <c r="L573" i="3"/>
  <c r="L571" i="3"/>
  <c r="L569" i="3"/>
  <c r="H568" i="3"/>
  <c r="J568" i="3"/>
  <c r="H576" i="3"/>
  <c r="I576" i="3"/>
  <c r="H577" i="3"/>
  <c r="I577" i="3"/>
  <c r="K577" i="3"/>
  <c r="M577" i="3" s="1"/>
  <c r="I578" i="3"/>
  <c r="J578" i="3"/>
  <c r="K578" i="3"/>
  <c r="G573" i="3"/>
  <c r="G571" i="3"/>
  <c r="G569" i="3"/>
  <c r="H574" i="3"/>
  <c r="H572" i="3"/>
  <c r="H570" i="3"/>
  <c r="I574" i="3"/>
  <c r="I572" i="3"/>
  <c r="I570" i="3"/>
  <c r="J574" i="3"/>
  <c r="J571" i="3"/>
  <c r="J569" i="3"/>
  <c r="L575" i="3"/>
  <c r="L574" i="3"/>
  <c r="L572" i="3"/>
  <c r="L570" i="3"/>
  <c r="C553" i="3"/>
  <c r="F547" i="3"/>
  <c r="F544" i="3"/>
  <c r="D553" i="3"/>
  <c r="F543" i="3"/>
  <c r="E553" i="3"/>
  <c r="E568" i="3"/>
  <c r="C573" i="3"/>
  <c r="C571" i="3"/>
  <c r="C569" i="3"/>
  <c r="E574" i="3"/>
  <c r="E572" i="3"/>
  <c r="E570" i="3"/>
  <c r="D569" i="3"/>
  <c r="N243" i="3"/>
  <c r="N245" i="3"/>
  <c r="N252" i="3"/>
  <c r="N256" i="3"/>
  <c r="N276" i="3"/>
  <c r="N280" i="3"/>
  <c r="N282" i="3"/>
  <c r="N293" i="3"/>
  <c r="N295" i="3"/>
  <c r="N304" i="3"/>
  <c r="N319" i="3"/>
  <c r="N321" i="3"/>
  <c r="N323" i="3"/>
  <c r="N330" i="3"/>
  <c r="N336" i="3"/>
  <c r="N343" i="3"/>
  <c r="N345" i="3"/>
  <c r="N347" i="3"/>
  <c r="N354" i="3"/>
  <c r="N360" i="3"/>
  <c r="N362" i="3"/>
  <c r="F393" i="3"/>
  <c r="C568" i="3"/>
  <c r="C574" i="3"/>
  <c r="C572" i="3"/>
  <c r="C570" i="3"/>
  <c r="E573" i="3"/>
  <c r="E571" i="3"/>
  <c r="K576" i="3"/>
  <c r="L578" i="3"/>
  <c r="K569" i="3"/>
  <c r="M530" i="3"/>
  <c r="M202" i="3"/>
  <c r="M204" i="3"/>
  <c r="M206" i="3"/>
  <c r="M208" i="3"/>
  <c r="H214" i="3"/>
  <c r="J214" i="3"/>
  <c r="K214" i="3"/>
  <c r="M538" i="3"/>
  <c r="D577" i="3"/>
  <c r="F537" i="3"/>
  <c r="D576" i="3"/>
  <c r="N41" i="3"/>
  <c r="N52" i="3"/>
  <c r="N54" i="3"/>
  <c r="N59" i="3"/>
  <c r="N98" i="3"/>
  <c r="N111" i="3"/>
  <c r="N124" i="3"/>
  <c r="N132" i="3"/>
  <c r="N141" i="3"/>
  <c r="N154" i="3"/>
  <c r="N158" i="3"/>
  <c r="F203" i="3"/>
  <c r="F206" i="3"/>
  <c r="K339" i="1"/>
  <c r="N14" i="1"/>
  <c r="N215" i="1"/>
  <c r="N25" i="1"/>
  <c r="F331" i="1"/>
  <c r="N271" i="1"/>
  <c r="N23" i="1"/>
  <c r="N164" i="1"/>
  <c r="N34" i="1"/>
  <c r="N175" i="1"/>
  <c r="N102" i="1"/>
  <c r="N303" i="1"/>
  <c r="N290" i="1"/>
  <c r="N269" i="1"/>
  <c r="N196" i="1"/>
  <c r="N149" i="1"/>
  <c r="N87" i="1"/>
  <c r="N155" i="1"/>
  <c r="N209" i="1"/>
  <c r="N36" i="1"/>
  <c r="N213" i="1"/>
  <c r="F333" i="1"/>
  <c r="N61" i="1"/>
  <c r="N181" i="1"/>
  <c r="N55" i="1"/>
  <c r="F338" i="1"/>
  <c r="N177" i="1"/>
  <c r="K571" i="3"/>
  <c r="M571" i="3" s="1"/>
  <c r="M532" i="3"/>
  <c r="E569" i="3"/>
  <c r="F530" i="3"/>
  <c r="F201" i="3"/>
  <c r="N92" i="3"/>
  <c r="N116" i="3"/>
  <c r="N127" i="3"/>
  <c r="N131" i="3"/>
  <c r="N142" i="3"/>
  <c r="N153" i="3"/>
  <c r="N155" i="3"/>
  <c r="N163" i="3"/>
  <c r="N168" i="3"/>
  <c r="N176" i="3"/>
  <c r="N179" i="3"/>
  <c r="N183" i="3"/>
  <c r="N189" i="3"/>
  <c r="F202" i="3"/>
  <c r="F204" i="3"/>
  <c r="F205" i="3"/>
  <c r="F207" i="3"/>
  <c r="F208" i="3"/>
  <c r="F209" i="3"/>
  <c r="C214" i="3"/>
  <c r="D214" i="3"/>
  <c r="N205" i="3" s="1"/>
  <c r="N531" i="3" s="1"/>
  <c r="M327" i="1"/>
  <c r="G339" i="1"/>
  <c r="H339" i="1"/>
  <c r="M333" i="1"/>
  <c r="L339" i="1"/>
  <c r="C339" i="1"/>
  <c r="N147" i="1"/>
  <c r="N32" i="1"/>
  <c r="N100" i="1"/>
  <c r="N53" i="1"/>
  <c r="N19" i="1"/>
  <c r="N180" i="1"/>
  <c r="N174" i="1"/>
  <c r="N210" i="1"/>
  <c r="N148" i="1"/>
  <c r="N223" i="1"/>
  <c r="N86" i="1"/>
  <c r="N242" i="1"/>
  <c r="N261" i="1"/>
  <c r="N118" i="1"/>
  <c r="F328" i="1"/>
  <c r="F334" i="1"/>
  <c r="N39" i="1"/>
  <c r="N73" i="1"/>
  <c r="N227" i="1"/>
  <c r="N308" i="1"/>
  <c r="F332" i="1"/>
  <c r="N225" i="1"/>
  <c r="N165" i="1"/>
  <c r="N259" i="1"/>
  <c r="N178" i="1"/>
  <c r="N199" i="1"/>
  <c r="N293" i="1"/>
  <c r="N270" i="1"/>
  <c r="N291" i="1"/>
  <c r="N82" i="1"/>
  <c r="N150" i="1"/>
  <c r="N257" i="1"/>
  <c r="N114" i="1"/>
  <c r="N20" i="1"/>
  <c r="N255" i="1"/>
  <c r="N268" i="1"/>
  <c r="N7" i="1"/>
  <c r="N30" i="1"/>
  <c r="N13" i="1"/>
  <c r="N107" i="1"/>
  <c r="N22" i="1"/>
  <c r="N208" i="1"/>
  <c r="N127" i="1"/>
  <c r="N254" i="1"/>
  <c r="N66" i="1"/>
  <c r="F330" i="1"/>
  <c r="N161" i="1"/>
  <c r="N113" i="1"/>
  <c r="N160" i="1"/>
  <c r="N267" i="1"/>
  <c r="N221" i="1"/>
  <c r="N289" i="1"/>
  <c r="N35" i="1"/>
  <c r="N24" i="1"/>
  <c r="N274" i="1"/>
  <c r="G567" i="3"/>
  <c r="G540" i="3"/>
  <c r="H567" i="3"/>
  <c r="H540" i="3"/>
  <c r="I567" i="3"/>
  <c r="I540" i="3"/>
  <c r="J567" i="3"/>
  <c r="J540" i="3"/>
  <c r="L567" i="3"/>
  <c r="L540" i="3"/>
  <c r="K574" i="3"/>
  <c r="M574" i="3" s="1"/>
  <c r="M535" i="3"/>
  <c r="K572" i="3"/>
  <c r="M533" i="3"/>
  <c r="K570" i="3"/>
  <c r="M570" i="3" s="1"/>
  <c r="M531" i="3"/>
  <c r="M529" i="3"/>
  <c r="K568" i="3"/>
  <c r="K575" i="3"/>
  <c r="M536" i="3"/>
  <c r="K573" i="3"/>
  <c r="M573" i="3" s="1"/>
  <c r="M534" i="3"/>
  <c r="K567" i="3"/>
  <c r="K540" i="3"/>
  <c r="M528" i="3"/>
  <c r="C540" i="3"/>
  <c r="C567" i="3"/>
  <c r="E540" i="3"/>
  <c r="E567" i="3"/>
  <c r="F536" i="3"/>
  <c r="D575" i="3"/>
  <c r="F534" i="3"/>
  <c r="D573" i="3"/>
  <c r="F532" i="3"/>
  <c r="D571" i="3"/>
  <c r="D568" i="3"/>
  <c r="F529" i="3"/>
  <c r="D574" i="3"/>
  <c r="F535" i="3"/>
  <c r="D572" i="3"/>
  <c r="F533" i="3"/>
  <c r="D570" i="3"/>
  <c r="F531" i="3"/>
  <c r="D567" i="3"/>
  <c r="F528" i="3"/>
  <c r="D540" i="3"/>
  <c r="F540" i="3" s="1"/>
  <c r="N125" i="1" l="1"/>
  <c r="N334" i="1"/>
  <c r="N335" i="1"/>
  <c r="N333" i="1"/>
  <c r="N328" i="1"/>
  <c r="N327" i="1"/>
  <c r="N185" i="1"/>
  <c r="N65" i="1"/>
  <c r="M575" i="3"/>
  <c r="M214" i="3"/>
  <c r="E579" i="3"/>
  <c r="C579" i="3"/>
  <c r="M518" i="3"/>
  <c r="F566" i="3"/>
  <c r="M568" i="3"/>
  <c r="M569" i="3"/>
  <c r="F576" i="3"/>
  <c r="M572" i="3"/>
  <c r="L579" i="3"/>
  <c r="J579" i="3"/>
  <c r="I579" i="3"/>
  <c r="H579" i="3"/>
  <c r="G579" i="3"/>
  <c r="M339" i="1"/>
  <c r="N206" i="1"/>
  <c r="N112" i="1"/>
  <c r="N300" i="1"/>
  <c r="N266" i="1"/>
  <c r="N329" i="1"/>
  <c r="N232" i="1"/>
  <c r="N159" i="1"/>
  <c r="F339" i="1"/>
  <c r="N313" i="1"/>
  <c r="N331" i="1"/>
  <c r="N44" i="1"/>
  <c r="N332" i="1"/>
  <c r="N279" i="1"/>
  <c r="N31" i="1"/>
  <c r="N337" i="1"/>
  <c r="N253" i="1"/>
  <c r="N172" i="1"/>
  <c r="N338" i="1"/>
  <c r="N18" i="1"/>
  <c r="N78" i="1"/>
  <c r="N219" i="1"/>
  <c r="N336" i="1"/>
  <c r="N330" i="1"/>
  <c r="N91" i="1"/>
  <c r="N138" i="1"/>
  <c r="N393" i="3"/>
  <c r="N553" i="3" s="1"/>
  <c r="N392" i="3"/>
  <c r="N552" i="3" s="1"/>
  <c r="N391" i="3"/>
  <c r="N551" i="3" s="1"/>
  <c r="N390" i="3"/>
  <c r="N550" i="3" s="1"/>
  <c r="N389" i="3"/>
  <c r="N549" i="3" s="1"/>
  <c r="N388" i="3"/>
  <c r="N548" i="3" s="1"/>
  <c r="N386" i="3"/>
  <c r="N546" i="3" s="1"/>
  <c r="N384" i="3"/>
  <c r="N544" i="3" s="1"/>
  <c r="N382" i="3"/>
  <c r="N542" i="3" s="1"/>
  <c r="N341" i="3"/>
  <c r="N328" i="3"/>
  <c r="N250" i="3"/>
  <c r="N385" i="3"/>
  <c r="N545" i="3" s="1"/>
  <c r="N383" i="3"/>
  <c r="N543" i="3" s="1"/>
  <c r="N381" i="3"/>
  <c r="N541" i="3" s="1"/>
  <c r="N380" i="3"/>
  <c r="N302" i="3"/>
  <c r="F569" i="3"/>
  <c r="N367" i="3"/>
  <c r="N315" i="3"/>
  <c r="N289" i="3"/>
  <c r="N263" i="3"/>
  <c r="N237" i="3"/>
  <c r="N387" i="3"/>
  <c r="N547" i="3" s="1"/>
  <c r="F553" i="3"/>
  <c r="N214" i="3"/>
  <c r="N540" i="3" s="1"/>
  <c r="N212" i="3"/>
  <c r="N538" i="3" s="1"/>
  <c r="N210" i="3"/>
  <c r="N536" i="3" s="1"/>
  <c r="N208" i="3"/>
  <c r="N534" i="3" s="1"/>
  <c r="N206" i="3"/>
  <c r="N532" i="3" s="1"/>
  <c r="N203" i="3"/>
  <c r="N529" i="3" s="1"/>
  <c r="N188" i="3"/>
  <c r="N175" i="3"/>
  <c r="N162" i="3"/>
  <c r="N149" i="3"/>
  <c r="N136" i="3"/>
  <c r="N123" i="3"/>
  <c r="N110" i="3"/>
  <c r="N84" i="3"/>
  <c r="N32" i="3"/>
  <c r="N58" i="3"/>
  <c r="N213" i="3"/>
  <c r="N539" i="3" s="1"/>
  <c r="N211" i="3"/>
  <c r="N537" i="3" s="1"/>
  <c r="N209" i="3"/>
  <c r="N535" i="3" s="1"/>
  <c r="N207" i="3"/>
  <c r="N533" i="3" s="1"/>
  <c r="N204" i="3"/>
  <c r="N530" i="3" s="1"/>
  <c r="N202" i="3"/>
  <c r="N528" i="3" s="1"/>
  <c r="N97" i="3"/>
  <c r="N71" i="3"/>
  <c r="N45" i="3"/>
  <c r="N19" i="3"/>
  <c r="F214" i="3"/>
  <c r="N201" i="3"/>
  <c r="K579" i="3"/>
  <c r="M579" i="3" s="1"/>
  <c r="M567" i="3"/>
  <c r="M540" i="3"/>
  <c r="F571" i="3"/>
  <c r="F573" i="3"/>
  <c r="F575" i="3"/>
  <c r="D579" i="3"/>
  <c r="N567" i="3" s="1"/>
  <c r="F567" i="3"/>
  <c r="F570" i="3"/>
  <c r="F572" i="3"/>
  <c r="F574" i="3"/>
  <c r="F568" i="3"/>
  <c r="N568" i="3" l="1"/>
  <c r="N574" i="3"/>
  <c r="N572" i="3"/>
  <c r="N570" i="3"/>
  <c r="F579" i="3"/>
  <c r="N576" i="3"/>
  <c r="N579" i="3"/>
  <c r="N578" i="3"/>
  <c r="N577" i="3"/>
  <c r="N569" i="3"/>
  <c r="N575" i="3"/>
  <c r="N573" i="3"/>
  <c r="N571" i="3"/>
  <c r="E26" i="5" l="1"/>
  <c r="C5" i="5"/>
  <c r="C26" i="5" s="1"/>
  <c r="D26" i="5"/>
  <c r="B5" i="5"/>
  <c r="B26" i="5" s="1"/>
</calcChain>
</file>

<file path=xl/sharedStrings.xml><?xml version="1.0" encoding="utf-8"?>
<sst xmlns="http://schemas.openxmlformats.org/spreadsheetml/2006/main" count="1369" uniqueCount="131">
  <si>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</si>
  <si>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</si>
  <si>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</si>
  <si>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</si>
  <si>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</si>
  <si>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</si>
  <si>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</si>
  <si>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</si>
  <si>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</si>
  <si>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</si>
  <si>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</si>
  <si>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</si>
  <si>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</si>
  <si>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</si>
  <si>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</si>
  <si>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</si>
  <si>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</si>
  <si>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</si>
  <si>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</si>
  <si>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</si>
  <si>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</si>
  <si>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</si>
  <si>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</si>
  <si>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</si>
  <si>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</si>
  <si>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</si>
  <si>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</si>
  <si>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</si>
  <si>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</si>
  <si>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</si>
  <si>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</si>
  <si>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</si>
  <si>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</si>
  <si>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</si>
  <si>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</si>
  <si>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</si>
  <si>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</si>
  <si>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</si>
  <si>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</si>
  <si>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</si>
  <si>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</si>
  <si>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</si>
  <si>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</si>
  <si>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</si>
  <si>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</si>
  <si>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</si>
  <si>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</si>
  <si>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</si>
  <si>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</si>
  <si>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</si>
  <si>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</si>
  <si>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</si>
  <si>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</si>
  <si>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</si>
  <si>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</si>
  <si>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</si>
  <si>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</si>
  <si>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</si>
  <si>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</si>
  <si>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</si>
  <si>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</si>
  <si>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</si>
  <si>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</si>
  <si>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</si>
  <si>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</si>
  <si>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</si>
  <si>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</si>
  <si>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</si>
  <si>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</si>
  <si>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</si>
  <si>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</si>
  <si>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</si>
  <si>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</si>
  <si>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</si>
  <si>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</si>
  <si>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</si>
  <si>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</si>
  <si>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</si>
  <si>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</si>
  <si>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</si>
  <si>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</si>
  <si>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</si>
  <si>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</si>
  <si>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</si>
  <si>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</si>
  <si>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</si>
  <si>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</si>
  <si>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</si>
  <si>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</si>
  <si>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</si>
  <si>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</si>
  <si>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</si>
  <si>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</si>
  <si>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</si>
  <si>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</si>
  <si>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</si>
  <si>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</si>
  <si>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</si>
  <si>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</si>
  <si>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</si>
  <si>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</si>
  <si>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</si>
  <si>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2" type="noConversion"/>
  </si>
  <si>
    <t>商业险</t>
    <phoneticPr fontId="42" type="noConversion"/>
  </si>
  <si>
    <t>累计承保出租车台数</t>
    <phoneticPr fontId="42" type="noConversion"/>
  </si>
  <si>
    <t>保费合计</t>
    <phoneticPr fontId="42" type="noConversion"/>
  </si>
  <si>
    <t>累计支付赔款（万元）</t>
    <phoneticPr fontId="42" type="noConversion"/>
  </si>
  <si>
    <t>简单赔付率</t>
    <phoneticPr fontId="42" type="noConversion"/>
  </si>
  <si>
    <t>笔数</t>
    <phoneticPr fontId="42" type="noConversion"/>
  </si>
  <si>
    <t>保费（万元）</t>
    <phoneticPr fontId="42" type="noConversion"/>
  </si>
  <si>
    <t>阳光</t>
  </si>
  <si>
    <t>永城</t>
  </si>
  <si>
    <t>安华</t>
  </si>
  <si>
    <t>英大</t>
  </si>
  <si>
    <t>融盛</t>
  </si>
  <si>
    <t>合计</t>
    <phoneticPr fontId="42" type="noConversion"/>
  </si>
  <si>
    <r>
      <t>1—</t>
    </r>
    <r>
      <rPr>
        <b/>
        <u/>
        <sz val="20"/>
        <color theme="1"/>
        <rFont val="微软雅黑"/>
        <family val="2"/>
        <charset val="134"/>
      </rPr>
      <t xml:space="preserve">  2  </t>
    </r>
    <r>
      <rPr>
        <b/>
        <sz val="20"/>
        <color theme="1"/>
        <rFont val="微软雅黑"/>
        <family val="2"/>
        <charset val="134"/>
      </rPr>
      <t>月“出租车”承保情况统计表</t>
    </r>
    <phoneticPr fontId="42" type="noConversion"/>
  </si>
  <si>
    <t>2022年1-2月丹东市财产保险业务统计表</t>
    <phoneticPr fontId="20" type="noConversion"/>
  </si>
  <si>
    <t>（2022年1-2月）</t>
    <phoneticPr fontId="20" type="noConversion"/>
  </si>
  <si>
    <t>公司</t>
    <phoneticPr fontId="20" type="noConversion"/>
  </si>
  <si>
    <t>公司</t>
    <phoneticPr fontId="20" type="noConversion"/>
  </si>
  <si>
    <t>亚太财险</t>
  </si>
  <si>
    <t>2022年丹东市电销业务统计表</t>
    <phoneticPr fontId="20" type="noConversion"/>
  </si>
  <si>
    <t>（2022年2月）</t>
    <phoneticPr fontId="20" type="noConversion"/>
  </si>
  <si>
    <t>东港市1-2月财产保险业务统计表</t>
    <phoneticPr fontId="20" type="noConversion"/>
  </si>
  <si>
    <t>财字3号表                                             （2022年1-2月）                                           单位：万元</t>
    <phoneticPr fontId="20" type="noConversion"/>
  </si>
  <si>
    <t>凤城市1-2月财产保险业务统计表</t>
    <phoneticPr fontId="20" type="noConversion"/>
  </si>
  <si>
    <t>宽甸县1-2月财产保险业务统计表</t>
    <phoneticPr fontId="20" type="noConversion"/>
  </si>
  <si>
    <t>2022年1-2月县域财产保险业务统计表</t>
    <phoneticPr fontId="20" type="noConversion"/>
  </si>
  <si>
    <t>2022年各财险公司摩托车交强险承保情况表</t>
    <phoneticPr fontId="20" type="noConversion"/>
  </si>
  <si>
    <r>
      <t>2022年</t>
    </r>
    <r>
      <rPr>
        <b/>
        <u/>
        <sz val="20"/>
        <rFont val="仿宋_GB2312"/>
        <charset val="134"/>
      </rPr>
      <t xml:space="preserve"> 2月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</si>
</sst>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b/>
      <u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9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>
      <alignment vertical="center"/>
    </xf>
    <xf numFmtId="0" fontId="46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2" fontId="50" fillId="0" borderId="4" xfId="0" applyNumberFormat="1" applyFont="1" applyBorder="1" applyAlignment="1">
      <alignment horizontal="center" vertical="center"/>
    </xf>
    <xf numFmtId="1" fontId="50" fillId="0" borderId="4" xfId="0" applyNumberFormat="1" applyFont="1" applyBorder="1" applyAlignment="1">
      <alignment horizontal="center" vertical="center"/>
    </xf>
    <xf numFmtId="180" fontId="50" fillId="3" borderId="4" xfId="0" applyNumberFormat="1" applyFont="1" applyFill="1" applyBorder="1" applyAlignment="1">
      <alignment horizontal="center" vertical="center"/>
    </xf>
    <xf numFmtId="10" fontId="50" fillId="3" borderId="4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180" fontId="50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/>
    <xf numFmtId="176" fontId="22" fillId="0" borderId="24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/>
    </xf>
    <xf numFmtId="176" fontId="22" fillId="0" borderId="24" xfId="0" applyNumberFormat="1" applyFont="1" applyFill="1" applyBorder="1" applyAlignment="1">
      <alignment horizontal="right" vertical="center"/>
    </xf>
    <xf numFmtId="177" fontId="6" fillId="0" borderId="62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6" fontId="23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6" fillId="0" borderId="63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27" fillId="0" borderId="24" xfId="0" applyNumberFormat="1" applyFont="1" applyFill="1" applyBorder="1" applyAlignment="1">
      <alignment horizontal="right" vertical="center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topLeftCell="A301" workbookViewId="0">
      <selection activeCell="D149" sqref="D149:D155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62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62" customWidth="1"/>
    <col min="15" max="16384" width="9" style="8"/>
  </cols>
  <sheetData>
    <row r="1" spans="1:14" s="57" customFormat="1" ht="18.75">
      <c r="A1" s="221" t="s">
        <v>117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57" customFormat="1" ht="14.25" thickBot="1">
      <c r="B2" s="59" t="s">
        <v>0</v>
      </c>
      <c r="C2" s="58"/>
      <c r="D2" s="58"/>
      <c r="F2" s="154"/>
      <c r="G2" s="73" t="s">
        <v>118</v>
      </c>
      <c r="H2" s="58"/>
      <c r="I2" s="58"/>
      <c r="J2" s="58"/>
      <c r="K2" s="58"/>
      <c r="L2" s="59" t="s">
        <v>1</v>
      </c>
      <c r="N2" s="174"/>
    </row>
    <row r="3" spans="1:14" s="57" customFormat="1" ht="13.5" customHeight="1">
      <c r="A3" s="218" t="s">
        <v>119</v>
      </c>
      <c r="B3" s="168" t="s">
        <v>3</v>
      </c>
      <c r="C3" s="222" t="s">
        <v>4</v>
      </c>
      <c r="D3" s="222"/>
      <c r="E3" s="222"/>
      <c r="F3" s="223"/>
      <c r="G3" s="222" t="s">
        <v>5</v>
      </c>
      <c r="H3" s="222"/>
      <c r="I3" s="222" t="s">
        <v>6</v>
      </c>
      <c r="J3" s="222"/>
      <c r="K3" s="222"/>
      <c r="L3" s="222"/>
      <c r="M3" s="222"/>
      <c r="N3" s="225" t="s">
        <v>7</v>
      </c>
    </row>
    <row r="4" spans="1:14" s="57" customFormat="1">
      <c r="A4" s="219"/>
      <c r="B4" s="58" t="s">
        <v>8</v>
      </c>
      <c r="C4" s="224" t="s">
        <v>9</v>
      </c>
      <c r="D4" s="224" t="s">
        <v>10</v>
      </c>
      <c r="E4" s="224" t="s">
        <v>11</v>
      </c>
      <c r="F4" s="155" t="s">
        <v>12</v>
      </c>
      <c r="G4" s="224" t="s">
        <v>13</v>
      </c>
      <c r="H4" s="224" t="s">
        <v>14</v>
      </c>
      <c r="I4" s="206" t="s">
        <v>13</v>
      </c>
      <c r="J4" s="224" t="s">
        <v>15</v>
      </c>
      <c r="K4" s="224"/>
      <c r="L4" s="224"/>
      <c r="M4" s="206" t="s">
        <v>12</v>
      </c>
      <c r="N4" s="226"/>
    </row>
    <row r="5" spans="1:14" s="57" customFormat="1">
      <c r="A5" s="220"/>
      <c r="B5" s="169" t="s">
        <v>16</v>
      </c>
      <c r="C5" s="224"/>
      <c r="D5" s="224"/>
      <c r="E5" s="224"/>
      <c r="F5" s="155" t="s">
        <v>17</v>
      </c>
      <c r="G5" s="224"/>
      <c r="H5" s="224"/>
      <c r="I5" s="33" t="s">
        <v>18</v>
      </c>
      <c r="J5" s="206" t="s">
        <v>9</v>
      </c>
      <c r="K5" s="206" t="s">
        <v>10</v>
      </c>
      <c r="L5" s="206" t="s">
        <v>11</v>
      </c>
      <c r="M5" s="206" t="s">
        <v>17</v>
      </c>
      <c r="N5" s="207" t="s">
        <v>17</v>
      </c>
    </row>
    <row r="6" spans="1:14" s="57" customFormat="1" ht="13.5" customHeight="1">
      <c r="A6" s="219" t="s">
        <v>2</v>
      </c>
      <c r="B6" s="206" t="s">
        <v>19</v>
      </c>
      <c r="C6" s="74">
        <v>1752.5641290000001</v>
      </c>
      <c r="D6" s="74">
        <v>4776.8425870000001</v>
      </c>
      <c r="E6" s="71">
        <v>3377.56</v>
      </c>
      <c r="F6" s="156">
        <f t="shared" ref="F6:F15" si="0">(D6-E6)/E6*100</f>
        <v>41.428800287781719</v>
      </c>
      <c r="G6" s="72">
        <v>36611</v>
      </c>
      <c r="H6" s="72">
        <v>3954282.97</v>
      </c>
      <c r="I6" s="72">
        <v>4778</v>
      </c>
      <c r="J6" s="71">
        <v>1385.335468</v>
      </c>
      <c r="K6" s="71">
        <v>3316.9535169999999</v>
      </c>
      <c r="L6" s="71">
        <v>3162.09</v>
      </c>
      <c r="M6" s="31">
        <f t="shared" ref="M6:M18" si="1">(K6-L6)/L6*100</f>
        <v>4.8975050362260335</v>
      </c>
      <c r="N6" s="175">
        <f t="shared" ref="N6:N18" si="2">D6/D327*100</f>
        <v>34.235412197737446</v>
      </c>
    </row>
    <row r="7" spans="1:14" s="57" customFormat="1" ht="13.5" customHeight="1">
      <c r="A7" s="219"/>
      <c r="B7" s="206" t="s">
        <v>20</v>
      </c>
      <c r="C7" s="74">
        <v>547.19583499999999</v>
      </c>
      <c r="D7" s="74">
        <v>1478.728599</v>
      </c>
      <c r="E7" s="72">
        <v>761.73</v>
      </c>
      <c r="F7" s="156">
        <f t="shared" si="0"/>
        <v>94.127656649994094</v>
      </c>
      <c r="G7" s="72">
        <v>19219</v>
      </c>
      <c r="H7" s="72">
        <v>384380</v>
      </c>
      <c r="I7" s="72">
        <v>2514</v>
      </c>
      <c r="J7" s="71">
        <v>485.21143100000006</v>
      </c>
      <c r="K7" s="71">
        <v>1242.8107480000001</v>
      </c>
      <c r="L7" s="71">
        <v>1195.19</v>
      </c>
      <c r="M7" s="31">
        <f t="shared" si="1"/>
        <v>3.9843663350597018</v>
      </c>
      <c r="N7" s="175">
        <f t="shared" si="2"/>
        <v>34.244792664070346</v>
      </c>
    </row>
    <row r="8" spans="1:14" s="57" customFormat="1" ht="13.5" customHeight="1">
      <c r="A8" s="219"/>
      <c r="B8" s="206" t="s">
        <v>21</v>
      </c>
      <c r="C8" s="74">
        <v>59.930964000000003</v>
      </c>
      <c r="D8" s="74">
        <v>396.353746</v>
      </c>
      <c r="E8" s="72">
        <v>1210.3599999999999</v>
      </c>
      <c r="F8" s="156">
        <f t="shared" si="0"/>
        <v>-67.253234905317427</v>
      </c>
      <c r="G8" s="72">
        <v>212</v>
      </c>
      <c r="H8" s="72">
        <v>525574.19999999995</v>
      </c>
      <c r="I8" s="72">
        <v>23</v>
      </c>
      <c r="J8" s="71">
        <v>8.2102570000000128</v>
      </c>
      <c r="K8" s="71">
        <v>247.955793</v>
      </c>
      <c r="L8" s="71">
        <v>674.66</v>
      </c>
      <c r="M8" s="31">
        <f t="shared" si="1"/>
        <v>-63.247295971304062</v>
      </c>
      <c r="N8" s="175">
        <f t="shared" si="2"/>
        <v>49.449704350142135</v>
      </c>
    </row>
    <row r="9" spans="1:14" s="57" customFormat="1" ht="13.5" customHeight="1">
      <c r="A9" s="219"/>
      <c r="B9" s="206" t="s">
        <v>22</v>
      </c>
      <c r="C9" s="74">
        <v>39.307398999999997</v>
      </c>
      <c r="D9" s="74">
        <v>166.98441199999999</v>
      </c>
      <c r="E9" s="72">
        <v>149.68</v>
      </c>
      <c r="F9" s="156">
        <f t="shared" si="0"/>
        <v>11.560938001068937</v>
      </c>
      <c r="G9" s="72">
        <v>11648</v>
      </c>
      <c r="H9" s="72">
        <v>162833.03</v>
      </c>
      <c r="I9" s="72">
        <v>193</v>
      </c>
      <c r="J9" s="71">
        <v>36.025599999999997</v>
      </c>
      <c r="K9" s="71">
        <v>65.601394999999997</v>
      </c>
      <c r="L9" s="71">
        <v>94.59</v>
      </c>
      <c r="M9" s="31">
        <f t="shared" si="1"/>
        <v>-30.646585262712765</v>
      </c>
      <c r="N9" s="175">
        <f t="shared" si="2"/>
        <v>49.659461316200627</v>
      </c>
    </row>
    <row r="10" spans="1:14" s="57" customFormat="1" ht="13.5" customHeight="1">
      <c r="A10" s="219"/>
      <c r="B10" s="206" t="s">
        <v>23</v>
      </c>
      <c r="C10" s="74">
        <v>11.010184000000001</v>
      </c>
      <c r="D10" s="74">
        <v>19.478940999999999</v>
      </c>
      <c r="E10" s="72">
        <v>19.98</v>
      </c>
      <c r="F10" s="156">
        <f t="shared" si="0"/>
        <v>-2.5078028028028103</v>
      </c>
      <c r="G10" s="72">
        <v>437</v>
      </c>
      <c r="H10" s="72">
        <v>52653.11</v>
      </c>
      <c r="I10" s="72">
        <v>5</v>
      </c>
      <c r="J10" s="71">
        <v>4.9923830000000002</v>
      </c>
      <c r="K10" s="71">
        <v>6.8718130000000004</v>
      </c>
      <c r="L10" s="71">
        <v>1.92</v>
      </c>
      <c r="M10" s="31">
        <f t="shared" si="1"/>
        <v>257.90692708333336</v>
      </c>
      <c r="N10" s="175">
        <f t="shared" si="2"/>
        <v>26.047748064465527</v>
      </c>
    </row>
    <row r="11" spans="1:14" s="57" customFormat="1" ht="13.5" customHeight="1">
      <c r="A11" s="219"/>
      <c r="B11" s="206" t="s">
        <v>24</v>
      </c>
      <c r="C11" s="74">
        <v>119.41739099999999</v>
      </c>
      <c r="D11" s="74">
        <v>945.44115799999997</v>
      </c>
      <c r="E11" s="72">
        <v>312.06</v>
      </c>
      <c r="F11" s="156">
        <f t="shared" si="0"/>
        <v>202.96774915080431</v>
      </c>
      <c r="G11" s="72">
        <v>594</v>
      </c>
      <c r="H11" s="72">
        <v>881997.45</v>
      </c>
      <c r="I11" s="72">
        <v>136</v>
      </c>
      <c r="J11" s="71">
        <v>54.744447000000036</v>
      </c>
      <c r="K11" s="71">
        <v>1191.6665780000001</v>
      </c>
      <c r="L11" s="71">
        <v>334.8</v>
      </c>
      <c r="M11" s="31">
        <f t="shared" si="1"/>
        <v>255.93386439665474</v>
      </c>
      <c r="N11" s="175">
        <f t="shared" si="2"/>
        <v>58.462232646902457</v>
      </c>
    </row>
    <row r="12" spans="1:14" s="57" customFormat="1" ht="13.5" customHeight="1">
      <c r="A12" s="219"/>
      <c r="B12" s="206" t="s">
        <v>25</v>
      </c>
      <c r="C12" s="74">
        <v>425.4049</v>
      </c>
      <c r="D12" s="74">
        <v>1376.9870450000001</v>
      </c>
      <c r="E12" s="74">
        <v>495.27</v>
      </c>
      <c r="F12" s="156">
        <f t="shared" si="0"/>
        <v>178.02754961939954</v>
      </c>
      <c r="G12" s="74">
        <v>194</v>
      </c>
      <c r="H12" s="74">
        <v>24134.73</v>
      </c>
      <c r="I12" s="74">
        <v>745</v>
      </c>
      <c r="J12" s="71">
        <v>256.15500000000003</v>
      </c>
      <c r="K12" s="71">
        <v>753.54015000000004</v>
      </c>
      <c r="L12" s="71">
        <v>109.16</v>
      </c>
      <c r="M12" s="31">
        <f t="shared" si="1"/>
        <v>590.30794246976916</v>
      </c>
      <c r="N12" s="175">
        <f t="shared" si="2"/>
        <v>71.061209313646316</v>
      </c>
    </row>
    <row r="13" spans="1:14" s="58" customFormat="1" ht="13.5" customHeight="1">
      <c r="A13" s="219"/>
      <c r="B13" s="206" t="s">
        <v>26</v>
      </c>
      <c r="C13" s="74">
        <v>164.882349</v>
      </c>
      <c r="D13" s="74">
        <v>883.36513100000002</v>
      </c>
      <c r="E13" s="72">
        <v>358.99</v>
      </c>
      <c r="F13" s="156">
        <f t="shared" si="0"/>
        <v>146.06956489038691</v>
      </c>
      <c r="G13" s="72">
        <v>16885</v>
      </c>
      <c r="H13" s="72">
        <v>8506789.6899999995</v>
      </c>
      <c r="I13" s="72">
        <v>7431</v>
      </c>
      <c r="J13" s="71">
        <v>101.82203400000003</v>
      </c>
      <c r="K13" s="71">
        <v>1717.333889</v>
      </c>
      <c r="L13" s="71">
        <v>1381.05</v>
      </c>
      <c r="M13" s="31">
        <f t="shared" si="1"/>
        <v>24.349870678107241</v>
      </c>
      <c r="N13" s="175">
        <f t="shared" si="2"/>
        <v>11.549304632188381</v>
      </c>
    </row>
    <row r="14" spans="1:14" s="58" customFormat="1" ht="13.5" customHeight="1">
      <c r="A14" s="219"/>
      <c r="B14" s="206" t="s">
        <v>27</v>
      </c>
      <c r="C14" s="74">
        <v>-2.68</v>
      </c>
      <c r="D14" s="74">
        <v>44.85</v>
      </c>
      <c r="E14" s="72">
        <v>-84.72</v>
      </c>
      <c r="F14" s="156">
        <f t="shared" si="0"/>
        <v>-152.93909348441926</v>
      </c>
      <c r="G14" s="72">
        <v>1</v>
      </c>
      <c r="H14" s="72">
        <v>23723.88</v>
      </c>
      <c r="I14" s="72">
        <v>15</v>
      </c>
      <c r="J14" s="76">
        <v>11.118047000000001</v>
      </c>
      <c r="K14" s="71">
        <v>40.596344000000002</v>
      </c>
      <c r="L14" s="71">
        <v>76.94</v>
      </c>
      <c r="M14" s="31">
        <f t="shared" si="1"/>
        <v>-47.236360800623864</v>
      </c>
      <c r="N14" s="175">
        <f t="shared" si="2"/>
        <v>5.0764142277133555</v>
      </c>
    </row>
    <row r="15" spans="1:14" s="58" customFormat="1" ht="13.5" customHeight="1">
      <c r="A15" s="219"/>
      <c r="B15" s="14" t="s">
        <v>28</v>
      </c>
      <c r="C15" s="74">
        <v>0</v>
      </c>
      <c r="D15" s="74">
        <v>56.877338999999999</v>
      </c>
      <c r="E15" s="75">
        <v>16.170000000000002</v>
      </c>
      <c r="F15" s="156">
        <f t="shared" si="0"/>
        <v>251.74606679035247</v>
      </c>
      <c r="G15" s="75">
        <v>14</v>
      </c>
      <c r="H15" s="75">
        <v>23659.99</v>
      </c>
      <c r="I15" s="75">
        <v>0</v>
      </c>
      <c r="J15" s="76">
        <v>0</v>
      </c>
      <c r="K15" s="76">
        <v>0</v>
      </c>
      <c r="L15" s="76">
        <v>0</v>
      </c>
      <c r="M15" s="76">
        <v>0</v>
      </c>
      <c r="N15" s="175">
        <f t="shared" si="2"/>
        <v>44.805157100587238</v>
      </c>
    </row>
    <row r="16" spans="1:14" s="58" customFormat="1" ht="13.5" customHeight="1">
      <c r="A16" s="219"/>
      <c r="B16" s="14" t="s">
        <v>29</v>
      </c>
      <c r="C16" s="74">
        <v>0</v>
      </c>
      <c r="D16" s="74">
        <v>0</v>
      </c>
      <c r="E16" s="75">
        <v>0</v>
      </c>
      <c r="F16" s="156">
        <v>0</v>
      </c>
      <c r="G16" s="75">
        <v>0</v>
      </c>
      <c r="H16" s="75">
        <v>0</v>
      </c>
      <c r="I16" s="75">
        <v>0</v>
      </c>
      <c r="J16" s="76">
        <v>0</v>
      </c>
      <c r="K16" s="76">
        <v>0</v>
      </c>
      <c r="L16" s="76">
        <v>0</v>
      </c>
      <c r="M16" s="76">
        <v>0</v>
      </c>
      <c r="N16" s="175">
        <f t="shared" si="2"/>
        <v>0</v>
      </c>
    </row>
    <row r="17" spans="1:14" s="58" customFormat="1" ht="13.5" customHeight="1">
      <c r="A17" s="219"/>
      <c r="B17" s="14" t="s">
        <v>30</v>
      </c>
      <c r="C17" s="74">
        <v>-2.6797550000000001</v>
      </c>
      <c r="D17" s="74">
        <v>-12.030010000000001</v>
      </c>
      <c r="E17" s="75">
        <v>-100.89</v>
      </c>
      <c r="F17" s="156">
        <f t="shared" ref="F17:F26" si="3">(D17-E17)/E17*100</f>
        <v>-88.076112597878875</v>
      </c>
      <c r="G17" s="75">
        <v>-13</v>
      </c>
      <c r="H17" s="75">
        <v>63.89</v>
      </c>
      <c r="I17" s="75">
        <v>15</v>
      </c>
      <c r="J17" s="76">
        <v>11.118047000000001</v>
      </c>
      <c r="K17" s="71">
        <v>40.596344000000002</v>
      </c>
      <c r="L17" s="71">
        <v>76.94</v>
      </c>
      <c r="M17" s="31">
        <f t="shared" si="1"/>
        <v>-47.236360800623864</v>
      </c>
      <c r="N17" s="175">
        <f t="shared" si="2"/>
        <v>-1.6228120028747035</v>
      </c>
    </row>
    <row r="18" spans="1:14" s="58" customFormat="1" ht="13.5" customHeight="1" thickBot="1">
      <c r="A18" s="270"/>
      <c r="B18" s="15" t="s">
        <v>31</v>
      </c>
      <c r="C18" s="16">
        <f>C6+C8+C9+C10+C11+C12+C13+C14</f>
        <v>2569.8373160000001</v>
      </c>
      <c r="D18" s="16">
        <f t="shared" ref="D18:L18" si="4">D6+D8+D9+D10+D11+D12+D13+D14</f>
        <v>8610.3030199999994</v>
      </c>
      <c r="E18" s="16">
        <f t="shared" si="4"/>
        <v>5839.1799999999994</v>
      </c>
      <c r="F18" s="157">
        <f t="shared" si="3"/>
        <v>47.457400182902397</v>
      </c>
      <c r="G18" s="16">
        <f t="shared" si="4"/>
        <v>66582</v>
      </c>
      <c r="H18" s="16">
        <f t="shared" si="4"/>
        <v>14131989.060000001</v>
      </c>
      <c r="I18" s="16">
        <f t="shared" si="4"/>
        <v>13326</v>
      </c>
      <c r="J18" s="16">
        <f t="shared" si="4"/>
        <v>1858.4032359999999</v>
      </c>
      <c r="K18" s="16">
        <f t="shared" si="4"/>
        <v>7340.5194790000005</v>
      </c>
      <c r="L18" s="16">
        <f t="shared" si="4"/>
        <v>5835.21</v>
      </c>
      <c r="M18" s="16">
        <f t="shared" si="1"/>
        <v>25.797006088898268</v>
      </c>
      <c r="N18" s="176">
        <f t="shared" si="2"/>
        <v>31.594462625227482</v>
      </c>
    </row>
    <row r="19" spans="1:14" s="57" customFormat="1" ht="14.25" thickTop="1">
      <c r="A19" s="227" t="s">
        <v>32</v>
      </c>
      <c r="B19" s="18" t="s">
        <v>19</v>
      </c>
      <c r="C19" s="21">
        <v>719.75900799999999</v>
      </c>
      <c r="D19" s="21">
        <v>2058.529704</v>
      </c>
      <c r="E19" s="20">
        <v>1363.847184</v>
      </c>
      <c r="F19" s="158">
        <f t="shared" si="3"/>
        <v>50.93551008864349</v>
      </c>
      <c r="G19" s="20">
        <v>14127</v>
      </c>
      <c r="H19" s="20">
        <v>1627655.8511999999</v>
      </c>
      <c r="I19" s="20">
        <v>1480</v>
      </c>
      <c r="J19" s="20">
        <v>621.66239399999995</v>
      </c>
      <c r="K19" s="20">
        <v>1194.649676</v>
      </c>
      <c r="L19" s="22">
        <v>1055.8008380000001</v>
      </c>
      <c r="M19" s="110">
        <f t="shared" ref="M19:M31" si="5">(K19-L19)/L19*100</f>
        <v>13.151044496518944</v>
      </c>
      <c r="N19" s="177">
        <f t="shared" ref="N19:N27" si="6">D19/D327*100</f>
        <v>14.753388175176738</v>
      </c>
    </row>
    <row r="20" spans="1:14" s="57" customFormat="1">
      <c r="A20" s="228"/>
      <c r="B20" s="206" t="s">
        <v>20</v>
      </c>
      <c r="C20" s="21">
        <v>226.192768</v>
      </c>
      <c r="D20" s="21">
        <v>622.82434899999998</v>
      </c>
      <c r="E20" s="20">
        <v>199.80248</v>
      </c>
      <c r="F20" s="156">
        <f t="shared" si="3"/>
        <v>211.72002920083872</v>
      </c>
      <c r="G20" s="20">
        <v>7006</v>
      </c>
      <c r="H20" s="20">
        <v>139940</v>
      </c>
      <c r="I20" s="20">
        <v>594</v>
      </c>
      <c r="J20" s="20">
        <v>120.91949</v>
      </c>
      <c r="K20" s="20">
        <v>245.008275</v>
      </c>
      <c r="L20" s="22">
        <v>346.487955</v>
      </c>
      <c r="M20" s="31">
        <f t="shared" si="5"/>
        <v>-29.288083044618389</v>
      </c>
      <c r="N20" s="175">
        <f t="shared" si="6"/>
        <v>14.423532967485123</v>
      </c>
    </row>
    <row r="21" spans="1:14" s="57" customFormat="1">
      <c r="A21" s="228"/>
      <c r="B21" s="206" t="s">
        <v>21</v>
      </c>
      <c r="C21" s="21">
        <v>6.3160369999999997</v>
      </c>
      <c r="D21" s="21">
        <v>27.623152000000001</v>
      </c>
      <c r="E21" s="20">
        <v>27.889281</v>
      </c>
      <c r="F21" s="156">
        <f t="shared" si="3"/>
        <v>-0.95423399405671094</v>
      </c>
      <c r="G21" s="20">
        <v>18</v>
      </c>
      <c r="H21" s="20">
        <v>44540.064331000001</v>
      </c>
      <c r="I21" s="20">
        <v>3</v>
      </c>
      <c r="J21" s="20">
        <v>0.12999999999999901</v>
      </c>
      <c r="K21" s="20">
        <v>20.650500999999998</v>
      </c>
      <c r="L21" s="40">
        <v>0</v>
      </c>
      <c r="M21" s="40">
        <v>0</v>
      </c>
      <c r="N21" s="175">
        <f t="shared" si="6"/>
        <v>3.4463070259944955</v>
      </c>
    </row>
    <row r="22" spans="1:14" s="57" customFormat="1">
      <c r="A22" s="228"/>
      <c r="B22" s="206" t="s">
        <v>22</v>
      </c>
      <c r="C22" s="21">
        <v>9.7119999999999998E-2</v>
      </c>
      <c r="D22" s="21">
        <v>11.474197</v>
      </c>
      <c r="E22" s="20">
        <v>14.715496</v>
      </c>
      <c r="F22" s="156">
        <f t="shared" si="3"/>
        <v>-22.026433903417185</v>
      </c>
      <c r="G22" s="20">
        <v>33</v>
      </c>
      <c r="H22" s="20">
        <v>95379.61</v>
      </c>
      <c r="I22" s="20">
        <v>8</v>
      </c>
      <c r="J22" s="20">
        <v>3.080168</v>
      </c>
      <c r="K22" s="20">
        <v>3.8736679999999999</v>
      </c>
      <c r="L22" s="22">
        <v>9.7391179999999995</v>
      </c>
      <c r="M22" s="31">
        <f t="shared" si="5"/>
        <v>-60.225679573858734</v>
      </c>
      <c r="N22" s="175">
        <f t="shared" si="6"/>
        <v>3.4123091804279628</v>
      </c>
    </row>
    <row r="23" spans="1:14" s="57" customFormat="1">
      <c r="A23" s="228"/>
      <c r="B23" s="206" t="s">
        <v>23</v>
      </c>
      <c r="C23" s="21">
        <v>5.2830000000000002E-2</v>
      </c>
      <c r="D23" s="21">
        <v>5.2830000000000002E-2</v>
      </c>
      <c r="E23" s="20">
        <v>1.878293</v>
      </c>
      <c r="F23" s="156">
        <f t="shared" si="3"/>
        <v>-97.187339781386612</v>
      </c>
      <c r="G23" s="20">
        <v>2</v>
      </c>
      <c r="H23" s="20">
        <v>140</v>
      </c>
      <c r="I23" s="20">
        <v>1</v>
      </c>
      <c r="J23" s="40">
        <v>0</v>
      </c>
      <c r="K23" s="40">
        <v>0</v>
      </c>
      <c r="L23" s="40">
        <v>0</v>
      </c>
      <c r="M23" s="40">
        <v>0</v>
      </c>
      <c r="N23" s="175">
        <f t="shared" si="6"/>
        <v>7.0645654209113007E-2</v>
      </c>
    </row>
    <row r="24" spans="1:14" s="57" customFormat="1">
      <c r="A24" s="228"/>
      <c r="B24" s="206" t="s">
        <v>24</v>
      </c>
      <c r="C24" s="21">
        <v>2.8408950000000002</v>
      </c>
      <c r="D24" s="21">
        <v>46.742972000000002</v>
      </c>
      <c r="E24" s="20">
        <v>61.406450999999997</v>
      </c>
      <c r="F24" s="156">
        <f t="shared" si="3"/>
        <v>-23.879378731723147</v>
      </c>
      <c r="G24" s="20">
        <v>49</v>
      </c>
      <c r="H24" s="20">
        <v>111160.53350000001</v>
      </c>
      <c r="I24" s="20">
        <v>23</v>
      </c>
      <c r="J24" s="20">
        <v>4.6681100000000004</v>
      </c>
      <c r="K24" s="20">
        <v>18.751930999999999</v>
      </c>
      <c r="L24" s="22">
        <v>6.4966980000000003</v>
      </c>
      <c r="M24" s="31">
        <f t="shared" si="5"/>
        <v>188.63787419393665</v>
      </c>
      <c r="N24" s="175">
        <f t="shared" si="6"/>
        <v>2.8903951140147504</v>
      </c>
    </row>
    <row r="25" spans="1:14" s="57" customFormat="1">
      <c r="A25" s="228"/>
      <c r="B25" s="206" t="s">
        <v>25</v>
      </c>
      <c r="C25" s="20">
        <v>3.31142</v>
      </c>
      <c r="D25" s="20">
        <v>24.99982</v>
      </c>
      <c r="E25" s="20">
        <v>17.27702</v>
      </c>
      <c r="F25" s="156">
        <f t="shared" si="3"/>
        <v>44.699838282296369</v>
      </c>
      <c r="G25" s="22">
        <v>32</v>
      </c>
      <c r="H25" s="22">
        <v>1151.671</v>
      </c>
      <c r="I25" s="22">
        <v>139</v>
      </c>
      <c r="J25" s="22">
        <v>11.537000000000001</v>
      </c>
      <c r="K25" s="22">
        <v>17.391999999999999</v>
      </c>
      <c r="L25" s="40">
        <v>0</v>
      </c>
      <c r="M25" s="40">
        <v>0</v>
      </c>
      <c r="N25" s="175">
        <f t="shared" si="6"/>
        <v>1.2901482612158355</v>
      </c>
    </row>
    <row r="26" spans="1:14" s="58" customFormat="1">
      <c r="A26" s="228"/>
      <c r="B26" s="206" t="s">
        <v>26</v>
      </c>
      <c r="C26" s="20">
        <v>41.51</v>
      </c>
      <c r="D26" s="20">
        <v>5956.25</v>
      </c>
      <c r="E26" s="20">
        <v>292.31</v>
      </c>
      <c r="F26" s="156">
        <f t="shared" si="3"/>
        <v>1937.6483869864185</v>
      </c>
      <c r="G26" s="20">
        <v>40612</v>
      </c>
      <c r="H26" s="20">
        <v>21635201.688999999</v>
      </c>
      <c r="I26" s="20">
        <v>1892</v>
      </c>
      <c r="J26" s="20">
        <v>354.10971599999999</v>
      </c>
      <c r="K26" s="20">
        <v>936.47364600000003</v>
      </c>
      <c r="L26" s="22">
        <v>1077.8720659999999</v>
      </c>
      <c r="M26" s="31">
        <f t="shared" si="5"/>
        <v>-13.118293391230706</v>
      </c>
      <c r="N26" s="175">
        <f t="shared" si="6"/>
        <v>77.873286256611422</v>
      </c>
    </row>
    <row r="27" spans="1:14" s="58" customFormat="1">
      <c r="A27" s="228"/>
      <c r="B27" s="206" t="s">
        <v>27</v>
      </c>
      <c r="C27" s="139">
        <v>0</v>
      </c>
      <c r="D27" s="139">
        <v>0.37735800000000003</v>
      </c>
      <c r="E27" s="20">
        <v>0</v>
      </c>
      <c r="F27" s="156">
        <v>0</v>
      </c>
      <c r="G27" s="20">
        <v>1</v>
      </c>
      <c r="H27" s="20">
        <v>400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175">
        <f t="shared" si="6"/>
        <v>4.2711828765695792E-2</v>
      </c>
    </row>
    <row r="28" spans="1:14" s="58" customFormat="1">
      <c r="A28" s="228"/>
      <c r="B28" s="14" t="s">
        <v>28</v>
      </c>
      <c r="C28" s="139">
        <v>0</v>
      </c>
      <c r="D28" s="139">
        <v>0</v>
      </c>
      <c r="E28" s="139">
        <v>0</v>
      </c>
      <c r="F28" s="139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175">
        <v>0</v>
      </c>
    </row>
    <row r="29" spans="1:14" s="58" customFormat="1">
      <c r="A29" s="228"/>
      <c r="B29" s="14" t="s">
        <v>29</v>
      </c>
      <c r="C29" s="40">
        <v>0</v>
      </c>
      <c r="D29" s="40">
        <v>0.37735800000000003</v>
      </c>
      <c r="E29" s="40">
        <v>0</v>
      </c>
      <c r="F29" s="40">
        <v>0</v>
      </c>
      <c r="G29" s="40">
        <v>1</v>
      </c>
      <c r="H29" s="40">
        <v>400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175">
        <f>D29/D337*100</f>
        <v>100</v>
      </c>
    </row>
    <row r="30" spans="1:14" s="58" customFormat="1">
      <c r="A30" s="228"/>
      <c r="B30" s="14" t="s">
        <v>30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175">
        <f>D30/D338*100</f>
        <v>0</v>
      </c>
    </row>
    <row r="31" spans="1:14" s="58" customFormat="1" ht="14.25" thickBot="1">
      <c r="A31" s="294"/>
      <c r="B31" s="15" t="s">
        <v>31</v>
      </c>
      <c r="C31" s="16">
        <f>C19+C21+C22+C23+C24+C25+C26+C27</f>
        <v>773.88731000000007</v>
      </c>
      <c r="D31" s="16">
        <f>D19+D21+D22+D23+D24+D25+D26+D27</f>
        <v>8126.0500329999995</v>
      </c>
      <c r="E31" s="16">
        <f>E19+E21+E22+E23+E24+E25+E26+E27</f>
        <v>1779.323725</v>
      </c>
      <c r="F31" s="157">
        <f t="shared" ref="F31:F37" si="7">(D31-E31)/E31*100</f>
        <v>356.69317611105305</v>
      </c>
      <c r="G31" s="16">
        <f t="shared" ref="G31:L31" si="8">G19+G21+G22+G23+G24+G25+G26+G27</f>
        <v>54874</v>
      </c>
      <c r="H31" s="16">
        <f t="shared" si="8"/>
        <v>23515629.419030998</v>
      </c>
      <c r="I31" s="16">
        <f t="shared" si="8"/>
        <v>3546</v>
      </c>
      <c r="J31" s="16">
        <f t="shared" si="8"/>
        <v>995.18738799999983</v>
      </c>
      <c r="K31" s="16">
        <f t="shared" si="8"/>
        <v>2191.7914220000002</v>
      </c>
      <c r="L31" s="16">
        <f t="shared" si="8"/>
        <v>2149.9087199999999</v>
      </c>
      <c r="M31" s="16">
        <f t="shared" si="5"/>
        <v>1.9481153599860899</v>
      </c>
      <c r="N31" s="176">
        <f>D31/D339*100</f>
        <v>29.817555022395371</v>
      </c>
    </row>
    <row r="32" spans="1:14" s="57" customFormat="1" ht="14.25" thickTop="1">
      <c r="A32" s="227" t="s">
        <v>33</v>
      </c>
      <c r="B32" s="18" t="s">
        <v>19</v>
      </c>
      <c r="C32" s="208">
        <v>1235.1596679999998</v>
      </c>
      <c r="D32" s="208">
        <v>3195.314171</v>
      </c>
      <c r="E32" s="209">
        <v>2660.7098209999999</v>
      </c>
      <c r="F32" s="210">
        <f t="shared" si="7"/>
        <v>20.092546198783701</v>
      </c>
      <c r="G32" s="211">
        <v>23782</v>
      </c>
      <c r="H32" s="208">
        <v>2653024.2145690001</v>
      </c>
      <c r="I32" s="211">
        <v>2029</v>
      </c>
      <c r="J32" s="208">
        <v>671.99831799999993</v>
      </c>
      <c r="K32" s="208">
        <v>1921.9517879999999</v>
      </c>
      <c r="L32" s="208">
        <v>1915.3281379999999</v>
      </c>
      <c r="M32" s="110">
        <f t="shared" ref="M32:M40" si="9">(K32-L32)/L32*100</f>
        <v>0.34582324921704871</v>
      </c>
      <c r="N32" s="177">
        <f t="shared" ref="N32:N37" si="10">D32/D327*100</f>
        <v>22.900670422585293</v>
      </c>
    </row>
    <row r="33" spans="1:14" s="57" customFormat="1">
      <c r="A33" s="228"/>
      <c r="B33" s="206" t="s">
        <v>20</v>
      </c>
      <c r="C33" s="98">
        <v>396.73267600000003</v>
      </c>
      <c r="D33" s="98">
        <v>941.73447599999997</v>
      </c>
      <c r="E33" s="90">
        <v>648.27147400000001</v>
      </c>
      <c r="F33" s="26">
        <f t="shared" si="7"/>
        <v>45.268535446926045</v>
      </c>
      <c r="G33" s="72">
        <v>11575</v>
      </c>
      <c r="H33" s="98">
        <v>231500</v>
      </c>
      <c r="I33" s="72">
        <v>1498</v>
      </c>
      <c r="J33" s="98">
        <v>199.81538599999999</v>
      </c>
      <c r="K33" s="98">
        <v>598.64666999999997</v>
      </c>
      <c r="L33" s="98">
        <v>513.34309000000007</v>
      </c>
      <c r="M33" s="31">
        <f t="shared" si="9"/>
        <v>16.617264683547194</v>
      </c>
      <c r="N33" s="175">
        <f t="shared" si="10"/>
        <v>21.808939041982324</v>
      </c>
    </row>
    <row r="34" spans="1:14" s="57" customFormat="1">
      <c r="A34" s="228"/>
      <c r="B34" s="206" t="s">
        <v>21</v>
      </c>
      <c r="C34" s="98">
        <v>83.27</v>
      </c>
      <c r="D34" s="98">
        <v>99.497472000000002</v>
      </c>
      <c r="E34" s="90">
        <v>24.600823000000002</v>
      </c>
      <c r="F34" s="26">
        <f t="shared" si="7"/>
        <v>304.44773737854212</v>
      </c>
      <c r="G34" s="72">
        <v>42</v>
      </c>
      <c r="H34" s="98">
        <v>235806.94638000001</v>
      </c>
      <c r="I34" s="72">
        <v>25</v>
      </c>
      <c r="J34" s="98">
        <v>0.43147899999999995</v>
      </c>
      <c r="K34" s="98">
        <v>3.0320459999999998</v>
      </c>
      <c r="L34" s="98">
        <v>1.2824850000000001</v>
      </c>
      <c r="M34" s="31">
        <f t="shared" si="9"/>
        <v>136.41960724686834</v>
      </c>
      <c r="N34" s="175">
        <f t="shared" si="10"/>
        <v>12.413457987064277</v>
      </c>
    </row>
    <row r="35" spans="1:14" s="57" customFormat="1">
      <c r="A35" s="228"/>
      <c r="B35" s="206" t="s">
        <v>22</v>
      </c>
      <c r="C35" s="98">
        <v>3.59</v>
      </c>
      <c r="D35" s="98">
        <v>5.2893730000000003</v>
      </c>
      <c r="E35" s="90">
        <v>-1.0402879999999999</v>
      </c>
      <c r="F35" s="26">
        <f t="shared" si="7"/>
        <v>-608.4527553908149</v>
      </c>
      <c r="G35" s="72">
        <v>531</v>
      </c>
      <c r="H35" s="98">
        <v>20913.04</v>
      </c>
      <c r="I35" s="72">
        <v>185</v>
      </c>
      <c r="J35" s="98">
        <v>4.1673179999999999</v>
      </c>
      <c r="K35" s="98">
        <v>7.3352820000000003</v>
      </c>
      <c r="L35" s="98">
        <v>10.276821</v>
      </c>
      <c r="M35" s="31">
        <f t="shared" si="9"/>
        <v>-28.623044032780172</v>
      </c>
      <c r="N35" s="175">
        <f t="shared" si="10"/>
        <v>1.5730055921654298</v>
      </c>
    </row>
    <row r="36" spans="1:14" s="57" customFormat="1">
      <c r="A36" s="228"/>
      <c r="B36" s="206" t="s">
        <v>23</v>
      </c>
      <c r="C36" s="98">
        <v>33.97</v>
      </c>
      <c r="D36" s="98">
        <v>37.621369999999999</v>
      </c>
      <c r="E36" s="90">
        <v>4.7752349999999995</v>
      </c>
      <c r="F36" s="26">
        <f t="shared" si="7"/>
        <v>687.84332079991884</v>
      </c>
      <c r="G36" s="72">
        <v>304</v>
      </c>
      <c r="H36" s="98">
        <v>21426.81047</v>
      </c>
      <c r="I36" s="72">
        <v>0</v>
      </c>
      <c r="J36" s="98">
        <v>1.6914999999999958E-2</v>
      </c>
      <c r="K36" s="98">
        <v>0.23547199999999999</v>
      </c>
      <c r="L36" s="98">
        <v>0.10957500000000001</v>
      </c>
      <c r="M36" s="31">
        <f t="shared" si="9"/>
        <v>114.89573351585669</v>
      </c>
      <c r="N36" s="175">
        <f t="shared" si="10"/>
        <v>50.308277416110116</v>
      </c>
    </row>
    <row r="37" spans="1:14" s="57" customFormat="1">
      <c r="A37" s="228"/>
      <c r="B37" s="206" t="s">
        <v>24</v>
      </c>
      <c r="C37" s="98">
        <v>57.08</v>
      </c>
      <c r="D37" s="98">
        <v>267.87102099999998</v>
      </c>
      <c r="E37" s="90">
        <v>159.70036899999999</v>
      </c>
      <c r="F37" s="26">
        <f t="shared" si="7"/>
        <v>67.733501605121532</v>
      </c>
      <c r="G37" s="72">
        <v>552</v>
      </c>
      <c r="H37" s="98">
        <v>288777.81254000001</v>
      </c>
      <c r="I37" s="72">
        <v>41</v>
      </c>
      <c r="J37" s="98">
        <v>39.095775000000003</v>
      </c>
      <c r="K37" s="98">
        <v>54.390824000000002</v>
      </c>
      <c r="L37" s="98">
        <v>84.113131999999993</v>
      </c>
      <c r="M37" s="31">
        <f t="shared" si="9"/>
        <v>-35.336108991875363</v>
      </c>
      <c r="N37" s="175">
        <f t="shared" si="10"/>
        <v>16.564053528400859</v>
      </c>
    </row>
    <row r="38" spans="1:14" s="57" customFormat="1">
      <c r="A38" s="228"/>
      <c r="B38" s="206" t="s">
        <v>25</v>
      </c>
      <c r="C38" s="98">
        <v>0</v>
      </c>
      <c r="D38" s="98">
        <v>19.6464</v>
      </c>
      <c r="E38" s="90">
        <v>0</v>
      </c>
      <c r="F38" s="26">
        <v>0</v>
      </c>
      <c r="G38" s="74">
        <v>5</v>
      </c>
      <c r="H38" s="98">
        <v>327.44</v>
      </c>
      <c r="I38" s="74">
        <v>0</v>
      </c>
      <c r="J38" s="98">
        <v>2.5357719999999997</v>
      </c>
      <c r="K38" s="98">
        <v>13.083629</v>
      </c>
      <c r="L38" s="98">
        <v>80.93242400000014</v>
      </c>
      <c r="M38" s="31">
        <v>0</v>
      </c>
      <c r="N38" s="175">
        <v>0</v>
      </c>
    </row>
    <row r="39" spans="1:14" s="58" customFormat="1">
      <c r="A39" s="228"/>
      <c r="B39" s="206" t="s">
        <v>26</v>
      </c>
      <c r="C39" s="98">
        <v>128.63999999999999</v>
      </c>
      <c r="D39" s="98">
        <v>362.169894</v>
      </c>
      <c r="E39" s="90">
        <v>211.86976599999983</v>
      </c>
      <c r="F39" s="26">
        <f>(D39-E39)/E39*100</f>
        <v>70.93986595520208</v>
      </c>
      <c r="G39" s="72">
        <v>24954</v>
      </c>
      <c r="H39" s="98">
        <v>5672569.8109759996</v>
      </c>
      <c r="I39" s="72">
        <v>96</v>
      </c>
      <c r="J39" s="98">
        <v>27.78056200000016</v>
      </c>
      <c r="K39" s="98">
        <v>113.58932300000023</v>
      </c>
      <c r="L39" s="98">
        <v>0</v>
      </c>
      <c r="M39" s="31">
        <v>0</v>
      </c>
      <c r="N39" s="175">
        <f>D39/D334*100</f>
        <v>4.7350866449508686</v>
      </c>
    </row>
    <row r="40" spans="1:14" s="58" customFormat="1">
      <c r="A40" s="228"/>
      <c r="B40" s="206" t="s">
        <v>27</v>
      </c>
      <c r="C40" s="98">
        <v>62.97</v>
      </c>
      <c r="D40" s="98">
        <v>73.059551999999996</v>
      </c>
      <c r="E40" s="90">
        <v>90.326335</v>
      </c>
      <c r="F40" s="26">
        <f>(D40-E40)/E40*100</f>
        <v>-19.116000887227411</v>
      </c>
      <c r="G40" s="72">
        <v>3209</v>
      </c>
      <c r="H40" s="98">
        <v>31078.529868000001</v>
      </c>
      <c r="I40" s="72">
        <v>-0.68513601000000124</v>
      </c>
      <c r="J40" s="98">
        <v>-0.70500200000000013</v>
      </c>
      <c r="K40" s="98">
        <v>1.88628</v>
      </c>
      <c r="L40" s="98">
        <v>-0.39906800000000003</v>
      </c>
      <c r="M40" s="31">
        <f t="shared" si="9"/>
        <v>-572.67132418535175</v>
      </c>
      <c r="N40" s="175">
        <f>D40/D335*100</f>
        <v>8.269354498175332</v>
      </c>
    </row>
    <row r="41" spans="1:14" s="58" customFormat="1">
      <c r="A41" s="228"/>
      <c r="B41" s="14" t="s">
        <v>28</v>
      </c>
      <c r="C41" s="98">
        <v>58</v>
      </c>
      <c r="D41" s="98">
        <v>58.440893000000003</v>
      </c>
      <c r="E41" s="90">
        <v>0</v>
      </c>
      <c r="F41" s="26">
        <v>0</v>
      </c>
      <c r="G41" s="72">
        <v>13</v>
      </c>
      <c r="H41" s="98">
        <v>24778.789843999999</v>
      </c>
      <c r="I41" s="75">
        <v>-1.2460000000000007E-15</v>
      </c>
      <c r="J41" s="98">
        <v>-1.2458754000000006E-19</v>
      </c>
      <c r="K41" s="98">
        <v>1.2460000000000007E-23</v>
      </c>
      <c r="L41" s="98">
        <v>0</v>
      </c>
      <c r="M41" s="31">
        <v>0</v>
      </c>
      <c r="N41" s="175">
        <v>0</v>
      </c>
    </row>
    <row r="42" spans="1:14" s="58" customFormat="1">
      <c r="A42" s="228"/>
      <c r="B42" s="14" t="s">
        <v>29</v>
      </c>
      <c r="C42" s="98">
        <v>0</v>
      </c>
      <c r="D42" s="98"/>
      <c r="E42" s="90">
        <v>0</v>
      </c>
      <c r="F42" s="26">
        <v>0</v>
      </c>
      <c r="G42" s="72">
        <v>0</v>
      </c>
      <c r="H42" s="98">
        <v>0</v>
      </c>
      <c r="I42" s="75">
        <v>2.0819900000000001E-3</v>
      </c>
      <c r="J42" s="98">
        <v>0</v>
      </c>
      <c r="K42" s="98">
        <v>0</v>
      </c>
      <c r="L42" s="98">
        <v>2.0890000000000001E-3</v>
      </c>
      <c r="M42" s="31">
        <f>(K42-L42)/L42*100</f>
        <v>-100</v>
      </c>
      <c r="N42" s="175">
        <f>D42/D337*100</f>
        <v>0</v>
      </c>
    </row>
    <row r="43" spans="1:14" s="58" customFormat="1">
      <c r="A43" s="228"/>
      <c r="B43" s="14" t="s">
        <v>30</v>
      </c>
      <c r="C43" s="98">
        <v>1.41495849E-2</v>
      </c>
      <c r="D43" s="98">
        <v>1.4150999999999999E-2</v>
      </c>
      <c r="E43" s="90">
        <v>1.4150999999999999E-2</v>
      </c>
      <c r="F43" s="26">
        <v>0</v>
      </c>
      <c r="G43" s="72">
        <v>0</v>
      </c>
      <c r="H43" s="98">
        <v>0.24</v>
      </c>
      <c r="I43" s="75">
        <v>0</v>
      </c>
      <c r="J43" s="98">
        <v>0</v>
      </c>
      <c r="K43" s="98">
        <v>0</v>
      </c>
      <c r="L43" s="98"/>
      <c r="M43" s="31">
        <v>0</v>
      </c>
      <c r="N43" s="175">
        <v>0</v>
      </c>
    </row>
    <row r="44" spans="1:14" s="58" customFormat="1" ht="14.25" thickBot="1">
      <c r="A44" s="229"/>
      <c r="B44" s="35" t="s">
        <v>31</v>
      </c>
      <c r="C44" s="36">
        <f>C32+C34+C35+C36+C37+C38+C39+C40</f>
        <v>1604.6796679999995</v>
      </c>
      <c r="D44" s="36">
        <f t="shared" ref="D44:L44" si="11">D32+D34+D35+D36+D37+D38+D39+D40</f>
        <v>4060.4692530000002</v>
      </c>
      <c r="E44" s="36">
        <f t="shared" si="11"/>
        <v>3150.9420610000002</v>
      </c>
      <c r="F44" s="212">
        <f>(D44-E44)/E44*100</f>
        <v>28.865246468903571</v>
      </c>
      <c r="G44" s="36">
        <f t="shared" si="11"/>
        <v>53379</v>
      </c>
      <c r="H44" s="36">
        <f t="shared" si="11"/>
        <v>8923924.6048029996</v>
      </c>
      <c r="I44" s="36">
        <f t="shared" si="11"/>
        <v>2375.31486399</v>
      </c>
      <c r="J44" s="36">
        <f t="shared" si="11"/>
        <v>745.32113700000002</v>
      </c>
      <c r="K44" s="36">
        <f t="shared" si="11"/>
        <v>2115.5046440000006</v>
      </c>
      <c r="L44" s="36">
        <f t="shared" si="11"/>
        <v>2091.6435069999998</v>
      </c>
      <c r="M44" s="36">
        <f t="shared" ref="M44" si="12">(K44-L44)/L44*100</f>
        <v>1.1407841212016241</v>
      </c>
      <c r="N44" s="213">
        <f>D44/D339*100</f>
        <v>14.899399447012012</v>
      </c>
    </row>
    <row r="45" spans="1:14" s="57" customFormat="1">
      <c r="A45" s="60"/>
      <c r="B45" s="7"/>
      <c r="C45" s="119"/>
      <c r="D45" s="119"/>
      <c r="E45" s="119"/>
      <c r="F45" s="159"/>
      <c r="G45" s="119"/>
      <c r="H45" s="119"/>
      <c r="I45" s="119"/>
      <c r="J45" s="119"/>
      <c r="K45" s="119"/>
      <c r="L45" s="119"/>
      <c r="M45" s="119"/>
      <c r="N45" s="174"/>
    </row>
    <row r="46" spans="1:14" s="57" customFormat="1">
      <c r="A46" s="60"/>
      <c r="B46" s="7"/>
      <c r="C46" s="119"/>
      <c r="D46" s="119"/>
      <c r="E46" s="119"/>
      <c r="F46" s="159"/>
      <c r="G46" s="119"/>
      <c r="H46" s="119"/>
      <c r="I46" s="119"/>
      <c r="J46" s="119"/>
      <c r="K46" s="119"/>
      <c r="L46" s="119"/>
      <c r="M46" s="119"/>
      <c r="N46" s="174"/>
    </row>
    <row r="48" spans="1:14" s="57" customFormat="1" ht="18.75">
      <c r="A48" s="221" t="str">
        <f>A1</f>
        <v>2022年1-2月丹东市财产保险业务统计表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</row>
    <row r="49" spans="1:14" s="57" customFormat="1" ht="14.25" thickBot="1">
      <c r="B49" s="59" t="s">
        <v>0</v>
      </c>
      <c r="C49" s="58"/>
      <c r="D49" s="58"/>
      <c r="F49" s="154"/>
      <c r="G49" s="73" t="str">
        <f>G2</f>
        <v>（2022年1-2月）</v>
      </c>
      <c r="H49" s="58"/>
      <c r="I49" s="58"/>
      <c r="J49" s="58"/>
      <c r="K49" s="58"/>
      <c r="L49" s="59" t="s">
        <v>1</v>
      </c>
      <c r="N49" s="174"/>
    </row>
    <row r="50" spans="1:14" ht="13.5" customHeight="1">
      <c r="A50" s="218" t="s">
        <v>119</v>
      </c>
      <c r="B50" s="9" t="s">
        <v>3</v>
      </c>
      <c r="C50" s="230" t="s">
        <v>4</v>
      </c>
      <c r="D50" s="231"/>
      <c r="E50" s="231"/>
      <c r="F50" s="232"/>
      <c r="G50" s="222" t="s">
        <v>5</v>
      </c>
      <c r="H50" s="222"/>
      <c r="I50" s="222" t="s">
        <v>6</v>
      </c>
      <c r="J50" s="222"/>
      <c r="K50" s="222"/>
      <c r="L50" s="222"/>
      <c r="M50" s="222"/>
      <c r="N50" s="225" t="s">
        <v>7</v>
      </c>
    </row>
    <row r="51" spans="1:14">
      <c r="A51" s="219"/>
      <c r="B51" s="10" t="s">
        <v>8</v>
      </c>
      <c r="C51" s="233" t="s">
        <v>9</v>
      </c>
      <c r="D51" s="233" t="s">
        <v>10</v>
      </c>
      <c r="E51" s="233" t="s">
        <v>11</v>
      </c>
      <c r="F51" s="160" t="s">
        <v>12</v>
      </c>
      <c r="G51" s="224" t="s">
        <v>13</v>
      </c>
      <c r="H51" s="224" t="s">
        <v>14</v>
      </c>
      <c r="I51" s="206" t="s">
        <v>13</v>
      </c>
      <c r="J51" s="224" t="s">
        <v>15</v>
      </c>
      <c r="K51" s="224"/>
      <c r="L51" s="224"/>
      <c r="M51" s="206" t="s">
        <v>12</v>
      </c>
      <c r="N51" s="226"/>
    </row>
    <row r="52" spans="1:14">
      <c r="A52" s="220"/>
      <c r="B52" s="170" t="s">
        <v>16</v>
      </c>
      <c r="C52" s="234"/>
      <c r="D52" s="234"/>
      <c r="E52" s="234"/>
      <c r="F52" s="161" t="s">
        <v>17</v>
      </c>
      <c r="G52" s="224"/>
      <c r="H52" s="224"/>
      <c r="I52" s="33" t="s">
        <v>18</v>
      </c>
      <c r="J52" s="206" t="s">
        <v>9</v>
      </c>
      <c r="K52" s="206" t="s">
        <v>10</v>
      </c>
      <c r="L52" s="206" t="s">
        <v>11</v>
      </c>
      <c r="M52" s="206" t="s">
        <v>17</v>
      </c>
      <c r="N52" s="207" t="s">
        <v>17</v>
      </c>
    </row>
    <row r="53" spans="1:14" ht="14.25" customHeight="1">
      <c r="A53" s="219" t="s">
        <v>34</v>
      </c>
      <c r="B53" s="206" t="s">
        <v>19</v>
      </c>
      <c r="C53" s="71">
        <v>253.72268800000001</v>
      </c>
      <c r="D53" s="71">
        <v>683.94980700000099</v>
      </c>
      <c r="E53" s="171">
        <v>570.22699999999998</v>
      </c>
      <c r="F53" s="156">
        <f>(D53-E53)/E53*100</f>
        <v>19.943427266685202</v>
      </c>
      <c r="G53" s="72">
        <v>4753</v>
      </c>
      <c r="H53" s="72">
        <v>1046936.36</v>
      </c>
      <c r="I53" s="72">
        <v>680</v>
      </c>
      <c r="J53" s="72">
        <v>121.179637</v>
      </c>
      <c r="K53" s="72">
        <v>289.55897299999998</v>
      </c>
      <c r="L53" s="72">
        <v>540.72699999999998</v>
      </c>
      <c r="M53" s="31">
        <f t="shared" ref="M53:M65" si="13">(K53-L53)/L53*100</f>
        <v>-46.450062046097202</v>
      </c>
      <c r="N53" s="175">
        <f t="shared" ref="N53:N65" si="14">D53/D327*100</f>
        <v>4.9018369642181394</v>
      </c>
    </row>
    <row r="54" spans="1:14" ht="14.25" customHeight="1">
      <c r="A54" s="219"/>
      <c r="B54" s="206" t="s">
        <v>20</v>
      </c>
      <c r="C54" s="72">
        <v>81.846185000000006</v>
      </c>
      <c r="D54" s="72">
        <v>214.079206</v>
      </c>
      <c r="E54" s="72">
        <v>128.2602</v>
      </c>
      <c r="F54" s="156">
        <f>(D54-E54)/E54*100</f>
        <v>66.910082784838949</v>
      </c>
      <c r="G54" s="72">
        <v>2337</v>
      </c>
      <c r="H54" s="72">
        <v>46640</v>
      </c>
      <c r="I54" s="72">
        <v>259</v>
      </c>
      <c r="J54" s="72">
        <v>44.345503999999998</v>
      </c>
      <c r="K54" s="72">
        <v>78.487931000000003</v>
      </c>
      <c r="L54" s="72">
        <v>162.38489999999999</v>
      </c>
      <c r="M54" s="31">
        <f t="shared" si="13"/>
        <v>-51.665499070418484</v>
      </c>
      <c r="N54" s="175">
        <f t="shared" si="14"/>
        <v>4.9577035489247363</v>
      </c>
    </row>
    <row r="55" spans="1:14" ht="14.25" customHeight="1">
      <c r="A55" s="219"/>
      <c r="B55" s="206" t="s">
        <v>21</v>
      </c>
      <c r="C55" s="72">
        <v>15.360321000000001</v>
      </c>
      <c r="D55" s="72">
        <v>57.703175000000002</v>
      </c>
      <c r="E55" s="72">
        <v>62.259099999999997</v>
      </c>
      <c r="F55" s="156">
        <f>(D55-E55)/E55*100</f>
        <v>-7.3176852861669941</v>
      </c>
      <c r="G55" s="72">
        <v>104</v>
      </c>
      <c r="H55" s="72">
        <v>79935.509999999995</v>
      </c>
      <c r="I55" s="72">
        <v>2</v>
      </c>
      <c r="J55" s="72">
        <v>0</v>
      </c>
      <c r="K55" s="72">
        <v>11.236136999999999</v>
      </c>
      <c r="L55" s="72">
        <v>12.2127</v>
      </c>
      <c r="M55" s="31">
        <f t="shared" si="13"/>
        <v>-7.9962907465179729</v>
      </c>
      <c r="N55" s="175">
        <f t="shared" si="14"/>
        <v>7.199137065338884</v>
      </c>
    </row>
    <row r="56" spans="1:14" ht="14.25" customHeight="1">
      <c r="A56" s="219"/>
      <c r="B56" s="206" t="s">
        <v>22</v>
      </c>
      <c r="C56" s="72">
        <v>5.2443559999999998</v>
      </c>
      <c r="D56" s="72">
        <v>11.969851999999999</v>
      </c>
      <c r="E56" s="72">
        <v>8.2851999999999997</v>
      </c>
      <c r="F56" s="156">
        <f>(D56-E56)/E56*100</f>
        <v>44.472698305412059</v>
      </c>
      <c r="G56" s="72">
        <v>605</v>
      </c>
      <c r="H56" s="72">
        <v>19301.21</v>
      </c>
      <c r="I56" s="72">
        <v>69</v>
      </c>
      <c r="J56" s="72">
        <v>4.8326310000000001</v>
      </c>
      <c r="K56" s="72">
        <v>20.003641999999999</v>
      </c>
      <c r="L56" s="72">
        <v>2.4706999999999999</v>
      </c>
      <c r="M56" s="31">
        <f t="shared" si="13"/>
        <v>709.63459748249477</v>
      </c>
      <c r="N56" s="175">
        <f t="shared" si="14"/>
        <v>3.559711923018579</v>
      </c>
    </row>
    <row r="57" spans="1:14" ht="14.25" customHeight="1">
      <c r="A57" s="219"/>
      <c r="B57" s="206" t="s">
        <v>23</v>
      </c>
      <c r="C57" s="72">
        <v>0</v>
      </c>
      <c r="D57" s="72">
        <v>0</v>
      </c>
      <c r="E57" s="72">
        <v>0</v>
      </c>
      <c r="F57" s="156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31">
        <v>0</v>
      </c>
      <c r="N57" s="175">
        <f t="shared" si="14"/>
        <v>0</v>
      </c>
    </row>
    <row r="58" spans="1:14" ht="14.25" customHeight="1">
      <c r="A58" s="219"/>
      <c r="B58" s="206" t="s">
        <v>24</v>
      </c>
      <c r="C58" s="72">
        <v>18.543261000000001</v>
      </c>
      <c r="D58" s="72">
        <v>82.338789000000006</v>
      </c>
      <c r="E58" s="72">
        <v>158.0839</v>
      </c>
      <c r="F58" s="156">
        <f>(D58-E58)/E58*100</f>
        <v>-47.914500464626691</v>
      </c>
      <c r="G58" s="72">
        <v>139</v>
      </c>
      <c r="H58" s="72">
        <v>12751202.199999999</v>
      </c>
      <c r="I58" s="72">
        <v>74</v>
      </c>
      <c r="J58" s="72">
        <v>44.486687000000003</v>
      </c>
      <c r="K58" s="72">
        <v>105.637197</v>
      </c>
      <c r="L58" s="72">
        <v>112.9543</v>
      </c>
      <c r="M58" s="31">
        <f t="shared" si="13"/>
        <v>-6.477932225687737</v>
      </c>
      <c r="N58" s="175">
        <f t="shared" si="14"/>
        <v>5.0914955390404248</v>
      </c>
    </row>
    <row r="59" spans="1:14" ht="14.25" customHeight="1">
      <c r="A59" s="219"/>
      <c r="B59" s="206" t="s">
        <v>25</v>
      </c>
      <c r="C59" s="74">
        <v>31.0566</v>
      </c>
      <c r="D59" s="74">
        <v>295.903794</v>
      </c>
      <c r="E59" s="74">
        <v>209.89009999999999</v>
      </c>
      <c r="F59" s="156">
        <f>(D59-E59)/E59*100</f>
        <v>40.980348287032129</v>
      </c>
      <c r="G59" s="74">
        <v>95</v>
      </c>
      <c r="H59" s="74">
        <v>5946.7</v>
      </c>
      <c r="I59" s="74">
        <v>434</v>
      </c>
      <c r="J59" s="72">
        <v>38.664999999999999</v>
      </c>
      <c r="K59" s="74">
        <v>101.655</v>
      </c>
      <c r="L59" s="74">
        <v>92.700500000000005</v>
      </c>
      <c r="M59" s="31">
        <f t="shared" si="13"/>
        <v>9.6596026990145631</v>
      </c>
      <c r="N59" s="175">
        <f t="shared" si="14"/>
        <v>15.270500560254785</v>
      </c>
    </row>
    <row r="60" spans="1:14" ht="14.25" customHeight="1">
      <c r="A60" s="219"/>
      <c r="B60" s="206" t="s">
        <v>26</v>
      </c>
      <c r="C60" s="72">
        <v>11.472524</v>
      </c>
      <c r="D60" s="72">
        <v>45.153871000000002</v>
      </c>
      <c r="E60" s="72">
        <v>40.153199999999998</v>
      </c>
      <c r="F60" s="156">
        <f>(D60-E60)/E60*100</f>
        <v>12.453978761344063</v>
      </c>
      <c r="G60" s="72">
        <v>637</v>
      </c>
      <c r="H60" s="72">
        <v>216154.8</v>
      </c>
      <c r="I60" s="72">
        <v>9</v>
      </c>
      <c r="J60" s="72">
        <v>4.8989349999999998</v>
      </c>
      <c r="K60" s="72">
        <v>22.952914</v>
      </c>
      <c r="L60" s="72">
        <v>36.151400000000002</v>
      </c>
      <c r="M60" s="31">
        <f t="shared" si="13"/>
        <v>-36.508920816344599</v>
      </c>
      <c r="N60" s="175">
        <f t="shared" si="14"/>
        <v>0.59035136570444569</v>
      </c>
    </row>
    <row r="61" spans="1:14" ht="14.25" customHeight="1">
      <c r="A61" s="219"/>
      <c r="B61" s="206" t="s">
        <v>27</v>
      </c>
      <c r="C61" s="72">
        <v>0</v>
      </c>
      <c r="D61" s="72">
        <v>17.368182999999998</v>
      </c>
      <c r="E61" s="72">
        <v>14.4519</v>
      </c>
      <c r="F61" s="156">
        <f>(D61-E61)/E61*100</f>
        <v>20.179235948214409</v>
      </c>
      <c r="G61" s="72">
        <v>3</v>
      </c>
      <c r="H61" s="72">
        <v>1893.19</v>
      </c>
      <c r="I61" s="72">
        <v>1</v>
      </c>
      <c r="J61" s="72">
        <v>10.15066</v>
      </c>
      <c r="K61" s="72">
        <v>21.170076000000002</v>
      </c>
      <c r="L61" s="72">
        <v>258.60480000000001</v>
      </c>
      <c r="M61" s="31">
        <f t="shared" si="13"/>
        <v>-91.813734315836371</v>
      </c>
      <c r="N61" s="175">
        <f t="shared" si="14"/>
        <v>1.9658437300051106</v>
      </c>
    </row>
    <row r="62" spans="1:14" ht="14.25" customHeight="1">
      <c r="A62" s="219"/>
      <c r="B62" s="14" t="s">
        <v>28</v>
      </c>
      <c r="C62" s="75">
        <v>0</v>
      </c>
      <c r="D62" s="75">
        <v>11.625501</v>
      </c>
      <c r="E62" s="75">
        <v>14.4519</v>
      </c>
      <c r="F62" s="156">
        <f>(D62-E62)/E62*100</f>
        <v>-19.557283125402197</v>
      </c>
      <c r="G62" s="75">
        <v>3</v>
      </c>
      <c r="H62" s="75">
        <v>1664.83</v>
      </c>
      <c r="I62" s="75">
        <v>1</v>
      </c>
      <c r="J62" s="72">
        <v>0</v>
      </c>
      <c r="K62" s="75">
        <v>0</v>
      </c>
      <c r="L62" s="75">
        <v>0</v>
      </c>
      <c r="M62" s="31">
        <v>0</v>
      </c>
      <c r="N62" s="175">
        <f t="shared" si="14"/>
        <v>9.1579952198191616</v>
      </c>
    </row>
    <row r="63" spans="1:14" ht="14.25" customHeight="1">
      <c r="A63" s="219"/>
      <c r="B63" s="14" t="s">
        <v>29</v>
      </c>
      <c r="C63" s="75">
        <v>0</v>
      </c>
      <c r="D63" s="75">
        <v>0</v>
      </c>
      <c r="E63" s="75">
        <v>0</v>
      </c>
      <c r="F63" s="156">
        <v>0</v>
      </c>
      <c r="G63" s="75">
        <v>0</v>
      </c>
      <c r="H63" s="75">
        <v>0</v>
      </c>
      <c r="I63" s="75">
        <v>0</v>
      </c>
      <c r="J63" s="72">
        <v>0.42304000000000003</v>
      </c>
      <c r="K63" s="75">
        <v>0.42304000000000003</v>
      </c>
      <c r="L63" s="75">
        <v>2.7</v>
      </c>
      <c r="M63" s="31">
        <f>(K63-L63)/L63*100</f>
        <v>-84.331851851851852</v>
      </c>
      <c r="N63" s="175">
        <f t="shared" si="14"/>
        <v>0</v>
      </c>
    </row>
    <row r="64" spans="1:14" ht="14.25" customHeight="1">
      <c r="A64" s="219"/>
      <c r="B64" s="14" t="s">
        <v>30</v>
      </c>
      <c r="C64" s="75">
        <v>0</v>
      </c>
      <c r="D64" s="75">
        <v>5.7426820000000003</v>
      </c>
      <c r="E64" s="75">
        <v>0</v>
      </c>
      <c r="F64" s="156">
        <v>0</v>
      </c>
      <c r="G64" s="75">
        <v>0</v>
      </c>
      <c r="H64" s="75">
        <v>228.36</v>
      </c>
      <c r="I64" s="75">
        <v>0</v>
      </c>
      <c r="J64" s="72">
        <v>9.7276199999999999</v>
      </c>
      <c r="K64" s="72">
        <v>20.747036000000001</v>
      </c>
      <c r="L64" s="75">
        <v>255.90479999999999</v>
      </c>
      <c r="M64" s="31">
        <f>(K64-L64)/L64*100</f>
        <v>-91.89267415069979</v>
      </c>
      <c r="N64" s="175">
        <f t="shared" si="14"/>
        <v>0.77467045150357383</v>
      </c>
    </row>
    <row r="65" spans="1:14" ht="14.25" customHeight="1" thickBot="1">
      <c r="A65" s="270"/>
      <c r="B65" s="15" t="s">
        <v>31</v>
      </c>
      <c r="C65" s="16">
        <f t="shared" ref="C65:L65" si="15">C53+C55+C56+C57+C58+C59+C60+C61</f>
        <v>335.39975000000004</v>
      </c>
      <c r="D65" s="16">
        <f t="shared" si="15"/>
        <v>1194.3874710000009</v>
      </c>
      <c r="E65" s="16">
        <f>E53+E55+E56+E57+E58+E59+E60+E61</f>
        <v>1063.3504</v>
      </c>
      <c r="F65" s="157">
        <f>(D65-E65)/E65*100</f>
        <v>12.323037730554375</v>
      </c>
      <c r="G65" s="16">
        <f t="shared" si="15"/>
        <v>6336</v>
      </c>
      <c r="H65" s="16">
        <f>H53+H55+H56+H57+H58+H59+H60+H61</f>
        <v>14121369.969999999</v>
      </c>
      <c r="I65" s="16">
        <f t="shared" si="15"/>
        <v>1269</v>
      </c>
      <c r="J65" s="16">
        <f t="shared" si="15"/>
        <v>224.21355</v>
      </c>
      <c r="K65" s="16">
        <f t="shared" si="15"/>
        <v>572.21393899999998</v>
      </c>
      <c r="L65" s="16">
        <f t="shared" si="15"/>
        <v>1055.8214</v>
      </c>
      <c r="M65" s="16">
        <f t="shared" si="13"/>
        <v>-45.803907838958374</v>
      </c>
      <c r="N65" s="176">
        <f t="shared" si="14"/>
        <v>4.3826599627093614</v>
      </c>
    </row>
    <row r="66" spans="1:14" ht="14.25" thickTop="1">
      <c r="A66" s="228" t="s">
        <v>35</v>
      </c>
      <c r="B66" s="206" t="s">
        <v>19</v>
      </c>
      <c r="C66" s="32">
        <v>33.086632000000002</v>
      </c>
      <c r="D66" s="32">
        <v>95.094920000000002</v>
      </c>
      <c r="E66" s="32">
        <v>73.228701000000001</v>
      </c>
      <c r="F66" s="156">
        <f>(D66-E66)/E66*100</f>
        <v>29.860175998479065</v>
      </c>
      <c r="G66" s="31">
        <v>922</v>
      </c>
      <c r="H66" s="31">
        <v>63422.567669999997</v>
      </c>
      <c r="I66" s="31">
        <v>102</v>
      </c>
      <c r="J66" s="31">
        <v>19.341135000000001</v>
      </c>
      <c r="K66" s="31">
        <v>64.755457000000007</v>
      </c>
      <c r="L66" s="68">
        <v>70.291471999999999</v>
      </c>
      <c r="M66" s="110">
        <f t="shared" ref="M66:M82" si="16">(K66-L66)/L66*100</f>
        <v>-7.8757989304876013</v>
      </c>
      <c r="N66" s="177">
        <f>D66/D327*100</f>
        <v>0.681540939400201</v>
      </c>
    </row>
    <row r="67" spans="1:14">
      <c r="A67" s="228"/>
      <c r="B67" s="206" t="s">
        <v>20</v>
      </c>
      <c r="C67" s="31">
        <v>14.036345000000001</v>
      </c>
      <c r="D67" s="31">
        <v>36.680359000000003</v>
      </c>
      <c r="E67" s="31">
        <v>8.7457130000000003</v>
      </c>
      <c r="F67" s="156">
        <f>(D67-E67)/E67*100</f>
        <v>319.40958958977956</v>
      </c>
      <c r="G67" s="31">
        <v>487</v>
      </c>
      <c r="H67" s="31">
        <v>9700</v>
      </c>
      <c r="I67" s="31">
        <v>33</v>
      </c>
      <c r="J67" s="31">
        <v>2.4270399999999999</v>
      </c>
      <c r="K67" s="31">
        <v>4.5346799999999998</v>
      </c>
      <c r="L67" s="68">
        <v>24.785550000000001</v>
      </c>
      <c r="M67" s="31">
        <f t="shared" si="16"/>
        <v>-81.704339827036307</v>
      </c>
      <c r="N67" s="175">
        <f>D67/D328*100</f>
        <v>0.84945357089064222</v>
      </c>
    </row>
    <row r="68" spans="1:14">
      <c r="A68" s="228"/>
      <c r="B68" s="206" t="s">
        <v>21</v>
      </c>
      <c r="C68" s="31">
        <v>0</v>
      </c>
      <c r="D68" s="31">
        <v>0</v>
      </c>
      <c r="E68" s="31">
        <v>17.252768</v>
      </c>
      <c r="F68" s="156">
        <f>(D68-E68)/E68*100</f>
        <v>-100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175">
        <f>D68/D329*100</f>
        <v>0</v>
      </c>
    </row>
    <row r="69" spans="1:14">
      <c r="A69" s="228"/>
      <c r="B69" s="206" t="s">
        <v>22</v>
      </c>
      <c r="C69" s="31">
        <v>0</v>
      </c>
      <c r="D69" s="31">
        <v>0.44811499999999999</v>
      </c>
      <c r="E69" s="31">
        <v>0.493392</v>
      </c>
      <c r="F69" s="156">
        <f>(D69-E69)/E69*100</f>
        <v>-9.1766789895255716</v>
      </c>
      <c r="G69" s="31">
        <v>1</v>
      </c>
      <c r="H69" s="31">
        <v>836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175">
        <f>D69/D330*100</f>
        <v>0.13326483137665115</v>
      </c>
    </row>
    <row r="70" spans="1:14">
      <c r="A70" s="228"/>
      <c r="B70" s="206" t="s">
        <v>23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49">
        <v>0</v>
      </c>
    </row>
    <row r="71" spans="1:14">
      <c r="A71" s="228"/>
      <c r="B71" s="206" t="s">
        <v>24</v>
      </c>
      <c r="C71" s="31">
        <v>23.172792000000001</v>
      </c>
      <c r="D71" s="31">
        <v>52.229993</v>
      </c>
      <c r="E71" s="31">
        <v>18.324245000000001</v>
      </c>
      <c r="F71" s="156">
        <f>(D71-E71)/E71*100</f>
        <v>185.03216912893274</v>
      </c>
      <c r="G71" s="31">
        <v>39</v>
      </c>
      <c r="H71" s="31">
        <v>130113.39</v>
      </c>
      <c r="I71" s="31">
        <v>5</v>
      </c>
      <c r="J71" s="31">
        <v>1.199549</v>
      </c>
      <c r="K71" s="31">
        <v>1.585866</v>
      </c>
      <c r="L71" s="68">
        <v>0.10923099999999999</v>
      </c>
      <c r="M71" s="31">
        <f>(K71-L71)/L71*100</f>
        <v>1351.8460876491106</v>
      </c>
      <c r="N71" s="175">
        <f>D71/D332*100</f>
        <v>3.2296901568908498</v>
      </c>
    </row>
    <row r="72" spans="1:14">
      <c r="A72" s="228"/>
      <c r="B72" s="206" t="s">
        <v>25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49">
        <v>0</v>
      </c>
    </row>
    <row r="73" spans="1:14">
      <c r="A73" s="228"/>
      <c r="B73" s="206" t="s">
        <v>26</v>
      </c>
      <c r="C73" s="31">
        <v>2.5350250000000001</v>
      </c>
      <c r="D73" s="31">
        <v>22.257327</v>
      </c>
      <c r="E73" s="31">
        <v>15.063549</v>
      </c>
      <c r="F73" s="156">
        <f>(D73-E73)/E73*100</f>
        <v>47.756196099604416</v>
      </c>
      <c r="G73" s="31">
        <v>215</v>
      </c>
      <c r="H73" s="31">
        <v>79609.91</v>
      </c>
      <c r="I73" s="31">
        <v>35</v>
      </c>
      <c r="J73" s="31">
        <v>1.8390839999999999</v>
      </c>
      <c r="K73" s="31">
        <v>7.3236340000000002</v>
      </c>
      <c r="L73" s="68">
        <v>4.6020139999999996</v>
      </c>
      <c r="M73" s="31">
        <f t="shared" si="16"/>
        <v>59.139759244539469</v>
      </c>
      <c r="N73" s="175">
        <f>D73/D334*100</f>
        <v>0.29099705297427175</v>
      </c>
    </row>
    <row r="74" spans="1:14">
      <c r="A74" s="228"/>
      <c r="B74" s="206" t="s">
        <v>27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49">
        <v>0</v>
      </c>
    </row>
    <row r="75" spans="1:14">
      <c r="A75" s="228"/>
      <c r="B75" s="14" t="s">
        <v>28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49">
        <v>0</v>
      </c>
    </row>
    <row r="76" spans="1:14">
      <c r="A76" s="228"/>
      <c r="B76" s="14" t="s">
        <v>29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49">
        <v>0</v>
      </c>
    </row>
    <row r="77" spans="1:14">
      <c r="A77" s="228"/>
      <c r="B77" s="14" t="s">
        <v>30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49">
        <v>0</v>
      </c>
    </row>
    <row r="78" spans="1:14" ht="14.25" thickBot="1">
      <c r="A78" s="294"/>
      <c r="B78" s="15" t="s">
        <v>31</v>
      </c>
      <c r="C78" s="16">
        <f t="shared" ref="C78:K78" si="17">C66+C68+C69+C70+C71+C72+C73+C74</f>
        <v>58.794449</v>
      </c>
      <c r="D78" s="16">
        <f t="shared" si="17"/>
        <v>170.03035500000001</v>
      </c>
      <c r="E78" s="16">
        <f t="shared" si="17"/>
        <v>124.362655</v>
      </c>
      <c r="F78" s="157">
        <f t="shared" ref="F78:F84" si="18">(D78-E78)/E78*100</f>
        <v>36.721393572692712</v>
      </c>
      <c r="G78" s="16">
        <f t="shared" si="17"/>
        <v>1177</v>
      </c>
      <c r="H78" s="16">
        <f t="shared" si="17"/>
        <v>273981.86767000001</v>
      </c>
      <c r="I78" s="16">
        <f t="shared" si="17"/>
        <v>142</v>
      </c>
      <c r="J78" s="16">
        <f t="shared" si="17"/>
        <v>22.379768000000002</v>
      </c>
      <c r="K78" s="16">
        <f t="shared" si="17"/>
        <v>73.664957000000001</v>
      </c>
      <c r="L78" s="16">
        <f>L66+L68+L69+L70+L71+L72+L73+L74</f>
        <v>75.00271699999999</v>
      </c>
      <c r="M78" s="16">
        <f t="shared" si="16"/>
        <v>-1.7836153855599508</v>
      </c>
      <c r="N78" s="176">
        <f>D78/D339*100</f>
        <v>0.62390576542121068</v>
      </c>
    </row>
    <row r="79" spans="1:14" ht="14.25" thickTop="1">
      <c r="A79" s="295" t="s">
        <v>36</v>
      </c>
      <c r="B79" s="18" t="s">
        <v>19</v>
      </c>
      <c r="C79" s="214">
        <v>78.745999999999995</v>
      </c>
      <c r="D79" s="214">
        <v>222.9187</v>
      </c>
      <c r="E79" s="214">
        <v>149.6764</v>
      </c>
      <c r="F79" s="158">
        <f t="shared" si="18"/>
        <v>48.933766445478376</v>
      </c>
      <c r="G79" s="214">
        <v>1912</v>
      </c>
      <c r="H79" s="214">
        <v>178220.91759999999</v>
      </c>
      <c r="I79" s="214">
        <v>221</v>
      </c>
      <c r="J79" s="214">
        <v>36.364400000000003</v>
      </c>
      <c r="K79" s="214">
        <v>140.19409999999999</v>
      </c>
      <c r="L79" s="214">
        <v>180.7353</v>
      </c>
      <c r="M79" s="110">
        <f t="shared" si="16"/>
        <v>-22.431257203213764</v>
      </c>
      <c r="N79" s="177">
        <f t="shared" ref="N79:N84" si="19">D79/D327*100</f>
        <v>1.5976481205081365</v>
      </c>
    </row>
    <row r="80" spans="1:14">
      <c r="A80" s="219"/>
      <c r="B80" s="206" t="s">
        <v>20</v>
      </c>
      <c r="C80" s="23">
        <v>31.917400000000001</v>
      </c>
      <c r="D80" s="23">
        <v>88.563800000000001</v>
      </c>
      <c r="E80" s="23">
        <v>21.0977</v>
      </c>
      <c r="F80" s="156">
        <f t="shared" si="18"/>
        <v>319.77940723396387</v>
      </c>
      <c r="G80" s="23">
        <v>1020</v>
      </c>
      <c r="H80" s="23">
        <v>20400</v>
      </c>
      <c r="I80" s="23">
        <v>89</v>
      </c>
      <c r="J80" s="23">
        <v>7.2613000000000003</v>
      </c>
      <c r="K80" s="23">
        <v>41.126600000000003</v>
      </c>
      <c r="L80" s="23">
        <v>53.837000000000003</v>
      </c>
      <c r="M80" s="31">
        <f t="shared" si="16"/>
        <v>-23.60904210858703</v>
      </c>
      <c r="N80" s="175">
        <f t="shared" si="19"/>
        <v>2.0509841837056357</v>
      </c>
    </row>
    <row r="81" spans="1:14">
      <c r="A81" s="219"/>
      <c r="B81" s="206" t="s">
        <v>21</v>
      </c>
      <c r="C81" s="23">
        <v>3.1774</v>
      </c>
      <c r="D81" s="23">
        <v>3.5691999999999999</v>
      </c>
      <c r="E81" s="23">
        <v>3.7578</v>
      </c>
      <c r="F81" s="156">
        <f t="shared" si="18"/>
        <v>-5.01889403374315</v>
      </c>
      <c r="G81" s="23">
        <v>6</v>
      </c>
      <c r="H81" s="23">
        <v>26774.2</v>
      </c>
      <c r="I81" s="23">
        <v>1</v>
      </c>
      <c r="J81" s="23">
        <v>0</v>
      </c>
      <c r="K81" s="23">
        <v>1.0834999999999999</v>
      </c>
      <c r="L81" s="23">
        <v>10.2753</v>
      </c>
      <c r="M81" s="31">
        <f t="shared" si="16"/>
        <v>-89.455295709127725</v>
      </c>
      <c r="N81" s="175">
        <f t="shared" si="19"/>
        <v>0.44529889410084522</v>
      </c>
    </row>
    <row r="82" spans="1:14">
      <c r="A82" s="219"/>
      <c r="B82" s="206" t="s">
        <v>22</v>
      </c>
      <c r="C82" s="23">
        <v>0.42059999999999997</v>
      </c>
      <c r="D82" s="23">
        <v>0.69030000000000002</v>
      </c>
      <c r="E82" s="23">
        <v>0.99260000000000004</v>
      </c>
      <c r="F82" s="156">
        <f t="shared" si="18"/>
        <v>-30.455369736046745</v>
      </c>
      <c r="G82" s="23">
        <v>63</v>
      </c>
      <c r="H82" s="23">
        <v>5985.9</v>
      </c>
      <c r="I82" s="23">
        <v>0</v>
      </c>
      <c r="J82" s="23">
        <v>0</v>
      </c>
      <c r="K82" s="23">
        <v>0</v>
      </c>
      <c r="L82" s="23">
        <v>0.1</v>
      </c>
      <c r="M82" s="31">
        <f t="shared" si="16"/>
        <v>-100</v>
      </c>
      <c r="N82" s="175">
        <f t="shared" si="19"/>
        <v>0.20528818071098331</v>
      </c>
    </row>
    <row r="83" spans="1:14">
      <c r="A83" s="219"/>
      <c r="B83" s="206" t="s">
        <v>23</v>
      </c>
      <c r="C83" s="23">
        <v>3.5727000000000002</v>
      </c>
      <c r="D83" s="23">
        <v>8.7853999999999992</v>
      </c>
      <c r="E83" s="23">
        <v>5.1826999999999996</v>
      </c>
      <c r="F83" s="156">
        <f t="shared" si="18"/>
        <v>69.513959905068774</v>
      </c>
      <c r="G83" s="23">
        <v>97</v>
      </c>
      <c r="H83" s="23">
        <v>82165.001399999994</v>
      </c>
      <c r="I83" s="23">
        <v>0</v>
      </c>
      <c r="J83" s="23">
        <v>0</v>
      </c>
      <c r="K83" s="23">
        <v>0</v>
      </c>
      <c r="L83" s="23">
        <v>0</v>
      </c>
      <c r="M83" s="31">
        <v>0</v>
      </c>
      <c r="N83" s="175">
        <f t="shared" si="19"/>
        <v>11.748066070201425</v>
      </c>
    </row>
    <row r="84" spans="1:14">
      <c r="A84" s="219"/>
      <c r="B84" s="206" t="s">
        <v>24</v>
      </c>
      <c r="C84" s="23">
        <v>1.9036</v>
      </c>
      <c r="D84" s="23">
        <v>15.834300000000001</v>
      </c>
      <c r="E84" s="23">
        <v>7.3859000000000004</v>
      </c>
      <c r="F84" s="156">
        <f t="shared" si="18"/>
        <v>114.38551835253659</v>
      </c>
      <c r="G84" s="23">
        <v>23</v>
      </c>
      <c r="H84" s="23">
        <v>15104.341700000001</v>
      </c>
      <c r="I84" s="23">
        <v>2</v>
      </c>
      <c r="J84" s="23">
        <v>0</v>
      </c>
      <c r="K84" s="23">
        <v>0.2</v>
      </c>
      <c r="L84" s="23">
        <v>20.052700000000002</v>
      </c>
      <c r="M84" s="31">
        <f>(K84-L84)/L84*100</f>
        <v>-99.002628075022329</v>
      </c>
      <c r="N84" s="175">
        <f t="shared" si="19"/>
        <v>0.97912865604360289</v>
      </c>
    </row>
    <row r="85" spans="1:14">
      <c r="A85" s="219"/>
      <c r="B85" s="206" t="s">
        <v>25</v>
      </c>
      <c r="C85" s="23">
        <v>0</v>
      </c>
      <c r="D85" s="23">
        <v>0</v>
      </c>
      <c r="E85" s="23">
        <v>0</v>
      </c>
      <c r="F85" s="156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31">
        <v>0</v>
      </c>
      <c r="N85" s="49">
        <v>0</v>
      </c>
    </row>
    <row r="86" spans="1:14">
      <c r="A86" s="219"/>
      <c r="B86" s="206" t="s">
        <v>26</v>
      </c>
      <c r="C86" s="23">
        <v>17.198799999999999</v>
      </c>
      <c r="D86" s="23">
        <v>49.921399999999998</v>
      </c>
      <c r="E86" s="23">
        <v>50.731499999999997</v>
      </c>
      <c r="F86" s="156">
        <f>(D86-E86)/E86*100</f>
        <v>-1.5968382563101791</v>
      </c>
      <c r="G86" s="23">
        <v>771</v>
      </c>
      <c r="H86" s="23">
        <v>302058.81</v>
      </c>
      <c r="I86" s="23">
        <v>153</v>
      </c>
      <c r="J86" s="23">
        <v>11.5847</v>
      </c>
      <c r="K86" s="23">
        <v>25.802900000000001</v>
      </c>
      <c r="L86" s="23">
        <v>46.431600000000003</v>
      </c>
      <c r="M86" s="31">
        <f>(K86-L86)/L86*100</f>
        <v>-44.428148071571947</v>
      </c>
      <c r="N86" s="175">
        <f>D86/D334*100</f>
        <v>0.65268305939656679</v>
      </c>
    </row>
    <row r="87" spans="1:14">
      <c r="A87" s="219"/>
      <c r="B87" s="206" t="s">
        <v>27</v>
      </c>
      <c r="C87" s="23">
        <v>0</v>
      </c>
      <c r="D87" s="23">
        <v>0</v>
      </c>
      <c r="E87" s="23">
        <v>0</v>
      </c>
      <c r="F87" s="156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31">
        <v>0</v>
      </c>
      <c r="N87" s="175">
        <f>D87/D335*100</f>
        <v>0</v>
      </c>
    </row>
    <row r="88" spans="1:14">
      <c r="A88" s="219"/>
      <c r="B88" s="14" t="s">
        <v>28</v>
      </c>
      <c r="C88" s="23">
        <v>0</v>
      </c>
      <c r="D88" s="23">
        <v>0</v>
      </c>
      <c r="E88" s="23">
        <v>0</v>
      </c>
      <c r="F88" s="156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>
        <v>0</v>
      </c>
      <c r="N88" s="175">
        <f>D88/D336*100</f>
        <v>0</v>
      </c>
    </row>
    <row r="89" spans="1:14">
      <c r="A89" s="219"/>
      <c r="B89" s="14" t="s">
        <v>29</v>
      </c>
      <c r="C89" s="23">
        <v>0</v>
      </c>
      <c r="D89" s="23">
        <v>0</v>
      </c>
      <c r="E89" s="13">
        <v>0</v>
      </c>
      <c r="F89" s="156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>
        <v>0</v>
      </c>
      <c r="N89" s="175">
        <f>D89/D337*100</f>
        <v>0</v>
      </c>
    </row>
    <row r="90" spans="1:14">
      <c r="A90" s="219"/>
      <c r="B90" s="14" t="s">
        <v>30</v>
      </c>
      <c r="C90" s="33">
        <v>0</v>
      </c>
      <c r="D90" s="33">
        <v>0</v>
      </c>
      <c r="E90" s="33">
        <v>0</v>
      </c>
      <c r="F90" s="156">
        <v>0</v>
      </c>
      <c r="G90" s="61">
        <v>0</v>
      </c>
      <c r="H90" s="61">
        <v>0</v>
      </c>
      <c r="I90" s="77">
        <v>0</v>
      </c>
      <c r="J90" s="23">
        <v>0</v>
      </c>
      <c r="K90" s="23">
        <v>0</v>
      </c>
      <c r="L90" s="13">
        <v>0</v>
      </c>
      <c r="M90" s="31">
        <v>0</v>
      </c>
      <c r="N90" s="49">
        <v>0</v>
      </c>
    </row>
    <row r="91" spans="1:14" ht="14.25" thickBot="1">
      <c r="A91" s="296"/>
      <c r="B91" s="35" t="s">
        <v>31</v>
      </c>
      <c r="C91" s="36">
        <f t="shared" ref="C91:K91" si="20">C79+C81+C82+C83+C84+C85+C86+C87</f>
        <v>105.01909999999998</v>
      </c>
      <c r="D91" s="36">
        <f t="shared" si="20"/>
        <v>301.71930000000003</v>
      </c>
      <c r="E91" s="36">
        <f t="shared" si="20"/>
        <v>217.7269</v>
      </c>
      <c r="F91" s="212">
        <f>(D91-E91)/E91*100</f>
        <v>38.576951217327775</v>
      </c>
      <c r="G91" s="36">
        <f t="shared" si="20"/>
        <v>2872</v>
      </c>
      <c r="H91" s="36">
        <f t="shared" si="20"/>
        <v>610309.1706999999</v>
      </c>
      <c r="I91" s="36">
        <f t="shared" si="20"/>
        <v>377</v>
      </c>
      <c r="J91" s="36">
        <f t="shared" si="20"/>
        <v>47.949100000000001</v>
      </c>
      <c r="K91" s="36">
        <f t="shared" si="20"/>
        <v>167.28049999999996</v>
      </c>
      <c r="L91" s="36">
        <f>L79+L81+L82+L83+L84+L85+L86+L87</f>
        <v>257.5949</v>
      </c>
      <c r="M91" s="36">
        <f>(K91-L91)/L91*100</f>
        <v>-35.060632023382468</v>
      </c>
      <c r="N91" s="213">
        <f>D91/D339*100</f>
        <v>1.1071223771123213</v>
      </c>
    </row>
    <row r="95" spans="1:14" s="57" customFormat="1" ht="18.75">
      <c r="A95" s="221" t="str">
        <f>A1</f>
        <v>2022年1-2月丹东市财产保险业务统计表</v>
      </c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</row>
    <row r="96" spans="1:14" s="57" customFormat="1" ht="14.25" thickBot="1">
      <c r="B96" s="59" t="s">
        <v>0</v>
      </c>
      <c r="C96" s="58"/>
      <c r="D96" s="58"/>
      <c r="F96" s="154"/>
      <c r="G96" s="73" t="str">
        <f>G2</f>
        <v>（2022年1-2月）</v>
      </c>
      <c r="H96" s="58"/>
      <c r="I96" s="58"/>
      <c r="J96" s="58"/>
      <c r="K96" s="58"/>
      <c r="L96" s="59" t="s">
        <v>1</v>
      </c>
      <c r="N96" s="174"/>
    </row>
    <row r="97" spans="1:14" ht="13.5" customHeight="1">
      <c r="A97" s="218" t="s">
        <v>120</v>
      </c>
      <c r="B97" s="9" t="s">
        <v>3</v>
      </c>
      <c r="C97" s="230" t="s">
        <v>4</v>
      </c>
      <c r="D97" s="231"/>
      <c r="E97" s="231"/>
      <c r="F97" s="232"/>
      <c r="G97" s="222" t="s">
        <v>5</v>
      </c>
      <c r="H97" s="222"/>
      <c r="I97" s="222" t="s">
        <v>6</v>
      </c>
      <c r="J97" s="222"/>
      <c r="K97" s="222"/>
      <c r="L97" s="222"/>
      <c r="M97" s="222"/>
      <c r="N97" s="225" t="s">
        <v>7</v>
      </c>
    </row>
    <row r="98" spans="1:14">
      <c r="A98" s="219"/>
      <c r="B98" s="10" t="s">
        <v>8</v>
      </c>
      <c r="C98" s="233" t="s">
        <v>9</v>
      </c>
      <c r="D98" s="233" t="s">
        <v>10</v>
      </c>
      <c r="E98" s="233" t="s">
        <v>11</v>
      </c>
      <c r="F98" s="160" t="s">
        <v>12</v>
      </c>
      <c r="G98" s="224" t="s">
        <v>13</v>
      </c>
      <c r="H98" s="224" t="s">
        <v>14</v>
      </c>
      <c r="I98" s="206" t="s">
        <v>13</v>
      </c>
      <c r="J98" s="224" t="s">
        <v>15</v>
      </c>
      <c r="K98" s="224"/>
      <c r="L98" s="224"/>
      <c r="M98" s="206" t="s">
        <v>12</v>
      </c>
      <c r="N98" s="226"/>
    </row>
    <row r="99" spans="1:14">
      <c r="A99" s="220"/>
      <c r="B99" s="170" t="s">
        <v>16</v>
      </c>
      <c r="C99" s="234"/>
      <c r="D99" s="234"/>
      <c r="E99" s="234"/>
      <c r="F99" s="161" t="s">
        <v>17</v>
      </c>
      <c r="G99" s="224"/>
      <c r="H99" s="224"/>
      <c r="I99" s="33" t="s">
        <v>18</v>
      </c>
      <c r="J99" s="206" t="s">
        <v>9</v>
      </c>
      <c r="K99" s="206" t="s">
        <v>10</v>
      </c>
      <c r="L99" s="206" t="s">
        <v>11</v>
      </c>
      <c r="M99" s="206" t="s">
        <v>17</v>
      </c>
      <c r="N99" s="207" t="s">
        <v>17</v>
      </c>
    </row>
    <row r="100" spans="1:14" ht="14.25" customHeight="1">
      <c r="A100" s="297" t="s">
        <v>37</v>
      </c>
      <c r="B100" s="206" t="s">
        <v>19</v>
      </c>
      <c r="C100" s="75">
        <v>54.39</v>
      </c>
      <c r="D100" s="75">
        <v>131.63</v>
      </c>
      <c r="E100" s="75">
        <v>100.78</v>
      </c>
      <c r="F100" s="156">
        <f>(D100-E100)/E100*100</f>
        <v>30.61123238737844</v>
      </c>
      <c r="G100" s="75">
        <v>1253</v>
      </c>
      <c r="H100" s="75">
        <v>84262.29</v>
      </c>
      <c r="I100" s="72">
        <v>160</v>
      </c>
      <c r="J100" s="72">
        <v>29.55</v>
      </c>
      <c r="K100" s="72">
        <v>146.12</v>
      </c>
      <c r="L100" s="72">
        <v>129.6</v>
      </c>
      <c r="M100" s="31">
        <f>(K100-L100)/L100*100</f>
        <v>12.746913580246922</v>
      </c>
      <c r="N100" s="175">
        <f t="shared" ref="N100:N105" si="21">D100/D327*100</f>
        <v>0.94338618564744003</v>
      </c>
    </row>
    <row r="101" spans="1:14" ht="14.25" customHeight="1">
      <c r="A101" s="219"/>
      <c r="B101" s="206" t="s">
        <v>20</v>
      </c>
      <c r="C101" s="75">
        <v>23.09</v>
      </c>
      <c r="D101" s="75">
        <v>54.16</v>
      </c>
      <c r="E101" s="75">
        <v>25.8</v>
      </c>
      <c r="F101" s="156">
        <f>(D101-E101)/E101*100</f>
        <v>109.92248062015501</v>
      </c>
      <c r="G101" s="75">
        <v>668</v>
      </c>
      <c r="H101" s="75">
        <v>13380</v>
      </c>
      <c r="I101" s="72">
        <v>73</v>
      </c>
      <c r="J101" s="72">
        <v>9.1999999999999993</v>
      </c>
      <c r="K101" s="72">
        <v>35.659999999999997</v>
      </c>
      <c r="L101" s="72">
        <v>28.19</v>
      </c>
      <c r="M101" s="31">
        <f>(K101-L101)/L101*100</f>
        <v>26.498758424973378</v>
      </c>
      <c r="N101" s="175">
        <f t="shared" si="21"/>
        <v>1.2542517754375628</v>
      </c>
    </row>
    <row r="102" spans="1:14" ht="14.25" customHeight="1">
      <c r="A102" s="219"/>
      <c r="B102" s="206" t="s">
        <v>21</v>
      </c>
      <c r="C102" s="75">
        <v>0</v>
      </c>
      <c r="D102" s="75">
        <v>1.53</v>
      </c>
      <c r="E102" s="75">
        <v>1.52</v>
      </c>
      <c r="F102" s="156">
        <f>(D102-E102)/E102*100</f>
        <v>0.65789473684210587</v>
      </c>
      <c r="G102" s="75">
        <v>0</v>
      </c>
      <c r="H102" s="75">
        <v>0</v>
      </c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175">
        <f t="shared" si="21"/>
        <v>0.19088515857175087</v>
      </c>
    </row>
    <row r="103" spans="1:14" ht="14.25" customHeight="1">
      <c r="A103" s="219"/>
      <c r="B103" s="206" t="s">
        <v>22</v>
      </c>
      <c r="C103" s="75">
        <v>0</v>
      </c>
      <c r="D103" s="75">
        <v>0</v>
      </c>
      <c r="E103" s="75">
        <v>0.01</v>
      </c>
      <c r="F103" s="156">
        <f>(D103-E103)/E103*100</f>
        <v>-100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175">
        <f t="shared" si="21"/>
        <v>0</v>
      </c>
    </row>
    <row r="104" spans="1:14" ht="14.25" customHeight="1">
      <c r="A104" s="219"/>
      <c r="B104" s="206" t="s">
        <v>23</v>
      </c>
      <c r="C104" s="75">
        <v>0</v>
      </c>
      <c r="D104" s="75">
        <v>0</v>
      </c>
      <c r="E104" s="75">
        <v>0</v>
      </c>
      <c r="F104" s="75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175">
        <f t="shared" si="21"/>
        <v>0</v>
      </c>
    </row>
    <row r="105" spans="1:14" ht="14.25" customHeight="1">
      <c r="A105" s="219"/>
      <c r="B105" s="206" t="s">
        <v>24</v>
      </c>
      <c r="C105" s="75">
        <v>1.65</v>
      </c>
      <c r="D105" s="75">
        <v>9.56</v>
      </c>
      <c r="E105" s="75">
        <v>6.71</v>
      </c>
      <c r="F105" s="156">
        <f>(D105-E105)/E105*100</f>
        <v>42.473919523099859</v>
      </c>
      <c r="G105" s="75">
        <v>32</v>
      </c>
      <c r="H105" s="75">
        <v>18653.810000000001</v>
      </c>
      <c r="I105" s="72">
        <v>4</v>
      </c>
      <c r="J105" s="72">
        <v>0</v>
      </c>
      <c r="K105" s="72">
        <v>1.77</v>
      </c>
      <c r="L105" s="72">
        <v>9.26</v>
      </c>
      <c r="M105" s="31">
        <f>(K105-L105)/L105*100</f>
        <v>-80.885529157667392</v>
      </c>
      <c r="N105" s="175">
        <f t="shared" si="21"/>
        <v>0.59115148454790201</v>
      </c>
    </row>
    <row r="106" spans="1:14" ht="14.25" customHeight="1">
      <c r="A106" s="219"/>
      <c r="B106" s="206" t="s">
        <v>25</v>
      </c>
      <c r="C106" s="75">
        <v>0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175">
        <v>0</v>
      </c>
    </row>
    <row r="107" spans="1:14" ht="14.25" customHeight="1">
      <c r="A107" s="219"/>
      <c r="B107" s="206" t="s">
        <v>26</v>
      </c>
      <c r="C107" s="75">
        <v>2.9</v>
      </c>
      <c r="D107" s="75">
        <v>19.559999999999999</v>
      </c>
      <c r="E107" s="75">
        <v>16.82</v>
      </c>
      <c r="F107" s="156">
        <f>(D107-E107)/E107*100</f>
        <v>16.290130796670621</v>
      </c>
      <c r="G107" s="75">
        <v>324</v>
      </c>
      <c r="H107" s="75">
        <v>18899.21</v>
      </c>
      <c r="I107" s="72">
        <v>4</v>
      </c>
      <c r="J107" s="72">
        <v>0.05</v>
      </c>
      <c r="K107" s="72">
        <v>0.05</v>
      </c>
      <c r="L107" s="72">
        <v>0.56999999999999995</v>
      </c>
      <c r="M107" s="31">
        <f>(K107-L107)/L107*100</f>
        <v>-91.228070175438589</v>
      </c>
      <c r="N107" s="175">
        <f>D107/D334*100</f>
        <v>0.25573162294720991</v>
      </c>
    </row>
    <row r="108" spans="1:14" ht="14.25" customHeight="1">
      <c r="A108" s="219"/>
      <c r="B108" s="206" t="s">
        <v>27</v>
      </c>
      <c r="C108" s="75">
        <v>0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175">
        <v>0</v>
      </c>
    </row>
    <row r="109" spans="1:14" ht="14.25" customHeight="1">
      <c r="A109" s="219"/>
      <c r="B109" s="14" t="s">
        <v>28</v>
      </c>
      <c r="C109" s="75">
        <v>0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175">
        <v>0</v>
      </c>
    </row>
    <row r="110" spans="1:14" ht="14.25" customHeight="1">
      <c r="A110" s="219"/>
      <c r="B110" s="14" t="s">
        <v>29</v>
      </c>
      <c r="C110" s="75">
        <v>0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175">
        <v>0</v>
      </c>
    </row>
    <row r="111" spans="1:14" ht="14.25" customHeight="1">
      <c r="A111" s="219"/>
      <c r="B111" s="14" t="s">
        <v>30</v>
      </c>
      <c r="C111" s="75">
        <v>0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5">
        <v>0</v>
      </c>
      <c r="J111" s="75">
        <v>0</v>
      </c>
      <c r="K111" s="75">
        <v>0</v>
      </c>
      <c r="L111" s="75">
        <v>0</v>
      </c>
      <c r="M111" s="75">
        <v>0</v>
      </c>
      <c r="N111" s="175">
        <v>0</v>
      </c>
    </row>
    <row r="112" spans="1:14" ht="14.25" customHeight="1" thickBot="1">
      <c r="A112" s="270"/>
      <c r="B112" s="15" t="s">
        <v>31</v>
      </c>
      <c r="C112" s="16">
        <f t="shared" ref="C112:L112" si="22">C100+C102+C103+C104+C105+C106+C107+C108</f>
        <v>58.94</v>
      </c>
      <c r="D112" s="16">
        <f t="shared" si="22"/>
        <v>162.28</v>
      </c>
      <c r="E112" s="16">
        <f t="shared" si="22"/>
        <v>125.84</v>
      </c>
      <c r="F112" s="157">
        <f>(D112-E112)/E112*100</f>
        <v>28.957406230133497</v>
      </c>
      <c r="G112" s="16">
        <f t="shared" si="22"/>
        <v>1609</v>
      </c>
      <c r="H112" s="16">
        <f t="shared" si="22"/>
        <v>121815.31</v>
      </c>
      <c r="I112" s="16">
        <f t="shared" si="22"/>
        <v>168</v>
      </c>
      <c r="J112" s="16">
        <f t="shared" si="22"/>
        <v>29.6</v>
      </c>
      <c r="K112" s="16">
        <f t="shared" si="22"/>
        <v>147.94000000000003</v>
      </c>
      <c r="L112" s="16">
        <f t="shared" si="22"/>
        <v>139.42999999999998</v>
      </c>
      <c r="M112" s="16">
        <f>(K112-L112)/L112*100</f>
        <v>6.1034210715054504</v>
      </c>
      <c r="N112" s="176">
        <f>D112/D339*100</f>
        <v>0.59546677775597212</v>
      </c>
    </row>
    <row r="113" spans="1:14" ht="14.25" thickTop="1">
      <c r="A113" s="295" t="s">
        <v>90</v>
      </c>
      <c r="B113" s="18" t="s">
        <v>19</v>
      </c>
      <c r="C113" s="34">
        <v>48.913882000000008</v>
      </c>
      <c r="D113" s="34">
        <v>122.017404</v>
      </c>
      <c r="E113" s="34">
        <v>52.670375</v>
      </c>
      <c r="F113" s="158">
        <f>(D113-E113)/E113*100</f>
        <v>131.66230352451447</v>
      </c>
      <c r="G113" s="34">
        <v>1279</v>
      </c>
      <c r="H113" s="34">
        <v>87212.516369999998</v>
      </c>
      <c r="I113" s="34">
        <v>100</v>
      </c>
      <c r="J113" s="34">
        <v>5.1489999999999974</v>
      </c>
      <c r="K113" s="34">
        <v>27.834621999999996</v>
      </c>
      <c r="L113" s="34">
        <v>5.9320729999999999</v>
      </c>
      <c r="M113" s="110">
        <f t="shared" ref="M113:M127" si="23">(K113-L113)/L113*100</f>
        <v>369.22251293940576</v>
      </c>
      <c r="N113" s="177">
        <f>D113/D327*100</f>
        <v>0.87449315005821393</v>
      </c>
    </row>
    <row r="114" spans="1:14">
      <c r="A114" s="219"/>
      <c r="B114" s="206" t="s">
        <v>20</v>
      </c>
      <c r="C114" s="34">
        <v>22.559092</v>
      </c>
      <c r="D114" s="34">
        <v>58.822651</v>
      </c>
      <c r="E114" s="34">
        <v>3.9316150000000003</v>
      </c>
      <c r="F114" s="156">
        <f>(D114-E114)/E114*100</f>
        <v>1396.1447395027233</v>
      </c>
      <c r="G114" s="34">
        <v>708</v>
      </c>
      <c r="H114" s="34">
        <v>14160</v>
      </c>
      <c r="I114" s="34">
        <v>40</v>
      </c>
      <c r="J114" s="34">
        <v>1.8359999999999994</v>
      </c>
      <c r="K114" s="34">
        <v>5.8887999999999998</v>
      </c>
      <c r="L114" s="34">
        <v>2.2997999999999998</v>
      </c>
      <c r="M114" s="31">
        <f t="shared" si="23"/>
        <v>156.05704843899471</v>
      </c>
      <c r="N114" s="175">
        <f>D114/D328*100</f>
        <v>1.3622306952122254</v>
      </c>
    </row>
    <row r="115" spans="1:14">
      <c r="A115" s="219"/>
      <c r="B115" s="206" t="s">
        <v>21</v>
      </c>
      <c r="C115" s="34">
        <v>0.28301900000000002</v>
      </c>
      <c r="D115" s="34">
        <v>3.7924530000000001</v>
      </c>
      <c r="E115" s="34">
        <v>2.264151</v>
      </c>
      <c r="F115" s="156">
        <v>0</v>
      </c>
      <c r="G115" s="34">
        <v>4</v>
      </c>
      <c r="H115" s="34">
        <v>2800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175">
        <v>0</v>
      </c>
    </row>
    <row r="116" spans="1:14">
      <c r="A116" s="219"/>
      <c r="B116" s="206" t="s">
        <v>22</v>
      </c>
      <c r="C116" s="34">
        <v>0</v>
      </c>
      <c r="D116" s="34">
        <v>0</v>
      </c>
      <c r="E116" s="34">
        <v>0</v>
      </c>
      <c r="F116" s="156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175">
        <v>0</v>
      </c>
    </row>
    <row r="117" spans="1:14">
      <c r="A117" s="219"/>
      <c r="B117" s="206" t="s">
        <v>23</v>
      </c>
      <c r="C117" s="34">
        <v>0</v>
      </c>
      <c r="D117" s="34">
        <v>0</v>
      </c>
      <c r="E117" s="34">
        <v>0</v>
      </c>
      <c r="F117" s="156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175">
        <v>0</v>
      </c>
    </row>
    <row r="118" spans="1:14">
      <c r="A118" s="219"/>
      <c r="B118" s="206" t="s">
        <v>24</v>
      </c>
      <c r="C118" s="34">
        <v>1.6095760000000001</v>
      </c>
      <c r="D118" s="34">
        <v>6.2157089999999995</v>
      </c>
      <c r="E118" s="34">
        <v>26.271934999999999</v>
      </c>
      <c r="F118" s="156">
        <f>(D118-E118)/E118*100</f>
        <v>-76.340878583933772</v>
      </c>
      <c r="G118" s="34">
        <v>15</v>
      </c>
      <c r="H118" s="34">
        <v>10936.044</v>
      </c>
      <c r="I118" s="34">
        <v>0</v>
      </c>
      <c r="J118" s="34">
        <v>0</v>
      </c>
      <c r="K118" s="34">
        <v>0</v>
      </c>
      <c r="L118" s="34">
        <v>0.14233599999999999</v>
      </c>
      <c r="M118" s="34">
        <v>0</v>
      </c>
      <c r="N118" s="175">
        <f>D118/D332*100</f>
        <v>0.38435414255938855</v>
      </c>
    </row>
    <row r="119" spans="1:14">
      <c r="A119" s="219"/>
      <c r="B119" s="206" t="s">
        <v>25</v>
      </c>
      <c r="C119" s="34">
        <v>0</v>
      </c>
      <c r="D119" s="34">
        <v>1.5607759999999999</v>
      </c>
      <c r="E119" s="34">
        <v>0</v>
      </c>
      <c r="F119" s="156">
        <v>0</v>
      </c>
      <c r="G119" s="34">
        <v>8</v>
      </c>
      <c r="H119" s="34">
        <v>120.05970000000001</v>
      </c>
      <c r="I119" s="34">
        <v>0</v>
      </c>
      <c r="J119" s="34">
        <v>4.4275000000000002</v>
      </c>
      <c r="K119" s="34">
        <v>10.690236000000001</v>
      </c>
      <c r="L119" s="34">
        <v>0</v>
      </c>
      <c r="M119" s="34">
        <v>0</v>
      </c>
      <c r="N119" s="175">
        <v>0</v>
      </c>
    </row>
    <row r="120" spans="1:14">
      <c r="A120" s="219"/>
      <c r="B120" s="206" t="s">
        <v>26</v>
      </c>
      <c r="C120" s="34">
        <v>1.1115780000000002</v>
      </c>
      <c r="D120" s="34">
        <v>4.0974690000000002</v>
      </c>
      <c r="E120" s="34">
        <v>3.7055620000000005</v>
      </c>
      <c r="F120" s="156">
        <f>(D120-E120)/E120*100</f>
        <v>10.576182506189337</v>
      </c>
      <c r="G120" s="34">
        <v>210</v>
      </c>
      <c r="H120" s="34">
        <v>20593.29</v>
      </c>
      <c r="I120" s="34">
        <v>0</v>
      </c>
      <c r="J120" s="34">
        <v>0.63673999999999964</v>
      </c>
      <c r="K120" s="34">
        <v>24.9558</v>
      </c>
      <c r="L120" s="34">
        <v>0</v>
      </c>
      <c r="M120" s="34">
        <v>0</v>
      </c>
      <c r="N120" s="175">
        <f>D120/D334*100</f>
        <v>5.3571185958378398E-2</v>
      </c>
    </row>
    <row r="121" spans="1:14">
      <c r="A121" s="219"/>
      <c r="B121" s="206" t="s">
        <v>27</v>
      </c>
      <c r="C121" s="31">
        <v>9.4668520000000012</v>
      </c>
      <c r="D121" s="31">
        <v>9.4668520000000012</v>
      </c>
      <c r="E121" s="31">
        <v>0</v>
      </c>
      <c r="F121" s="156">
        <v>0</v>
      </c>
      <c r="G121" s="34">
        <v>3</v>
      </c>
      <c r="H121" s="34">
        <v>490.46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175">
        <v>0</v>
      </c>
    </row>
    <row r="122" spans="1:14">
      <c r="A122" s="219"/>
      <c r="B122" s="14" t="s">
        <v>28</v>
      </c>
      <c r="C122" s="34">
        <v>0</v>
      </c>
      <c r="D122" s="34">
        <v>0</v>
      </c>
      <c r="E122" s="34">
        <v>0</v>
      </c>
      <c r="F122" s="156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175">
        <v>0</v>
      </c>
    </row>
    <row r="123" spans="1:14">
      <c r="A123" s="219"/>
      <c r="B123" s="14" t="s">
        <v>29</v>
      </c>
      <c r="C123" s="34">
        <v>0</v>
      </c>
      <c r="D123" s="34">
        <v>0</v>
      </c>
      <c r="E123" s="34">
        <v>0</v>
      </c>
      <c r="F123" s="156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175">
        <v>0</v>
      </c>
    </row>
    <row r="124" spans="1:14">
      <c r="A124" s="219"/>
      <c r="B124" s="14" t="s">
        <v>30</v>
      </c>
      <c r="C124" s="34">
        <v>9.4668520000000012</v>
      </c>
      <c r="D124" s="34">
        <v>9.4668520000000012</v>
      </c>
      <c r="E124" s="34">
        <v>0</v>
      </c>
      <c r="F124" s="156">
        <v>0</v>
      </c>
      <c r="G124" s="31">
        <v>1</v>
      </c>
      <c r="H124" s="31">
        <v>490.46254099999999</v>
      </c>
      <c r="I124" s="34">
        <v>0</v>
      </c>
      <c r="J124" s="31">
        <v>0</v>
      </c>
      <c r="K124" s="34">
        <v>0</v>
      </c>
      <c r="L124" s="34">
        <v>0</v>
      </c>
      <c r="M124" s="34">
        <v>0</v>
      </c>
      <c r="N124" s="175">
        <v>0</v>
      </c>
    </row>
    <row r="125" spans="1:14" ht="14.25" thickBot="1">
      <c r="A125" s="270"/>
      <c r="B125" s="15" t="s">
        <v>31</v>
      </c>
      <c r="C125" s="16">
        <f t="shared" ref="C125:L125" si="24">C113+C115+C116+C117+C118+C119+C120+C121</f>
        <v>61.384907000000013</v>
      </c>
      <c r="D125" s="16">
        <f t="shared" si="24"/>
        <v>147.15066299999998</v>
      </c>
      <c r="E125" s="16">
        <f t="shared" si="24"/>
        <v>84.912022999999991</v>
      </c>
      <c r="F125" s="157">
        <f>(D125-E125)/E125*100</f>
        <v>73.297794353574645</v>
      </c>
      <c r="G125" s="16">
        <f t="shared" si="24"/>
        <v>1519</v>
      </c>
      <c r="H125" s="16">
        <f t="shared" si="24"/>
        <v>122152.37006999999</v>
      </c>
      <c r="I125" s="16">
        <f t="shared" si="24"/>
        <v>100</v>
      </c>
      <c r="J125" s="16">
        <f t="shared" si="24"/>
        <v>10.213239999999997</v>
      </c>
      <c r="K125" s="16">
        <f t="shared" si="24"/>
        <v>63.480657999999991</v>
      </c>
      <c r="L125" s="16">
        <f t="shared" si="24"/>
        <v>6.0744090000000002</v>
      </c>
      <c r="M125" s="16">
        <f t="shared" si="23"/>
        <v>945.05076954811557</v>
      </c>
      <c r="N125" s="176">
        <f>D125/D339*100</f>
        <v>0.53995151060675961</v>
      </c>
    </row>
    <row r="126" spans="1:14" ht="14.25" thickTop="1">
      <c r="A126" s="295" t="s">
        <v>38</v>
      </c>
      <c r="B126" s="18" t="s">
        <v>19</v>
      </c>
      <c r="C126" s="211">
        <v>160.49296799999999</v>
      </c>
      <c r="D126" s="216">
        <v>414.39804299999997</v>
      </c>
      <c r="E126" s="216">
        <v>326.87978099999998</v>
      </c>
      <c r="F126" s="158">
        <f>(D126-E126)/E126*100</f>
        <v>26.773837688052048</v>
      </c>
      <c r="G126" s="216">
        <v>3289</v>
      </c>
      <c r="H126" s="216">
        <v>314000.86931799998</v>
      </c>
      <c r="I126" s="216">
        <v>615</v>
      </c>
      <c r="J126" s="216">
        <v>121.531054</v>
      </c>
      <c r="K126" s="216">
        <v>269.01281999999998</v>
      </c>
      <c r="L126" s="216">
        <v>211.50221500000001</v>
      </c>
      <c r="M126" s="110">
        <f t="shared" si="23"/>
        <v>27.191490642308384</v>
      </c>
      <c r="N126" s="177">
        <f t="shared" ref="N126:N131" si="25">D126/D327*100</f>
        <v>2.9699718082924398</v>
      </c>
    </row>
    <row r="127" spans="1:14">
      <c r="A127" s="219"/>
      <c r="B127" s="206" t="s">
        <v>20</v>
      </c>
      <c r="C127" s="72">
        <v>50.199841999999997</v>
      </c>
      <c r="D127" s="78">
        <v>124.071427</v>
      </c>
      <c r="E127" s="78">
        <v>62.777208999999999</v>
      </c>
      <c r="F127" s="156">
        <f>(D127-E127)/E127*100</f>
        <v>97.637692048399288</v>
      </c>
      <c r="G127" s="78">
        <v>1531</v>
      </c>
      <c r="H127" s="78">
        <v>30520</v>
      </c>
      <c r="I127" s="78">
        <v>198</v>
      </c>
      <c r="J127" s="78">
        <v>34.972096999999998</v>
      </c>
      <c r="K127" s="78">
        <v>102.383151</v>
      </c>
      <c r="L127" s="78">
        <v>76.386045999999993</v>
      </c>
      <c r="M127" s="31">
        <f t="shared" si="23"/>
        <v>34.033840421586959</v>
      </c>
      <c r="N127" s="175">
        <f t="shared" si="25"/>
        <v>2.8732793130690908</v>
      </c>
    </row>
    <row r="128" spans="1:14">
      <c r="A128" s="219"/>
      <c r="B128" s="206" t="s">
        <v>21</v>
      </c>
      <c r="C128" s="72">
        <v>4.2452999999999998E-2</v>
      </c>
      <c r="D128" s="78">
        <v>0.56132099999999996</v>
      </c>
      <c r="E128" s="78">
        <v>0.83113199999999998</v>
      </c>
      <c r="F128" s="156">
        <f>(D128-E128)/E128*100</f>
        <v>-32.463074457486904</v>
      </c>
      <c r="G128" s="78">
        <v>4</v>
      </c>
      <c r="H128" s="78">
        <v>335</v>
      </c>
      <c r="I128" s="78">
        <v>2</v>
      </c>
      <c r="J128" s="79">
        <v>0</v>
      </c>
      <c r="K128" s="78">
        <v>0.54549999999999998</v>
      </c>
      <c r="L128" s="79">
        <v>0</v>
      </c>
      <c r="M128" s="31">
        <v>0</v>
      </c>
      <c r="N128" s="175">
        <f t="shared" si="25"/>
        <v>7.0031273264479582E-2</v>
      </c>
    </row>
    <row r="129" spans="1:14">
      <c r="A129" s="219"/>
      <c r="B129" s="206" t="s">
        <v>22</v>
      </c>
      <c r="C129" s="72">
        <v>0.65891200000000005</v>
      </c>
      <c r="D129" s="78">
        <v>0.91201600000000005</v>
      </c>
      <c r="E129" s="78">
        <v>0.17848</v>
      </c>
      <c r="F129" s="156">
        <f>(D129-E129)/E129*100</f>
        <v>410.99058718063651</v>
      </c>
      <c r="G129" s="78">
        <v>81</v>
      </c>
      <c r="H129" s="78">
        <v>26447</v>
      </c>
      <c r="I129" s="78">
        <v>3</v>
      </c>
      <c r="J129" s="78">
        <v>0.1</v>
      </c>
      <c r="K129" s="78">
        <v>0.25</v>
      </c>
      <c r="L129" s="78">
        <v>0.25580000000000003</v>
      </c>
      <c r="M129" s="31">
        <v>0</v>
      </c>
      <c r="N129" s="175">
        <f t="shared" si="25"/>
        <v>0.27122425817660173</v>
      </c>
    </row>
    <row r="130" spans="1:14">
      <c r="A130" s="219"/>
      <c r="B130" s="206" t="s">
        <v>23</v>
      </c>
      <c r="C130" s="72">
        <v>0.19481000000000001</v>
      </c>
      <c r="D130" s="78">
        <v>0.25047000000000003</v>
      </c>
      <c r="E130" s="74">
        <v>0</v>
      </c>
      <c r="F130" s="156">
        <v>0</v>
      </c>
      <c r="G130" s="78">
        <v>45</v>
      </c>
      <c r="H130" s="78">
        <v>13.5</v>
      </c>
      <c r="I130" s="78">
        <v>0</v>
      </c>
      <c r="J130" s="78">
        <v>0</v>
      </c>
      <c r="K130" s="78">
        <v>0</v>
      </c>
      <c r="L130" s="78">
        <v>0</v>
      </c>
      <c r="M130" s="31">
        <v>0</v>
      </c>
      <c r="N130" s="175">
        <f t="shared" si="25"/>
        <v>0.33493501816688503</v>
      </c>
    </row>
    <row r="131" spans="1:14">
      <c r="A131" s="219"/>
      <c r="B131" s="206" t="s">
        <v>24</v>
      </c>
      <c r="C131" s="72">
        <v>11.922307999999999</v>
      </c>
      <c r="D131" s="78">
        <v>63.485675000000001</v>
      </c>
      <c r="E131" s="78">
        <v>47.277861999999999</v>
      </c>
      <c r="F131" s="156">
        <f>(D131-E131)/E131*100</f>
        <v>34.282034581005384</v>
      </c>
      <c r="G131" s="78">
        <v>77</v>
      </c>
      <c r="H131" s="78">
        <v>21629.200000000001</v>
      </c>
      <c r="I131" s="78">
        <v>12</v>
      </c>
      <c r="J131" s="78">
        <v>1.2545945999999999</v>
      </c>
      <c r="K131" s="78">
        <v>6.0254966000000003</v>
      </c>
      <c r="L131" s="78">
        <v>2.2858900000000002</v>
      </c>
      <c r="M131" s="31">
        <f>(K131-L131)/L131*100</f>
        <v>163.5952123680492</v>
      </c>
      <c r="N131" s="175">
        <f t="shared" si="25"/>
        <v>3.9256957137840609</v>
      </c>
    </row>
    <row r="132" spans="1:14">
      <c r="A132" s="219"/>
      <c r="B132" s="206" t="s">
        <v>25</v>
      </c>
      <c r="C132" s="74">
        <v>0</v>
      </c>
      <c r="D132" s="74">
        <v>0</v>
      </c>
      <c r="E132" s="74">
        <v>0</v>
      </c>
      <c r="F132" s="156"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79">
        <v>0</v>
      </c>
      <c r="M132" s="31">
        <v>0</v>
      </c>
      <c r="N132" s="175">
        <v>0</v>
      </c>
    </row>
    <row r="133" spans="1:14">
      <c r="A133" s="219"/>
      <c r="B133" s="206" t="s">
        <v>26</v>
      </c>
      <c r="C133" s="72">
        <v>7.7947819999999997</v>
      </c>
      <c r="D133" s="78">
        <v>56.416609999999999</v>
      </c>
      <c r="E133" s="78">
        <v>81.517195999999998</v>
      </c>
      <c r="F133" s="156">
        <f>(D133-E133)/E133*100</f>
        <v>-30.791768156500375</v>
      </c>
      <c r="G133" s="78">
        <v>1417</v>
      </c>
      <c r="H133" s="78">
        <v>469094.16</v>
      </c>
      <c r="I133" s="78">
        <v>65</v>
      </c>
      <c r="J133" s="78">
        <v>3.0782370000000001</v>
      </c>
      <c r="K133" s="78">
        <v>16.238734999999998</v>
      </c>
      <c r="L133" s="78">
        <v>5.6745150000000004</v>
      </c>
      <c r="M133" s="31">
        <f>(K133-L133)/L133*100</f>
        <v>186.16956691452921</v>
      </c>
      <c r="N133" s="175">
        <f>D133/D334*100</f>
        <v>0.7376028239509097</v>
      </c>
    </row>
    <row r="134" spans="1:14">
      <c r="A134" s="219"/>
      <c r="B134" s="206" t="s">
        <v>27</v>
      </c>
      <c r="C134" s="74">
        <v>0</v>
      </c>
      <c r="D134" s="78">
        <v>13.478650999999999</v>
      </c>
      <c r="E134" s="74">
        <v>0</v>
      </c>
      <c r="F134" s="156">
        <v>0</v>
      </c>
      <c r="G134" s="78">
        <v>2</v>
      </c>
      <c r="H134" s="78">
        <v>578.43603599999994</v>
      </c>
      <c r="I134" s="78">
        <v>5</v>
      </c>
      <c r="J134" s="79">
        <v>0</v>
      </c>
      <c r="K134" s="78">
        <v>102.785982</v>
      </c>
      <c r="L134" s="79">
        <v>0</v>
      </c>
      <c r="M134" s="31">
        <v>0</v>
      </c>
      <c r="N134" s="175">
        <f>D134/D335*100</f>
        <v>1.5256012420687364</v>
      </c>
    </row>
    <row r="135" spans="1:14">
      <c r="A135" s="219"/>
      <c r="B135" s="14" t="s">
        <v>28</v>
      </c>
      <c r="C135" s="74">
        <v>0</v>
      </c>
      <c r="D135" s="74">
        <v>0</v>
      </c>
      <c r="E135" s="74">
        <v>0</v>
      </c>
      <c r="F135" s="156">
        <v>0</v>
      </c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L135" s="79">
        <v>0</v>
      </c>
      <c r="M135" s="31">
        <v>0</v>
      </c>
      <c r="N135" s="175">
        <v>0</v>
      </c>
    </row>
    <row r="136" spans="1:14">
      <c r="A136" s="219"/>
      <c r="B136" s="14" t="s">
        <v>29</v>
      </c>
      <c r="C136" s="74">
        <v>0</v>
      </c>
      <c r="D136" s="74">
        <v>0</v>
      </c>
      <c r="E136" s="74">
        <v>0</v>
      </c>
      <c r="F136" s="156">
        <v>0</v>
      </c>
      <c r="G136" s="79">
        <v>0</v>
      </c>
      <c r="H136" s="79">
        <v>0</v>
      </c>
      <c r="I136" s="75">
        <v>4</v>
      </c>
      <c r="J136" s="79">
        <v>0</v>
      </c>
      <c r="K136" s="75">
        <v>7.7859819999999997</v>
      </c>
      <c r="L136" s="79">
        <v>0</v>
      </c>
      <c r="M136" s="31">
        <v>0</v>
      </c>
      <c r="N136" s="175">
        <f>D136/D337*100</f>
        <v>0</v>
      </c>
    </row>
    <row r="137" spans="1:14">
      <c r="A137" s="219"/>
      <c r="B137" s="14" t="s">
        <v>30</v>
      </c>
      <c r="C137" s="74">
        <v>0</v>
      </c>
      <c r="D137" s="80">
        <v>13.478650999999999</v>
      </c>
      <c r="E137" s="74">
        <v>0</v>
      </c>
      <c r="F137" s="156">
        <v>0</v>
      </c>
      <c r="G137" s="80">
        <v>2</v>
      </c>
      <c r="H137" s="80">
        <v>578.43603599999994</v>
      </c>
      <c r="I137" s="75">
        <v>1</v>
      </c>
      <c r="J137" s="79">
        <v>0</v>
      </c>
      <c r="K137" s="75">
        <v>95</v>
      </c>
      <c r="L137" s="79">
        <v>0</v>
      </c>
      <c r="M137" s="31">
        <v>0</v>
      </c>
      <c r="N137" s="175">
        <v>0</v>
      </c>
    </row>
    <row r="138" spans="1:14" ht="14.25" thickBot="1">
      <c r="A138" s="296"/>
      <c r="B138" s="35" t="s">
        <v>31</v>
      </c>
      <c r="C138" s="36">
        <f t="shared" ref="C138:L138" si="26">C126+C128+C129+C130+C131+C132+C133+C134</f>
        <v>181.10623299999995</v>
      </c>
      <c r="D138" s="36">
        <f t="shared" si="26"/>
        <v>549.50278600000001</v>
      </c>
      <c r="E138" s="36">
        <f t="shared" si="26"/>
        <v>456.68445099999997</v>
      </c>
      <c r="F138" s="212">
        <f>(D138-E138)/E138*100</f>
        <v>20.324391337772973</v>
      </c>
      <c r="G138" s="36">
        <f t="shared" si="26"/>
        <v>4915</v>
      </c>
      <c r="H138" s="36">
        <f t="shared" si="26"/>
        <v>832098.16535399994</v>
      </c>
      <c r="I138" s="36">
        <f t="shared" si="26"/>
        <v>702</v>
      </c>
      <c r="J138" s="36">
        <f t="shared" si="26"/>
        <v>125.9638856</v>
      </c>
      <c r="K138" s="36">
        <f t="shared" si="26"/>
        <v>394.85853359999999</v>
      </c>
      <c r="L138" s="36">
        <f t="shared" si="26"/>
        <v>219.71842000000001</v>
      </c>
      <c r="M138" s="36">
        <f>(K138-L138)/L138*100</f>
        <v>79.711165590941334</v>
      </c>
      <c r="N138" s="213">
        <f>D138/D339*100</f>
        <v>2.0163338263948085</v>
      </c>
    </row>
    <row r="142" spans="1:14" s="57" customFormat="1" ht="18.75">
      <c r="A142" s="221" t="str">
        <f>A1</f>
        <v>2022年1-2月丹东市财产保险业务统计表</v>
      </c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</row>
    <row r="143" spans="1:14" s="57" customFormat="1" ht="14.25" thickBot="1">
      <c r="B143" s="59" t="s">
        <v>0</v>
      </c>
      <c r="C143" s="58"/>
      <c r="D143" s="58"/>
      <c r="F143" s="154"/>
      <c r="G143" s="73" t="str">
        <f>G2</f>
        <v>（2022年1-2月）</v>
      </c>
      <c r="H143" s="58"/>
      <c r="I143" s="58"/>
      <c r="J143" s="58"/>
      <c r="K143" s="58"/>
      <c r="L143" s="59" t="s">
        <v>1</v>
      </c>
      <c r="N143" s="174"/>
    </row>
    <row r="144" spans="1:14" ht="13.5" customHeight="1">
      <c r="A144" s="218" t="s">
        <v>119</v>
      </c>
      <c r="B144" s="168" t="s">
        <v>3</v>
      </c>
      <c r="C144" s="222" t="s">
        <v>4</v>
      </c>
      <c r="D144" s="222"/>
      <c r="E144" s="222"/>
      <c r="F144" s="222"/>
      <c r="G144" s="222" t="s">
        <v>5</v>
      </c>
      <c r="H144" s="222"/>
      <c r="I144" s="222" t="s">
        <v>6</v>
      </c>
      <c r="J144" s="222"/>
      <c r="K144" s="222"/>
      <c r="L144" s="222"/>
      <c r="M144" s="222"/>
      <c r="N144" s="225" t="s">
        <v>7</v>
      </c>
    </row>
    <row r="145" spans="1:14">
      <c r="A145" s="219"/>
      <c r="B145" s="58" t="s">
        <v>8</v>
      </c>
      <c r="C145" s="224" t="s">
        <v>9</v>
      </c>
      <c r="D145" s="224" t="s">
        <v>10</v>
      </c>
      <c r="E145" s="224" t="s">
        <v>11</v>
      </c>
      <c r="F145" s="160" t="s">
        <v>12</v>
      </c>
      <c r="G145" s="224" t="s">
        <v>13</v>
      </c>
      <c r="H145" s="224" t="s">
        <v>14</v>
      </c>
      <c r="I145" s="206" t="s">
        <v>13</v>
      </c>
      <c r="J145" s="224" t="s">
        <v>15</v>
      </c>
      <c r="K145" s="224"/>
      <c r="L145" s="224"/>
      <c r="M145" s="206" t="s">
        <v>12</v>
      </c>
      <c r="N145" s="226"/>
    </row>
    <row r="146" spans="1:14">
      <c r="A146" s="220"/>
      <c r="B146" s="169" t="s">
        <v>16</v>
      </c>
      <c r="C146" s="224"/>
      <c r="D146" s="224"/>
      <c r="E146" s="224"/>
      <c r="F146" s="160" t="s">
        <v>17</v>
      </c>
      <c r="G146" s="224"/>
      <c r="H146" s="224"/>
      <c r="I146" s="33" t="s">
        <v>18</v>
      </c>
      <c r="J146" s="206" t="s">
        <v>9</v>
      </c>
      <c r="K146" s="206" t="s">
        <v>10</v>
      </c>
      <c r="L146" s="206" t="s">
        <v>11</v>
      </c>
      <c r="M146" s="206" t="s">
        <v>17</v>
      </c>
      <c r="N146" s="207" t="s">
        <v>17</v>
      </c>
    </row>
    <row r="147" spans="1:14" ht="12.75" customHeight="1">
      <c r="A147" s="297" t="s">
        <v>39</v>
      </c>
      <c r="B147" s="206" t="s">
        <v>19</v>
      </c>
      <c r="C147" s="23">
        <v>0</v>
      </c>
      <c r="D147" s="124">
        <v>0</v>
      </c>
      <c r="E147" s="124">
        <v>14.4336</v>
      </c>
      <c r="F147" s="12">
        <f>(D147-E147)/E147*100</f>
        <v>-100</v>
      </c>
      <c r="G147" s="20">
        <v>0</v>
      </c>
      <c r="H147" s="20">
        <v>0</v>
      </c>
      <c r="I147" s="20">
        <v>0</v>
      </c>
      <c r="J147" s="23">
        <v>0.29399999999999998</v>
      </c>
      <c r="K147" s="23">
        <v>0.59519999999999995</v>
      </c>
      <c r="L147" s="23">
        <v>38.523600000000002</v>
      </c>
      <c r="M147" s="31">
        <f>(K147-L147)/L147*100</f>
        <v>-98.454973055477694</v>
      </c>
      <c r="N147" s="175">
        <f>D147/D327*100</f>
        <v>0</v>
      </c>
    </row>
    <row r="148" spans="1:14" ht="12.75" customHeight="1">
      <c r="A148" s="219"/>
      <c r="B148" s="206" t="s">
        <v>20</v>
      </c>
      <c r="C148" s="125">
        <v>0</v>
      </c>
      <c r="D148" s="125">
        <v>0</v>
      </c>
      <c r="E148" s="172">
        <v>1.1922999999999999</v>
      </c>
      <c r="F148" s="12">
        <f>(D148-E148)/E148*100</f>
        <v>-100</v>
      </c>
      <c r="G148" s="20">
        <v>0</v>
      </c>
      <c r="H148" s="20">
        <v>0</v>
      </c>
      <c r="I148" s="20"/>
      <c r="J148" s="125">
        <v>2.63E-2</v>
      </c>
      <c r="K148" s="125">
        <v>-0.25840000000000002</v>
      </c>
      <c r="L148" s="125">
        <v>1.1060000000000001</v>
      </c>
      <c r="M148" s="31">
        <f>(K148-L148)/L148*100</f>
        <v>-123.3634719710669</v>
      </c>
      <c r="N148" s="175">
        <f>D148/D328*100</f>
        <v>0</v>
      </c>
    </row>
    <row r="149" spans="1:14" ht="12.75" customHeight="1">
      <c r="A149" s="219"/>
      <c r="B149" s="206" t="s">
        <v>21</v>
      </c>
      <c r="C149" s="23">
        <v>0.44740000000000002</v>
      </c>
      <c r="D149" s="23">
        <v>0.89490000000000003</v>
      </c>
      <c r="E149" s="23">
        <v>0.89490000000000003</v>
      </c>
      <c r="F149" s="12">
        <f>(D149-E149)/E149*100</f>
        <v>0</v>
      </c>
      <c r="G149" s="30">
        <v>2</v>
      </c>
      <c r="H149" s="30">
        <v>6200</v>
      </c>
      <c r="I149" s="20">
        <v>1</v>
      </c>
      <c r="J149" s="23">
        <v>9.9000000000000008E-3</v>
      </c>
      <c r="K149" s="23">
        <v>0.1066</v>
      </c>
      <c r="L149" s="23">
        <v>0</v>
      </c>
      <c r="M149" s="20">
        <v>0</v>
      </c>
      <c r="N149" s="175">
        <f>D149/D329*100</f>
        <v>0.11164910353324174</v>
      </c>
    </row>
    <row r="150" spans="1:14" ht="12.75" customHeight="1">
      <c r="A150" s="219"/>
      <c r="B150" s="206" t="s">
        <v>22</v>
      </c>
      <c r="C150" s="23">
        <v>0</v>
      </c>
      <c r="D150" s="23">
        <v>0</v>
      </c>
      <c r="E150" s="23">
        <v>7.2400000000000006E-2</v>
      </c>
      <c r="F150" s="12">
        <f>(D150-E150)/E150*100</f>
        <v>-100</v>
      </c>
      <c r="G150" s="30">
        <v>0</v>
      </c>
      <c r="H150" s="30">
        <v>0</v>
      </c>
      <c r="I150" s="20">
        <v>0</v>
      </c>
      <c r="J150" s="23">
        <v>0</v>
      </c>
      <c r="K150" s="23">
        <v>2.0999999999999999E-3</v>
      </c>
      <c r="L150" s="23">
        <v>0.28129999999999999</v>
      </c>
      <c r="M150" s="31">
        <f>(K150-L150)/L150*100</f>
        <v>-99.253466050479915</v>
      </c>
      <c r="N150" s="175">
        <f>D150/D330*100</f>
        <v>0</v>
      </c>
    </row>
    <row r="151" spans="1:14" ht="12.75" customHeight="1">
      <c r="A151" s="219"/>
      <c r="B151" s="206" t="s">
        <v>23</v>
      </c>
      <c r="C151" s="126">
        <v>8.6800000000000002E-2</v>
      </c>
      <c r="D151" s="126">
        <v>8.6800000000000002E-2</v>
      </c>
      <c r="E151" s="126">
        <v>0</v>
      </c>
      <c r="F151" s="20">
        <v>0</v>
      </c>
      <c r="G151" s="30">
        <v>10</v>
      </c>
      <c r="H151" s="30">
        <v>230</v>
      </c>
      <c r="I151" s="20">
        <v>3</v>
      </c>
      <c r="J151" s="20">
        <v>2.5999999999999999E-3</v>
      </c>
      <c r="K151" s="20">
        <v>4.4000000000000003E-3</v>
      </c>
      <c r="L151" s="20">
        <v>0</v>
      </c>
      <c r="M151" s="20">
        <v>0</v>
      </c>
      <c r="N151" s="175">
        <v>0</v>
      </c>
    </row>
    <row r="152" spans="1:14" ht="12.75" customHeight="1">
      <c r="A152" s="219"/>
      <c r="B152" s="206" t="s">
        <v>24</v>
      </c>
      <c r="C152" s="23">
        <v>0</v>
      </c>
      <c r="D152" s="23">
        <v>1.7487999999999999</v>
      </c>
      <c r="E152" s="23">
        <v>0.74870000000000003</v>
      </c>
      <c r="F152" s="12">
        <f>(D152-E152)/E152*100</f>
        <v>133.5782022171764</v>
      </c>
      <c r="G152" s="30">
        <v>1</v>
      </c>
      <c r="H152" s="30">
        <v>5237</v>
      </c>
      <c r="I152" s="20">
        <v>0</v>
      </c>
      <c r="J152" s="23">
        <v>1.2500000000000001E-2</v>
      </c>
      <c r="K152" s="23">
        <v>2.12E-2</v>
      </c>
      <c r="L152" s="23">
        <v>0</v>
      </c>
      <c r="M152" s="20">
        <v>0</v>
      </c>
      <c r="N152" s="175">
        <f>D152/D332*100</f>
        <v>0.10813867324031075</v>
      </c>
    </row>
    <row r="153" spans="1:14" ht="12.75" customHeight="1">
      <c r="A153" s="219"/>
      <c r="B153" s="206" t="s">
        <v>25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175">
        <v>0</v>
      </c>
    </row>
    <row r="154" spans="1:14" ht="12.75" customHeight="1">
      <c r="A154" s="219"/>
      <c r="B154" s="206" t="s">
        <v>26</v>
      </c>
      <c r="C154" s="127">
        <v>0</v>
      </c>
      <c r="D154" s="127">
        <v>9.7910000000000004</v>
      </c>
      <c r="E154" s="127">
        <v>5.1026999999999996</v>
      </c>
      <c r="F154" s="12">
        <f>(D154-E154)/E154*100</f>
        <v>91.878809257843912</v>
      </c>
      <c r="G154" s="30">
        <v>4</v>
      </c>
      <c r="H154" s="30">
        <v>108943</v>
      </c>
      <c r="I154" s="20">
        <v>9</v>
      </c>
      <c r="J154" s="23">
        <v>0.16619999999999999</v>
      </c>
      <c r="K154" s="23">
        <v>1.4997</v>
      </c>
      <c r="L154" s="23">
        <v>0.26419999999999999</v>
      </c>
      <c r="M154" s="31">
        <f>(K154-L154)/L154*100</f>
        <v>467.63815291445877</v>
      </c>
      <c r="N154" s="175">
        <f>D154/D334*100</f>
        <v>0.12800962782597816</v>
      </c>
    </row>
    <row r="155" spans="1:14" ht="12.75" customHeight="1">
      <c r="A155" s="219"/>
      <c r="B155" s="206" t="s">
        <v>27</v>
      </c>
      <c r="C155" s="20">
        <v>4.1642999999999999</v>
      </c>
      <c r="D155" s="20">
        <v>4.1642999999999999</v>
      </c>
      <c r="E155" s="20">
        <v>0</v>
      </c>
      <c r="F155" s="20">
        <v>0</v>
      </c>
      <c r="G155" s="30">
        <v>1</v>
      </c>
      <c r="H155" s="30">
        <v>147.1388</v>
      </c>
      <c r="I155" s="20">
        <v>0</v>
      </c>
      <c r="J155" s="23">
        <v>0</v>
      </c>
      <c r="K155" s="23">
        <v>0</v>
      </c>
      <c r="L155" s="23">
        <v>0</v>
      </c>
      <c r="M155" s="20">
        <v>0</v>
      </c>
      <c r="N155" s="175">
        <f>D155/D335*100</f>
        <v>0.47134251434708413</v>
      </c>
    </row>
    <row r="156" spans="1:14" ht="12.75" customHeight="1">
      <c r="A156" s="219"/>
      <c r="B156" s="14" t="s">
        <v>28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175">
        <v>0</v>
      </c>
    </row>
    <row r="157" spans="1:14" ht="12.75" customHeight="1">
      <c r="A157" s="219"/>
      <c r="B157" s="14" t="s">
        <v>29</v>
      </c>
      <c r="C157" s="30">
        <v>0</v>
      </c>
      <c r="D157" s="127">
        <v>0</v>
      </c>
      <c r="E157" s="30">
        <v>0</v>
      </c>
      <c r="F157" s="20">
        <v>0</v>
      </c>
      <c r="G157" s="20">
        <v>0</v>
      </c>
      <c r="H157" s="20">
        <v>0</v>
      </c>
      <c r="I157" s="20">
        <v>0</v>
      </c>
      <c r="J157" s="31">
        <v>0</v>
      </c>
      <c r="K157" s="31">
        <v>0</v>
      </c>
      <c r="L157" s="31">
        <v>0</v>
      </c>
      <c r="M157" s="20">
        <v>0</v>
      </c>
      <c r="N157" s="175">
        <v>0</v>
      </c>
    </row>
    <row r="158" spans="1:14" ht="12.75" customHeight="1">
      <c r="A158" s="219"/>
      <c r="B158" s="14" t="s">
        <v>30</v>
      </c>
      <c r="C158" s="34">
        <v>4.1642999999999999</v>
      </c>
      <c r="D158" s="34">
        <v>4.1642999999999999</v>
      </c>
      <c r="E158" s="34">
        <v>0</v>
      </c>
      <c r="F158" s="20">
        <v>0</v>
      </c>
      <c r="G158" s="128">
        <v>1</v>
      </c>
      <c r="H158" s="128">
        <v>147.1388</v>
      </c>
      <c r="I158" s="128">
        <v>0</v>
      </c>
      <c r="J158" s="128">
        <v>0</v>
      </c>
      <c r="K158" s="128">
        <v>0</v>
      </c>
      <c r="L158" s="128">
        <v>0</v>
      </c>
      <c r="M158" s="20">
        <v>0</v>
      </c>
      <c r="N158" s="175">
        <v>0</v>
      </c>
    </row>
    <row r="159" spans="1:14" ht="12.75" customHeight="1" thickBot="1">
      <c r="A159" s="270"/>
      <c r="B159" s="15" t="s">
        <v>31</v>
      </c>
      <c r="C159" s="16">
        <f t="shared" ref="C159:L159" si="27">C147+C149+C150+C151+C152+C153+C154+C155</f>
        <v>4.6985000000000001</v>
      </c>
      <c r="D159" s="16">
        <f t="shared" si="27"/>
        <v>16.6858</v>
      </c>
      <c r="E159" s="16">
        <f t="shared" si="27"/>
        <v>21.252299999999998</v>
      </c>
      <c r="F159" s="17">
        <f t="shared" ref="F159:F165" si="28">(D159-E159)/E159*100</f>
        <v>-21.487086103621717</v>
      </c>
      <c r="G159" s="16">
        <f t="shared" si="27"/>
        <v>18</v>
      </c>
      <c r="H159" s="16">
        <f t="shared" si="27"/>
        <v>120757.1388</v>
      </c>
      <c r="I159" s="16">
        <f t="shared" si="27"/>
        <v>13</v>
      </c>
      <c r="J159" s="16">
        <f t="shared" si="27"/>
        <v>0.48519999999999996</v>
      </c>
      <c r="K159" s="16">
        <f t="shared" si="27"/>
        <v>2.2292000000000001</v>
      </c>
      <c r="L159" s="16">
        <f t="shared" si="27"/>
        <v>39.069100000000006</v>
      </c>
      <c r="M159" s="16">
        <f>(K159-L159)/L159*100</f>
        <v>-94.294212049932042</v>
      </c>
      <c r="N159" s="176">
        <f>D159/D339*100</f>
        <v>6.1226519351001971E-2</v>
      </c>
    </row>
    <row r="160" spans="1:14" ht="14.25" thickTop="1">
      <c r="A160" s="295" t="s">
        <v>40</v>
      </c>
      <c r="B160" s="206" t="s">
        <v>19</v>
      </c>
      <c r="C160" s="29">
        <v>261.30093099999999</v>
      </c>
      <c r="D160" s="29">
        <v>847.30793100000005</v>
      </c>
      <c r="E160" s="29">
        <v>826.61453500000005</v>
      </c>
      <c r="F160" s="12">
        <f t="shared" si="28"/>
        <v>2.5033912572079329</v>
      </c>
      <c r="G160" s="29">
        <v>7544</v>
      </c>
      <c r="H160" s="29">
        <v>725961.60829400003</v>
      </c>
      <c r="I160" s="30">
        <v>908</v>
      </c>
      <c r="J160" s="30">
        <v>174.89</v>
      </c>
      <c r="K160" s="29">
        <v>649.53</v>
      </c>
      <c r="L160" s="29">
        <v>425.35</v>
      </c>
      <c r="M160" s="33">
        <f t="shared" ref="M160:M174" si="29">(K160-L160)/L160*100</f>
        <v>52.70483131538731</v>
      </c>
      <c r="N160" s="175">
        <f t="shared" ref="N160:N168" si="30">D160/D327*100</f>
        <v>6.072617162462314</v>
      </c>
    </row>
    <row r="161" spans="1:14">
      <c r="A161" s="219"/>
      <c r="B161" s="206" t="s">
        <v>20</v>
      </c>
      <c r="C161" s="29">
        <v>91.176786000000007</v>
      </c>
      <c r="D161" s="29">
        <v>285.66970600000002</v>
      </c>
      <c r="E161" s="29">
        <v>161.18381100000002</v>
      </c>
      <c r="F161" s="12">
        <f t="shared" si="28"/>
        <v>77.232256904510095</v>
      </c>
      <c r="G161" s="29">
        <v>3611</v>
      </c>
      <c r="H161" s="29">
        <v>72220</v>
      </c>
      <c r="I161" s="30">
        <v>365</v>
      </c>
      <c r="J161" s="30">
        <v>36</v>
      </c>
      <c r="K161" s="29">
        <v>165.96</v>
      </c>
      <c r="L161" s="29">
        <v>85.99</v>
      </c>
      <c r="M161" s="33">
        <f t="shared" si="29"/>
        <v>92.999185951854884</v>
      </c>
      <c r="N161" s="175">
        <f t="shared" si="30"/>
        <v>6.6156155084790722</v>
      </c>
    </row>
    <row r="162" spans="1:14">
      <c r="A162" s="219"/>
      <c r="B162" s="206" t="s">
        <v>21</v>
      </c>
      <c r="C162" s="29">
        <v>8.5453240000000008</v>
      </c>
      <c r="D162" s="29">
        <v>111.03134299999999</v>
      </c>
      <c r="E162" s="29">
        <v>103.58850600000001</v>
      </c>
      <c r="F162" s="12">
        <f t="shared" si="28"/>
        <v>7.1850027453817926</v>
      </c>
      <c r="G162" s="29">
        <v>32</v>
      </c>
      <c r="H162" s="29">
        <v>148976.291436</v>
      </c>
      <c r="I162" s="30">
        <v>6</v>
      </c>
      <c r="J162" s="30">
        <v>0.26</v>
      </c>
      <c r="K162" s="29">
        <v>5.39</v>
      </c>
      <c r="L162" s="29">
        <v>1.57</v>
      </c>
      <c r="M162" s="33">
        <f t="shared" si="29"/>
        <v>243.31210191082798</v>
      </c>
      <c r="N162" s="175">
        <f t="shared" si="30"/>
        <v>13.852441513065008</v>
      </c>
    </row>
    <row r="163" spans="1:14">
      <c r="A163" s="219"/>
      <c r="B163" s="206" t="s">
        <v>22</v>
      </c>
      <c r="C163" s="29">
        <v>7.8196910000000006</v>
      </c>
      <c r="D163" s="29">
        <v>129.942814</v>
      </c>
      <c r="E163" s="29">
        <v>25.631853</v>
      </c>
      <c r="F163" s="12">
        <f t="shared" si="28"/>
        <v>406.9583303243819</v>
      </c>
      <c r="G163" s="29">
        <v>1231</v>
      </c>
      <c r="H163" s="29">
        <v>148866.19</v>
      </c>
      <c r="I163" s="30">
        <v>160</v>
      </c>
      <c r="J163" s="30">
        <v>6.72</v>
      </c>
      <c r="K163" s="29">
        <v>26.59</v>
      </c>
      <c r="L163" s="29">
        <v>16.75</v>
      </c>
      <c r="M163" s="33">
        <f t="shared" si="29"/>
        <v>58.746268656716417</v>
      </c>
      <c r="N163" s="175">
        <f t="shared" si="30"/>
        <v>38.643667800269007</v>
      </c>
    </row>
    <row r="164" spans="1:14">
      <c r="A164" s="219"/>
      <c r="B164" s="206" t="s">
        <v>23</v>
      </c>
      <c r="C164" s="29">
        <v>0.60000200000000004</v>
      </c>
      <c r="D164" s="29">
        <v>8.4207590000000003</v>
      </c>
      <c r="E164" s="29">
        <v>8.8443490000000011</v>
      </c>
      <c r="F164" s="12">
        <f t="shared" si="28"/>
        <v>-4.7893858553071658</v>
      </c>
      <c r="G164" s="29">
        <v>10</v>
      </c>
      <c r="H164" s="29">
        <v>11201.08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175">
        <f t="shared" si="30"/>
        <v>11.260458612384557</v>
      </c>
    </row>
    <row r="165" spans="1:14">
      <c r="A165" s="219"/>
      <c r="B165" s="206" t="s">
        <v>24</v>
      </c>
      <c r="C165" s="29">
        <v>20.287420000000001</v>
      </c>
      <c r="D165" s="29">
        <v>57.303039000000005</v>
      </c>
      <c r="E165" s="29">
        <v>89.277445</v>
      </c>
      <c r="F165" s="12">
        <f t="shared" si="28"/>
        <v>-35.8146517297846</v>
      </c>
      <c r="G165" s="29">
        <v>67</v>
      </c>
      <c r="H165" s="29">
        <v>104379.63794</v>
      </c>
      <c r="I165" s="30">
        <v>89</v>
      </c>
      <c r="J165" s="30">
        <v>6.01</v>
      </c>
      <c r="K165" s="29">
        <v>63.49</v>
      </c>
      <c r="L165" s="29">
        <v>24</v>
      </c>
      <c r="M165" s="33">
        <f t="shared" si="29"/>
        <v>164.54166666666669</v>
      </c>
      <c r="N165" s="175">
        <f t="shared" si="30"/>
        <v>3.5433866709159338</v>
      </c>
    </row>
    <row r="166" spans="1:14">
      <c r="A166" s="219"/>
      <c r="B166" s="206" t="s">
        <v>25</v>
      </c>
      <c r="C166" s="29">
        <v>0</v>
      </c>
      <c r="D166" s="29">
        <v>0</v>
      </c>
      <c r="E166" s="29">
        <v>24.312000000000001</v>
      </c>
      <c r="F166" s="12">
        <v>0</v>
      </c>
      <c r="G166" s="29">
        <v>0</v>
      </c>
      <c r="H166" s="29">
        <v>0</v>
      </c>
      <c r="I166" s="129">
        <v>7</v>
      </c>
      <c r="J166" s="30">
        <v>0</v>
      </c>
      <c r="K166" s="29">
        <v>111.08</v>
      </c>
      <c r="L166" s="29">
        <v>0.77</v>
      </c>
      <c r="M166" s="30">
        <v>0</v>
      </c>
      <c r="N166" s="175">
        <f t="shared" si="30"/>
        <v>0</v>
      </c>
    </row>
    <row r="167" spans="1:14">
      <c r="A167" s="219"/>
      <c r="B167" s="206" t="s">
        <v>26</v>
      </c>
      <c r="C167" s="29">
        <v>14.022616000000001</v>
      </c>
      <c r="D167" s="29">
        <v>114.03637400000001</v>
      </c>
      <c r="E167" s="29">
        <v>63.480816000000004</v>
      </c>
      <c r="F167" s="12">
        <f>(D167-E167)/E167*100</f>
        <v>79.639111759369953</v>
      </c>
      <c r="G167" s="29">
        <v>1883</v>
      </c>
      <c r="H167" s="29">
        <v>167522.99800000002</v>
      </c>
      <c r="I167" s="30">
        <v>49</v>
      </c>
      <c r="J167" s="30">
        <v>5.89</v>
      </c>
      <c r="K167" s="29">
        <v>18.440000000000001</v>
      </c>
      <c r="L167" s="29">
        <v>3.62</v>
      </c>
      <c r="M167" s="33">
        <f t="shared" si="29"/>
        <v>409.39226519337018</v>
      </c>
      <c r="N167" s="175">
        <f t="shared" si="30"/>
        <v>1.4909359405948373</v>
      </c>
    </row>
    <row r="168" spans="1:14">
      <c r="A168" s="219"/>
      <c r="B168" s="206" t="s">
        <v>27</v>
      </c>
      <c r="C168" s="29">
        <v>5.9066039999999997</v>
      </c>
      <c r="D168" s="29">
        <v>5.9990570000000005</v>
      </c>
      <c r="E168" s="29">
        <v>4.6361570000000007</v>
      </c>
      <c r="F168" s="12">
        <f>(D168-E168)/E168*100</f>
        <v>29.397192545463831</v>
      </c>
      <c r="G168" s="29">
        <v>4</v>
      </c>
      <c r="H168" s="29">
        <v>479.72044600000004</v>
      </c>
      <c r="I168" s="30">
        <v>0</v>
      </c>
      <c r="J168" s="30">
        <v>0</v>
      </c>
      <c r="K168" s="30">
        <v>0</v>
      </c>
      <c r="L168" s="30">
        <v>0</v>
      </c>
      <c r="M168" s="33">
        <v>0</v>
      </c>
      <c r="N168" s="175">
        <f t="shared" si="30"/>
        <v>0.67901222536596206</v>
      </c>
    </row>
    <row r="169" spans="1:14">
      <c r="A169" s="219"/>
      <c r="B169" s="14" t="s">
        <v>28</v>
      </c>
      <c r="C169" s="29">
        <v>0</v>
      </c>
      <c r="D169" s="29">
        <v>0</v>
      </c>
      <c r="E169" s="29">
        <v>0</v>
      </c>
      <c r="F169" s="12">
        <v>0</v>
      </c>
      <c r="G169" s="29">
        <v>0</v>
      </c>
      <c r="H169" s="29">
        <v>0</v>
      </c>
      <c r="I169" s="29">
        <v>1</v>
      </c>
      <c r="J169" s="29">
        <v>11.45</v>
      </c>
      <c r="K169" s="29">
        <v>11.45</v>
      </c>
      <c r="L169" s="30">
        <v>0</v>
      </c>
      <c r="M169" s="30">
        <v>0</v>
      </c>
      <c r="N169" s="175">
        <v>0</v>
      </c>
    </row>
    <row r="170" spans="1:14">
      <c r="A170" s="219"/>
      <c r="B170" s="14" t="s">
        <v>29</v>
      </c>
      <c r="C170" s="29">
        <v>0</v>
      </c>
      <c r="D170" s="29">
        <v>0</v>
      </c>
      <c r="E170" s="29">
        <v>4.7170000000000004E-2</v>
      </c>
      <c r="F170" s="12">
        <f>(D170-E170)/E170*100</f>
        <v>-100</v>
      </c>
      <c r="G170" s="29">
        <v>0</v>
      </c>
      <c r="H170" s="29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175">
        <f>D170/D337*100</f>
        <v>0</v>
      </c>
    </row>
    <row r="171" spans="1:14">
      <c r="A171" s="219"/>
      <c r="B171" s="14" t="s">
        <v>30</v>
      </c>
      <c r="C171" s="34">
        <v>5.8061319999999998</v>
      </c>
      <c r="D171" s="34">
        <v>5.8061319999999998</v>
      </c>
      <c r="E171" s="34">
        <v>0</v>
      </c>
      <c r="F171" s="12">
        <v>0</v>
      </c>
      <c r="G171" s="41">
        <v>1</v>
      </c>
      <c r="H171" s="41">
        <v>307.72044600000004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175">
        <v>0</v>
      </c>
    </row>
    <row r="172" spans="1:14" ht="14.25" thickBot="1">
      <c r="A172" s="270"/>
      <c r="B172" s="15" t="s">
        <v>31</v>
      </c>
      <c r="C172" s="16">
        <f t="shared" ref="C172:L172" si="31">C160+C162+C163+C164+C165+C166+C167+C168</f>
        <v>318.48258800000002</v>
      </c>
      <c r="D172" s="16">
        <f t="shared" si="31"/>
        <v>1274.0413169999999</v>
      </c>
      <c r="E172" s="16">
        <f t="shared" si="31"/>
        <v>1146.3856609999998</v>
      </c>
      <c r="F172" s="17">
        <f>(D172-E172)/E172*100</f>
        <v>11.135489595067446</v>
      </c>
      <c r="G172" s="16">
        <f t="shared" si="31"/>
        <v>10771</v>
      </c>
      <c r="H172" s="16">
        <f t="shared" si="31"/>
        <v>1307387.5261160003</v>
      </c>
      <c r="I172" s="16">
        <f>I160+I162+I163+I164+I165+I166+I167+I168</f>
        <v>1219</v>
      </c>
      <c r="J172" s="16">
        <f t="shared" si="31"/>
        <v>193.76999999999995</v>
      </c>
      <c r="K172" s="16">
        <f t="shared" si="31"/>
        <v>874.5200000000001</v>
      </c>
      <c r="L172" s="16">
        <f t="shared" si="31"/>
        <v>472.06</v>
      </c>
      <c r="M172" s="16">
        <f t="shared" si="29"/>
        <v>85.256111511248591</v>
      </c>
      <c r="N172" s="176">
        <f>D172/D339*100</f>
        <v>4.6749400897335782</v>
      </c>
    </row>
    <row r="173" spans="1:14" ht="14.25" thickTop="1">
      <c r="A173" s="295" t="s">
        <v>41</v>
      </c>
      <c r="B173" s="18" t="s">
        <v>19</v>
      </c>
      <c r="C173" s="211">
        <v>58.02</v>
      </c>
      <c r="D173" s="298">
        <v>151.93</v>
      </c>
      <c r="E173" s="298">
        <v>105.03</v>
      </c>
      <c r="F173" s="210">
        <f>(D173-E173)/E173*100</f>
        <v>44.653908407121776</v>
      </c>
      <c r="G173" s="211">
        <v>1673</v>
      </c>
      <c r="H173" s="211">
        <v>109027.95</v>
      </c>
      <c r="I173" s="211">
        <v>370</v>
      </c>
      <c r="J173" s="211">
        <v>26.88</v>
      </c>
      <c r="K173" s="298">
        <v>79.12</v>
      </c>
      <c r="L173" s="298">
        <v>63.28</v>
      </c>
      <c r="M173" s="110">
        <f t="shared" si="29"/>
        <v>25.031605562579017</v>
      </c>
      <c r="N173" s="177">
        <f t="shared" ref="N173:N178" si="32">D173/D327*100</f>
        <v>1.0888753565708089</v>
      </c>
    </row>
    <row r="174" spans="1:14">
      <c r="A174" s="219"/>
      <c r="B174" s="206" t="s">
        <v>20</v>
      </c>
      <c r="C174" s="72">
        <v>26.12</v>
      </c>
      <c r="D174" s="106">
        <v>69.59</v>
      </c>
      <c r="E174" s="106">
        <v>22.02</v>
      </c>
      <c r="F174" s="12">
        <f>(D174-E174)/E174*100</f>
        <v>216.03088101725709</v>
      </c>
      <c r="G174" s="72">
        <v>900</v>
      </c>
      <c r="H174" s="72">
        <v>18000</v>
      </c>
      <c r="I174" s="72">
        <v>158</v>
      </c>
      <c r="J174" s="72">
        <v>7.97</v>
      </c>
      <c r="K174" s="106">
        <v>37.96</v>
      </c>
      <c r="L174" s="106">
        <v>15.23</v>
      </c>
      <c r="M174" s="31">
        <f t="shared" si="29"/>
        <v>149.24491135915957</v>
      </c>
      <c r="N174" s="175">
        <f t="shared" si="32"/>
        <v>1.6115838451384783</v>
      </c>
    </row>
    <row r="175" spans="1:14">
      <c r="A175" s="219"/>
      <c r="B175" s="206" t="s">
        <v>21</v>
      </c>
      <c r="C175" s="72">
        <v>0</v>
      </c>
      <c r="D175" s="106">
        <v>20.5</v>
      </c>
      <c r="E175" s="106">
        <v>0.44</v>
      </c>
      <c r="F175" s="12">
        <f>(D175-E175)/E175*100</f>
        <v>4559.090909090909</v>
      </c>
      <c r="G175" s="72">
        <v>4</v>
      </c>
      <c r="H175" s="72">
        <v>24361.5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175">
        <f t="shared" si="32"/>
        <v>2.5576116017783614</v>
      </c>
    </row>
    <row r="176" spans="1:14">
      <c r="A176" s="219"/>
      <c r="B176" s="206" t="s">
        <v>22</v>
      </c>
      <c r="C176" s="72">
        <v>1E-3</v>
      </c>
      <c r="D176" s="106">
        <v>0.61</v>
      </c>
      <c r="E176" s="106">
        <v>1.4E-2</v>
      </c>
      <c r="F176" s="12">
        <f>(D176-E176)/E176*100</f>
        <v>4257.1428571428569</v>
      </c>
      <c r="G176" s="72">
        <v>3</v>
      </c>
      <c r="H176" s="72">
        <v>88.01</v>
      </c>
      <c r="I176" s="106">
        <v>1</v>
      </c>
      <c r="J176" s="72">
        <v>0</v>
      </c>
      <c r="K176" s="72">
        <v>0</v>
      </c>
      <c r="L176" s="72">
        <v>0</v>
      </c>
      <c r="M176" s="72">
        <v>0</v>
      </c>
      <c r="N176" s="175">
        <f t="shared" si="32"/>
        <v>0.18140777956497151</v>
      </c>
    </row>
    <row r="177" spans="1:14">
      <c r="A177" s="219"/>
      <c r="B177" s="206" t="s">
        <v>23</v>
      </c>
      <c r="C177" s="72">
        <v>0</v>
      </c>
      <c r="D177" s="72">
        <v>0</v>
      </c>
      <c r="E177" s="72">
        <v>0</v>
      </c>
      <c r="F177" s="1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175">
        <f t="shared" si="32"/>
        <v>0</v>
      </c>
    </row>
    <row r="178" spans="1:14">
      <c r="A178" s="219"/>
      <c r="B178" s="206" t="s">
        <v>24</v>
      </c>
      <c r="C178" s="72">
        <v>1.41</v>
      </c>
      <c r="D178" s="106">
        <v>1.41</v>
      </c>
      <c r="E178" s="106">
        <v>2.81</v>
      </c>
      <c r="F178" s="12">
        <f>(D178-E178)/E178*100</f>
        <v>-49.82206405693951</v>
      </c>
      <c r="G178" s="72">
        <v>2</v>
      </c>
      <c r="H178" s="72">
        <v>1308.8</v>
      </c>
      <c r="I178" s="106">
        <v>1</v>
      </c>
      <c r="J178" s="72">
        <v>0.48</v>
      </c>
      <c r="K178" s="106">
        <v>0.48</v>
      </c>
      <c r="L178" s="72">
        <v>0</v>
      </c>
      <c r="M178" s="72">
        <v>0</v>
      </c>
      <c r="N178" s="175">
        <f t="shared" si="32"/>
        <v>8.7188660377880922E-2</v>
      </c>
    </row>
    <row r="179" spans="1:14">
      <c r="A179" s="219"/>
      <c r="B179" s="206" t="s">
        <v>25</v>
      </c>
      <c r="C179" s="72">
        <v>0</v>
      </c>
      <c r="D179" s="72">
        <v>0</v>
      </c>
      <c r="E179" s="72">
        <v>0</v>
      </c>
      <c r="F179" s="1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175">
        <v>0</v>
      </c>
    </row>
    <row r="180" spans="1:14">
      <c r="A180" s="219"/>
      <c r="B180" s="206" t="s">
        <v>26</v>
      </c>
      <c r="C180" s="72">
        <v>16.02</v>
      </c>
      <c r="D180" s="106">
        <v>16.54</v>
      </c>
      <c r="E180" s="106">
        <v>7.87</v>
      </c>
      <c r="F180" s="12">
        <f>(D180-E180)/E180*100</f>
        <v>110.1651842439644</v>
      </c>
      <c r="G180" s="72">
        <v>56</v>
      </c>
      <c r="H180" s="72">
        <v>30066.54</v>
      </c>
      <c r="I180" s="106">
        <v>8</v>
      </c>
      <c r="J180" s="72">
        <v>8.9499999999999993</v>
      </c>
      <c r="K180" s="72">
        <v>10.1</v>
      </c>
      <c r="L180" s="106">
        <v>7.18</v>
      </c>
      <c r="M180" s="31">
        <f>(K180-L180)/L180*100</f>
        <v>40.668523676880227</v>
      </c>
      <c r="N180" s="175">
        <f>D180/D334*100</f>
        <v>0.21624749711384728</v>
      </c>
    </row>
    <row r="181" spans="1:14">
      <c r="A181" s="219"/>
      <c r="B181" s="206" t="s">
        <v>27</v>
      </c>
      <c r="C181" s="72">
        <v>0</v>
      </c>
      <c r="D181" s="72">
        <v>0</v>
      </c>
      <c r="E181" s="72">
        <v>0</v>
      </c>
      <c r="F181" s="1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175">
        <f>D181/D335*100</f>
        <v>0</v>
      </c>
    </row>
    <row r="182" spans="1:14">
      <c r="A182" s="219"/>
      <c r="B182" s="14" t="s">
        <v>28</v>
      </c>
      <c r="C182" s="72">
        <v>0</v>
      </c>
      <c r="D182" s="72">
        <v>0</v>
      </c>
      <c r="E182" s="72">
        <v>0</v>
      </c>
      <c r="F182" s="1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175">
        <v>0</v>
      </c>
    </row>
    <row r="183" spans="1:14">
      <c r="A183" s="219"/>
      <c r="B183" s="14" t="s">
        <v>29</v>
      </c>
      <c r="C183" s="72">
        <v>0</v>
      </c>
      <c r="D183" s="72">
        <v>0</v>
      </c>
      <c r="E183" s="72">
        <v>0</v>
      </c>
      <c r="F183" s="12">
        <v>0</v>
      </c>
      <c r="G183" s="71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175">
        <f>D183/D337*100</f>
        <v>0</v>
      </c>
    </row>
    <row r="184" spans="1:14">
      <c r="A184" s="219"/>
      <c r="B184" s="14" t="s">
        <v>30</v>
      </c>
      <c r="C184" s="72">
        <v>0</v>
      </c>
      <c r="D184" s="72">
        <v>0</v>
      </c>
      <c r="E184" s="72">
        <v>0</v>
      </c>
      <c r="F184" s="1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175">
        <v>0</v>
      </c>
    </row>
    <row r="185" spans="1:14" ht="14.25" thickBot="1">
      <c r="A185" s="296"/>
      <c r="B185" s="35" t="s">
        <v>31</v>
      </c>
      <c r="C185" s="36">
        <f t="shared" ref="C185:L185" si="33">C173+C175+C176+C177+C178+C179+C180+C181</f>
        <v>75.450999999999993</v>
      </c>
      <c r="D185" s="36">
        <f>D173+D175+D176+D177+D178+D179+D180+D181</f>
        <v>190.99</v>
      </c>
      <c r="E185" s="36">
        <f t="shared" si="33"/>
        <v>116.164</v>
      </c>
      <c r="F185" s="215">
        <f>(D185-E185)/E185*100</f>
        <v>64.414104197513865</v>
      </c>
      <c r="G185" s="36">
        <f t="shared" si="33"/>
        <v>1738</v>
      </c>
      <c r="H185" s="36">
        <f t="shared" si="33"/>
        <v>164852.80000000002</v>
      </c>
      <c r="I185" s="36">
        <f t="shared" si="33"/>
        <v>380</v>
      </c>
      <c r="J185" s="36">
        <f t="shared" si="33"/>
        <v>36.31</v>
      </c>
      <c r="K185" s="36">
        <f>K173+K175+K176+K177+K178+K179+K180+K181</f>
        <v>89.7</v>
      </c>
      <c r="L185" s="36">
        <f t="shared" si="33"/>
        <v>70.460000000000008</v>
      </c>
      <c r="M185" s="36">
        <f>(K185-L185)/L185*100</f>
        <v>27.306273062730618</v>
      </c>
      <c r="N185" s="213">
        <f>D185/D339*100</f>
        <v>0.70081464064341348</v>
      </c>
    </row>
    <row r="186" spans="1:14">
      <c r="A186" s="62"/>
      <c r="N186" s="178"/>
    </row>
    <row r="187" spans="1:14">
      <c r="A187" s="62"/>
      <c r="N187" s="178"/>
    </row>
    <row r="188" spans="1:14">
      <c r="A188" s="62"/>
      <c r="N188" s="178"/>
    </row>
    <row r="189" spans="1:14" s="57" customFormat="1" ht="18.75">
      <c r="A189" s="235" t="str">
        <f>A1</f>
        <v>2022年1-2月丹东市财产保险业务统计表</v>
      </c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</row>
    <row r="190" spans="1:14" s="57" customFormat="1" ht="14.25" thickBot="1">
      <c r="A190" s="63"/>
      <c r="B190" s="59" t="s">
        <v>0</v>
      </c>
      <c r="C190" s="58"/>
      <c r="D190" s="58"/>
      <c r="F190" s="154"/>
      <c r="G190" s="73" t="str">
        <f>G2</f>
        <v>（2022年1-2月）</v>
      </c>
      <c r="H190" s="58"/>
      <c r="I190" s="58"/>
      <c r="J190" s="58"/>
      <c r="K190" s="58"/>
      <c r="L190" s="59" t="s">
        <v>1</v>
      </c>
      <c r="N190" s="154"/>
    </row>
    <row r="191" spans="1:14" ht="13.5" customHeight="1">
      <c r="A191" s="218" t="s">
        <v>119</v>
      </c>
      <c r="B191" s="168" t="s">
        <v>3</v>
      </c>
      <c r="C191" s="222" t="s">
        <v>4</v>
      </c>
      <c r="D191" s="222"/>
      <c r="E191" s="222"/>
      <c r="F191" s="223"/>
      <c r="G191" s="222" t="s">
        <v>5</v>
      </c>
      <c r="H191" s="222"/>
      <c r="I191" s="222" t="s">
        <v>6</v>
      </c>
      <c r="J191" s="222"/>
      <c r="K191" s="222"/>
      <c r="L191" s="222"/>
      <c r="M191" s="222"/>
      <c r="N191" s="225" t="s">
        <v>7</v>
      </c>
    </row>
    <row r="192" spans="1:14">
      <c r="A192" s="219"/>
      <c r="B192" s="58" t="s">
        <v>8</v>
      </c>
      <c r="C192" s="224" t="s">
        <v>9</v>
      </c>
      <c r="D192" s="224" t="s">
        <v>10</v>
      </c>
      <c r="E192" s="224" t="s">
        <v>11</v>
      </c>
      <c r="F192" s="155" t="s">
        <v>12</v>
      </c>
      <c r="G192" s="224" t="s">
        <v>13</v>
      </c>
      <c r="H192" s="224" t="s">
        <v>14</v>
      </c>
      <c r="I192" s="206" t="s">
        <v>13</v>
      </c>
      <c r="J192" s="224" t="s">
        <v>15</v>
      </c>
      <c r="K192" s="224"/>
      <c r="L192" s="224"/>
      <c r="M192" s="206" t="s">
        <v>12</v>
      </c>
      <c r="N192" s="226"/>
    </row>
    <row r="193" spans="1:14">
      <c r="A193" s="220"/>
      <c r="B193" s="169" t="s">
        <v>16</v>
      </c>
      <c r="C193" s="224"/>
      <c r="D193" s="224"/>
      <c r="E193" s="224"/>
      <c r="F193" s="155" t="s">
        <v>17</v>
      </c>
      <c r="G193" s="224"/>
      <c r="H193" s="224"/>
      <c r="I193" s="33" t="s">
        <v>18</v>
      </c>
      <c r="J193" s="206" t="s">
        <v>9</v>
      </c>
      <c r="K193" s="206" t="s">
        <v>10</v>
      </c>
      <c r="L193" s="206" t="s">
        <v>11</v>
      </c>
      <c r="M193" s="206" t="s">
        <v>17</v>
      </c>
      <c r="N193" s="207" t="s">
        <v>17</v>
      </c>
    </row>
    <row r="194" spans="1:14" ht="15" customHeight="1">
      <c r="A194" s="297" t="s">
        <v>42</v>
      </c>
      <c r="B194" s="206" t="s">
        <v>19</v>
      </c>
      <c r="C194" s="206">
        <v>150.425724</v>
      </c>
      <c r="D194" s="32">
        <v>398.10763600000001</v>
      </c>
      <c r="E194" s="32">
        <v>237</v>
      </c>
      <c r="F194" s="156">
        <f>(D194-E194)/E194*100</f>
        <v>67.977905485232071</v>
      </c>
      <c r="G194" s="32">
        <v>3427</v>
      </c>
      <c r="H194" s="31">
        <v>271254.51828199998</v>
      </c>
      <c r="I194" s="31">
        <v>433</v>
      </c>
      <c r="J194" s="31">
        <v>42.186450999999998</v>
      </c>
      <c r="K194" s="31">
        <v>110.10959800000001</v>
      </c>
      <c r="L194" s="31">
        <v>218</v>
      </c>
      <c r="M194" s="31">
        <f t="shared" ref="M194:M206" si="34">(K194-L194)/L194*100</f>
        <v>-49.491010091743114</v>
      </c>
      <c r="N194" s="175">
        <f t="shared" ref="N194:N199" si="35">D194/D327*100</f>
        <v>2.8532192068917386</v>
      </c>
    </row>
    <row r="195" spans="1:14" ht="15" customHeight="1">
      <c r="A195" s="219"/>
      <c r="B195" s="206" t="s">
        <v>20</v>
      </c>
      <c r="C195" s="206">
        <v>58.400719000000002</v>
      </c>
      <c r="D195" s="32">
        <v>153.76529300000001</v>
      </c>
      <c r="E195" s="32">
        <v>70</v>
      </c>
      <c r="F195" s="156">
        <f>(D195-E195)/E195*100</f>
        <v>119.66470428571429</v>
      </c>
      <c r="G195" s="32">
        <v>1802</v>
      </c>
      <c r="H195" s="31">
        <v>36040</v>
      </c>
      <c r="I195" s="31">
        <v>197</v>
      </c>
      <c r="J195" s="31">
        <v>13.401436</v>
      </c>
      <c r="K195" s="31">
        <v>42.800040000000003</v>
      </c>
      <c r="L195" s="31">
        <v>109</v>
      </c>
      <c r="M195" s="31">
        <f t="shared" si="34"/>
        <v>-60.733908256880738</v>
      </c>
      <c r="N195" s="175">
        <f t="shared" si="35"/>
        <v>3.5609378091936308</v>
      </c>
    </row>
    <row r="196" spans="1:14" ht="15" customHeight="1">
      <c r="A196" s="219"/>
      <c r="B196" s="206" t="s">
        <v>21</v>
      </c>
      <c r="C196" s="206">
        <v>10.735877</v>
      </c>
      <c r="D196" s="32">
        <v>18.222642</v>
      </c>
      <c r="E196" s="32">
        <v>7</v>
      </c>
      <c r="F196" s="156">
        <f>(D196-E196)/E196*100</f>
        <v>160.32345714285714</v>
      </c>
      <c r="G196" s="32">
        <v>224</v>
      </c>
      <c r="H196" s="31">
        <v>17698.959907</v>
      </c>
      <c r="I196" s="31">
        <v>0</v>
      </c>
      <c r="J196" s="31">
        <v>0</v>
      </c>
      <c r="K196" s="31">
        <v>428.77839999999998</v>
      </c>
      <c r="L196" s="31">
        <v>1</v>
      </c>
      <c r="M196" s="31">
        <f t="shared" si="34"/>
        <v>42777.84</v>
      </c>
      <c r="N196" s="175">
        <f t="shared" si="35"/>
        <v>2.2734849070367633</v>
      </c>
    </row>
    <row r="197" spans="1:14" ht="15" customHeight="1">
      <c r="A197" s="219"/>
      <c r="B197" s="206" t="s">
        <v>22</v>
      </c>
      <c r="C197" s="206">
        <v>1.0914729999999999</v>
      </c>
      <c r="D197" s="32">
        <v>4.9789289999999999</v>
      </c>
      <c r="E197" s="32">
        <v>17</v>
      </c>
      <c r="F197" s="156">
        <f>(D197-E197)/E197*100</f>
        <v>-70.71218235294117</v>
      </c>
      <c r="G197" s="32">
        <v>102</v>
      </c>
      <c r="H197" s="31">
        <v>76503.199999999997</v>
      </c>
      <c r="I197" s="31">
        <v>54</v>
      </c>
      <c r="J197" s="31">
        <v>0.71020000000000005</v>
      </c>
      <c r="K197" s="31">
        <v>3.5512000000000001</v>
      </c>
      <c r="L197" s="31">
        <v>2</v>
      </c>
      <c r="M197" s="31">
        <f t="shared" si="34"/>
        <v>77.56</v>
      </c>
      <c r="N197" s="175">
        <f t="shared" si="35"/>
        <v>1.480682712297777</v>
      </c>
    </row>
    <row r="198" spans="1:14" ht="15" customHeight="1">
      <c r="A198" s="219"/>
      <c r="B198" s="206" t="s">
        <v>23</v>
      </c>
      <c r="C198" s="206">
        <v>0</v>
      </c>
      <c r="D198" s="32">
        <v>0</v>
      </c>
      <c r="E198" s="32">
        <v>0</v>
      </c>
      <c r="F198" s="156">
        <v>0</v>
      </c>
      <c r="G198" s="32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175">
        <f t="shared" si="35"/>
        <v>0</v>
      </c>
    </row>
    <row r="199" spans="1:14" ht="15" customHeight="1">
      <c r="A199" s="219"/>
      <c r="B199" s="206" t="s">
        <v>24</v>
      </c>
      <c r="C199" s="206">
        <v>1.632083</v>
      </c>
      <c r="D199" s="32">
        <v>22.348773000000001</v>
      </c>
      <c r="E199" s="32">
        <v>27</v>
      </c>
      <c r="F199" s="156">
        <f>(D199-E199)/E199*100</f>
        <v>-17.226766666666663</v>
      </c>
      <c r="G199" s="32">
        <v>51</v>
      </c>
      <c r="H199" s="31">
        <v>25311.63</v>
      </c>
      <c r="I199" s="31">
        <v>10</v>
      </c>
      <c r="J199" s="31">
        <v>5.2500000000000199E-2</v>
      </c>
      <c r="K199" s="31">
        <v>2.9340000000000002</v>
      </c>
      <c r="L199" s="31">
        <v>12</v>
      </c>
      <c r="M199" s="31">
        <f t="shared" si="34"/>
        <v>-75.55</v>
      </c>
      <c r="N199" s="175">
        <f t="shared" si="35"/>
        <v>1.3819571481981243</v>
      </c>
    </row>
    <row r="200" spans="1:14" ht="15" customHeight="1">
      <c r="A200" s="219"/>
      <c r="B200" s="206" t="s">
        <v>25</v>
      </c>
      <c r="C200" s="206">
        <v>0</v>
      </c>
      <c r="D200" s="32">
        <v>0</v>
      </c>
      <c r="E200" s="32">
        <v>0</v>
      </c>
      <c r="F200" s="156">
        <v>0</v>
      </c>
      <c r="G200" s="32">
        <v>0</v>
      </c>
      <c r="H200" s="31">
        <v>0</v>
      </c>
      <c r="I200" s="31">
        <v>4</v>
      </c>
      <c r="J200" s="31">
        <v>0.75</v>
      </c>
      <c r="K200" s="31">
        <v>1.3503179999999999</v>
      </c>
      <c r="L200" s="33">
        <v>0</v>
      </c>
      <c r="M200" s="31">
        <v>0</v>
      </c>
      <c r="N200" s="175">
        <v>0</v>
      </c>
    </row>
    <row r="201" spans="1:14" ht="15" customHeight="1">
      <c r="A201" s="219"/>
      <c r="B201" s="206" t="s">
        <v>26</v>
      </c>
      <c r="C201" s="206">
        <v>34.140709000000001</v>
      </c>
      <c r="D201" s="32">
        <v>60.358542</v>
      </c>
      <c r="E201" s="32">
        <v>46</v>
      </c>
      <c r="F201" s="156">
        <f>(D201-E201)/E201*100</f>
        <v>31.214221739130434</v>
      </c>
      <c r="G201" s="32">
        <v>1243</v>
      </c>
      <c r="H201" s="31">
        <v>290877.71999999997</v>
      </c>
      <c r="I201" s="31">
        <v>64</v>
      </c>
      <c r="J201" s="31">
        <v>3.6849940000000001</v>
      </c>
      <c r="K201" s="31">
        <v>9.4728309999999993</v>
      </c>
      <c r="L201" s="31">
        <v>21</v>
      </c>
      <c r="M201" s="31">
        <f t="shared" si="34"/>
        <v>-54.89128095238096</v>
      </c>
      <c r="N201" s="175">
        <f>D201/D334*100</f>
        <v>0.78914048590937291</v>
      </c>
    </row>
    <row r="202" spans="1:14" ht="15" customHeight="1">
      <c r="A202" s="219"/>
      <c r="B202" s="206" t="s">
        <v>27</v>
      </c>
      <c r="C202" s="206">
        <v>35.924787999999999</v>
      </c>
      <c r="D202" s="32">
        <v>709.84368900000004</v>
      </c>
      <c r="E202" s="32">
        <v>535</v>
      </c>
      <c r="F202" s="156">
        <f>(D202-E202)/E202*100</f>
        <v>32.681063364485993</v>
      </c>
      <c r="G202" s="32">
        <v>228</v>
      </c>
      <c r="H202" s="31">
        <v>4078.5006680000001</v>
      </c>
      <c r="I202" s="31">
        <v>21</v>
      </c>
      <c r="J202" s="31">
        <v>68.411563000000001</v>
      </c>
      <c r="K202" s="31">
        <v>130.320988</v>
      </c>
      <c r="L202" s="31">
        <v>126</v>
      </c>
      <c r="M202" s="31">
        <f t="shared" si="34"/>
        <v>3.4293555555555555</v>
      </c>
      <c r="N202" s="175">
        <f>D202/D335*100</f>
        <v>80.34471799982461</v>
      </c>
    </row>
    <row r="203" spans="1:14" ht="15" customHeight="1">
      <c r="A203" s="219"/>
      <c r="B203" s="14" t="s">
        <v>28</v>
      </c>
      <c r="C203" s="206">
        <v>0</v>
      </c>
      <c r="D203" s="32">
        <v>0</v>
      </c>
      <c r="E203" s="32">
        <v>0</v>
      </c>
      <c r="F203" s="156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>
        <v>0</v>
      </c>
      <c r="N203" s="175">
        <v>0</v>
      </c>
    </row>
    <row r="204" spans="1:14" ht="15" customHeight="1">
      <c r="A204" s="219"/>
      <c r="B204" s="14" t="s">
        <v>29</v>
      </c>
      <c r="C204" s="206">
        <v>0</v>
      </c>
      <c r="D204" s="32">
        <v>0</v>
      </c>
      <c r="E204" s="32">
        <v>0.17</v>
      </c>
      <c r="F204" s="156">
        <v>0</v>
      </c>
      <c r="G204" s="32">
        <v>0</v>
      </c>
      <c r="H204" s="31">
        <v>0</v>
      </c>
      <c r="I204" s="31">
        <v>0</v>
      </c>
      <c r="J204" s="31">
        <v>0</v>
      </c>
      <c r="K204" s="31">
        <v>0</v>
      </c>
      <c r="L204" s="34">
        <v>0</v>
      </c>
      <c r="M204" s="31">
        <v>0</v>
      </c>
      <c r="N204" s="175">
        <f>D204/D337*100</f>
        <v>0</v>
      </c>
    </row>
    <row r="205" spans="1:14" ht="15" customHeight="1">
      <c r="A205" s="219"/>
      <c r="B205" s="14" t="s">
        <v>30</v>
      </c>
      <c r="C205" s="206">
        <v>35.924787999999999</v>
      </c>
      <c r="D205" s="32">
        <v>709.84368900000004</v>
      </c>
      <c r="E205" s="32">
        <v>535</v>
      </c>
      <c r="F205" s="156">
        <f>(D205-E205)/E205*100</f>
        <v>32.681063364485993</v>
      </c>
      <c r="G205" s="32">
        <v>228</v>
      </c>
      <c r="H205" s="31">
        <v>4078.5006680000001</v>
      </c>
      <c r="I205" s="31">
        <v>21</v>
      </c>
      <c r="J205" s="31">
        <v>68.411563000000001</v>
      </c>
      <c r="K205" s="31">
        <v>130.320988</v>
      </c>
      <c r="L205" s="31">
        <v>126</v>
      </c>
      <c r="M205" s="31">
        <f t="shared" si="34"/>
        <v>3.4293555555555555</v>
      </c>
      <c r="N205" s="175">
        <f>D205/D338*100</f>
        <v>95.755769003854368</v>
      </c>
    </row>
    <row r="206" spans="1:14" ht="15" customHeight="1" thickBot="1">
      <c r="A206" s="270"/>
      <c r="B206" s="15" t="s">
        <v>31</v>
      </c>
      <c r="C206" s="16">
        <f>C194+C196+C197+C198+C199+C200+C201+C202</f>
        <v>233.95065400000001</v>
      </c>
      <c r="D206" s="16">
        <f t="shared" ref="D206:L206" si="36">D194+D196+D197+D198+D199+D200+D201+D202</f>
        <v>1213.8602110000002</v>
      </c>
      <c r="E206" s="16">
        <f t="shared" si="36"/>
        <v>869</v>
      </c>
      <c r="F206" s="157">
        <f>(D206-E206)/E206*100</f>
        <v>39.684719332566189</v>
      </c>
      <c r="G206" s="16">
        <f t="shared" si="36"/>
        <v>5275</v>
      </c>
      <c r="H206" s="16">
        <f>H194+H196+H197+H198+H199+H200+H201+H202</f>
        <v>685724.52885699994</v>
      </c>
      <c r="I206" s="16">
        <f t="shared" si="36"/>
        <v>586</v>
      </c>
      <c r="J206" s="16">
        <f t="shared" si="36"/>
        <v>115.795708</v>
      </c>
      <c r="K206" s="16">
        <f t="shared" si="36"/>
        <v>686.517335</v>
      </c>
      <c r="L206" s="16">
        <f t="shared" si="36"/>
        <v>380</v>
      </c>
      <c r="M206" s="16">
        <f t="shared" si="34"/>
        <v>80.662456578947371</v>
      </c>
      <c r="N206" s="176">
        <f>D206/D339*100</f>
        <v>4.4541128203743812</v>
      </c>
    </row>
    <row r="207" spans="1:14" ht="14.25" thickTop="1">
      <c r="A207" s="295" t="s">
        <v>43</v>
      </c>
      <c r="B207" s="206" t="s">
        <v>19</v>
      </c>
      <c r="C207" s="81">
        <v>17.21</v>
      </c>
      <c r="D207" s="81">
        <v>40.76</v>
      </c>
      <c r="E207" s="81">
        <v>24.96</v>
      </c>
      <c r="F207" s="163">
        <f>(D207-E207)/E207*100</f>
        <v>63.301282051282037</v>
      </c>
      <c r="G207" s="82">
        <v>358</v>
      </c>
      <c r="H207" s="82">
        <v>28880.18</v>
      </c>
      <c r="I207" s="82">
        <v>44</v>
      </c>
      <c r="J207" s="82">
        <v>12.17</v>
      </c>
      <c r="K207" s="82">
        <v>76.989999999999995</v>
      </c>
      <c r="L207" s="82">
        <v>174.24</v>
      </c>
      <c r="M207" s="31">
        <f t="shared" ref="M207:M219" si="37">(K207-L207)/L207*100</f>
        <v>-55.813820018365476</v>
      </c>
      <c r="N207" s="175">
        <f t="shared" ref="N207:N215" si="38">D207/D327*100</f>
        <v>0.29212505452396609</v>
      </c>
    </row>
    <row r="208" spans="1:14">
      <c r="A208" s="219"/>
      <c r="B208" s="206" t="s">
        <v>20</v>
      </c>
      <c r="C208" s="82">
        <v>6.44</v>
      </c>
      <c r="D208" s="82">
        <v>15.01</v>
      </c>
      <c r="E208" s="82">
        <v>3.18</v>
      </c>
      <c r="F208" s="163">
        <f>(D208-E208)/E208*100</f>
        <v>372.01257861635219</v>
      </c>
      <c r="G208" s="82">
        <v>187</v>
      </c>
      <c r="H208" s="82">
        <v>3740</v>
      </c>
      <c r="I208" s="82">
        <v>20</v>
      </c>
      <c r="J208" s="82">
        <v>6.66</v>
      </c>
      <c r="K208" s="82">
        <v>33.700000000000003</v>
      </c>
      <c r="L208" s="82">
        <v>25.77</v>
      </c>
      <c r="M208" s="31">
        <f t="shared" si="37"/>
        <v>30.772215754753603</v>
      </c>
      <c r="N208" s="175">
        <f t="shared" si="38"/>
        <v>0.34760559729168788</v>
      </c>
    </row>
    <row r="209" spans="1:14">
      <c r="A209" s="219"/>
      <c r="B209" s="206" t="s">
        <v>21</v>
      </c>
      <c r="C209" s="82">
        <v>0</v>
      </c>
      <c r="D209" s="82">
        <v>0</v>
      </c>
      <c r="E209" s="82">
        <v>0</v>
      </c>
      <c r="F209" s="163">
        <v>0</v>
      </c>
      <c r="G209" s="82">
        <v>0</v>
      </c>
      <c r="H209" s="82">
        <v>0</v>
      </c>
      <c r="I209" s="82">
        <v>1</v>
      </c>
      <c r="J209" s="82">
        <v>0</v>
      </c>
      <c r="K209" s="82">
        <v>0</v>
      </c>
      <c r="L209" s="82">
        <v>0.6</v>
      </c>
      <c r="M209" s="31">
        <v>0</v>
      </c>
      <c r="N209" s="175">
        <f t="shared" si="38"/>
        <v>0</v>
      </c>
    </row>
    <row r="210" spans="1:14">
      <c r="A210" s="219"/>
      <c r="B210" s="206" t="s">
        <v>22</v>
      </c>
      <c r="C210" s="82">
        <v>0.14000000000000001</v>
      </c>
      <c r="D210" s="82">
        <v>0.3</v>
      </c>
      <c r="E210" s="82">
        <v>0.79</v>
      </c>
      <c r="F210" s="163">
        <f>(D210-E210)/E210*100</f>
        <v>-62.025316455696213</v>
      </c>
      <c r="G210" s="82">
        <v>32</v>
      </c>
      <c r="H210" s="82">
        <v>342.4</v>
      </c>
      <c r="I210" s="82">
        <v>0</v>
      </c>
      <c r="J210" s="82">
        <v>0</v>
      </c>
      <c r="K210" s="82">
        <v>0</v>
      </c>
      <c r="L210" s="82">
        <v>0.21</v>
      </c>
      <c r="M210" s="31">
        <f t="shared" si="37"/>
        <v>-100</v>
      </c>
      <c r="N210" s="175">
        <f t="shared" si="38"/>
        <v>8.9216940769658123E-2</v>
      </c>
    </row>
    <row r="211" spans="1:14">
      <c r="A211" s="219"/>
      <c r="B211" s="206" t="s">
        <v>23</v>
      </c>
      <c r="C211" s="82">
        <v>0</v>
      </c>
      <c r="D211" s="82">
        <v>0</v>
      </c>
      <c r="E211" s="82">
        <v>0</v>
      </c>
      <c r="F211" s="163">
        <v>0</v>
      </c>
      <c r="G211" s="82">
        <v>0</v>
      </c>
      <c r="H211" s="82">
        <v>0</v>
      </c>
      <c r="I211" s="82">
        <v>0</v>
      </c>
      <c r="J211" s="82">
        <v>0</v>
      </c>
      <c r="K211" s="82">
        <v>0.92</v>
      </c>
      <c r="L211" s="82">
        <v>0.92</v>
      </c>
      <c r="M211" s="31">
        <v>0</v>
      </c>
      <c r="N211" s="175">
        <f t="shared" si="38"/>
        <v>0</v>
      </c>
    </row>
    <row r="212" spans="1:14">
      <c r="A212" s="219"/>
      <c r="B212" s="206" t="s">
        <v>24</v>
      </c>
      <c r="C212" s="82">
        <v>0</v>
      </c>
      <c r="D212" s="82">
        <v>0.45</v>
      </c>
      <c r="E212" s="82">
        <v>0.19</v>
      </c>
      <c r="F212" s="163">
        <f>(D212-E212)/E212*100</f>
        <v>136.84210526315789</v>
      </c>
      <c r="G212" s="82">
        <v>1</v>
      </c>
      <c r="H212" s="82">
        <v>289</v>
      </c>
      <c r="I212" s="82">
        <v>0</v>
      </c>
      <c r="J212" s="82">
        <v>0</v>
      </c>
      <c r="K212" s="82">
        <v>0</v>
      </c>
      <c r="L212" s="82">
        <v>0.17</v>
      </c>
      <c r="M212" s="31">
        <f>(K212-L212)/L212*100</f>
        <v>-100</v>
      </c>
      <c r="N212" s="175">
        <f t="shared" si="38"/>
        <v>2.7826168205706683E-2</v>
      </c>
    </row>
    <row r="213" spans="1:14">
      <c r="A213" s="219"/>
      <c r="B213" s="206" t="s">
        <v>25</v>
      </c>
      <c r="C213" s="83">
        <v>8.4700000000000006</v>
      </c>
      <c r="D213" s="83">
        <v>218.65</v>
      </c>
      <c r="E213" s="83">
        <v>410.45</v>
      </c>
      <c r="F213" s="163">
        <f>(D213-E213)/E213*100</f>
        <v>-46.72919965891095</v>
      </c>
      <c r="G213" s="83">
        <v>20</v>
      </c>
      <c r="H213" s="83">
        <v>4098.4799999999996</v>
      </c>
      <c r="I213" s="83">
        <v>49</v>
      </c>
      <c r="J213" s="83">
        <v>1</v>
      </c>
      <c r="K213" s="83">
        <v>2.82</v>
      </c>
      <c r="L213" s="83">
        <v>6.76</v>
      </c>
      <c r="M213" s="31">
        <f t="shared" si="37"/>
        <v>-58.284023668639051</v>
      </c>
      <c r="N213" s="175">
        <f t="shared" si="38"/>
        <v>11.283717935362832</v>
      </c>
    </row>
    <row r="214" spans="1:14">
      <c r="A214" s="219"/>
      <c r="B214" s="206" t="s">
        <v>26</v>
      </c>
      <c r="C214" s="82">
        <v>0.88</v>
      </c>
      <c r="D214" s="82">
        <v>0.92</v>
      </c>
      <c r="E214" s="82">
        <v>1.1200000000000001</v>
      </c>
      <c r="F214" s="163">
        <f>(D214-E214)/E214*100</f>
        <v>-17.857142857142861</v>
      </c>
      <c r="G214" s="82">
        <v>7</v>
      </c>
      <c r="H214" s="82">
        <v>988.8</v>
      </c>
      <c r="I214" s="82">
        <v>1</v>
      </c>
      <c r="J214" s="82">
        <v>0</v>
      </c>
      <c r="K214" s="82">
        <v>0.04</v>
      </c>
      <c r="L214" s="82">
        <v>0</v>
      </c>
      <c r="M214" s="31">
        <v>0</v>
      </c>
      <c r="N214" s="175">
        <f t="shared" si="38"/>
        <v>1.2028276743938301E-2</v>
      </c>
    </row>
    <row r="215" spans="1:14">
      <c r="A215" s="219"/>
      <c r="B215" s="206" t="s">
        <v>27</v>
      </c>
      <c r="C215" s="84">
        <v>0</v>
      </c>
      <c r="D215" s="84">
        <v>0</v>
      </c>
      <c r="E215" s="84">
        <v>0.09</v>
      </c>
      <c r="F215" s="163">
        <f>(D215-E215)/E215*100</f>
        <v>-100</v>
      </c>
      <c r="G215" s="84">
        <v>0</v>
      </c>
      <c r="H215" s="84">
        <v>0</v>
      </c>
      <c r="I215" s="84">
        <v>0</v>
      </c>
      <c r="J215" s="84">
        <v>0</v>
      </c>
      <c r="K215" s="84">
        <v>0</v>
      </c>
      <c r="L215" s="84">
        <v>0</v>
      </c>
      <c r="M215" s="31">
        <v>0</v>
      </c>
      <c r="N215" s="175">
        <f t="shared" si="38"/>
        <v>0</v>
      </c>
    </row>
    <row r="216" spans="1:14">
      <c r="A216" s="219"/>
      <c r="B216" s="14" t="s">
        <v>28</v>
      </c>
      <c r="C216" s="84">
        <v>0</v>
      </c>
      <c r="D216" s="84">
        <v>0</v>
      </c>
      <c r="E216" s="84">
        <v>0</v>
      </c>
      <c r="F216" s="163">
        <v>0</v>
      </c>
      <c r="G216" s="84">
        <v>0</v>
      </c>
      <c r="H216" s="84">
        <v>0</v>
      </c>
      <c r="I216" s="84">
        <v>0</v>
      </c>
      <c r="J216" s="84">
        <v>0</v>
      </c>
      <c r="K216" s="84">
        <v>0</v>
      </c>
      <c r="L216" s="84">
        <v>0</v>
      </c>
      <c r="M216" s="84">
        <v>0</v>
      </c>
      <c r="N216" s="175">
        <v>0</v>
      </c>
    </row>
    <row r="217" spans="1:14">
      <c r="A217" s="219"/>
      <c r="B217" s="14" t="s">
        <v>29</v>
      </c>
      <c r="C217" s="84">
        <v>0</v>
      </c>
      <c r="D217" s="84">
        <v>0</v>
      </c>
      <c r="E217" s="84">
        <v>0.09</v>
      </c>
      <c r="F217" s="163">
        <f>(D217-E217)/E217*100</f>
        <v>-100</v>
      </c>
      <c r="G217" s="84">
        <v>0</v>
      </c>
      <c r="H217" s="84">
        <v>0</v>
      </c>
      <c r="I217" s="84">
        <v>0</v>
      </c>
      <c r="J217" s="84">
        <v>0</v>
      </c>
      <c r="K217" s="84">
        <v>0</v>
      </c>
      <c r="L217" s="84">
        <v>0</v>
      </c>
      <c r="M217" s="84">
        <v>0</v>
      </c>
      <c r="N217" s="175">
        <f>D217/D337*100</f>
        <v>0</v>
      </c>
    </row>
    <row r="218" spans="1:14">
      <c r="A218" s="219"/>
      <c r="B218" s="14" t="s">
        <v>30</v>
      </c>
      <c r="C218" s="84">
        <v>0</v>
      </c>
      <c r="D218" s="84">
        <v>0</v>
      </c>
      <c r="E218" s="84">
        <v>0</v>
      </c>
      <c r="F218" s="163">
        <v>0</v>
      </c>
      <c r="G218" s="84">
        <v>0</v>
      </c>
      <c r="H218" s="84">
        <v>0</v>
      </c>
      <c r="I218" s="84">
        <v>0</v>
      </c>
      <c r="J218" s="84">
        <v>0</v>
      </c>
      <c r="K218" s="84">
        <v>0</v>
      </c>
      <c r="L218" s="84">
        <v>0</v>
      </c>
      <c r="M218" s="84">
        <v>0</v>
      </c>
      <c r="N218" s="175">
        <v>0</v>
      </c>
    </row>
    <row r="219" spans="1:14" ht="14.25" thickBot="1">
      <c r="A219" s="270"/>
      <c r="B219" s="15" t="s">
        <v>31</v>
      </c>
      <c r="C219" s="16">
        <f t="shared" ref="C219:L219" si="39">C207+C209+C210+C211+C212+C213+C214+C215</f>
        <v>26.7</v>
      </c>
      <c r="D219" s="16">
        <f t="shared" si="39"/>
        <v>261.08000000000004</v>
      </c>
      <c r="E219" s="16">
        <f t="shared" si="39"/>
        <v>437.59999999999997</v>
      </c>
      <c r="F219" s="157">
        <f>(D219-E219)/E219*100</f>
        <v>-40.338208409506379</v>
      </c>
      <c r="G219" s="16">
        <f t="shared" si="39"/>
        <v>418</v>
      </c>
      <c r="H219" s="16">
        <f t="shared" si="39"/>
        <v>34598.86</v>
      </c>
      <c r="I219" s="16">
        <f t="shared" si="39"/>
        <v>95</v>
      </c>
      <c r="J219" s="16">
        <f t="shared" si="39"/>
        <v>13.17</v>
      </c>
      <c r="K219" s="16">
        <f t="shared" si="39"/>
        <v>80.77</v>
      </c>
      <c r="L219" s="16">
        <f t="shared" si="39"/>
        <v>182.89999999999998</v>
      </c>
      <c r="M219" s="16">
        <f t="shared" si="37"/>
        <v>-55.839256424275554</v>
      </c>
      <c r="N219" s="176">
        <f>D219/D339*100</f>
        <v>0.95800139472842771</v>
      </c>
    </row>
    <row r="220" spans="1:14" ht="14.25" thickTop="1">
      <c r="A220" s="295" t="s">
        <v>44</v>
      </c>
      <c r="B220" s="18" t="s">
        <v>19</v>
      </c>
      <c r="C220" s="211">
        <v>0.35</v>
      </c>
      <c r="D220" s="211">
        <v>3.63</v>
      </c>
      <c r="E220" s="211">
        <v>4.2</v>
      </c>
      <c r="F220" s="158">
        <f>(D220-E220)/E220*100</f>
        <v>-13.571428571428578</v>
      </c>
      <c r="G220" s="211">
        <v>16</v>
      </c>
      <c r="H220" s="211">
        <v>1662.9</v>
      </c>
      <c r="I220" s="211">
        <v>7</v>
      </c>
      <c r="J220" s="211">
        <v>1.33</v>
      </c>
      <c r="K220" s="211">
        <v>6.56</v>
      </c>
      <c r="L220" s="211">
        <v>0</v>
      </c>
      <c r="M220" s="110">
        <v>0</v>
      </c>
      <c r="N220" s="177">
        <f>D220/D327*100</f>
        <v>2.6016043864622102E-2</v>
      </c>
    </row>
    <row r="221" spans="1:14">
      <c r="A221" s="219"/>
      <c r="B221" s="206" t="s">
        <v>20</v>
      </c>
      <c r="C221" s="72">
        <v>0.16</v>
      </c>
      <c r="D221" s="72">
        <v>0.75</v>
      </c>
      <c r="E221" s="72">
        <v>0.9</v>
      </c>
      <c r="F221" s="156">
        <f>(D221-E221)/E221*100</f>
        <v>-16.666666666666668</v>
      </c>
      <c r="G221" s="72">
        <v>8</v>
      </c>
      <c r="H221" s="72">
        <v>160</v>
      </c>
      <c r="I221" s="72">
        <v>3</v>
      </c>
      <c r="J221" s="72">
        <v>0.16</v>
      </c>
      <c r="K221" s="72">
        <v>0.28000000000000003</v>
      </c>
      <c r="L221" s="72">
        <v>0</v>
      </c>
      <c r="M221" s="31">
        <v>0</v>
      </c>
      <c r="N221" s="175">
        <f>D221/D328*100</f>
        <v>1.7368700730763884E-2</v>
      </c>
    </row>
    <row r="222" spans="1:14">
      <c r="A222" s="219"/>
      <c r="B222" s="206" t="s">
        <v>21</v>
      </c>
      <c r="C222" s="72">
        <v>0</v>
      </c>
      <c r="D222" s="72">
        <v>0</v>
      </c>
      <c r="E222" s="72">
        <v>0</v>
      </c>
      <c r="F222" s="156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31">
        <v>0</v>
      </c>
      <c r="N222" s="175">
        <f>D222/D329*100</f>
        <v>0</v>
      </c>
    </row>
    <row r="223" spans="1:14">
      <c r="A223" s="219"/>
      <c r="B223" s="206" t="s">
        <v>22</v>
      </c>
      <c r="C223" s="72">
        <v>0.89</v>
      </c>
      <c r="D223" s="72">
        <v>2.48</v>
      </c>
      <c r="E223" s="72">
        <v>0</v>
      </c>
      <c r="F223" s="156">
        <v>0</v>
      </c>
      <c r="G223" s="72">
        <v>228</v>
      </c>
      <c r="H223" s="72">
        <v>1475.59</v>
      </c>
      <c r="I223" s="72">
        <v>0</v>
      </c>
      <c r="J223" s="72">
        <v>0</v>
      </c>
      <c r="K223" s="72">
        <v>0</v>
      </c>
      <c r="L223" s="72">
        <v>0</v>
      </c>
      <c r="M223" s="31">
        <v>0</v>
      </c>
      <c r="N223" s="175">
        <f>D223/D330*100</f>
        <v>0.73752671036250705</v>
      </c>
    </row>
    <row r="224" spans="1:14">
      <c r="A224" s="219"/>
      <c r="B224" s="206" t="s">
        <v>23</v>
      </c>
      <c r="C224" s="72">
        <v>0</v>
      </c>
      <c r="D224" s="72">
        <v>0</v>
      </c>
      <c r="E224" s="72">
        <v>0</v>
      </c>
      <c r="F224" s="156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31">
        <v>0</v>
      </c>
      <c r="N224" s="175">
        <v>0</v>
      </c>
    </row>
    <row r="225" spans="1:14">
      <c r="A225" s="219"/>
      <c r="B225" s="206" t="s">
        <v>24</v>
      </c>
      <c r="C225" s="72">
        <v>9.5500000000000007</v>
      </c>
      <c r="D225" s="72">
        <v>13.21</v>
      </c>
      <c r="E225" s="72">
        <v>10.84</v>
      </c>
      <c r="F225" s="156">
        <f>(D225-E225)/E225*100</f>
        <v>21.863468634686356</v>
      </c>
      <c r="G225" s="72">
        <v>63</v>
      </c>
      <c r="H225" s="72">
        <v>3251.9</v>
      </c>
      <c r="I225" s="72">
        <v>31</v>
      </c>
      <c r="J225" s="72">
        <v>37.89</v>
      </c>
      <c r="K225" s="72">
        <v>37.89</v>
      </c>
      <c r="L225" s="72">
        <v>2.6</v>
      </c>
      <c r="M225" s="31">
        <f>(K225-L225)/L225*100</f>
        <v>1357.3076923076922</v>
      </c>
      <c r="N225" s="175">
        <f>D225/D332*100</f>
        <v>0.81685262666085623</v>
      </c>
    </row>
    <row r="226" spans="1:14">
      <c r="A226" s="219"/>
      <c r="B226" s="206" t="s">
        <v>25</v>
      </c>
      <c r="C226" s="74">
        <v>0</v>
      </c>
      <c r="D226" s="74">
        <v>0</v>
      </c>
      <c r="E226" s="74">
        <v>64.94</v>
      </c>
      <c r="F226" s="156">
        <f>(D226-E226)/E226*100</f>
        <v>-100</v>
      </c>
      <c r="G226" s="74">
        <v>0</v>
      </c>
      <c r="H226" s="74">
        <v>0</v>
      </c>
      <c r="I226" s="79">
        <v>337</v>
      </c>
      <c r="J226" s="72">
        <v>28.62</v>
      </c>
      <c r="K226" s="72">
        <v>62.31</v>
      </c>
      <c r="L226" s="79">
        <v>40.869999999999997</v>
      </c>
      <c r="M226" s="31">
        <f>(K226-L226)/L226*100</f>
        <v>52.459016393442639</v>
      </c>
      <c r="N226" s="175">
        <f>D226/D333*100</f>
        <v>0</v>
      </c>
    </row>
    <row r="227" spans="1:14">
      <c r="A227" s="219"/>
      <c r="B227" s="206" t="s">
        <v>26</v>
      </c>
      <c r="C227" s="72">
        <v>0.75</v>
      </c>
      <c r="D227" s="72">
        <v>1.18</v>
      </c>
      <c r="E227" s="72">
        <v>1.54</v>
      </c>
      <c r="F227" s="156">
        <f>(D227-E227)/E227*100</f>
        <v>-23.376623376623382</v>
      </c>
      <c r="G227" s="72">
        <v>83</v>
      </c>
      <c r="H227" s="72">
        <v>7904.24</v>
      </c>
      <c r="I227" s="72">
        <v>1</v>
      </c>
      <c r="J227" s="72">
        <v>0.27</v>
      </c>
      <c r="K227" s="72">
        <v>0.27</v>
      </c>
      <c r="L227" s="72">
        <v>0</v>
      </c>
      <c r="M227" s="31">
        <v>0</v>
      </c>
      <c r="N227" s="175">
        <f>D227/D334*100</f>
        <v>1.5427572345486079E-2</v>
      </c>
    </row>
    <row r="228" spans="1:14">
      <c r="A228" s="219"/>
      <c r="B228" s="206" t="s">
        <v>27</v>
      </c>
      <c r="C228" s="72">
        <v>0.03</v>
      </c>
      <c r="D228" s="72">
        <v>7.0000000000000007E-2</v>
      </c>
      <c r="E228" s="72">
        <v>0.01</v>
      </c>
      <c r="F228" s="156">
        <v>0</v>
      </c>
      <c r="G228" s="72">
        <v>6</v>
      </c>
      <c r="H228" s="72">
        <v>381</v>
      </c>
      <c r="I228" s="72">
        <v>0</v>
      </c>
      <c r="J228" s="72">
        <v>0</v>
      </c>
      <c r="K228" s="72">
        <v>0</v>
      </c>
      <c r="L228" s="72">
        <v>0</v>
      </c>
      <c r="M228" s="31">
        <v>0</v>
      </c>
      <c r="N228" s="175">
        <v>0</v>
      </c>
    </row>
    <row r="229" spans="1:14">
      <c r="A229" s="219"/>
      <c r="B229" s="14" t="s">
        <v>28</v>
      </c>
      <c r="C229" s="72">
        <v>0</v>
      </c>
      <c r="D229" s="72">
        <v>0</v>
      </c>
      <c r="E229" s="72">
        <v>0</v>
      </c>
      <c r="F229" s="156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31">
        <v>0</v>
      </c>
      <c r="N229" s="175">
        <v>0</v>
      </c>
    </row>
    <row r="230" spans="1:14">
      <c r="A230" s="219"/>
      <c r="B230" s="14" t="s">
        <v>29</v>
      </c>
      <c r="C230" s="72">
        <v>0</v>
      </c>
      <c r="D230" s="72">
        <v>0</v>
      </c>
      <c r="E230" s="72">
        <v>0</v>
      </c>
      <c r="F230" s="156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31">
        <v>0</v>
      </c>
      <c r="N230" s="175">
        <v>0</v>
      </c>
    </row>
    <row r="231" spans="1:14">
      <c r="A231" s="219"/>
      <c r="B231" s="14" t="s">
        <v>30</v>
      </c>
      <c r="C231" s="72">
        <v>0</v>
      </c>
      <c r="D231" s="72">
        <v>0</v>
      </c>
      <c r="E231" s="72">
        <v>0</v>
      </c>
      <c r="F231" s="156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31">
        <v>0</v>
      </c>
      <c r="N231" s="175">
        <v>0</v>
      </c>
    </row>
    <row r="232" spans="1:14" ht="14.25" thickBot="1">
      <c r="A232" s="296"/>
      <c r="B232" s="35" t="s">
        <v>31</v>
      </c>
      <c r="C232" s="36">
        <f t="shared" ref="C232:L232" si="40">C220+C222+C223+C224+C225+C226+C227+C228</f>
        <v>11.57</v>
      </c>
      <c r="D232" s="36">
        <f>D220+D222+D223+D224+D225+D226+D227+D228</f>
        <v>20.57</v>
      </c>
      <c r="E232" s="36">
        <f t="shared" si="40"/>
        <v>81.53</v>
      </c>
      <c r="F232" s="215">
        <f>(D232-E232)/E232*100</f>
        <v>-74.77002330430517</v>
      </c>
      <c r="G232" s="36">
        <f t="shared" si="40"/>
        <v>396</v>
      </c>
      <c r="H232" s="36">
        <f t="shared" si="40"/>
        <v>14675.63</v>
      </c>
      <c r="I232" s="36">
        <f t="shared" si="40"/>
        <v>376</v>
      </c>
      <c r="J232" s="36">
        <f t="shared" si="40"/>
        <v>68.11</v>
      </c>
      <c r="K232" s="36">
        <f t="shared" si="40"/>
        <v>107.03</v>
      </c>
      <c r="L232" s="36">
        <f t="shared" si="40"/>
        <v>43.47</v>
      </c>
      <c r="M232" s="36">
        <f t="shared" ref="M232" si="41">(K232-L232)/L232*100</f>
        <v>146.2157809983897</v>
      </c>
      <c r="N232" s="213">
        <f>D232/D339*100</f>
        <v>7.5479120153070914E-2</v>
      </c>
    </row>
    <row r="236" spans="1:14" s="57" customFormat="1" ht="18.75">
      <c r="A236" s="221" t="str">
        <f>A1</f>
        <v>2022年1-2月丹东市财产保险业务统计表</v>
      </c>
      <c r="B236" s="221"/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</row>
    <row r="237" spans="1:14" s="57" customFormat="1" ht="14.25" thickBot="1">
      <c r="B237" s="59" t="s">
        <v>0</v>
      </c>
      <c r="C237" s="58"/>
      <c r="D237" s="58"/>
      <c r="F237" s="154"/>
      <c r="G237" s="73" t="str">
        <f>G2</f>
        <v>（2022年1-2月）</v>
      </c>
      <c r="H237" s="58"/>
      <c r="I237" s="58"/>
      <c r="J237" s="58"/>
      <c r="K237" s="58"/>
      <c r="L237" s="59" t="s">
        <v>1</v>
      </c>
      <c r="N237" s="174"/>
    </row>
    <row r="238" spans="1:14" ht="13.5" customHeight="1">
      <c r="A238" s="218" t="s">
        <v>120</v>
      </c>
      <c r="B238" s="168" t="s">
        <v>3</v>
      </c>
      <c r="C238" s="222" t="s">
        <v>4</v>
      </c>
      <c r="D238" s="222"/>
      <c r="E238" s="222"/>
      <c r="F238" s="223"/>
      <c r="G238" s="222" t="s">
        <v>5</v>
      </c>
      <c r="H238" s="222"/>
      <c r="I238" s="222" t="s">
        <v>6</v>
      </c>
      <c r="J238" s="222"/>
      <c r="K238" s="222"/>
      <c r="L238" s="222"/>
      <c r="M238" s="222"/>
      <c r="N238" s="225" t="s">
        <v>7</v>
      </c>
    </row>
    <row r="239" spans="1:14">
      <c r="A239" s="219"/>
      <c r="B239" s="58" t="s">
        <v>8</v>
      </c>
      <c r="C239" s="224" t="s">
        <v>9</v>
      </c>
      <c r="D239" s="224" t="s">
        <v>10</v>
      </c>
      <c r="E239" s="224" t="s">
        <v>11</v>
      </c>
      <c r="F239" s="155" t="s">
        <v>12</v>
      </c>
      <c r="G239" s="224" t="s">
        <v>13</v>
      </c>
      <c r="H239" s="224" t="s">
        <v>14</v>
      </c>
      <c r="I239" s="206" t="s">
        <v>13</v>
      </c>
      <c r="J239" s="224" t="s">
        <v>15</v>
      </c>
      <c r="K239" s="224"/>
      <c r="L239" s="224"/>
      <c r="M239" s="206" t="s">
        <v>12</v>
      </c>
      <c r="N239" s="226"/>
    </row>
    <row r="240" spans="1:14">
      <c r="A240" s="220"/>
      <c r="B240" s="169" t="s">
        <v>16</v>
      </c>
      <c r="C240" s="224"/>
      <c r="D240" s="224"/>
      <c r="E240" s="224"/>
      <c r="F240" s="155" t="s">
        <v>17</v>
      </c>
      <c r="G240" s="224"/>
      <c r="H240" s="224"/>
      <c r="I240" s="33" t="s">
        <v>18</v>
      </c>
      <c r="J240" s="206" t="s">
        <v>9</v>
      </c>
      <c r="K240" s="206" t="s">
        <v>10</v>
      </c>
      <c r="L240" s="206" t="s">
        <v>11</v>
      </c>
      <c r="M240" s="206" t="s">
        <v>17</v>
      </c>
      <c r="N240" s="207" t="s">
        <v>17</v>
      </c>
    </row>
    <row r="241" spans="1:14" ht="14.25" customHeight="1">
      <c r="A241" s="297" t="s">
        <v>45</v>
      </c>
      <c r="B241" s="206" t="s">
        <v>19</v>
      </c>
      <c r="C241" s="32">
        <v>22.196866</v>
      </c>
      <c r="D241" s="32">
        <v>70.202201000000002</v>
      </c>
      <c r="E241" s="32">
        <v>52.326642999999997</v>
      </c>
      <c r="F241" s="156">
        <f>(D241-E241)/E241*100</f>
        <v>34.161484427732169</v>
      </c>
      <c r="G241" s="31">
        <v>489</v>
      </c>
      <c r="H241" s="31">
        <v>43597.9643</v>
      </c>
      <c r="I241" s="31">
        <v>109</v>
      </c>
      <c r="J241" s="31">
        <v>44.171312999999998</v>
      </c>
      <c r="K241" s="31">
        <v>65.814756000000003</v>
      </c>
      <c r="L241" s="31">
        <v>56.585458000000003</v>
      </c>
      <c r="M241" s="31">
        <f>(K241-L241)/L241*100</f>
        <v>16.310370766991053</v>
      </c>
      <c r="N241" s="175">
        <f>D241/D327*100</f>
        <v>0.5031359616002804</v>
      </c>
    </row>
    <row r="242" spans="1:14" ht="14.25" customHeight="1">
      <c r="A242" s="219"/>
      <c r="B242" s="206" t="s">
        <v>20</v>
      </c>
      <c r="C242" s="31">
        <v>5.3260490000000003</v>
      </c>
      <c r="D242" s="31">
        <v>17.471319000000001</v>
      </c>
      <c r="E242" s="31">
        <v>14.539681</v>
      </c>
      <c r="F242" s="156">
        <f>(D242-E242)/E242*100</f>
        <v>20.163014580581248</v>
      </c>
      <c r="G242" s="31">
        <v>211</v>
      </c>
      <c r="H242" s="31">
        <v>4220</v>
      </c>
      <c r="I242" s="31">
        <v>40</v>
      </c>
      <c r="J242" s="31">
        <v>19.511628999999999</v>
      </c>
      <c r="K242" s="31">
        <v>24.379964000000001</v>
      </c>
      <c r="L242" s="31">
        <v>13.096857</v>
      </c>
      <c r="M242" s="31">
        <f>(K242-L242)/L242*100</f>
        <v>86.151257511630476</v>
      </c>
      <c r="N242" s="175">
        <f>D242/D328*100</f>
        <v>0.40460548144361197</v>
      </c>
    </row>
    <row r="243" spans="1:14" ht="14.25" customHeight="1">
      <c r="A243" s="219"/>
      <c r="B243" s="206" t="s">
        <v>21</v>
      </c>
      <c r="C243" s="31">
        <v>9.2075469999999999</v>
      </c>
      <c r="D243" s="31">
        <v>9.2075469999999999</v>
      </c>
      <c r="E243" s="31">
        <v>0</v>
      </c>
      <c r="F243" s="156">
        <v>0</v>
      </c>
      <c r="G243" s="31">
        <v>2</v>
      </c>
      <c r="H243" s="31">
        <v>14600</v>
      </c>
      <c r="I243" s="31">
        <v>0</v>
      </c>
      <c r="J243" s="31">
        <v>0</v>
      </c>
      <c r="K243" s="31">
        <v>0</v>
      </c>
      <c r="L243" s="31">
        <v>0</v>
      </c>
      <c r="M243" s="156">
        <v>0</v>
      </c>
      <c r="N243" s="175">
        <f>D243/D329*100</f>
        <v>1.1487477576155878</v>
      </c>
    </row>
    <row r="244" spans="1:14" ht="14.25" customHeight="1">
      <c r="A244" s="219"/>
      <c r="B244" s="206" t="s">
        <v>22</v>
      </c>
      <c r="C244" s="31">
        <v>0</v>
      </c>
      <c r="D244" s="31">
        <v>0</v>
      </c>
      <c r="E244" s="31">
        <v>0</v>
      </c>
      <c r="F244" s="156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156">
        <v>0</v>
      </c>
      <c r="N244" s="175">
        <f>D244/D330*100</f>
        <v>0</v>
      </c>
    </row>
    <row r="245" spans="1:14" ht="14.25" customHeight="1">
      <c r="A245" s="219"/>
      <c r="B245" s="206" t="s">
        <v>23</v>
      </c>
      <c r="C245" s="31">
        <v>0</v>
      </c>
      <c r="D245" s="31">
        <v>0</v>
      </c>
      <c r="E245" s="31">
        <v>0</v>
      </c>
      <c r="F245" s="156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156">
        <v>0</v>
      </c>
      <c r="N245" s="175">
        <v>0</v>
      </c>
    </row>
    <row r="246" spans="1:14" ht="14.25" customHeight="1">
      <c r="A246" s="219"/>
      <c r="B246" s="206" t="s">
        <v>24</v>
      </c>
      <c r="C246" s="31">
        <v>2.187738</v>
      </c>
      <c r="D246" s="31">
        <v>5.610849</v>
      </c>
      <c r="E246" s="31">
        <v>1.094341</v>
      </c>
      <c r="F246" s="156">
        <f>(D246-E246)/E246*100</f>
        <v>412.71486675542633</v>
      </c>
      <c r="G246" s="31">
        <v>22</v>
      </c>
      <c r="H246" s="31">
        <v>3162.9016689999999</v>
      </c>
      <c r="I246" s="31">
        <v>1</v>
      </c>
      <c r="J246" s="31">
        <v>5.4180000000000001E-3</v>
      </c>
      <c r="K246" s="31">
        <v>5.4180000000000001E-3</v>
      </c>
      <c r="L246" s="31">
        <v>0</v>
      </c>
      <c r="M246" s="156">
        <v>0</v>
      </c>
      <c r="N246" s="175">
        <f>D246/D332*100</f>
        <v>0.34695206233515802</v>
      </c>
    </row>
    <row r="247" spans="1:14" ht="14.25" customHeight="1">
      <c r="A247" s="219"/>
      <c r="B247" s="206" t="s">
        <v>25</v>
      </c>
      <c r="C247" s="33">
        <v>0</v>
      </c>
      <c r="D247" s="33">
        <v>0</v>
      </c>
      <c r="E247" s="33">
        <v>0</v>
      </c>
      <c r="F247" s="156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156">
        <v>0</v>
      </c>
      <c r="N247" s="175">
        <v>0</v>
      </c>
    </row>
    <row r="248" spans="1:14" ht="14.25" customHeight="1">
      <c r="A248" s="219"/>
      <c r="B248" s="206" t="s">
        <v>26</v>
      </c>
      <c r="C248" s="31">
        <v>7.3121000000000005E-2</v>
      </c>
      <c r="D248" s="31">
        <v>0.96072100000000005</v>
      </c>
      <c r="E248" s="31">
        <v>0.45598100000000003</v>
      </c>
      <c r="F248" s="156">
        <f>(D248-E248)/E248*100</f>
        <v>110.69320870825756</v>
      </c>
      <c r="G248" s="31">
        <v>19</v>
      </c>
      <c r="H248" s="31">
        <v>2440.1</v>
      </c>
      <c r="I248" s="31">
        <v>3</v>
      </c>
      <c r="J248" s="31">
        <v>3.0384999999999902E-2</v>
      </c>
      <c r="K248" s="31">
        <v>1.6877690000000001</v>
      </c>
      <c r="L248" s="31">
        <v>0.71627300000000005</v>
      </c>
      <c r="M248" s="31">
        <f t="shared" ref="M248" si="42">(K248-L248)/L248*100</f>
        <v>135.63208441474131</v>
      </c>
      <c r="N248" s="175">
        <f>D248/D334*100</f>
        <v>1.2560671806209945E-2</v>
      </c>
    </row>
    <row r="249" spans="1:14" ht="14.25" customHeight="1">
      <c r="A249" s="219"/>
      <c r="B249" s="206" t="s">
        <v>27</v>
      </c>
      <c r="C249" s="31">
        <v>0</v>
      </c>
      <c r="D249" s="31">
        <v>0</v>
      </c>
      <c r="E249" s="31">
        <v>0</v>
      </c>
      <c r="F249" s="156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156">
        <v>0</v>
      </c>
      <c r="N249" s="175">
        <f>D249/D335*100</f>
        <v>0</v>
      </c>
    </row>
    <row r="250" spans="1:14" ht="14.25" customHeight="1">
      <c r="A250" s="219"/>
      <c r="B250" s="14" t="s">
        <v>28</v>
      </c>
      <c r="C250" s="34">
        <v>0</v>
      </c>
      <c r="D250" s="34">
        <v>0</v>
      </c>
      <c r="E250" s="34">
        <v>0</v>
      </c>
      <c r="F250" s="156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156">
        <v>0</v>
      </c>
      <c r="N250" s="175">
        <v>0</v>
      </c>
    </row>
    <row r="251" spans="1:14" ht="14.25" customHeight="1">
      <c r="A251" s="219"/>
      <c r="B251" s="14" t="s">
        <v>29</v>
      </c>
      <c r="C251" s="34">
        <v>0</v>
      </c>
      <c r="D251" s="34">
        <v>0</v>
      </c>
      <c r="E251" s="34">
        <v>0</v>
      </c>
      <c r="F251" s="156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156">
        <v>0</v>
      </c>
      <c r="N251" s="175">
        <f>D251/D337*100</f>
        <v>0</v>
      </c>
    </row>
    <row r="252" spans="1:14" ht="14.25" customHeight="1">
      <c r="A252" s="219"/>
      <c r="B252" s="14" t="s">
        <v>30</v>
      </c>
      <c r="C252" s="34">
        <v>0</v>
      </c>
      <c r="D252" s="34">
        <v>0</v>
      </c>
      <c r="E252" s="34">
        <v>0</v>
      </c>
      <c r="F252" s="156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156">
        <v>0</v>
      </c>
      <c r="N252" s="175">
        <v>0</v>
      </c>
    </row>
    <row r="253" spans="1:14" ht="14.25" customHeight="1" thickBot="1">
      <c r="A253" s="270"/>
      <c r="B253" s="15" t="s">
        <v>31</v>
      </c>
      <c r="C253" s="16">
        <f t="shared" ref="C253:L253" si="43">C241+C243+C244+C245+C246+C247+C248+C249</f>
        <v>33.665272000000002</v>
      </c>
      <c r="D253" s="16">
        <f t="shared" si="43"/>
        <v>85.981318000000016</v>
      </c>
      <c r="E253" s="16">
        <f>E241+E243+E244+E245+E246+E247+E248+E249</f>
        <v>53.876964999999998</v>
      </c>
      <c r="F253" s="157">
        <f>(D253-E253)/E253*100</f>
        <v>59.588273021689361</v>
      </c>
      <c r="G253" s="16">
        <f t="shared" si="43"/>
        <v>532</v>
      </c>
      <c r="H253" s="16">
        <f t="shared" si="43"/>
        <v>63800.965968999997</v>
      </c>
      <c r="I253" s="16">
        <f t="shared" si="43"/>
        <v>113</v>
      </c>
      <c r="J253" s="16">
        <f t="shared" si="43"/>
        <v>44.207115999999999</v>
      </c>
      <c r="K253" s="16">
        <f t="shared" si="43"/>
        <v>67.507943000000012</v>
      </c>
      <c r="L253" s="16">
        <f t="shared" si="43"/>
        <v>57.301731000000004</v>
      </c>
      <c r="M253" s="16">
        <f t="shared" ref="M253:M259" si="44">(K253-L253)/L253*100</f>
        <v>17.811350236522536</v>
      </c>
      <c r="N253" s="176">
        <f>D253/D339*100</f>
        <v>0.31549801809632472</v>
      </c>
    </row>
    <row r="254" spans="1:14" ht="14.25" thickTop="1">
      <c r="A254" s="295" t="s">
        <v>46</v>
      </c>
      <c r="B254" s="206" t="s">
        <v>19</v>
      </c>
      <c r="C254" s="137">
        <v>77.717799999999997</v>
      </c>
      <c r="D254" s="137">
        <v>216.16540000000001</v>
      </c>
      <c r="E254" s="137">
        <v>155.05449999999999</v>
      </c>
      <c r="F254" s="156">
        <f>(D254-E254)/E254*100</f>
        <v>39.412529142978769</v>
      </c>
      <c r="G254" s="132">
        <v>1302</v>
      </c>
      <c r="H254" s="133">
        <v>118755.99800000001</v>
      </c>
      <c r="I254" s="131">
        <v>273</v>
      </c>
      <c r="J254" s="131">
        <v>28.6174</v>
      </c>
      <c r="K254" s="131">
        <v>118.7698</v>
      </c>
      <c r="L254" s="131">
        <v>83.957300000000004</v>
      </c>
      <c r="M254" s="31">
        <f t="shared" si="44"/>
        <v>41.464530183795809</v>
      </c>
      <c r="N254" s="175">
        <f>D254/D327*100</f>
        <v>1.5492475284885903</v>
      </c>
    </row>
    <row r="255" spans="1:14">
      <c r="A255" s="219"/>
      <c r="B255" s="206" t="s">
        <v>20</v>
      </c>
      <c r="C255" s="131">
        <v>16.316400000000002</v>
      </c>
      <c r="D255" s="131">
        <v>45.9011</v>
      </c>
      <c r="E255" s="131">
        <v>33.94</v>
      </c>
      <c r="F255" s="156">
        <f>(D255-E255)/E255*100</f>
        <v>35.241897466116683</v>
      </c>
      <c r="G255" s="134">
        <v>587</v>
      </c>
      <c r="H255" s="135">
        <v>11740</v>
      </c>
      <c r="I255" s="131">
        <v>104</v>
      </c>
      <c r="J255" s="131">
        <v>5.7477999999999998</v>
      </c>
      <c r="K255" s="131">
        <v>30.970400000000001</v>
      </c>
      <c r="L255" s="131">
        <v>18.5397</v>
      </c>
      <c r="M255" s="31">
        <f t="shared" si="44"/>
        <v>67.049089251713895</v>
      </c>
      <c r="N255" s="175">
        <f>D255/D328*100</f>
        <v>1.062989958817155</v>
      </c>
    </row>
    <row r="256" spans="1:14">
      <c r="A256" s="219"/>
      <c r="B256" s="206" t="s">
        <v>21</v>
      </c>
      <c r="C256" s="131">
        <v>15.1251</v>
      </c>
      <c r="D256" s="131">
        <v>45.332099999999997</v>
      </c>
      <c r="E256" s="131">
        <v>28.739899999999999</v>
      </c>
      <c r="F256" s="156">
        <f>(D256-E256)/E256*100</f>
        <v>57.732281601536542</v>
      </c>
      <c r="G256" s="131">
        <v>6</v>
      </c>
      <c r="H256" s="23">
        <v>49400.680699999997</v>
      </c>
      <c r="I256" s="131">
        <v>4</v>
      </c>
      <c r="J256" s="131">
        <v>0.73660000000000003</v>
      </c>
      <c r="K256" s="131">
        <v>6.3064999999999998</v>
      </c>
      <c r="L256" s="131">
        <v>0.1895</v>
      </c>
      <c r="M256" s="31">
        <f t="shared" si="44"/>
        <v>3227.9683377308706</v>
      </c>
      <c r="N256" s="175">
        <f>D256/D329*100</f>
        <v>5.6557026777061887</v>
      </c>
    </row>
    <row r="257" spans="1:14">
      <c r="A257" s="219"/>
      <c r="B257" s="206" t="s">
        <v>22</v>
      </c>
      <c r="C257" s="131">
        <v>3.9E-2</v>
      </c>
      <c r="D257" s="131">
        <v>3.9E-2</v>
      </c>
      <c r="E257" s="131">
        <v>0.37119999999999997</v>
      </c>
      <c r="F257" s="156">
        <f>(D257-E257)/E257*100</f>
        <v>-89.493534482758633</v>
      </c>
      <c r="G257" s="131">
        <v>2</v>
      </c>
      <c r="H257" s="131">
        <v>622.4</v>
      </c>
      <c r="I257" s="131">
        <v>1</v>
      </c>
      <c r="J257" s="131">
        <v>0</v>
      </c>
      <c r="K257" s="131">
        <v>0.1</v>
      </c>
      <c r="L257" s="131">
        <v>0.4</v>
      </c>
      <c r="M257" s="31">
        <f t="shared" si="44"/>
        <v>-75.000000000000014</v>
      </c>
      <c r="N257" s="175">
        <f>D257/D330*100</f>
        <v>1.1598202300055555E-2</v>
      </c>
    </row>
    <row r="258" spans="1:14">
      <c r="A258" s="219"/>
      <c r="B258" s="206" t="s">
        <v>23</v>
      </c>
      <c r="C258" s="131">
        <v>8.5099999999999995E-2</v>
      </c>
      <c r="D258" s="131">
        <v>8.5099999999999995E-2</v>
      </c>
      <c r="E258" s="131">
        <v>0</v>
      </c>
      <c r="F258" s="156">
        <v>0</v>
      </c>
      <c r="G258" s="131">
        <v>1</v>
      </c>
      <c r="H258" s="131">
        <v>120.3116</v>
      </c>
      <c r="I258" s="131">
        <v>1</v>
      </c>
      <c r="J258" s="131">
        <v>0</v>
      </c>
      <c r="K258" s="131">
        <v>0.1</v>
      </c>
      <c r="L258" s="131">
        <v>0.4</v>
      </c>
      <c r="M258" s="31">
        <f t="shared" si="44"/>
        <v>-75.000000000000014</v>
      </c>
      <c r="N258" s="175">
        <v>0</v>
      </c>
    </row>
    <row r="259" spans="1:14">
      <c r="A259" s="219"/>
      <c r="B259" s="206" t="s">
        <v>24</v>
      </c>
      <c r="C259" s="131">
        <v>8.4873999999999992</v>
      </c>
      <c r="D259" s="131">
        <v>22.421700000000001</v>
      </c>
      <c r="E259" s="131">
        <v>1.5721000000000001</v>
      </c>
      <c r="F259" s="156">
        <f>(D259-E259)/E259*100</f>
        <v>1326.2260670440814</v>
      </c>
      <c r="G259" s="131">
        <v>37</v>
      </c>
      <c r="H259" s="131">
        <v>24298.775000000001</v>
      </c>
      <c r="I259" s="131">
        <v>8</v>
      </c>
      <c r="J259" s="131">
        <v>0.94</v>
      </c>
      <c r="K259" s="131">
        <v>2.4407999999999999</v>
      </c>
      <c r="L259" s="131">
        <v>0.53990000000000005</v>
      </c>
      <c r="M259" s="31">
        <f t="shared" si="44"/>
        <v>352.08371920726057</v>
      </c>
      <c r="N259" s="175">
        <f>D259/D332*100</f>
        <v>1.3864666570175412</v>
      </c>
    </row>
    <row r="260" spans="1:14">
      <c r="A260" s="219"/>
      <c r="B260" s="206" t="s">
        <v>25</v>
      </c>
      <c r="C260" s="131">
        <v>0</v>
      </c>
      <c r="D260" s="131">
        <v>0</v>
      </c>
      <c r="E260" s="131">
        <v>0</v>
      </c>
      <c r="F260" s="156">
        <v>0</v>
      </c>
      <c r="G260" s="131">
        <v>0</v>
      </c>
      <c r="H260" s="131">
        <v>0</v>
      </c>
      <c r="I260" s="131">
        <v>0</v>
      </c>
      <c r="J260" s="131">
        <v>0</v>
      </c>
      <c r="K260" s="131">
        <v>0</v>
      </c>
      <c r="L260" s="131">
        <v>0</v>
      </c>
      <c r="M260" s="31">
        <v>0</v>
      </c>
      <c r="N260" s="175">
        <v>0</v>
      </c>
    </row>
    <row r="261" spans="1:14">
      <c r="A261" s="219"/>
      <c r="B261" s="206" t="s">
        <v>26</v>
      </c>
      <c r="C261" s="131">
        <v>0.1101</v>
      </c>
      <c r="D261" s="131">
        <v>0.56510000000000005</v>
      </c>
      <c r="E261" s="131">
        <v>5.8292000000000002</v>
      </c>
      <c r="F261" s="156">
        <f>(D261-E261)/E261*100</f>
        <v>-90.305702326219716</v>
      </c>
      <c r="G261" s="131">
        <v>6</v>
      </c>
      <c r="H261" s="131">
        <v>2012.68</v>
      </c>
      <c r="I261" s="131">
        <v>2</v>
      </c>
      <c r="J261" s="131">
        <v>0.21779999999999999</v>
      </c>
      <c r="K261" s="131">
        <v>0.21779999999999999</v>
      </c>
      <c r="L261" s="131">
        <v>0.37290000000000001</v>
      </c>
      <c r="M261" s="31">
        <f>(K261-L261)/L261*100</f>
        <v>-41.592920353982308</v>
      </c>
      <c r="N261" s="175">
        <f>D261/D334*100</f>
        <v>7.3882382478255805E-3</v>
      </c>
    </row>
    <row r="262" spans="1:14">
      <c r="A262" s="219"/>
      <c r="B262" s="206" t="s">
        <v>27</v>
      </c>
      <c r="C262" s="30">
        <v>0</v>
      </c>
      <c r="D262" s="30">
        <v>0</v>
      </c>
      <c r="E262" s="29">
        <v>0</v>
      </c>
      <c r="F262" s="156">
        <v>0</v>
      </c>
      <c r="G262" s="131">
        <v>0</v>
      </c>
      <c r="H262" s="136">
        <v>0</v>
      </c>
      <c r="I262" s="131">
        <v>0</v>
      </c>
      <c r="J262" s="131">
        <v>0</v>
      </c>
      <c r="K262" s="131">
        <v>0</v>
      </c>
      <c r="L262" s="131">
        <v>0</v>
      </c>
      <c r="M262" s="31">
        <v>0</v>
      </c>
      <c r="N262" s="175">
        <v>0</v>
      </c>
    </row>
    <row r="263" spans="1:14">
      <c r="A263" s="219"/>
      <c r="B263" s="14" t="s">
        <v>28</v>
      </c>
      <c r="C263" s="131">
        <v>0</v>
      </c>
      <c r="D263" s="131">
        <v>0</v>
      </c>
      <c r="E263" s="131">
        <v>0</v>
      </c>
      <c r="F263" s="156">
        <v>0</v>
      </c>
      <c r="G263" s="131">
        <v>0</v>
      </c>
      <c r="H263" s="131">
        <v>0</v>
      </c>
      <c r="I263" s="131">
        <v>0</v>
      </c>
      <c r="J263" s="131">
        <v>0</v>
      </c>
      <c r="K263" s="131">
        <v>0</v>
      </c>
      <c r="L263" s="131">
        <v>0</v>
      </c>
      <c r="M263" s="31">
        <v>0</v>
      </c>
      <c r="N263" s="175">
        <v>0</v>
      </c>
    </row>
    <row r="264" spans="1:14">
      <c r="A264" s="219"/>
      <c r="B264" s="14" t="s">
        <v>29</v>
      </c>
      <c r="C264" s="41">
        <v>0</v>
      </c>
      <c r="D264" s="41">
        <v>0</v>
      </c>
      <c r="E264" s="41">
        <v>0.1981</v>
      </c>
      <c r="F264" s="156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>
        <v>0</v>
      </c>
      <c r="N264" s="175">
        <v>0</v>
      </c>
    </row>
    <row r="265" spans="1:14">
      <c r="A265" s="219"/>
      <c r="B265" s="14" t="s">
        <v>30</v>
      </c>
      <c r="C265" s="131">
        <v>0</v>
      </c>
      <c r="D265" s="131">
        <v>0</v>
      </c>
      <c r="E265" s="131">
        <v>0</v>
      </c>
      <c r="F265" s="156">
        <v>0</v>
      </c>
      <c r="G265" s="131">
        <v>0</v>
      </c>
      <c r="H265" s="131">
        <v>0</v>
      </c>
      <c r="I265" s="131">
        <v>0</v>
      </c>
      <c r="J265" s="131">
        <v>0</v>
      </c>
      <c r="K265" s="131">
        <v>0</v>
      </c>
      <c r="L265" s="131">
        <v>0</v>
      </c>
      <c r="M265" s="31">
        <v>0</v>
      </c>
      <c r="N265" s="175">
        <v>0</v>
      </c>
    </row>
    <row r="266" spans="1:14" ht="14.25" thickBot="1">
      <c r="A266" s="270"/>
      <c r="B266" s="15" t="s">
        <v>31</v>
      </c>
      <c r="C266" s="16">
        <f t="shared" ref="C266:L266" si="45">C254+C256+C257+C258+C259+C260+C261+C262</f>
        <v>101.5645</v>
      </c>
      <c r="D266" s="16">
        <f t="shared" si="45"/>
        <v>284.60839999999996</v>
      </c>
      <c r="E266" s="16">
        <f t="shared" si="45"/>
        <v>191.56689999999998</v>
      </c>
      <c r="F266" s="157">
        <f>(D266-E266)/E266*100</f>
        <v>48.568672354148859</v>
      </c>
      <c r="G266" s="16">
        <f t="shared" si="45"/>
        <v>1354</v>
      </c>
      <c r="H266" s="16">
        <f>H254+H256+H257+H258+H259+H260+H261+H262</f>
        <v>195210.84529999996</v>
      </c>
      <c r="I266" s="16">
        <f t="shared" si="45"/>
        <v>289</v>
      </c>
      <c r="J266" s="16">
        <f t="shared" si="45"/>
        <v>30.511800000000001</v>
      </c>
      <c r="K266" s="16">
        <f t="shared" si="45"/>
        <v>127.93489999999998</v>
      </c>
      <c r="L266" s="16">
        <f t="shared" si="45"/>
        <v>85.859600000000015</v>
      </c>
      <c r="M266" s="16">
        <f>(K266-L266)/L266*100</f>
        <v>49.00477057894512</v>
      </c>
      <c r="N266" s="176">
        <f>D266/D339*100</f>
        <v>1.044336004869872</v>
      </c>
    </row>
    <row r="267" spans="1:14" ht="14.25" thickTop="1">
      <c r="A267" s="295" t="s">
        <v>47</v>
      </c>
      <c r="B267" s="18" t="s">
        <v>19</v>
      </c>
      <c r="C267" s="211">
        <v>36.229999999999997</v>
      </c>
      <c r="D267" s="211">
        <v>102.78</v>
      </c>
      <c r="E267" s="211">
        <v>55.3</v>
      </c>
      <c r="F267" s="210">
        <f>(D267-E267)/E267*100</f>
        <v>85.858951175406887</v>
      </c>
      <c r="G267" s="211">
        <v>967</v>
      </c>
      <c r="H267" s="211">
        <v>75487.53</v>
      </c>
      <c r="I267" s="211">
        <v>123</v>
      </c>
      <c r="J267" s="211">
        <v>21.71</v>
      </c>
      <c r="K267" s="211">
        <v>66.52</v>
      </c>
      <c r="L267" s="211">
        <v>34.590000000000003</v>
      </c>
      <c r="M267" s="110">
        <f>(K267-L267)/L267*100</f>
        <v>92.309916160740073</v>
      </c>
      <c r="N267" s="177">
        <f t="shared" ref="N267:N279" si="46">D267/D327*100</f>
        <v>0.73661955603467211</v>
      </c>
    </row>
    <row r="268" spans="1:14">
      <c r="A268" s="219"/>
      <c r="B268" s="206" t="s">
        <v>20</v>
      </c>
      <c r="C268" s="72">
        <v>14.91</v>
      </c>
      <c r="D268" s="72">
        <v>39.729999999999997</v>
      </c>
      <c r="E268" s="72">
        <v>2.65</v>
      </c>
      <c r="F268" s="12">
        <f>(D268-E268)/E268*100</f>
        <v>1399.2452830188679</v>
      </c>
      <c r="G268" s="72">
        <v>487</v>
      </c>
      <c r="H268" s="72">
        <v>9740</v>
      </c>
      <c r="I268" s="72">
        <v>36</v>
      </c>
      <c r="J268" s="72">
        <v>3.48</v>
      </c>
      <c r="K268" s="72">
        <v>7.3</v>
      </c>
      <c r="L268" s="72">
        <v>5.37</v>
      </c>
      <c r="M268" s="31">
        <f t="shared" ref="M268:M272" si="47">(K268-L268)/L268*100</f>
        <v>35.940409683426438</v>
      </c>
      <c r="N268" s="175">
        <f t="shared" si="46"/>
        <v>0.9200779733776655</v>
      </c>
    </row>
    <row r="269" spans="1:14">
      <c r="A269" s="219"/>
      <c r="B269" s="206" t="s">
        <v>21</v>
      </c>
      <c r="C269" s="72">
        <v>0</v>
      </c>
      <c r="D269" s="72">
        <v>0</v>
      </c>
      <c r="E269" s="72">
        <v>0</v>
      </c>
      <c r="F269" s="1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2.52</v>
      </c>
      <c r="M269" s="31">
        <f t="shared" si="47"/>
        <v>-100</v>
      </c>
      <c r="N269" s="175">
        <f t="shared" si="46"/>
        <v>0</v>
      </c>
    </row>
    <row r="270" spans="1:14">
      <c r="A270" s="219"/>
      <c r="B270" s="206" t="s">
        <v>22</v>
      </c>
      <c r="C270" s="72">
        <v>0</v>
      </c>
      <c r="D270" s="72">
        <v>0</v>
      </c>
      <c r="E270" s="72">
        <v>0</v>
      </c>
      <c r="F270" s="12">
        <v>0</v>
      </c>
      <c r="G270" s="72">
        <v>0</v>
      </c>
      <c r="H270" s="72">
        <v>0</v>
      </c>
      <c r="I270" s="72">
        <v>0</v>
      </c>
      <c r="J270" s="72">
        <v>0</v>
      </c>
      <c r="K270" s="72">
        <v>0</v>
      </c>
      <c r="L270" s="72">
        <v>0</v>
      </c>
      <c r="M270" s="31">
        <v>0</v>
      </c>
      <c r="N270" s="175">
        <f t="shared" si="46"/>
        <v>0</v>
      </c>
    </row>
    <row r="271" spans="1:14">
      <c r="A271" s="219"/>
      <c r="B271" s="206" t="s">
        <v>23</v>
      </c>
      <c r="C271" s="72">
        <v>0</v>
      </c>
      <c r="D271" s="72">
        <v>0</v>
      </c>
      <c r="E271" s="72">
        <v>0</v>
      </c>
      <c r="F271" s="1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31">
        <v>0</v>
      </c>
      <c r="N271" s="175">
        <f t="shared" si="46"/>
        <v>0</v>
      </c>
    </row>
    <row r="272" spans="1:14">
      <c r="A272" s="219"/>
      <c r="B272" s="206" t="s">
        <v>24</v>
      </c>
      <c r="C272" s="72">
        <v>0</v>
      </c>
      <c r="D272" s="72">
        <v>0</v>
      </c>
      <c r="E272" s="72">
        <v>0.43</v>
      </c>
      <c r="F272" s="12">
        <f>(D272-E272)/E272*100</f>
        <v>-100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1.8</v>
      </c>
      <c r="M272" s="31">
        <f t="shared" si="47"/>
        <v>-100</v>
      </c>
      <c r="N272" s="175">
        <f t="shared" si="46"/>
        <v>0</v>
      </c>
    </row>
    <row r="273" spans="1:14">
      <c r="A273" s="219"/>
      <c r="B273" s="206" t="s">
        <v>25</v>
      </c>
      <c r="C273" s="72">
        <v>0</v>
      </c>
      <c r="D273" s="72">
        <v>0</v>
      </c>
      <c r="E273" s="72">
        <v>0</v>
      </c>
      <c r="F273" s="1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4">
        <v>0</v>
      </c>
      <c r="M273" s="31">
        <v>0</v>
      </c>
      <c r="N273" s="175">
        <f t="shared" si="46"/>
        <v>0</v>
      </c>
    </row>
    <row r="274" spans="1:14">
      <c r="A274" s="219"/>
      <c r="B274" s="206" t="s">
        <v>26</v>
      </c>
      <c r="C274" s="72">
        <v>0.22</v>
      </c>
      <c r="D274" s="72">
        <v>0.74</v>
      </c>
      <c r="E274" s="72">
        <v>4.95</v>
      </c>
      <c r="F274" s="12">
        <f>(D274-E274)/E274*100</f>
        <v>-85.050505050505038</v>
      </c>
      <c r="G274" s="72">
        <v>51</v>
      </c>
      <c r="H274" s="72">
        <v>2668.35</v>
      </c>
      <c r="I274" s="72">
        <v>2</v>
      </c>
      <c r="J274" s="72">
        <v>0.09</v>
      </c>
      <c r="K274" s="72">
        <v>25.58</v>
      </c>
      <c r="L274" s="72">
        <v>1.07</v>
      </c>
      <c r="M274" s="31">
        <f>(K274-L274)/L274*100</f>
        <v>2290.6542056074763</v>
      </c>
      <c r="N274" s="175">
        <f t="shared" si="46"/>
        <v>9.6749182505590677E-3</v>
      </c>
    </row>
    <row r="275" spans="1:14">
      <c r="A275" s="219"/>
      <c r="B275" s="206" t="s">
        <v>27</v>
      </c>
      <c r="C275" s="72">
        <v>0</v>
      </c>
      <c r="D275" s="72">
        <v>0</v>
      </c>
      <c r="E275" s="72">
        <v>0</v>
      </c>
      <c r="F275" s="1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31">
        <v>0</v>
      </c>
      <c r="N275" s="175">
        <f t="shared" si="46"/>
        <v>0</v>
      </c>
    </row>
    <row r="276" spans="1:14">
      <c r="A276" s="219"/>
      <c r="B276" s="14" t="s">
        <v>28</v>
      </c>
      <c r="C276" s="72">
        <v>0</v>
      </c>
      <c r="D276" s="72">
        <v>0</v>
      </c>
      <c r="E276" s="72">
        <v>0</v>
      </c>
      <c r="F276" s="12">
        <v>0</v>
      </c>
      <c r="G276" s="72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31">
        <v>0</v>
      </c>
      <c r="N276" s="175">
        <f t="shared" si="46"/>
        <v>0</v>
      </c>
    </row>
    <row r="277" spans="1:14">
      <c r="A277" s="219"/>
      <c r="B277" s="14" t="s">
        <v>29</v>
      </c>
      <c r="C277" s="72">
        <v>0</v>
      </c>
      <c r="D277" s="72">
        <v>0</v>
      </c>
      <c r="E277" s="72">
        <v>0</v>
      </c>
      <c r="F277" s="1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31">
        <v>0</v>
      </c>
      <c r="N277" s="175">
        <f t="shared" si="46"/>
        <v>0</v>
      </c>
    </row>
    <row r="278" spans="1:14">
      <c r="A278" s="219"/>
      <c r="B278" s="14" t="s">
        <v>30</v>
      </c>
      <c r="C278" s="72">
        <v>0</v>
      </c>
      <c r="D278" s="72">
        <v>0</v>
      </c>
      <c r="E278" s="72">
        <v>0</v>
      </c>
      <c r="F278" s="1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31">
        <v>0</v>
      </c>
      <c r="N278" s="175">
        <f t="shared" si="46"/>
        <v>0</v>
      </c>
    </row>
    <row r="279" spans="1:14" ht="14.25" thickBot="1">
      <c r="A279" s="296"/>
      <c r="B279" s="35" t="s">
        <v>31</v>
      </c>
      <c r="C279" s="36">
        <f>C267+C269+C270+C271+C272+C273+C274+C275</f>
        <v>36.449999999999996</v>
      </c>
      <c r="D279" s="36">
        <f t="shared" ref="D279:L279" si="48">D267+D269+D270+D271+D272+D273+D274+D275</f>
        <v>103.52</v>
      </c>
      <c r="E279" s="36">
        <f t="shared" si="48"/>
        <v>60.68</v>
      </c>
      <c r="F279" s="215">
        <f>(D279-E279)/E279*100</f>
        <v>70.599868160843755</v>
      </c>
      <c r="G279" s="36">
        <f t="shared" si="48"/>
        <v>1018</v>
      </c>
      <c r="H279" s="36">
        <f t="shared" si="48"/>
        <v>78155.88</v>
      </c>
      <c r="I279" s="36">
        <f t="shared" si="48"/>
        <v>125</v>
      </c>
      <c r="J279" s="36">
        <f t="shared" si="48"/>
        <v>21.8</v>
      </c>
      <c r="K279" s="36">
        <f t="shared" si="48"/>
        <v>92.1</v>
      </c>
      <c r="L279" s="36">
        <f t="shared" si="48"/>
        <v>39.980000000000004</v>
      </c>
      <c r="M279" s="36">
        <f t="shared" ref="M279" si="49">(K279-L279)/L279*100</f>
        <v>130.36518259129562</v>
      </c>
      <c r="N279" s="213">
        <f t="shared" si="46"/>
        <v>0.37985408450393293</v>
      </c>
    </row>
    <row r="280" spans="1:14">
      <c r="A280" s="64"/>
      <c r="B280" s="65"/>
      <c r="C280" s="66"/>
      <c r="D280" s="66"/>
      <c r="E280" s="66"/>
      <c r="F280" s="164"/>
      <c r="G280" s="66"/>
      <c r="H280" s="66"/>
      <c r="I280" s="66"/>
      <c r="J280" s="66"/>
      <c r="K280" s="66"/>
      <c r="L280" s="66"/>
      <c r="M280" s="66"/>
      <c r="N280" s="154"/>
    </row>
    <row r="281" spans="1:14">
      <c r="A281" s="85"/>
      <c r="B281" s="85"/>
      <c r="C281" s="85"/>
      <c r="D281" s="85"/>
      <c r="E281" s="85"/>
      <c r="F281" s="165"/>
      <c r="G281" s="85"/>
      <c r="H281" s="85"/>
      <c r="I281" s="85"/>
      <c r="J281" s="85"/>
      <c r="K281" s="85"/>
      <c r="L281" s="85"/>
      <c r="M281" s="85"/>
      <c r="N281" s="165"/>
    </row>
    <row r="282" spans="1:14">
      <c r="A282" s="85"/>
      <c r="B282" s="85"/>
      <c r="C282" s="85"/>
      <c r="D282" s="85"/>
      <c r="E282" s="85"/>
      <c r="F282" s="165"/>
      <c r="G282" s="85"/>
      <c r="H282" s="85"/>
      <c r="I282" s="85"/>
      <c r="J282" s="85"/>
      <c r="K282" s="85"/>
      <c r="L282" s="85"/>
      <c r="M282" s="85"/>
      <c r="N282" s="165"/>
    </row>
    <row r="283" spans="1:14" ht="18.75">
      <c r="A283" s="221" t="str">
        <f>A1</f>
        <v>2022年1-2月丹东市财产保险业务统计表</v>
      </c>
      <c r="B283" s="221"/>
      <c r="C283" s="221"/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  <c r="N283" s="221"/>
    </row>
    <row r="284" spans="1:14" ht="14.25" thickBot="1">
      <c r="A284" s="57"/>
      <c r="B284" s="59" t="s">
        <v>0</v>
      </c>
      <c r="C284" s="58"/>
      <c r="D284" s="58"/>
      <c r="E284" s="57"/>
      <c r="F284" s="154"/>
      <c r="G284" s="73" t="str">
        <f>G2</f>
        <v>（2022年1-2月）</v>
      </c>
      <c r="H284" s="58"/>
      <c r="I284" s="58"/>
      <c r="J284" s="58"/>
      <c r="K284" s="58"/>
      <c r="L284" s="59" t="s">
        <v>1</v>
      </c>
      <c r="M284" s="57"/>
      <c r="N284" s="174"/>
    </row>
    <row r="285" spans="1:14" ht="13.5" customHeight="1">
      <c r="A285" s="218" t="s">
        <v>120</v>
      </c>
      <c r="B285" s="168" t="s">
        <v>3</v>
      </c>
      <c r="C285" s="222" t="s">
        <v>4</v>
      </c>
      <c r="D285" s="222"/>
      <c r="E285" s="222"/>
      <c r="F285" s="223"/>
      <c r="G285" s="222" t="s">
        <v>5</v>
      </c>
      <c r="H285" s="222"/>
      <c r="I285" s="222" t="s">
        <v>6</v>
      </c>
      <c r="J285" s="222"/>
      <c r="K285" s="222"/>
      <c r="L285" s="222"/>
      <c r="M285" s="222"/>
      <c r="N285" s="225" t="s">
        <v>7</v>
      </c>
    </row>
    <row r="286" spans="1:14">
      <c r="A286" s="219"/>
      <c r="B286" s="58" t="s">
        <v>8</v>
      </c>
      <c r="C286" s="224" t="s">
        <v>9</v>
      </c>
      <c r="D286" s="224" t="s">
        <v>10</v>
      </c>
      <c r="E286" s="224" t="s">
        <v>11</v>
      </c>
      <c r="F286" s="155" t="s">
        <v>12</v>
      </c>
      <c r="G286" s="224" t="s">
        <v>13</v>
      </c>
      <c r="H286" s="224" t="s">
        <v>14</v>
      </c>
      <c r="I286" s="206" t="s">
        <v>13</v>
      </c>
      <c r="J286" s="224" t="s">
        <v>15</v>
      </c>
      <c r="K286" s="224"/>
      <c r="L286" s="224"/>
      <c r="M286" s="206" t="s">
        <v>12</v>
      </c>
      <c r="N286" s="226"/>
    </row>
    <row r="287" spans="1:14">
      <c r="A287" s="220"/>
      <c r="B287" s="169" t="s">
        <v>16</v>
      </c>
      <c r="C287" s="224"/>
      <c r="D287" s="224"/>
      <c r="E287" s="224"/>
      <c r="F287" s="155" t="s">
        <v>17</v>
      </c>
      <c r="G287" s="224"/>
      <c r="H287" s="224"/>
      <c r="I287" s="33" t="s">
        <v>18</v>
      </c>
      <c r="J287" s="206" t="s">
        <v>9</v>
      </c>
      <c r="K287" s="206" t="s">
        <v>10</v>
      </c>
      <c r="L287" s="206" t="s">
        <v>11</v>
      </c>
      <c r="M287" s="206" t="s">
        <v>17</v>
      </c>
      <c r="N287" s="207" t="s">
        <v>17</v>
      </c>
    </row>
    <row r="288" spans="1:14" ht="14.25" customHeight="1">
      <c r="A288" s="219" t="s">
        <v>121</v>
      </c>
      <c r="B288" s="206" t="s">
        <v>19</v>
      </c>
      <c r="C288" s="19">
        <v>21.71</v>
      </c>
      <c r="D288" s="19">
        <v>85.72</v>
      </c>
      <c r="E288" s="19">
        <v>7.61</v>
      </c>
      <c r="F288" s="12">
        <f>(D288-E288)/E288*100</f>
        <v>1026.4126149802892</v>
      </c>
      <c r="G288" s="20">
        <v>880</v>
      </c>
      <c r="H288" s="20">
        <v>42713.05</v>
      </c>
      <c r="I288" s="20">
        <v>51</v>
      </c>
      <c r="J288" s="20">
        <v>1.1299999999999999</v>
      </c>
      <c r="K288" s="20">
        <v>18.34</v>
      </c>
      <c r="L288" s="20">
        <v>17.38</v>
      </c>
      <c r="M288" s="31">
        <f>(K288-L288)/L288*100</f>
        <v>5.5235903337169212</v>
      </c>
      <c r="N288" s="175">
        <f>D288/D327*100</f>
        <v>0.61435131682518085</v>
      </c>
    </row>
    <row r="289" spans="1:14" ht="14.25" customHeight="1">
      <c r="A289" s="219"/>
      <c r="B289" s="206" t="s">
        <v>20</v>
      </c>
      <c r="C289" s="20">
        <v>12.95</v>
      </c>
      <c r="D289" s="20">
        <v>57.74</v>
      </c>
      <c r="E289" s="20">
        <v>0</v>
      </c>
      <c r="F289" s="12">
        <v>0</v>
      </c>
      <c r="G289" s="20">
        <v>672</v>
      </c>
      <c r="H289" s="20">
        <v>13700</v>
      </c>
      <c r="I289" s="20">
        <v>31</v>
      </c>
      <c r="J289" s="20">
        <v>2.0699999999999998</v>
      </c>
      <c r="K289" s="20">
        <v>8</v>
      </c>
      <c r="L289" s="20">
        <v>0</v>
      </c>
      <c r="M289" s="31">
        <v>0</v>
      </c>
      <c r="N289" s="175">
        <f>D289/D328*100</f>
        <v>1.3371583735924091</v>
      </c>
    </row>
    <row r="290" spans="1:14" ht="14.25" customHeight="1">
      <c r="A290" s="219"/>
      <c r="B290" s="206" t="s">
        <v>21</v>
      </c>
      <c r="C290" s="20">
        <v>0</v>
      </c>
      <c r="D290" s="20">
        <v>5</v>
      </c>
      <c r="E290" s="20">
        <v>9.19</v>
      </c>
      <c r="F290" s="12">
        <f>(D290-E290)/E290*100</f>
        <v>-45.593035908596299</v>
      </c>
      <c r="G290" s="20">
        <v>1</v>
      </c>
      <c r="H290" s="20">
        <v>0</v>
      </c>
      <c r="I290" s="20">
        <v>1</v>
      </c>
      <c r="J290" s="20">
        <v>0.38</v>
      </c>
      <c r="K290" s="20">
        <v>0</v>
      </c>
      <c r="L290" s="20">
        <v>0</v>
      </c>
      <c r="M290" s="31">
        <v>0</v>
      </c>
      <c r="N290" s="175">
        <f>D290/D329*100</f>
        <v>0.62380770775081984</v>
      </c>
    </row>
    <row r="291" spans="1:14" ht="14.25" customHeight="1">
      <c r="A291" s="219"/>
      <c r="B291" s="206" t="s">
        <v>22</v>
      </c>
      <c r="C291" s="20">
        <v>0</v>
      </c>
      <c r="D291" s="20">
        <v>0</v>
      </c>
      <c r="E291" s="20">
        <v>0</v>
      </c>
      <c r="F291" s="12">
        <v>0</v>
      </c>
      <c r="G291" s="20">
        <v>12</v>
      </c>
      <c r="H291" s="20">
        <v>792</v>
      </c>
      <c r="I291" s="20">
        <v>0</v>
      </c>
      <c r="J291" s="20">
        <v>0</v>
      </c>
      <c r="K291" s="20">
        <v>0.38</v>
      </c>
      <c r="L291" s="20">
        <v>0</v>
      </c>
      <c r="M291" s="31">
        <v>0</v>
      </c>
      <c r="N291" s="175">
        <f>D291/D330*100</f>
        <v>0</v>
      </c>
    </row>
    <row r="292" spans="1:14" ht="14.25" customHeight="1">
      <c r="A292" s="219"/>
      <c r="B292" s="206" t="s">
        <v>23</v>
      </c>
      <c r="C292" s="20">
        <v>0</v>
      </c>
      <c r="D292" s="20">
        <v>0</v>
      </c>
      <c r="E292" s="20">
        <v>0</v>
      </c>
      <c r="F292" s="12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31">
        <v>0</v>
      </c>
      <c r="N292" s="175">
        <v>0</v>
      </c>
    </row>
    <row r="293" spans="1:14" ht="14.25" customHeight="1">
      <c r="A293" s="219"/>
      <c r="B293" s="206" t="s">
        <v>24</v>
      </c>
      <c r="C293" s="20">
        <v>0</v>
      </c>
      <c r="D293" s="20">
        <v>0</v>
      </c>
      <c r="E293" s="20">
        <v>3.91</v>
      </c>
      <c r="F293" s="12">
        <f>(D293-E293)/E293*100</f>
        <v>-100</v>
      </c>
      <c r="G293" s="20">
        <v>0</v>
      </c>
      <c r="H293" s="20">
        <v>0</v>
      </c>
      <c r="I293" s="20">
        <v>1</v>
      </c>
      <c r="J293" s="20">
        <v>0</v>
      </c>
      <c r="K293" s="20">
        <v>0.44</v>
      </c>
      <c r="L293" s="20">
        <v>0.44</v>
      </c>
      <c r="M293" s="31">
        <f>(K293-L293)/L293*100</f>
        <v>0</v>
      </c>
      <c r="N293" s="175">
        <f>D293/D332*100</f>
        <v>0</v>
      </c>
    </row>
    <row r="294" spans="1:14" ht="14.25" customHeight="1">
      <c r="A294" s="219"/>
      <c r="B294" s="206" t="s">
        <v>25</v>
      </c>
      <c r="C294" s="20">
        <v>0</v>
      </c>
      <c r="D294" s="20">
        <v>0</v>
      </c>
      <c r="E294" s="20">
        <v>0</v>
      </c>
      <c r="F294" s="12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31">
        <v>0</v>
      </c>
      <c r="N294" s="175">
        <v>0</v>
      </c>
    </row>
    <row r="295" spans="1:14" ht="14.25" customHeight="1">
      <c r="A295" s="219"/>
      <c r="B295" s="206" t="s">
        <v>26</v>
      </c>
      <c r="C295" s="20">
        <v>0.76</v>
      </c>
      <c r="D295" s="20">
        <v>19.77</v>
      </c>
      <c r="E295" s="20">
        <v>1.8</v>
      </c>
      <c r="F295" s="12">
        <f>(D295-E295)/E295*100</f>
        <v>998.33333333333326</v>
      </c>
      <c r="G295" s="20">
        <v>212</v>
      </c>
      <c r="H295" s="20">
        <v>12940.3</v>
      </c>
      <c r="I295" s="20">
        <v>2</v>
      </c>
      <c r="J295" s="20">
        <v>1</v>
      </c>
      <c r="K295" s="20">
        <v>1.36</v>
      </c>
      <c r="L295" s="20">
        <v>0</v>
      </c>
      <c r="M295" s="31">
        <v>0</v>
      </c>
      <c r="N295" s="175">
        <f>D295/D334*100</f>
        <v>0.25847720785615241</v>
      </c>
    </row>
    <row r="296" spans="1:14" ht="14.25" customHeight="1">
      <c r="A296" s="219"/>
      <c r="B296" s="206" t="s">
        <v>27</v>
      </c>
      <c r="C296" s="20">
        <v>0</v>
      </c>
      <c r="D296" s="31">
        <v>2.41</v>
      </c>
      <c r="E296" s="20">
        <v>0</v>
      </c>
      <c r="F296" s="12">
        <v>0</v>
      </c>
      <c r="G296" s="31">
        <v>2</v>
      </c>
      <c r="H296" s="31">
        <v>63.91</v>
      </c>
      <c r="I296" s="20">
        <v>0</v>
      </c>
      <c r="J296" s="20">
        <v>0</v>
      </c>
      <c r="K296" s="20">
        <v>0</v>
      </c>
      <c r="L296" s="20">
        <v>0</v>
      </c>
      <c r="M296" s="31">
        <v>0</v>
      </c>
      <c r="N296" s="175">
        <f>D296/D335*100</f>
        <v>0.27277944902539986</v>
      </c>
    </row>
    <row r="297" spans="1:14" ht="14.25" customHeight="1">
      <c r="A297" s="219"/>
      <c r="B297" s="14" t="s">
        <v>28</v>
      </c>
      <c r="C297" s="20">
        <v>0</v>
      </c>
      <c r="D297" s="20">
        <v>0</v>
      </c>
      <c r="E297" s="20">
        <v>0</v>
      </c>
      <c r="F297" s="12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31">
        <v>0</v>
      </c>
      <c r="N297" s="175">
        <v>0</v>
      </c>
    </row>
    <row r="298" spans="1:14" ht="14.25" customHeight="1">
      <c r="A298" s="219"/>
      <c r="B298" s="14" t="s">
        <v>29</v>
      </c>
      <c r="C298" s="20">
        <v>0</v>
      </c>
      <c r="D298" s="20">
        <v>0</v>
      </c>
      <c r="E298" s="20">
        <v>0</v>
      </c>
      <c r="F298" s="12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31">
        <v>0</v>
      </c>
      <c r="N298" s="175">
        <f>D298/D337*100</f>
        <v>0</v>
      </c>
    </row>
    <row r="299" spans="1:14" ht="14.25" customHeight="1">
      <c r="A299" s="219"/>
      <c r="B299" s="14" t="s">
        <v>30</v>
      </c>
      <c r="C299" s="20">
        <v>0</v>
      </c>
      <c r="D299" s="31">
        <v>2.41</v>
      </c>
      <c r="E299" s="20">
        <v>0</v>
      </c>
      <c r="F299" s="12">
        <v>0</v>
      </c>
      <c r="G299" s="31">
        <v>2</v>
      </c>
      <c r="H299" s="31">
        <v>63.91</v>
      </c>
      <c r="I299" s="20">
        <v>0</v>
      </c>
      <c r="J299" s="20">
        <v>0</v>
      </c>
      <c r="K299" s="20">
        <v>0</v>
      </c>
      <c r="L299" s="20">
        <v>0</v>
      </c>
      <c r="M299" s="31">
        <v>0</v>
      </c>
      <c r="N299" s="175">
        <v>0</v>
      </c>
    </row>
    <row r="300" spans="1:14" ht="14.25" customHeight="1" thickBot="1">
      <c r="A300" s="270"/>
      <c r="B300" s="15" t="s">
        <v>31</v>
      </c>
      <c r="C300" s="16">
        <f>C288+C290+C291+C292+C293+C294+C295+C296</f>
        <v>22.470000000000002</v>
      </c>
      <c r="D300" s="16">
        <f t="shared" ref="D300:E300" si="50">D288+D290+D291+D292+D293+D294+D295+D296</f>
        <v>112.89999999999999</v>
      </c>
      <c r="E300" s="16">
        <f t="shared" si="50"/>
        <v>22.51</v>
      </c>
      <c r="F300" s="17">
        <f>(D300-E300)/E300*100</f>
        <v>401.55486450466452</v>
      </c>
      <c r="G300" s="16">
        <f t="shared" ref="G300:L300" si="51">G288+G290+G291+G292+G293+G294+G295+G296</f>
        <v>1107</v>
      </c>
      <c r="H300" s="16">
        <f t="shared" si="51"/>
        <v>56509.260000000009</v>
      </c>
      <c r="I300" s="16">
        <f t="shared" si="51"/>
        <v>55</v>
      </c>
      <c r="J300" s="16">
        <f t="shared" si="51"/>
        <v>2.5099999999999998</v>
      </c>
      <c r="K300" s="16">
        <f t="shared" si="51"/>
        <v>20.52</v>
      </c>
      <c r="L300" s="16">
        <f t="shared" si="51"/>
        <v>17.82</v>
      </c>
      <c r="M300" s="16">
        <f>(K300-L300)/L300*100</f>
        <v>15.151515151515147</v>
      </c>
      <c r="N300" s="176">
        <f>D300/D339*100</f>
        <v>0.41427285684403042</v>
      </c>
    </row>
    <row r="301" spans="1:14" ht="14.25" thickTop="1">
      <c r="A301" s="219" t="s">
        <v>48</v>
      </c>
      <c r="B301" s="206" t="s">
        <v>19</v>
      </c>
      <c r="C301" s="32">
        <v>19.89</v>
      </c>
      <c r="D301" s="32">
        <v>29.63</v>
      </c>
      <c r="E301" s="32">
        <v>34.44</v>
      </c>
      <c r="F301" s="26">
        <f>(D301-E301)/E301*100</f>
        <v>-13.966318234610913</v>
      </c>
      <c r="G301" s="31">
        <v>318</v>
      </c>
      <c r="H301" s="31">
        <v>23179.040000000001</v>
      </c>
      <c r="I301" s="31">
        <v>139</v>
      </c>
      <c r="J301" s="31">
        <v>45.53</v>
      </c>
      <c r="K301" s="31">
        <v>63.85</v>
      </c>
      <c r="L301" s="31">
        <v>185.92</v>
      </c>
      <c r="M301" s="32">
        <f>(K301-L301)/L301*100</f>
        <v>-65.657271944922542</v>
      </c>
      <c r="N301" s="175">
        <f>D301/D327*100</f>
        <v>0.21235685391425702</v>
      </c>
    </row>
    <row r="302" spans="1:14">
      <c r="A302" s="219"/>
      <c r="B302" s="206" t="s">
        <v>20</v>
      </c>
      <c r="C302" s="31">
        <v>8.31</v>
      </c>
      <c r="D302" s="31">
        <v>12.82</v>
      </c>
      <c r="E302" s="31">
        <v>5.63</v>
      </c>
      <c r="F302" s="12">
        <f>(D302-E302)/E302*100</f>
        <v>127.70870337477798</v>
      </c>
      <c r="G302" s="31">
        <v>162</v>
      </c>
      <c r="H302" s="31">
        <v>2010</v>
      </c>
      <c r="I302" s="31">
        <v>54</v>
      </c>
      <c r="J302" s="31">
        <v>14.92</v>
      </c>
      <c r="K302" s="31">
        <v>25.53</v>
      </c>
      <c r="L302" s="31">
        <v>56.62</v>
      </c>
      <c r="M302" s="31">
        <f>(K302-L302)/L302*100</f>
        <v>-54.909925821264572</v>
      </c>
      <c r="N302" s="175">
        <f>D302/D328*100</f>
        <v>0.29688899115785738</v>
      </c>
    </row>
    <row r="303" spans="1:14">
      <c r="A303" s="219"/>
      <c r="B303" s="206" t="s">
        <v>21</v>
      </c>
      <c r="C303" s="31">
        <v>0</v>
      </c>
      <c r="D303" s="31">
        <v>0</v>
      </c>
      <c r="E303" s="31">
        <v>0</v>
      </c>
      <c r="F303" s="12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175">
        <f>D303/D329*100</f>
        <v>0</v>
      </c>
    </row>
    <row r="304" spans="1:14">
      <c r="A304" s="219"/>
      <c r="B304" s="206" t="s">
        <v>22</v>
      </c>
      <c r="C304" s="31">
        <v>0.08</v>
      </c>
      <c r="D304" s="31">
        <v>0.14000000000000001</v>
      </c>
      <c r="E304" s="31">
        <v>0</v>
      </c>
      <c r="F304" s="12">
        <v>0</v>
      </c>
      <c r="G304" s="31">
        <v>0</v>
      </c>
      <c r="H304" s="31">
        <v>680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175">
        <f>D304/D330*100</f>
        <v>4.1634572359173797E-2</v>
      </c>
    </row>
    <row r="305" spans="1:14">
      <c r="A305" s="219"/>
      <c r="B305" s="206" t="s">
        <v>23</v>
      </c>
      <c r="C305" s="31">
        <v>0</v>
      </c>
      <c r="D305" s="31">
        <v>0</v>
      </c>
      <c r="E305" s="31">
        <v>0</v>
      </c>
      <c r="F305" s="12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175">
        <v>0</v>
      </c>
    </row>
    <row r="306" spans="1:14">
      <c r="A306" s="219"/>
      <c r="B306" s="206" t="s">
        <v>24</v>
      </c>
      <c r="C306" s="31">
        <v>0.45</v>
      </c>
      <c r="D306" s="31">
        <v>0.8</v>
      </c>
      <c r="E306" s="31">
        <v>4.2</v>
      </c>
      <c r="F306" s="12">
        <f>(D306-E306)/E306*100</f>
        <v>-80.952380952380949</v>
      </c>
      <c r="G306" s="31">
        <v>20</v>
      </c>
      <c r="H306" s="31">
        <v>2450</v>
      </c>
      <c r="I306" s="31">
        <v>2</v>
      </c>
      <c r="J306" s="31">
        <v>3.9E-2</v>
      </c>
      <c r="K306" s="31">
        <v>3.9E-2</v>
      </c>
      <c r="L306" s="31">
        <v>0.06</v>
      </c>
      <c r="M306" s="31">
        <v>0</v>
      </c>
      <c r="N306" s="175">
        <f>D306/D332*100</f>
        <v>4.9468743476811877E-2</v>
      </c>
    </row>
    <row r="307" spans="1:14">
      <c r="A307" s="219"/>
      <c r="B307" s="206" t="s">
        <v>25</v>
      </c>
      <c r="C307" s="31">
        <v>0</v>
      </c>
      <c r="D307" s="31">
        <v>0</v>
      </c>
      <c r="E307" s="31">
        <v>0</v>
      </c>
      <c r="F307" s="12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175">
        <v>0</v>
      </c>
    </row>
    <row r="308" spans="1:14">
      <c r="A308" s="219"/>
      <c r="B308" s="206" t="s">
        <v>26</v>
      </c>
      <c r="C308" s="31">
        <v>0.17</v>
      </c>
      <c r="D308" s="31">
        <v>0.22</v>
      </c>
      <c r="E308" s="31">
        <v>0</v>
      </c>
      <c r="F308" s="12">
        <v>0</v>
      </c>
      <c r="G308" s="31">
        <v>28</v>
      </c>
      <c r="H308" s="31">
        <v>1788.7</v>
      </c>
      <c r="I308" s="31">
        <v>0</v>
      </c>
      <c r="J308" s="31">
        <v>0.59</v>
      </c>
      <c r="K308" s="31">
        <v>0.59</v>
      </c>
      <c r="L308" s="31">
        <v>0</v>
      </c>
      <c r="M308" s="31">
        <v>0</v>
      </c>
      <c r="N308" s="175">
        <f>D308/D334*100</f>
        <v>2.8763270474635064E-3</v>
      </c>
    </row>
    <row r="309" spans="1:14">
      <c r="A309" s="219"/>
      <c r="B309" s="206" t="s">
        <v>27</v>
      </c>
      <c r="C309" s="31">
        <v>0</v>
      </c>
      <c r="D309" s="31">
        <v>2.41</v>
      </c>
      <c r="E309" s="31">
        <v>0</v>
      </c>
      <c r="F309" s="12">
        <v>0</v>
      </c>
      <c r="G309" s="31">
        <v>0</v>
      </c>
      <c r="H309" s="34">
        <v>63.91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175">
        <v>0</v>
      </c>
    </row>
    <row r="310" spans="1:14">
      <c r="A310" s="219"/>
      <c r="B310" s="14" t="s">
        <v>28</v>
      </c>
      <c r="C310" s="31">
        <v>0</v>
      </c>
      <c r="D310" s="31">
        <v>0</v>
      </c>
      <c r="E310" s="31">
        <v>0</v>
      </c>
      <c r="F310" s="12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175">
        <v>0</v>
      </c>
    </row>
    <row r="311" spans="1:14">
      <c r="A311" s="219"/>
      <c r="B311" s="14" t="s">
        <v>29</v>
      </c>
      <c r="C311" s="31">
        <v>0</v>
      </c>
      <c r="D311" s="31">
        <v>0</v>
      </c>
      <c r="E311" s="31">
        <v>0</v>
      </c>
      <c r="F311" s="12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175">
        <v>0</v>
      </c>
    </row>
    <row r="312" spans="1:14">
      <c r="A312" s="219"/>
      <c r="B312" s="14" t="s">
        <v>30</v>
      </c>
      <c r="C312" s="34">
        <v>0</v>
      </c>
      <c r="D312" s="34">
        <v>2.41</v>
      </c>
      <c r="E312" s="31">
        <v>0</v>
      </c>
      <c r="F312" s="12">
        <v>0</v>
      </c>
      <c r="G312" s="31">
        <v>0</v>
      </c>
      <c r="H312" s="34">
        <v>63.91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175">
        <v>0</v>
      </c>
    </row>
    <row r="313" spans="1:14" ht="14.25" thickBot="1">
      <c r="A313" s="270"/>
      <c r="B313" s="15" t="s">
        <v>31</v>
      </c>
      <c r="C313" s="16">
        <f>C301+C303+C304+C305+C306+C307+C308+C309</f>
        <v>20.59</v>
      </c>
      <c r="D313" s="16">
        <f t="shared" ref="D313:E313" si="52">D301+D303+D304+D305+D306+D307+D308+D309</f>
        <v>33.200000000000003</v>
      </c>
      <c r="E313" s="16">
        <f t="shared" si="52"/>
        <v>38.64</v>
      </c>
      <c r="F313" s="17">
        <f>(D313-E313)/E313*100</f>
        <v>-14.078674948240161</v>
      </c>
      <c r="G313" s="16">
        <f t="shared" ref="G313:L313" si="53">G301+G303+G304+G305+G306+G307+G308+G309</f>
        <v>366</v>
      </c>
      <c r="H313" s="16">
        <f t="shared" si="53"/>
        <v>28161.65</v>
      </c>
      <c r="I313" s="16">
        <f t="shared" si="53"/>
        <v>141</v>
      </c>
      <c r="J313" s="16">
        <f t="shared" si="53"/>
        <v>46.159000000000006</v>
      </c>
      <c r="K313" s="16">
        <f t="shared" si="53"/>
        <v>64.478999999999999</v>
      </c>
      <c r="L313" s="16">
        <f t="shared" si="53"/>
        <v>185.98</v>
      </c>
      <c r="M313" s="16">
        <f>(K313-L313)/L313*100</f>
        <v>-65.330143026131836</v>
      </c>
      <c r="N313" s="176">
        <f>D313/D339*100</f>
        <v>0.12182337331463075</v>
      </c>
    </row>
    <row r="314" spans="1:14" ht="14.25" thickTop="1">
      <c r="A314" s="219" t="s">
        <v>95</v>
      </c>
      <c r="B314" s="206" t="s">
        <v>19</v>
      </c>
      <c r="C314" s="32">
        <v>112.81</v>
      </c>
      <c r="D314" s="32">
        <v>306</v>
      </c>
      <c r="E314" s="32">
        <v>0</v>
      </c>
      <c r="F314" s="26">
        <v>0</v>
      </c>
      <c r="G314" s="31">
        <v>3052</v>
      </c>
      <c r="H314" s="31">
        <v>236636.99</v>
      </c>
      <c r="I314" s="31">
        <v>233</v>
      </c>
      <c r="J314" s="31">
        <v>18.245100000000001</v>
      </c>
      <c r="K314" s="31">
        <v>34.477800000000002</v>
      </c>
      <c r="L314" s="31">
        <v>0</v>
      </c>
      <c r="M314" s="32">
        <v>0</v>
      </c>
      <c r="N314" s="175">
        <f t="shared" ref="N314:N321" si="54">D314/D327*100</f>
        <v>2.1930879951995492</v>
      </c>
    </row>
    <row r="315" spans="1:14">
      <c r="A315" s="219"/>
      <c r="B315" s="206" t="s">
        <v>20</v>
      </c>
      <c r="C315" s="31">
        <v>0</v>
      </c>
      <c r="D315" s="31">
        <v>0</v>
      </c>
      <c r="E315" s="31">
        <v>0</v>
      </c>
      <c r="F315" s="26">
        <v>0</v>
      </c>
      <c r="G315" s="31">
        <v>1523</v>
      </c>
      <c r="H315" s="31">
        <v>30460</v>
      </c>
      <c r="I315" s="31">
        <v>102</v>
      </c>
      <c r="J315" s="31">
        <v>6.2584</v>
      </c>
      <c r="K315" s="31">
        <v>13.25</v>
      </c>
      <c r="L315" s="31">
        <v>0</v>
      </c>
      <c r="M315" s="31">
        <v>0</v>
      </c>
      <c r="N315" s="175">
        <f t="shared" si="54"/>
        <v>0</v>
      </c>
    </row>
    <row r="316" spans="1:14">
      <c r="A316" s="219"/>
      <c r="B316" s="206" t="s">
        <v>21</v>
      </c>
      <c r="C316" s="31">
        <v>0</v>
      </c>
      <c r="D316" s="31">
        <v>0.71</v>
      </c>
      <c r="E316" s="31">
        <v>0</v>
      </c>
      <c r="F316" s="26">
        <v>0</v>
      </c>
      <c r="G316" s="31">
        <v>2</v>
      </c>
      <c r="H316" s="31">
        <v>1043.71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75">
        <f t="shared" si="54"/>
        <v>8.8580694500616425E-2</v>
      </c>
    </row>
    <row r="317" spans="1:14">
      <c r="A317" s="219"/>
      <c r="B317" s="206" t="s">
        <v>22</v>
      </c>
      <c r="C317" s="31">
        <v>0</v>
      </c>
      <c r="D317" s="31">
        <v>0</v>
      </c>
      <c r="E317" s="31">
        <v>0</v>
      </c>
      <c r="F317" s="26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175">
        <f t="shared" si="54"/>
        <v>0</v>
      </c>
    </row>
    <row r="318" spans="1:14">
      <c r="A318" s="219"/>
      <c r="B318" s="206" t="s">
        <v>23</v>
      </c>
      <c r="C318" s="31">
        <v>0</v>
      </c>
      <c r="D318" s="31">
        <v>0</v>
      </c>
      <c r="E318" s="31">
        <v>0</v>
      </c>
      <c r="F318" s="26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75">
        <f t="shared" si="54"/>
        <v>0</v>
      </c>
    </row>
    <row r="319" spans="1:14">
      <c r="A319" s="219"/>
      <c r="B319" s="206" t="s">
        <v>24</v>
      </c>
      <c r="C319" s="31">
        <v>0.27</v>
      </c>
      <c r="D319" s="31">
        <v>2.16</v>
      </c>
      <c r="E319" s="31">
        <v>0</v>
      </c>
      <c r="F319" s="26">
        <v>0</v>
      </c>
      <c r="G319" s="31">
        <v>22</v>
      </c>
      <c r="H319" s="31">
        <v>2290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175">
        <f t="shared" si="54"/>
        <v>0.13356560738739207</v>
      </c>
    </row>
    <row r="320" spans="1:14">
      <c r="A320" s="219"/>
      <c r="B320" s="206" t="s">
        <v>25</v>
      </c>
      <c r="C320" s="31">
        <v>0</v>
      </c>
      <c r="D320" s="31">
        <v>0</v>
      </c>
      <c r="E320" s="33">
        <v>0</v>
      </c>
      <c r="F320" s="26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3">
        <v>0</v>
      </c>
      <c r="M320" s="31">
        <v>0</v>
      </c>
      <c r="N320" s="175">
        <f t="shared" si="54"/>
        <v>0</v>
      </c>
    </row>
    <row r="321" spans="1:14">
      <c r="A321" s="219"/>
      <c r="B321" s="206" t="s">
        <v>26</v>
      </c>
      <c r="C321" s="31">
        <v>11.44</v>
      </c>
      <c r="D321" s="31">
        <v>24.369999999999997</v>
      </c>
      <c r="E321" s="31">
        <v>0</v>
      </c>
      <c r="F321" s="26">
        <v>0</v>
      </c>
      <c r="G321" s="31">
        <v>931</v>
      </c>
      <c r="H321" s="31">
        <v>73000.86</v>
      </c>
      <c r="I321" s="31">
        <v>4</v>
      </c>
      <c r="J321" s="31">
        <v>0.02</v>
      </c>
      <c r="K321" s="31">
        <v>1.25</v>
      </c>
      <c r="L321" s="31">
        <v>0</v>
      </c>
      <c r="M321" s="31">
        <v>0</v>
      </c>
      <c r="N321" s="175">
        <f t="shared" si="54"/>
        <v>0.31861859157584382</v>
      </c>
    </row>
    <row r="322" spans="1:14">
      <c r="A322" s="219"/>
      <c r="B322" s="206" t="s">
        <v>27</v>
      </c>
      <c r="C322" s="31">
        <v>0</v>
      </c>
      <c r="D322" s="31">
        <v>0</v>
      </c>
      <c r="E322" s="31">
        <v>0</v>
      </c>
      <c r="F322" s="26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175">
        <v>0</v>
      </c>
    </row>
    <row r="323" spans="1:14">
      <c r="A323" s="219"/>
      <c r="B323" s="14" t="s">
        <v>28</v>
      </c>
      <c r="C323" s="31">
        <v>0</v>
      </c>
      <c r="D323" s="31">
        <v>0</v>
      </c>
      <c r="E323" s="34">
        <v>0</v>
      </c>
      <c r="F323" s="26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4">
        <v>0</v>
      </c>
      <c r="M323" s="31">
        <v>0</v>
      </c>
      <c r="N323" s="175">
        <v>0</v>
      </c>
    </row>
    <row r="324" spans="1:14">
      <c r="A324" s="219"/>
      <c r="B324" s="14" t="s">
        <v>29</v>
      </c>
      <c r="C324" s="31">
        <v>0</v>
      </c>
      <c r="D324" s="31">
        <v>0</v>
      </c>
      <c r="E324" s="34">
        <v>0</v>
      </c>
      <c r="F324" s="26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4">
        <v>0</v>
      </c>
      <c r="M324" s="31">
        <v>0</v>
      </c>
      <c r="N324" s="175">
        <v>0</v>
      </c>
    </row>
    <row r="325" spans="1:14">
      <c r="A325" s="219"/>
      <c r="B325" s="14" t="s">
        <v>30</v>
      </c>
      <c r="C325" s="31">
        <v>0</v>
      </c>
      <c r="D325" s="31">
        <v>0</v>
      </c>
      <c r="E325" s="34">
        <v>0</v>
      </c>
      <c r="F325" s="26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4">
        <v>0</v>
      </c>
      <c r="M325" s="31">
        <v>0</v>
      </c>
      <c r="N325" s="175">
        <v>0</v>
      </c>
    </row>
    <row r="326" spans="1:14" ht="14.25" thickBot="1">
      <c r="A326" s="270"/>
      <c r="B326" s="15" t="s">
        <v>31</v>
      </c>
      <c r="C326" s="16">
        <f>C314+C316+C317+C318+C319+C320+C321+C322</f>
        <v>124.52</v>
      </c>
      <c r="D326" s="16">
        <f t="shared" ref="D326:E326" si="55">D314+D316+D317+D318+D319+D320+D321+D322</f>
        <v>333.24</v>
      </c>
      <c r="E326" s="16">
        <f t="shared" si="55"/>
        <v>0</v>
      </c>
      <c r="F326" s="17">
        <v>0</v>
      </c>
      <c r="G326" s="16">
        <f t="shared" ref="G326:L326" si="56">G314+G316+G317+G318+G319+G320+G321+G322</f>
        <v>4007</v>
      </c>
      <c r="H326" s="16">
        <f t="shared" si="56"/>
        <v>312971.56</v>
      </c>
      <c r="I326" s="16">
        <f t="shared" si="56"/>
        <v>237</v>
      </c>
      <c r="J326" s="16">
        <f t="shared" si="56"/>
        <v>18.2651</v>
      </c>
      <c r="K326" s="16">
        <f t="shared" si="56"/>
        <v>35.727800000000002</v>
      </c>
      <c r="L326" s="16">
        <f t="shared" si="56"/>
        <v>0</v>
      </c>
      <c r="M326" s="16">
        <v>0</v>
      </c>
      <c r="N326" s="176">
        <f>D326/D339*100</f>
        <v>1.2227837627520346</v>
      </c>
    </row>
    <row r="327" spans="1:14" ht="14.25" thickTop="1">
      <c r="A327" s="227" t="s">
        <v>49</v>
      </c>
      <c r="B327" s="206" t="s">
        <v>19</v>
      </c>
      <c r="C327" s="31">
        <f t="shared" ref="C327:C338" si="57">C6+C19+C32+C53+C66+C79+C100+C113+C126+C147+C160+C173+C194+C207+C220+C241+C254+C267+C288+C301+C314</f>
        <v>5114.696296000001</v>
      </c>
      <c r="D327" s="31">
        <f t="shared" ref="D327:E327" si="58">D6+D19+D32+D53+D66+D79+D100+D113+D126+D147+D160+D173+D194+D207+D220+D241+D254+D267+D288+D301+D314</f>
        <v>13952.928503999998</v>
      </c>
      <c r="E327" s="31">
        <f t="shared" si="58"/>
        <v>10192.548540000002</v>
      </c>
      <c r="F327" s="166">
        <f t="shared" ref="F327:F339" si="59">(D327-E327)/E327*100</f>
        <v>36.893422182319043</v>
      </c>
      <c r="G327" s="31">
        <f t="shared" ref="G327:G338" si="60">G6+G19+G32+G53+G66+G79+G100+G113+G126+G147+G160+G173+G194+G207+G220+G241+G254+G267+G288+G301+G314</f>
        <v>107954</v>
      </c>
      <c r="H327" s="31">
        <f t="shared" ref="H327:K327" si="61">H6+H19+H32+H53+H66+H79+H100+H113+H126+H147+H160+H173+H194+H207+H220+H241+H254+H267+H288+H301+H314</f>
        <v>11686176.285602998</v>
      </c>
      <c r="I327" s="31">
        <f t="shared" si="61"/>
        <v>12855</v>
      </c>
      <c r="J327" s="31">
        <f t="shared" si="61"/>
        <v>3429.2656700000007</v>
      </c>
      <c r="K327" s="31">
        <f t="shared" si="61"/>
        <v>8661.7081069999986</v>
      </c>
      <c r="L327" s="31">
        <f t="shared" ref="L327:L338" si="62">L6+L19+L32+L53+L66+L79+L100+L113+L126+L147+L160+L173+L194+L207+L220+L241+L254+L267+L288+L301+L314</f>
        <v>8569.8333940000011</v>
      </c>
      <c r="M327" s="32">
        <f t="shared" ref="M327:M339" si="63">(K327-L327)/L327*100</f>
        <v>1.0720711684351025</v>
      </c>
      <c r="N327" s="175">
        <f>D327/D339*100</f>
        <v>51.198578854673002</v>
      </c>
    </row>
    <row r="328" spans="1:14">
      <c r="A328" s="228"/>
      <c r="B328" s="206" t="s">
        <v>20</v>
      </c>
      <c r="C328" s="31">
        <f t="shared" si="57"/>
        <v>1633.880097</v>
      </c>
      <c r="D328" s="31">
        <f t="shared" ref="D328:E328" si="64">D7+D20+D33+D54+D67+D80+D101+D114+D127+D148+D161+D174+D195+D208+D221+D242+D255+D268+D289+D302+D315</f>
        <v>4318.1122849999992</v>
      </c>
      <c r="E328" s="31">
        <f t="shared" si="64"/>
        <v>2175.6521830000002</v>
      </c>
      <c r="F328" s="156">
        <f t="shared" si="59"/>
        <v>98.474384772558977</v>
      </c>
      <c r="G328" s="31">
        <f t="shared" si="60"/>
        <v>54701</v>
      </c>
      <c r="H328" s="31">
        <f t="shared" ref="H328:K328" si="65">H7+H20+H33+H54+H67+H80+H101+H114+H127+H148+H161+H174+H195+H208+H221+H242+H255+H268+H289+H302+H315</f>
        <v>1092650</v>
      </c>
      <c r="I328" s="31">
        <f t="shared" si="65"/>
        <v>6408</v>
      </c>
      <c r="J328" s="31">
        <f t="shared" si="65"/>
        <v>1022.1938130000001</v>
      </c>
      <c r="K328" s="31">
        <f t="shared" si="65"/>
        <v>2744.4188590000012</v>
      </c>
      <c r="L328" s="31">
        <f t="shared" si="62"/>
        <v>2733.626898</v>
      </c>
      <c r="M328" s="31">
        <f t="shared" si="63"/>
        <v>0.39478544083309158</v>
      </c>
      <c r="N328" s="175">
        <f>D328/D339*100</f>
        <v>15.844789304519519</v>
      </c>
    </row>
    <row r="329" spans="1:14">
      <c r="A329" s="228"/>
      <c r="B329" s="206" t="s">
        <v>21</v>
      </c>
      <c r="C329" s="31">
        <f t="shared" si="57"/>
        <v>212.44144199999997</v>
      </c>
      <c r="D329" s="31">
        <f t="shared" ref="D329:E329" si="66">D8+D21+D34+D55+D68+D81+D102+D115+D128+D149+D162+D175+D196+D209+D222+D243+D256+D269+D290+D303+D316</f>
        <v>801.52905099999998</v>
      </c>
      <c r="E329" s="31">
        <f t="shared" si="66"/>
        <v>1500.5883610000003</v>
      </c>
      <c r="F329" s="156">
        <f t="shared" si="59"/>
        <v>-46.585681201348471</v>
      </c>
      <c r="G329" s="31">
        <f t="shared" si="60"/>
        <v>663</v>
      </c>
      <c r="H329" s="31">
        <f t="shared" ref="H329:K329" si="67">H8+H21+H34+H55+H68+H81+H102+H115+H128+H149+H162+H175+H196+H209+H222+H243+H256+H269+H290+H303+H316</f>
        <v>1178047.0627539996</v>
      </c>
      <c r="I329" s="31">
        <f t="shared" si="67"/>
        <v>69</v>
      </c>
      <c r="J329" s="31">
        <f t="shared" si="67"/>
        <v>10.158236000000011</v>
      </c>
      <c r="K329" s="31">
        <f t="shared" si="67"/>
        <v>725.08497699999998</v>
      </c>
      <c r="L329" s="31">
        <f t="shared" si="62"/>
        <v>704.30998499999998</v>
      </c>
      <c r="M329" s="31">
        <f t="shared" si="63"/>
        <v>2.9496943735647871</v>
      </c>
      <c r="N329" s="175">
        <f>D329/D339*100</f>
        <v>2.9411136386293584</v>
      </c>
    </row>
    <row r="330" spans="1:14">
      <c r="A330" s="228"/>
      <c r="B330" s="206" t="s">
        <v>22</v>
      </c>
      <c r="C330" s="31">
        <f t="shared" si="57"/>
        <v>59.379550999999992</v>
      </c>
      <c r="D330" s="31">
        <f t="shared" ref="D330:E330" si="68">D9+D22+D35+D56+D69+D82+D103+D116+D129+D150+D163+D176+D197+D210+D223+D244+D257+D270+D291+D304+D317</f>
        <v>336.25900800000005</v>
      </c>
      <c r="E330" s="31">
        <f t="shared" si="68"/>
        <v>217.194333</v>
      </c>
      <c r="F330" s="156">
        <f t="shared" si="59"/>
        <v>54.819420633778712</v>
      </c>
      <c r="G330" s="31">
        <f t="shared" si="60"/>
        <v>14572</v>
      </c>
      <c r="H330" s="31">
        <f t="shared" ref="H330:K330" si="69">H9+H22+H35+H56+H69+H82+H103+H116+H129+H150+H163+H176+H197+H210+H223+H244+H257+H270+H291+H304+H317</f>
        <v>561065.58000000007</v>
      </c>
      <c r="I330" s="31">
        <f t="shared" si="69"/>
        <v>674</v>
      </c>
      <c r="J330" s="31">
        <f t="shared" si="69"/>
        <v>55.635916999999999</v>
      </c>
      <c r="K330" s="31">
        <f t="shared" si="69"/>
        <v>127.68728699999998</v>
      </c>
      <c r="L330" s="31">
        <f t="shared" si="62"/>
        <v>137.07373899999999</v>
      </c>
      <c r="M330" s="31">
        <f t="shared" si="63"/>
        <v>-6.8477390844354264</v>
      </c>
      <c r="N330" s="175">
        <f>D330/D339*100</f>
        <v>1.2338616464455243</v>
      </c>
    </row>
    <row r="331" spans="1:14">
      <c r="A331" s="228"/>
      <c r="B331" s="206" t="s">
        <v>23</v>
      </c>
      <c r="C331" s="31">
        <f t="shared" si="57"/>
        <v>49.572425999999993</v>
      </c>
      <c r="D331" s="31">
        <f t="shared" ref="D331:E331" si="70">D10+D23+D36+D57+D70+D83+D104+D117+D130+D151+D164+D177+D198+D211+D224+D245+D258+D271+D292+D305+D318</f>
        <v>74.781670000000005</v>
      </c>
      <c r="E331" s="31">
        <f t="shared" si="70"/>
        <v>40.660577000000004</v>
      </c>
      <c r="F331" s="156">
        <f t="shared" si="59"/>
        <v>83.916893260024324</v>
      </c>
      <c r="G331" s="31">
        <f t="shared" si="60"/>
        <v>906</v>
      </c>
      <c r="H331" s="31">
        <f t="shared" ref="H331:K331" si="71">H10+H23+H36+H57+H70+H83+H104+H117+H130+H151+H164+H177+H198+H211+H224+H245+H258+H271+H292+H305+H318</f>
        <v>167949.81346999996</v>
      </c>
      <c r="I331" s="31">
        <f t="shared" si="71"/>
        <v>10</v>
      </c>
      <c r="J331" s="31">
        <f t="shared" si="71"/>
        <v>5.0118980000000004</v>
      </c>
      <c r="K331" s="31">
        <f t="shared" si="71"/>
        <v>8.1316850000000009</v>
      </c>
      <c r="L331" s="31">
        <f t="shared" si="62"/>
        <v>3.3495749999999997</v>
      </c>
      <c r="M331" s="31">
        <f t="shared" si="63"/>
        <v>142.76766455445843</v>
      </c>
      <c r="N331" s="175">
        <f>D331/D339*100</f>
        <v>0.27440226811751578</v>
      </c>
    </row>
    <row r="332" spans="1:14">
      <c r="A332" s="228"/>
      <c r="B332" s="206" t="s">
        <v>24</v>
      </c>
      <c r="C332" s="31">
        <f t="shared" si="57"/>
        <v>282.41446400000001</v>
      </c>
      <c r="D332" s="31">
        <f t="shared" ref="D332:E332" si="72">D11+D24+D37+D58+D71+D84+D105+D118+D131+D152+D165+D178+D199+D212+D225+D246+D259+D272+D293+D306+D319</f>
        <v>1617.1827779999999</v>
      </c>
      <c r="E332" s="31">
        <f t="shared" si="72"/>
        <v>939.29324799999995</v>
      </c>
      <c r="F332" s="156">
        <f t="shared" si="59"/>
        <v>72.170169586910518</v>
      </c>
      <c r="G332" s="31">
        <f t="shared" si="60"/>
        <v>1806</v>
      </c>
      <c r="H332" s="31">
        <f t="shared" ref="H332:K332" si="73">H11+H24+H37+H58+H71+H84+H105+H118+H131+H152+H165+H178+H199+H212+H225+H246+H259+H272+H293+H306+H319</f>
        <v>14401554.426349003</v>
      </c>
      <c r="I332" s="31">
        <f t="shared" si="73"/>
        <v>440</v>
      </c>
      <c r="J332" s="31">
        <f t="shared" si="73"/>
        <v>190.87858059999999</v>
      </c>
      <c r="K332" s="31">
        <f t="shared" si="73"/>
        <v>1487.7683106000002</v>
      </c>
      <c r="L332" s="31">
        <f t="shared" si="62"/>
        <v>611.82418699999994</v>
      </c>
      <c r="M332" s="31">
        <f t="shared" si="63"/>
        <v>143.16925388240665</v>
      </c>
      <c r="N332" s="175">
        <f>D332/D339*100</f>
        <v>5.9340560627194456</v>
      </c>
    </row>
    <row r="333" spans="1:14">
      <c r="A333" s="228"/>
      <c r="B333" s="206" t="s">
        <v>25</v>
      </c>
      <c r="C333" s="31">
        <f t="shared" si="57"/>
        <v>468.24292000000003</v>
      </c>
      <c r="D333" s="31">
        <f t="shared" ref="D333:E333" si="74">D12+D25+D38+D59+D72+D85+D106+D119+D132+D153+D166+D179+D200+D213+D226+D247+D260+D273+D294+D307+D320</f>
        <v>1937.7478350000004</v>
      </c>
      <c r="E333" s="31">
        <f t="shared" si="74"/>
        <v>1222.13912</v>
      </c>
      <c r="F333" s="156">
        <f t="shared" si="59"/>
        <v>58.553785186092419</v>
      </c>
      <c r="G333" s="31">
        <f t="shared" si="60"/>
        <v>354</v>
      </c>
      <c r="H333" s="31">
        <f t="shared" ref="H333:K333" si="75">H12+H25+H38+H59+H72+H85+H106+H119+H132+H153+H166+H179+H200+H213+H226+H247+H260+H273+H294+H307+H320</f>
        <v>35779.080699999999</v>
      </c>
      <c r="I333" s="31">
        <f t="shared" si="75"/>
        <v>1715</v>
      </c>
      <c r="J333" s="31">
        <f t="shared" si="75"/>
        <v>343.69027200000005</v>
      </c>
      <c r="K333" s="31">
        <f t="shared" si="75"/>
        <v>1073.9213330000002</v>
      </c>
      <c r="L333" s="31">
        <f t="shared" si="62"/>
        <v>331.19292400000012</v>
      </c>
      <c r="M333" s="31">
        <f t="shared" si="63"/>
        <v>224.25853790282056</v>
      </c>
      <c r="N333" s="175">
        <f>D333/D339*100</f>
        <v>7.110330659422365</v>
      </c>
    </row>
    <row r="334" spans="1:14">
      <c r="A334" s="228"/>
      <c r="B334" s="206" t="s">
        <v>26</v>
      </c>
      <c r="C334" s="31">
        <f t="shared" si="57"/>
        <v>456.63160400000004</v>
      </c>
      <c r="D334" s="31">
        <f t="shared" ref="D334:E334" si="76">D13+D26+D39+D60+D73+D86+D107+D120+D133+D154+D167+D180+D201+D214+D227+D248+D261+D274+D295+D308+D321</f>
        <v>7648.6434390000031</v>
      </c>
      <c r="E334" s="31">
        <f t="shared" si="76"/>
        <v>1209.3094699999992</v>
      </c>
      <c r="F334" s="156">
        <f t="shared" si="59"/>
        <v>532.48024006625928</v>
      </c>
      <c r="G334" s="31">
        <f t="shared" si="60"/>
        <v>90548</v>
      </c>
      <c r="H334" s="31">
        <f t="shared" ref="H334:K334" si="77">H13+H26+H39+H60+H73+H86+H107+H120+H133+H154+H167+H180+H201+H214+H227+H248+H261+H274+H295+H308+H321</f>
        <v>37622125.657975994</v>
      </c>
      <c r="I334" s="31">
        <f t="shared" si="77"/>
        <v>9830</v>
      </c>
      <c r="J334" s="31">
        <f t="shared" si="77"/>
        <v>526.70938700000022</v>
      </c>
      <c r="K334" s="31">
        <f t="shared" si="77"/>
        <v>2935.2289410000003</v>
      </c>
      <c r="L334" s="31">
        <f t="shared" si="62"/>
        <v>2586.5749680000004</v>
      </c>
      <c r="M334" s="31">
        <f t="shared" si="63"/>
        <v>13.479368559326439</v>
      </c>
      <c r="N334" s="175">
        <f>D334/D339*100</f>
        <v>28.065769428307181</v>
      </c>
    </row>
    <row r="335" spans="1:14">
      <c r="A335" s="228"/>
      <c r="B335" s="206" t="s">
        <v>27</v>
      </c>
      <c r="C335" s="31">
        <f t="shared" si="57"/>
        <v>115.782544</v>
      </c>
      <c r="D335" s="31">
        <f t="shared" ref="D335:E335" si="78">D14+D27+D40+D61+D74+D87+D108+D121+D134+D155+D168+D181+D202+D215+D228+D249+D262+D275+D296+D309+D322</f>
        <v>883.49764200000004</v>
      </c>
      <c r="E335" s="31">
        <f t="shared" si="78"/>
        <v>559.79439200000002</v>
      </c>
      <c r="F335" s="156">
        <f t="shared" si="59"/>
        <v>57.82538278804337</v>
      </c>
      <c r="G335" s="31">
        <f t="shared" si="60"/>
        <v>3460</v>
      </c>
      <c r="H335" s="31">
        <f t="shared" ref="H335:K335" si="79">H14+H27+H40+H61+H74+H87+H108+H121+H134+H155+H168+H181+H202+H215+H228+H249+H262+H275+H296+H309+H322</f>
        <v>63378.675818000011</v>
      </c>
      <c r="I335" s="31">
        <f t="shared" si="79"/>
        <v>41.314863989999999</v>
      </c>
      <c r="J335" s="31">
        <f t="shared" si="79"/>
        <v>88.975268</v>
      </c>
      <c r="K335" s="31">
        <f t="shared" si="79"/>
        <v>296.75967000000003</v>
      </c>
      <c r="L335" s="31">
        <f t="shared" si="62"/>
        <v>461.14573200000001</v>
      </c>
      <c r="M335" s="31">
        <f t="shared" si="63"/>
        <v>-35.647312897606945</v>
      </c>
      <c r="N335" s="175">
        <f>D335/D339*100</f>
        <v>3.2418874416856021</v>
      </c>
    </row>
    <row r="336" spans="1:14">
      <c r="A336" s="228"/>
      <c r="B336" s="14" t="s">
        <v>28</v>
      </c>
      <c r="C336" s="31">
        <f t="shared" si="57"/>
        <v>58</v>
      </c>
      <c r="D336" s="31">
        <f t="shared" ref="D336:E336" si="80">D15+D28+D41+D62+D75+D88+D109+D122+D135+D156+D169+D182+D203+D216+D229+D250+D263+D276+D297+D310+D323</f>
        <v>126.94373299999999</v>
      </c>
      <c r="E336" s="31">
        <f t="shared" si="80"/>
        <v>30.621900000000004</v>
      </c>
      <c r="F336" s="156">
        <f t="shared" si="59"/>
        <v>314.55211139739856</v>
      </c>
      <c r="G336" s="31">
        <f t="shared" si="60"/>
        <v>30</v>
      </c>
      <c r="H336" s="31">
        <f t="shared" ref="H336:K336" si="81">H15+H28+H41+H62+H75+H88+H109+H122+H135+H156+H169+H182+H203+H216+H229+H250+H263+H276+H297+H310+H323</f>
        <v>50103.609844000006</v>
      </c>
      <c r="I336" s="31">
        <f t="shared" si="81"/>
        <v>1.9999999999999987</v>
      </c>
      <c r="J336" s="31">
        <f t="shared" si="81"/>
        <v>11.45</v>
      </c>
      <c r="K336" s="31">
        <f t="shared" si="81"/>
        <v>11.45</v>
      </c>
      <c r="L336" s="31">
        <f t="shared" si="62"/>
        <v>0</v>
      </c>
      <c r="M336" s="31">
        <v>0</v>
      </c>
      <c r="N336" s="175">
        <f>D336/D339*100</f>
        <v>0.46580463178348824</v>
      </c>
    </row>
    <row r="337" spans="1:14">
      <c r="A337" s="228"/>
      <c r="B337" s="14" t="s">
        <v>29</v>
      </c>
      <c r="C337" s="31">
        <f t="shared" si="57"/>
        <v>0</v>
      </c>
      <c r="D337" s="31">
        <f>D16+D29+D42+D63+D76+D89+D110+D123+D136+D157+D170+D183+D204+D217+D230+D251+D264+D277+D298+D311+D324</f>
        <v>0.37735800000000003</v>
      </c>
      <c r="E337" s="31">
        <f t="shared" ref="E337" si="82">E16+E29+E42+E63+E76+E89+E110+E123+E136+E157+E170+E183+E204+E217+E230+E251+E264+E277+E298+E311+E324</f>
        <v>0.50527000000000011</v>
      </c>
      <c r="F337" s="156">
        <f t="shared" si="59"/>
        <v>-25.315573851604107</v>
      </c>
      <c r="G337" s="31">
        <f t="shared" si="60"/>
        <v>1</v>
      </c>
      <c r="H337" s="31">
        <f t="shared" ref="H337:K337" si="83">H16+H29+H42+H63+H76+H89+H110+H123+H136+H157+H170+H183+H204+H217+H230+H251+H264+H277+H298+H311+H324</f>
        <v>400</v>
      </c>
      <c r="I337" s="31">
        <f t="shared" si="83"/>
        <v>4.0020819899999998</v>
      </c>
      <c r="J337" s="31">
        <f t="shared" si="83"/>
        <v>0.42304000000000003</v>
      </c>
      <c r="K337" s="31">
        <f t="shared" si="83"/>
        <v>8.2090219999999992</v>
      </c>
      <c r="L337" s="31">
        <f t="shared" si="62"/>
        <v>2.702089</v>
      </c>
      <c r="M337" s="31">
        <f t="shared" si="63"/>
        <v>203.8027985014557</v>
      </c>
      <c r="N337" s="175">
        <f>D337/D339*100</f>
        <v>1.3846694128693503E-3</v>
      </c>
    </row>
    <row r="338" spans="1:14">
      <c r="A338" s="228"/>
      <c r="B338" s="14" t="s">
        <v>30</v>
      </c>
      <c r="C338" s="31">
        <f t="shared" si="57"/>
        <v>52.696466584900001</v>
      </c>
      <c r="D338" s="31">
        <f t="shared" ref="D338:E338" si="84">D17+D30+D43+D64+D77+D90+D111+D124+D137+D158+D171+D184+D205+D218+D231+D252+D265+D278+D299+D312+D325</f>
        <v>741.30644699999993</v>
      </c>
      <c r="E338" s="31">
        <f t="shared" si="84"/>
        <v>434.12415099999998</v>
      </c>
      <c r="F338" s="156">
        <f t="shared" si="59"/>
        <v>70.759089373951909</v>
      </c>
      <c r="G338" s="31">
        <f t="shared" si="60"/>
        <v>222</v>
      </c>
      <c r="H338" s="31">
        <f t="shared" ref="H338:K338" si="85">H17+H30+H43+H64+H77+H90+H111+H124+H137+H158+H171+H184+H205+H218+H231+H252+H265+H278+H299+H312+H325</f>
        <v>6022.568491</v>
      </c>
      <c r="I338" s="31">
        <f t="shared" si="85"/>
        <v>37</v>
      </c>
      <c r="J338" s="31">
        <f t="shared" si="85"/>
        <v>89.257229999999993</v>
      </c>
      <c r="K338" s="31">
        <f t="shared" si="85"/>
        <v>286.66436799999997</v>
      </c>
      <c r="L338" s="31">
        <f t="shared" si="62"/>
        <v>458.84479999999996</v>
      </c>
      <c r="M338" s="31">
        <f t="shared" si="63"/>
        <v>-37.524764800647191</v>
      </c>
      <c r="N338" s="175">
        <f>D338/D339*100</f>
        <v>2.7201340973922745</v>
      </c>
    </row>
    <row r="339" spans="1:14" ht="14.25" thickBot="1">
      <c r="A339" s="229"/>
      <c r="B339" s="35" t="s">
        <v>50</v>
      </c>
      <c r="C339" s="36">
        <f>C327+C329+C330+C331+C332+C333+C334+C335</f>
        <v>6759.1612470000009</v>
      </c>
      <c r="D339" s="36">
        <f>D327+D329+D330+D331+D332+D333+D334+D335</f>
        <v>27252.569927</v>
      </c>
      <c r="E339" s="36">
        <f t="shared" ref="E339:L339" si="86">E327+E329+E330+E331+E332+E333+E334+E335</f>
        <v>15881.528041000001</v>
      </c>
      <c r="F339" s="212">
        <f t="shared" si="59"/>
        <v>71.599167640823609</v>
      </c>
      <c r="G339" s="36">
        <f>G327+G329+G330+G331+G332+G333+G334+G335</f>
        <v>220263</v>
      </c>
      <c r="H339" s="36">
        <f t="shared" si="86"/>
        <v>65716076.582669996</v>
      </c>
      <c r="I339" s="36">
        <f t="shared" si="86"/>
        <v>25634.314863989999</v>
      </c>
      <c r="J339" s="36">
        <f t="shared" si="86"/>
        <v>4650.3252286000015</v>
      </c>
      <c r="K339" s="36">
        <f t="shared" si="86"/>
        <v>15316.290310600001</v>
      </c>
      <c r="L339" s="36">
        <f t="shared" si="86"/>
        <v>13405.304504000003</v>
      </c>
      <c r="M339" s="36">
        <f t="shared" si="63"/>
        <v>14.255444969786248</v>
      </c>
      <c r="N339" s="213"/>
    </row>
    <row r="340" spans="1:14">
      <c r="A340" s="43" t="s">
        <v>51</v>
      </c>
      <c r="B340" s="43"/>
      <c r="C340" s="43"/>
      <c r="D340" s="43"/>
      <c r="E340" s="43"/>
      <c r="F340" s="167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7"/>
      <c r="G341" s="43"/>
      <c r="H341" s="43"/>
      <c r="I341" s="43"/>
    </row>
  </sheetData>
  <mergeCells count="106"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F20" sqref="F20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42" t="s">
        <v>122</v>
      </c>
      <c r="B2" s="242"/>
      <c r="C2" s="242"/>
      <c r="D2" s="242"/>
      <c r="E2" s="242"/>
      <c r="F2" s="242"/>
      <c r="G2" s="242"/>
      <c r="H2" s="242"/>
    </row>
    <row r="3" spans="1:8" ht="14.25" thickBot="1">
      <c r="B3" s="45"/>
      <c r="C3" s="243" t="s">
        <v>123</v>
      </c>
      <c r="D3" s="243"/>
      <c r="E3" s="243"/>
      <c r="F3" s="243"/>
      <c r="G3" s="243" t="s">
        <v>53</v>
      </c>
      <c r="H3" s="243"/>
    </row>
    <row r="4" spans="1:8">
      <c r="A4" s="249" t="s">
        <v>54</v>
      </c>
      <c r="B4" s="46" t="s">
        <v>55</v>
      </c>
      <c r="C4" s="244" t="s">
        <v>4</v>
      </c>
      <c r="D4" s="245"/>
      <c r="E4" s="245"/>
      <c r="F4" s="246"/>
      <c r="G4" s="247" t="s">
        <v>5</v>
      </c>
      <c r="H4" s="248"/>
    </row>
    <row r="5" spans="1:8">
      <c r="A5" s="241"/>
      <c r="B5" s="47" t="s">
        <v>56</v>
      </c>
      <c r="C5" s="250" t="s">
        <v>9</v>
      </c>
      <c r="D5" s="250" t="s">
        <v>10</v>
      </c>
      <c r="E5" s="250" t="s">
        <v>11</v>
      </c>
      <c r="F5" s="179" t="s">
        <v>12</v>
      </c>
      <c r="G5" s="250" t="s">
        <v>13</v>
      </c>
      <c r="H5" s="252" t="s">
        <v>14</v>
      </c>
    </row>
    <row r="6" spans="1:8">
      <c r="A6" s="241"/>
      <c r="B6" s="181" t="s">
        <v>16</v>
      </c>
      <c r="C6" s="251"/>
      <c r="D6" s="251"/>
      <c r="E6" s="251"/>
      <c r="F6" s="180" t="s">
        <v>17</v>
      </c>
      <c r="G6" s="251"/>
      <c r="H6" s="253"/>
    </row>
    <row r="7" spans="1:8">
      <c r="A7" s="241" t="s">
        <v>57</v>
      </c>
      <c r="B7" s="48" t="s">
        <v>19</v>
      </c>
      <c r="C7" s="71">
        <v>3.8470000000000013</v>
      </c>
      <c r="D7" s="71">
        <v>16.254884000000001</v>
      </c>
      <c r="E7" s="71">
        <v>7.34</v>
      </c>
      <c r="F7" s="12">
        <f t="shared" ref="F7:F27" si="0">(D7-E7)/E7*100</f>
        <v>121.45618528610356</v>
      </c>
      <c r="G7" s="72">
        <v>202</v>
      </c>
      <c r="H7" s="107">
        <v>20096.43</v>
      </c>
    </row>
    <row r="8" spans="1:8" ht="14.25" thickBot="1">
      <c r="A8" s="240"/>
      <c r="B8" s="50" t="s">
        <v>20</v>
      </c>
      <c r="C8" s="71">
        <v>2.1226470000000006</v>
      </c>
      <c r="D8" s="72">
        <v>8.1141660000000009</v>
      </c>
      <c r="E8" s="72">
        <v>3.51</v>
      </c>
      <c r="F8" s="12">
        <f t="shared" si="0"/>
        <v>131.17282051282055</v>
      </c>
      <c r="G8" s="72">
        <v>118</v>
      </c>
      <c r="H8" s="107">
        <v>2360</v>
      </c>
    </row>
    <row r="9" spans="1:8" ht="14.25" thickTop="1">
      <c r="A9" s="239" t="s">
        <v>58</v>
      </c>
      <c r="B9" s="53" t="s">
        <v>19</v>
      </c>
      <c r="C9" s="19">
        <v>4.8600000000000003</v>
      </c>
      <c r="D9" s="19">
        <v>14.05</v>
      </c>
      <c r="E9" s="19">
        <v>14.6</v>
      </c>
      <c r="F9" s="12">
        <f t="shared" si="0"/>
        <v>-3.7671232876712257</v>
      </c>
      <c r="G9" s="20">
        <v>177</v>
      </c>
      <c r="H9" s="54">
        <v>15093.39</v>
      </c>
    </row>
    <row r="10" spans="1:8" ht="14.25" thickBot="1">
      <c r="A10" s="240"/>
      <c r="B10" s="50" t="s">
        <v>20</v>
      </c>
      <c r="C10" s="20">
        <v>1.97</v>
      </c>
      <c r="D10" s="20">
        <v>6.18</v>
      </c>
      <c r="E10" s="20">
        <v>1.7</v>
      </c>
      <c r="F10" s="12">
        <f t="shared" si="0"/>
        <v>263.52941176470586</v>
      </c>
      <c r="G10" s="20">
        <v>85</v>
      </c>
      <c r="H10" s="54">
        <v>1620</v>
      </c>
    </row>
    <row r="11" spans="1:8" ht="14.25" thickTop="1">
      <c r="A11" s="239" t="s">
        <v>59</v>
      </c>
      <c r="B11" s="181" t="s">
        <v>19</v>
      </c>
      <c r="C11" s="100">
        <v>1.6371839999999995</v>
      </c>
      <c r="D11" s="100">
        <v>2.2802559999999996</v>
      </c>
      <c r="E11" s="99">
        <v>8.0493729999999992</v>
      </c>
      <c r="F11" s="12">
        <f t="shared" si="0"/>
        <v>-71.671632063764463</v>
      </c>
      <c r="G11" s="71">
        <v>26</v>
      </c>
      <c r="H11" s="101">
        <v>812.66</v>
      </c>
    </row>
    <row r="12" spans="1:8" ht="14.25" thickBot="1">
      <c r="A12" s="240"/>
      <c r="B12" s="50" t="s">
        <v>20</v>
      </c>
      <c r="C12" s="100">
        <v>1.2103790000000001</v>
      </c>
      <c r="D12" s="100">
        <v>1.8929279999999999</v>
      </c>
      <c r="E12" s="99">
        <v>1.0816030000000001</v>
      </c>
      <c r="F12" s="12">
        <f t="shared" si="0"/>
        <v>75.011348896036694</v>
      </c>
      <c r="G12" s="102">
        <v>23</v>
      </c>
      <c r="H12" s="103">
        <v>460</v>
      </c>
    </row>
    <row r="13" spans="1:8" ht="14.25" thickTop="1">
      <c r="A13" s="236" t="s">
        <v>60</v>
      </c>
      <c r="B13" s="56" t="s">
        <v>19</v>
      </c>
      <c r="C13" s="32">
        <v>6.98</v>
      </c>
      <c r="D13" s="32">
        <v>14.38</v>
      </c>
      <c r="E13" s="32">
        <v>15.71</v>
      </c>
      <c r="F13" s="12">
        <f t="shared" si="0"/>
        <v>-8.465945257797582</v>
      </c>
      <c r="G13" s="32">
        <v>166</v>
      </c>
      <c r="H13" s="55">
        <v>19404.060259999998</v>
      </c>
    </row>
    <row r="14" spans="1:8" ht="14.25" thickBot="1">
      <c r="A14" s="238"/>
      <c r="B14" s="50" t="s">
        <v>20</v>
      </c>
      <c r="C14" s="16">
        <v>3.02</v>
      </c>
      <c r="D14" s="16">
        <v>6.02</v>
      </c>
      <c r="E14" s="16">
        <v>0.41</v>
      </c>
      <c r="F14" s="12">
        <f t="shared" si="0"/>
        <v>1368.2926829268292</v>
      </c>
      <c r="G14" s="16">
        <v>81</v>
      </c>
      <c r="H14" s="52">
        <v>1620</v>
      </c>
    </row>
    <row r="15" spans="1:8" ht="14.25" thickTop="1">
      <c r="A15" s="239" t="s">
        <v>61</v>
      </c>
      <c r="B15" s="181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40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36" t="s">
        <v>62</v>
      </c>
      <c r="B17" s="181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36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37" t="s">
        <v>63</v>
      </c>
      <c r="B19" s="56" t="s">
        <v>19</v>
      </c>
      <c r="C19" s="32">
        <v>25.03125</v>
      </c>
      <c r="D19" s="32">
        <v>100.13258499999999</v>
      </c>
      <c r="E19" s="32">
        <v>49.940140999999997</v>
      </c>
      <c r="F19" s="12">
        <f t="shared" si="0"/>
        <v>100.50521082829943</v>
      </c>
      <c r="G19" s="31">
        <v>821</v>
      </c>
      <c r="H19" s="55">
        <v>89074.69892000001</v>
      </c>
    </row>
    <row r="20" spans="1:8" ht="14.25" thickBot="1">
      <c r="A20" s="238"/>
      <c r="B20" s="50" t="s">
        <v>20</v>
      </c>
      <c r="C20" s="51">
        <v>6.6267350000000009</v>
      </c>
      <c r="D20" s="51">
        <v>23.397055999999999</v>
      </c>
      <c r="E20" s="51">
        <v>5.7532100000000002</v>
      </c>
      <c r="F20" s="12">
        <f t="shared" si="0"/>
        <v>306.67828916378858</v>
      </c>
      <c r="G20" s="16">
        <v>266</v>
      </c>
      <c r="H20" s="184">
        <v>5320</v>
      </c>
    </row>
    <row r="21" spans="1:8" ht="14.25" thickTop="1">
      <c r="A21" s="239" t="s">
        <v>64</v>
      </c>
      <c r="B21" s="181" t="s">
        <v>19</v>
      </c>
      <c r="C21" s="71">
        <v>0</v>
      </c>
      <c r="D21" s="105">
        <v>0</v>
      </c>
      <c r="E21" s="105">
        <v>71.709999999999994</v>
      </c>
      <c r="F21" s="12">
        <f t="shared" si="0"/>
        <v>-100</v>
      </c>
      <c r="G21" s="72">
        <v>0</v>
      </c>
      <c r="H21" s="107">
        <v>0</v>
      </c>
    </row>
    <row r="22" spans="1:8" ht="14.25" thickBot="1">
      <c r="A22" s="240"/>
      <c r="B22" s="50" t="s">
        <v>20</v>
      </c>
      <c r="C22" s="72">
        <v>0</v>
      </c>
      <c r="D22" s="106">
        <v>0</v>
      </c>
      <c r="E22" s="106">
        <v>15.24</v>
      </c>
      <c r="F22" s="12">
        <f t="shared" si="0"/>
        <v>-100</v>
      </c>
      <c r="G22" s="72">
        <v>0</v>
      </c>
      <c r="H22" s="107">
        <v>0</v>
      </c>
    </row>
    <row r="23" spans="1:8" ht="14.25" thickTop="1">
      <c r="A23" s="236" t="s">
        <v>65</v>
      </c>
      <c r="B23" s="181" t="s">
        <v>19</v>
      </c>
      <c r="C23" s="32">
        <v>0</v>
      </c>
      <c r="D23" s="32">
        <v>0.95335700000000001</v>
      </c>
      <c r="E23" s="32">
        <v>0</v>
      </c>
      <c r="F23" s="12" t="e">
        <f t="shared" si="0"/>
        <v>#DIV/0!</v>
      </c>
      <c r="G23" s="32">
        <v>3</v>
      </c>
      <c r="H23" s="55">
        <v>1.3493839999999999</v>
      </c>
    </row>
    <row r="24" spans="1:8" ht="14.25" thickBot="1">
      <c r="A24" s="238"/>
      <c r="B24" s="50" t="s">
        <v>20</v>
      </c>
      <c r="C24" s="51">
        <v>0</v>
      </c>
      <c r="D24" s="51">
        <v>0.268868</v>
      </c>
      <c r="E24" s="51">
        <v>0</v>
      </c>
      <c r="F24" s="12" t="e">
        <f t="shared" si="0"/>
        <v>#DIV/0!</v>
      </c>
      <c r="G24" s="51">
        <v>1</v>
      </c>
      <c r="H24" s="52">
        <v>0.18</v>
      </c>
    </row>
    <row r="25" spans="1:8" ht="14.25" thickTop="1">
      <c r="A25" s="239" t="s">
        <v>50</v>
      </c>
      <c r="B25" s="56" t="s">
        <v>19</v>
      </c>
      <c r="C25" s="32">
        <f t="shared" ref="C25:E26" si="1">+C7+C9+C11+C13+C15+C17+C19+C21+C23</f>
        <v>42.355434000000002</v>
      </c>
      <c r="D25" s="32">
        <f t="shared" si="1"/>
        <v>148.05108200000001</v>
      </c>
      <c r="E25" s="32">
        <f t="shared" si="1"/>
        <v>167.349514</v>
      </c>
      <c r="F25" s="26">
        <f t="shared" si="0"/>
        <v>-11.53181239594158</v>
      </c>
      <c r="G25" s="32">
        <f>+G7+G9+G11+G13+G15+G17+G19+G21+G23</f>
        <v>1395</v>
      </c>
      <c r="H25" s="32">
        <f>+H7+H9+H11+H13+H15+H17+H19+H21+H23</f>
        <v>144482.58856400001</v>
      </c>
    </row>
    <row r="26" spans="1:8">
      <c r="A26" s="241"/>
      <c r="B26" s="48" t="s">
        <v>20</v>
      </c>
      <c r="C26" s="32">
        <f t="shared" si="1"/>
        <v>14.949761000000002</v>
      </c>
      <c r="D26" s="32">
        <f t="shared" si="1"/>
        <v>45.873018000000002</v>
      </c>
      <c r="E26" s="32">
        <f t="shared" si="1"/>
        <v>27.694813000000003</v>
      </c>
      <c r="F26" s="12">
        <f t="shared" si="0"/>
        <v>65.637579860170916</v>
      </c>
      <c r="G26" s="32">
        <f>+G8+G10+G12+G14+G16+G18+G20+G22+G24</f>
        <v>574</v>
      </c>
      <c r="H26" s="32">
        <f>+H8+H10+H12+H14+H16+H18+H20+H22+H24</f>
        <v>11380.18</v>
      </c>
    </row>
    <row r="27" spans="1:8" ht="14.25" thickBot="1">
      <c r="A27" s="240"/>
      <c r="B27" s="50" t="s">
        <v>49</v>
      </c>
      <c r="C27" s="16">
        <f>+C25</f>
        <v>42.355434000000002</v>
      </c>
      <c r="D27" s="16">
        <f>+D25</f>
        <v>148.05108200000001</v>
      </c>
      <c r="E27" s="16">
        <f>+E25</f>
        <v>167.349514</v>
      </c>
      <c r="F27" s="17">
        <f t="shared" si="0"/>
        <v>-11.53181239594158</v>
      </c>
      <c r="G27" s="16">
        <f>+G25</f>
        <v>1395</v>
      </c>
      <c r="H27" s="16">
        <f>+H25</f>
        <v>144482.58856400001</v>
      </c>
    </row>
    <row r="28" spans="1:8" ht="14.25" thickTop="1"/>
    <row r="29" spans="1:8">
      <c r="A29" s="8"/>
    </row>
  </sheetData>
  <mergeCells count="21"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7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81"/>
  <sheetViews>
    <sheetView workbookViewId="0">
      <pane xSplit="1" ySplit="6" topLeftCell="B535" activePane="bottomRight" state="frozen"/>
      <selection pane="topRight"/>
      <selection pane="bottomLeft"/>
      <selection pane="bottomRight" activeCell="F531" sqref="F531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21" t="s">
        <v>124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ht="14.25" thickBot="1">
      <c r="A3" s="277" t="s">
        <v>125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13.5" customHeight="1">
      <c r="A4" s="218" t="s">
        <v>96</v>
      </c>
      <c r="B4" s="9" t="s">
        <v>3</v>
      </c>
      <c r="C4" s="230" t="s">
        <v>4</v>
      </c>
      <c r="D4" s="231"/>
      <c r="E4" s="231"/>
      <c r="F4" s="272"/>
      <c r="G4" s="223" t="s">
        <v>5</v>
      </c>
      <c r="H4" s="272"/>
      <c r="I4" s="223" t="s">
        <v>6</v>
      </c>
      <c r="J4" s="232"/>
      <c r="K4" s="232"/>
      <c r="L4" s="232"/>
      <c r="M4" s="232"/>
      <c r="N4" s="254" t="s">
        <v>7</v>
      </c>
    </row>
    <row r="5" spans="1:14">
      <c r="A5" s="219"/>
      <c r="B5" s="10" t="s">
        <v>8</v>
      </c>
      <c r="C5" s="233" t="s">
        <v>9</v>
      </c>
      <c r="D5" s="233" t="s">
        <v>10</v>
      </c>
      <c r="E5" s="233" t="s">
        <v>11</v>
      </c>
      <c r="F5" s="203" t="s">
        <v>12</v>
      </c>
      <c r="G5" s="233" t="s">
        <v>13</v>
      </c>
      <c r="H5" s="233" t="s">
        <v>14</v>
      </c>
      <c r="I5" s="202" t="s">
        <v>13</v>
      </c>
      <c r="J5" s="273" t="s">
        <v>15</v>
      </c>
      <c r="K5" s="274"/>
      <c r="L5" s="275"/>
      <c r="M5" s="203" t="s">
        <v>12</v>
      </c>
      <c r="N5" s="255"/>
    </row>
    <row r="6" spans="1:14">
      <c r="A6" s="220"/>
      <c r="B6" s="10" t="s">
        <v>16</v>
      </c>
      <c r="C6" s="234"/>
      <c r="D6" s="234"/>
      <c r="E6" s="234"/>
      <c r="F6" s="204" t="s">
        <v>17</v>
      </c>
      <c r="G6" s="276"/>
      <c r="H6" s="276"/>
      <c r="I6" s="24" t="s">
        <v>18</v>
      </c>
      <c r="J6" s="203" t="s">
        <v>9</v>
      </c>
      <c r="K6" s="25" t="s">
        <v>10</v>
      </c>
      <c r="L6" s="96" t="s">
        <v>11</v>
      </c>
      <c r="M6" s="204" t="s">
        <v>17</v>
      </c>
      <c r="N6" s="185" t="s">
        <v>17</v>
      </c>
    </row>
    <row r="7" spans="1:14">
      <c r="A7" s="278" t="s">
        <v>2</v>
      </c>
      <c r="B7" s="202" t="s">
        <v>19</v>
      </c>
      <c r="C7" s="71">
        <v>518.97447799999998</v>
      </c>
      <c r="D7" s="71">
        <v>1482.881155</v>
      </c>
      <c r="E7" s="71">
        <v>1141.51</v>
      </c>
      <c r="F7" s="31">
        <f t="shared" ref="F7:F23" si="0">(D7-E7)/E7*100</f>
        <v>29.90522684864785</v>
      </c>
      <c r="G7" s="75">
        <v>12423</v>
      </c>
      <c r="H7" s="75">
        <v>1184323.8500000001</v>
      </c>
      <c r="I7" s="75">
        <v>1417</v>
      </c>
      <c r="J7" s="72">
        <v>632.73742400000003</v>
      </c>
      <c r="K7" s="72">
        <v>1398.5807600000001</v>
      </c>
      <c r="L7" s="72">
        <v>1019.7</v>
      </c>
      <c r="M7" s="32">
        <f t="shared" ref="M7:M14" si="1">(K7-L7)/L7*100</f>
        <v>37.156100813964891</v>
      </c>
      <c r="N7" s="108">
        <f t="shared" ref="N7:N19" si="2">D7/D202*100</f>
        <v>38.170511840751232</v>
      </c>
    </row>
    <row r="8" spans="1:14">
      <c r="A8" s="279"/>
      <c r="B8" s="202" t="s">
        <v>20</v>
      </c>
      <c r="C8" s="71">
        <v>182.173689</v>
      </c>
      <c r="D8" s="71">
        <v>492.69812100000001</v>
      </c>
      <c r="E8" s="71">
        <v>258.67</v>
      </c>
      <c r="F8" s="31">
        <f t="shared" si="0"/>
        <v>90.47362314918621</v>
      </c>
      <c r="G8" s="75">
        <v>6890</v>
      </c>
      <c r="H8" s="75">
        <v>137800</v>
      </c>
      <c r="I8" s="75">
        <v>814</v>
      </c>
      <c r="J8" s="72">
        <v>239.34660600000001</v>
      </c>
      <c r="K8" s="72">
        <v>548.30493999999999</v>
      </c>
      <c r="L8" s="72">
        <v>404.54</v>
      </c>
      <c r="M8" s="31">
        <f t="shared" si="1"/>
        <v>35.537880061304186</v>
      </c>
      <c r="N8" s="108">
        <f t="shared" si="2"/>
        <v>38.96118286817385</v>
      </c>
    </row>
    <row r="9" spans="1:14">
      <c r="A9" s="279"/>
      <c r="B9" s="202" t="s">
        <v>21</v>
      </c>
      <c r="C9" s="71">
        <v>33.219597</v>
      </c>
      <c r="D9" s="71">
        <v>214.06570500000001</v>
      </c>
      <c r="E9" s="71">
        <v>141.32</v>
      </c>
      <c r="F9" s="31">
        <f t="shared" si="0"/>
        <v>51.475873903198433</v>
      </c>
      <c r="G9" s="75">
        <v>107</v>
      </c>
      <c r="H9" s="75">
        <v>296195.86</v>
      </c>
      <c r="I9" s="75">
        <v>9</v>
      </c>
      <c r="J9" s="72">
        <v>1.2820000000000107</v>
      </c>
      <c r="K9" s="72">
        <v>129.91375600000001</v>
      </c>
      <c r="L9" s="72">
        <v>102.03</v>
      </c>
      <c r="M9" s="31">
        <f t="shared" si="1"/>
        <v>27.328977751641681</v>
      </c>
      <c r="N9" s="108">
        <f t="shared" si="2"/>
        <v>78.808725173805499</v>
      </c>
    </row>
    <row r="10" spans="1:14">
      <c r="A10" s="279"/>
      <c r="B10" s="202" t="s">
        <v>22</v>
      </c>
      <c r="C10" s="71">
        <v>20.019380000000002</v>
      </c>
      <c r="D10" s="71">
        <v>104.16267499999999</v>
      </c>
      <c r="E10" s="71">
        <v>98.55</v>
      </c>
      <c r="F10" s="31">
        <f t="shared" si="0"/>
        <v>5.6952562151192243</v>
      </c>
      <c r="G10" s="75">
        <v>5434</v>
      </c>
      <c r="H10" s="75">
        <v>80210.58</v>
      </c>
      <c r="I10" s="75">
        <v>41</v>
      </c>
      <c r="J10" s="72">
        <v>3.1905000000000001</v>
      </c>
      <c r="K10" s="72">
        <v>12.053520000000001</v>
      </c>
      <c r="L10" s="72">
        <v>3.72</v>
      </c>
      <c r="M10" s="31">
        <f t="shared" si="1"/>
        <v>224.01935483870966</v>
      </c>
      <c r="N10" s="108">
        <f t="shared" si="2"/>
        <v>97.98431884783632</v>
      </c>
    </row>
    <row r="11" spans="1:14">
      <c r="A11" s="279"/>
      <c r="B11" s="202" t="s">
        <v>23</v>
      </c>
      <c r="C11" s="71">
        <v>9.0509780000000006</v>
      </c>
      <c r="D11" s="71">
        <v>10.849095999999999</v>
      </c>
      <c r="E11" s="71">
        <v>12.77</v>
      </c>
      <c r="F11" s="31">
        <f t="shared" si="0"/>
        <v>-15.042317932654662</v>
      </c>
      <c r="G11" s="75">
        <v>120</v>
      </c>
      <c r="H11" s="75">
        <v>1863.42</v>
      </c>
      <c r="I11" s="75">
        <v>4</v>
      </c>
      <c r="J11" s="72">
        <v>0</v>
      </c>
      <c r="K11" s="72">
        <v>1.8794299999999999</v>
      </c>
      <c r="L11" s="72">
        <v>0.76</v>
      </c>
      <c r="M11" s="31">
        <f t="shared" si="1"/>
        <v>147.29342105263157</v>
      </c>
      <c r="N11" s="108">
        <f t="shared" si="2"/>
        <v>74.814737069453585</v>
      </c>
    </row>
    <row r="12" spans="1:14">
      <c r="A12" s="279"/>
      <c r="B12" s="202" t="s">
        <v>24</v>
      </c>
      <c r="C12" s="71">
        <v>65.563265000000001</v>
      </c>
      <c r="D12" s="71">
        <v>223.748133</v>
      </c>
      <c r="E12" s="71">
        <v>143.4</v>
      </c>
      <c r="F12" s="31">
        <f t="shared" si="0"/>
        <v>56.030776150627602</v>
      </c>
      <c r="G12" s="75">
        <v>202</v>
      </c>
      <c r="H12" s="75">
        <v>619255.69999999995</v>
      </c>
      <c r="I12" s="75">
        <v>76</v>
      </c>
      <c r="J12" s="72">
        <v>46.328360000000089</v>
      </c>
      <c r="K12" s="72">
        <v>915.20491100000004</v>
      </c>
      <c r="L12" s="72">
        <v>226.44</v>
      </c>
      <c r="M12" s="31">
        <f t="shared" si="1"/>
        <v>304.17104354354353</v>
      </c>
      <c r="N12" s="108">
        <f t="shared" si="2"/>
        <v>51.361233480924525</v>
      </c>
    </row>
    <row r="13" spans="1:14">
      <c r="A13" s="279"/>
      <c r="B13" s="202" t="s">
        <v>25</v>
      </c>
      <c r="C13" s="71">
        <v>285.06240000000003</v>
      </c>
      <c r="D13" s="71">
        <v>756.04420000000005</v>
      </c>
      <c r="E13" s="71">
        <v>176.49</v>
      </c>
      <c r="F13" s="31">
        <f t="shared" si="0"/>
        <v>328.37792509490623</v>
      </c>
      <c r="G13" s="75">
        <v>127</v>
      </c>
      <c r="H13" s="75">
        <v>8191.22</v>
      </c>
      <c r="I13" s="75">
        <v>139</v>
      </c>
      <c r="J13" s="72">
        <v>161.90499999999997</v>
      </c>
      <c r="K13" s="72">
        <v>559.79319999999996</v>
      </c>
      <c r="L13" s="72">
        <v>17.7</v>
      </c>
      <c r="M13" s="31">
        <f t="shared" si="1"/>
        <v>3062.6734463276835</v>
      </c>
      <c r="N13" s="108">
        <f t="shared" si="2"/>
        <v>82.617498025300435</v>
      </c>
    </row>
    <row r="14" spans="1:14">
      <c r="A14" s="279"/>
      <c r="B14" s="202" t="s">
        <v>26</v>
      </c>
      <c r="C14" s="71">
        <v>63.479598000000003</v>
      </c>
      <c r="D14" s="71">
        <v>332.61568699999998</v>
      </c>
      <c r="E14" s="71">
        <v>209.58</v>
      </c>
      <c r="F14" s="31">
        <f t="shared" si="0"/>
        <v>58.705834049050466</v>
      </c>
      <c r="G14" s="75">
        <v>6608</v>
      </c>
      <c r="H14" s="75">
        <v>3117070.2</v>
      </c>
      <c r="I14" s="75">
        <v>252</v>
      </c>
      <c r="J14" s="72">
        <v>27.521477000000004</v>
      </c>
      <c r="K14" s="72">
        <v>66.381803000000005</v>
      </c>
      <c r="L14" s="72">
        <v>34.840000000000003</v>
      </c>
      <c r="M14" s="31">
        <f t="shared" si="1"/>
        <v>90.533303673937993</v>
      </c>
      <c r="N14" s="108">
        <f t="shared" si="2"/>
        <v>66.012911198916285</v>
      </c>
    </row>
    <row r="15" spans="1:14">
      <c r="A15" s="279"/>
      <c r="B15" s="202" t="s">
        <v>27</v>
      </c>
      <c r="C15" s="71">
        <v>0</v>
      </c>
      <c r="D15" s="71">
        <v>57.52</v>
      </c>
      <c r="E15" s="71">
        <v>16.170000000000002</v>
      </c>
      <c r="F15" s="31">
        <f t="shared" si="0"/>
        <v>255.72047000618429</v>
      </c>
      <c r="G15" s="75">
        <v>16</v>
      </c>
      <c r="H15" s="75">
        <v>23682.560000000001</v>
      </c>
      <c r="I15" s="75">
        <v>0</v>
      </c>
      <c r="J15" s="72"/>
      <c r="K15" s="86"/>
      <c r="L15" s="72"/>
      <c r="M15" s="31"/>
      <c r="N15" s="108">
        <f t="shared" si="2"/>
        <v>96.993730582915802</v>
      </c>
    </row>
    <row r="16" spans="1:14">
      <c r="A16" s="279"/>
      <c r="B16" s="14" t="s">
        <v>28</v>
      </c>
      <c r="C16" s="71">
        <v>0</v>
      </c>
      <c r="D16" s="71">
        <v>56.877338999999999</v>
      </c>
      <c r="E16" s="71">
        <v>16.170000000000002</v>
      </c>
      <c r="F16" s="31">
        <f t="shared" si="0"/>
        <v>251.74606679035247</v>
      </c>
      <c r="G16" s="75">
        <v>14</v>
      </c>
      <c r="H16" s="75">
        <v>23659.99</v>
      </c>
      <c r="I16" s="75">
        <v>0</v>
      </c>
      <c r="J16" s="72"/>
      <c r="K16" s="72"/>
      <c r="L16" s="72"/>
      <c r="M16" s="31"/>
      <c r="N16" s="108">
        <f t="shared" si="2"/>
        <v>100</v>
      </c>
    </row>
    <row r="17" spans="1:14">
      <c r="A17" s="279"/>
      <c r="B17" s="14" t="s">
        <v>29</v>
      </c>
      <c r="C17" s="71">
        <v>0</v>
      </c>
      <c r="D17" s="71">
        <v>0</v>
      </c>
      <c r="E17" s="71"/>
      <c r="F17" s="31" t="e">
        <f t="shared" si="0"/>
        <v>#DIV/0!</v>
      </c>
      <c r="G17" s="75">
        <v>0</v>
      </c>
      <c r="H17" s="75">
        <v>0</v>
      </c>
      <c r="I17" s="75">
        <v>0</v>
      </c>
      <c r="J17" s="72"/>
      <c r="K17" s="72"/>
      <c r="L17" s="72"/>
      <c r="M17" s="31"/>
      <c r="N17" s="108" t="e">
        <f t="shared" si="2"/>
        <v>#DIV/0!</v>
      </c>
    </row>
    <row r="18" spans="1:14">
      <c r="A18" s="279"/>
      <c r="B18" s="14" t="s">
        <v>30</v>
      </c>
      <c r="C18" s="71">
        <v>0</v>
      </c>
      <c r="D18" s="71">
        <v>0.63858499999999996</v>
      </c>
      <c r="E18" s="71"/>
      <c r="F18" s="31" t="e">
        <f t="shared" si="0"/>
        <v>#DIV/0!</v>
      </c>
      <c r="G18" s="75">
        <v>2</v>
      </c>
      <c r="H18" s="75">
        <v>22.57</v>
      </c>
      <c r="I18" s="75">
        <v>0</v>
      </c>
      <c r="J18" s="72"/>
      <c r="K18" s="72"/>
      <c r="L18" s="72"/>
      <c r="M18" s="31"/>
      <c r="N18" s="108">
        <f t="shared" si="2"/>
        <v>28.51186109673678</v>
      </c>
    </row>
    <row r="19" spans="1:14" ht="14.25" thickBot="1">
      <c r="A19" s="280"/>
      <c r="B19" s="15" t="s">
        <v>31</v>
      </c>
      <c r="C19" s="16">
        <f t="shared" ref="C19:L19" si="3">C7+C9+C10+C11+C12+C13+C14+C15</f>
        <v>995.36969599999998</v>
      </c>
      <c r="D19" s="16">
        <f t="shared" si="3"/>
        <v>3181.8866509999998</v>
      </c>
      <c r="E19" s="16">
        <f t="shared" si="3"/>
        <v>1939.79</v>
      </c>
      <c r="F19" s="16">
        <f t="shared" si="0"/>
        <v>64.032531923558736</v>
      </c>
      <c r="G19" s="16">
        <f t="shared" si="3"/>
        <v>25037</v>
      </c>
      <c r="H19" s="16">
        <f t="shared" si="3"/>
        <v>5330793.3899999997</v>
      </c>
      <c r="I19" s="16">
        <f t="shared" si="3"/>
        <v>1938</v>
      </c>
      <c r="J19" s="16">
        <f t="shared" si="3"/>
        <v>872.96476100000018</v>
      </c>
      <c r="K19" s="16">
        <f t="shared" si="3"/>
        <v>3083.8073800000002</v>
      </c>
      <c r="L19" s="16">
        <f t="shared" si="3"/>
        <v>1405.19</v>
      </c>
      <c r="M19" s="16">
        <f t="shared" ref="M19:M22" si="4">(K19-L19)/L19*100</f>
        <v>119.45839210355895</v>
      </c>
      <c r="N19" s="109">
        <f t="shared" si="2"/>
        <v>51.39338379527306</v>
      </c>
    </row>
    <row r="20" spans="1:14" ht="15" thickTop="1" thickBot="1">
      <c r="A20" s="259" t="s">
        <v>32</v>
      </c>
      <c r="B20" s="18" t="s">
        <v>19</v>
      </c>
      <c r="C20" s="19">
        <v>190.66020499999999</v>
      </c>
      <c r="D20" s="19">
        <v>502.18068499999998</v>
      </c>
      <c r="E20" s="19">
        <v>332.59103099999999</v>
      </c>
      <c r="F20" s="110">
        <f t="shared" si="0"/>
        <v>50.990447183766662</v>
      </c>
      <c r="G20" s="20">
        <v>2496</v>
      </c>
      <c r="H20" s="20">
        <v>276537.03909999999</v>
      </c>
      <c r="I20" s="20">
        <v>250</v>
      </c>
      <c r="J20" s="19">
        <v>185.16868400000001</v>
      </c>
      <c r="K20" s="20">
        <v>370.89488999999998</v>
      </c>
      <c r="L20" s="20">
        <v>202.47120200000001</v>
      </c>
      <c r="M20" s="110">
        <f t="shared" si="4"/>
        <v>83.184021399744523</v>
      </c>
      <c r="N20" s="111">
        <f>D20/D202*100</f>
        <v>12.926520590241813</v>
      </c>
    </row>
    <row r="21" spans="1:14" ht="14.25" thickBot="1">
      <c r="A21" s="261"/>
      <c r="B21" s="202" t="s">
        <v>20</v>
      </c>
      <c r="C21" s="20">
        <v>53.660722999999997</v>
      </c>
      <c r="D21" s="20">
        <v>134.775723</v>
      </c>
      <c r="E21" s="20">
        <v>50.406328000000002</v>
      </c>
      <c r="F21" s="31">
        <f t="shared" si="0"/>
        <v>167.37857794362642</v>
      </c>
      <c r="G21" s="20">
        <v>1210</v>
      </c>
      <c r="H21" s="20">
        <v>24200</v>
      </c>
      <c r="I21" s="20">
        <v>112</v>
      </c>
      <c r="J21" s="20">
        <v>21.368168000000001</v>
      </c>
      <c r="K21" s="20">
        <v>38.038479000000002</v>
      </c>
      <c r="L21" s="20">
        <v>57.617623000000002</v>
      </c>
      <c r="M21" s="31">
        <f t="shared" si="4"/>
        <v>-33.98117273945855</v>
      </c>
      <c r="N21" s="108">
        <f>D21/D203*100</f>
        <v>10.657685438977641</v>
      </c>
    </row>
    <row r="22" spans="1:14" ht="14.25" thickBot="1">
      <c r="A22" s="261"/>
      <c r="B22" s="202" t="s">
        <v>21</v>
      </c>
      <c r="C22" s="20"/>
      <c r="D22" s="20">
        <v>2.2301820000000001</v>
      </c>
      <c r="E22" s="20">
        <v>1.245357</v>
      </c>
      <c r="F22" s="31">
        <f t="shared" si="0"/>
        <v>79.079733763089621</v>
      </c>
      <c r="G22" s="20">
        <v>2</v>
      </c>
      <c r="H22" s="20">
        <v>3189.5844310000002</v>
      </c>
      <c r="I22" s="20"/>
      <c r="J22" s="20"/>
      <c r="K22" s="20"/>
      <c r="L22" s="20"/>
      <c r="M22" s="31" t="e">
        <f t="shared" si="4"/>
        <v>#DIV/0!</v>
      </c>
      <c r="N22" s="108">
        <f>D22/D204*100</f>
        <v>0.82104604437019879</v>
      </c>
    </row>
    <row r="23" spans="1:14" ht="14.25" thickBot="1">
      <c r="A23" s="261"/>
      <c r="B23" s="202" t="s">
        <v>22</v>
      </c>
      <c r="C23" s="20">
        <v>1.7401E-2</v>
      </c>
      <c r="D23" s="20">
        <v>2.6835000000000001E-2</v>
      </c>
      <c r="E23" s="20">
        <v>0.29641200000000001</v>
      </c>
      <c r="F23" s="31">
        <f t="shared" si="0"/>
        <v>-90.946722804744752</v>
      </c>
      <c r="G23" s="20">
        <v>2</v>
      </c>
      <c r="H23" s="20">
        <v>235.8</v>
      </c>
      <c r="I23" s="20">
        <v>1</v>
      </c>
      <c r="J23" s="20"/>
      <c r="K23" s="20">
        <v>0.04</v>
      </c>
      <c r="L23" s="20"/>
      <c r="M23" s="31"/>
      <c r="N23" s="108">
        <f>D23/D205*100</f>
        <v>2.5243295607391886E-2</v>
      </c>
    </row>
    <row r="24" spans="1:14" ht="14.25" thickBot="1">
      <c r="A24" s="261"/>
      <c r="B24" s="202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8"/>
    </row>
    <row r="25" spans="1:14" ht="14.25" thickBot="1">
      <c r="A25" s="261"/>
      <c r="B25" s="202" t="s">
        <v>24</v>
      </c>
      <c r="C25" s="21"/>
      <c r="D25" s="21">
        <v>0.65420999999999996</v>
      </c>
      <c r="E25" s="20">
        <v>1.2261329999999999</v>
      </c>
      <c r="F25" s="31">
        <f>(D25-E25)/E25*100</f>
        <v>-46.644450479678795</v>
      </c>
      <c r="G25" s="20">
        <v>2</v>
      </c>
      <c r="H25" s="20">
        <v>205.8</v>
      </c>
      <c r="I25" s="20"/>
      <c r="J25" s="21"/>
      <c r="K25" s="20"/>
      <c r="L25" s="20"/>
      <c r="M25" s="31" t="e">
        <f>(K25-L25)/L25*100</f>
        <v>#DIV/0!</v>
      </c>
      <c r="N25" s="108">
        <f>D25/D207*100</f>
        <v>0.15017346560632813</v>
      </c>
    </row>
    <row r="26" spans="1:14" ht="14.25" thickBot="1">
      <c r="A26" s="261"/>
      <c r="B26" s="202" t="s">
        <v>25</v>
      </c>
      <c r="C26" s="22">
        <v>3.31142</v>
      </c>
      <c r="D26" s="22">
        <v>7.2074199999999999</v>
      </c>
      <c r="E26" s="22">
        <v>3.31142</v>
      </c>
      <c r="F26" s="31"/>
      <c r="G26" s="22">
        <v>3</v>
      </c>
      <c r="H26" s="22">
        <v>360.37099999999998</v>
      </c>
      <c r="I26" s="22"/>
      <c r="J26" s="22"/>
      <c r="K26" s="22"/>
      <c r="L26" s="22"/>
      <c r="M26" s="31"/>
      <c r="N26" s="108"/>
    </row>
    <row r="27" spans="1:14" ht="14.25" thickBot="1">
      <c r="A27" s="261"/>
      <c r="B27" s="202" t="s">
        <v>26</v>
      </c>
      <c r="C27" s="20">
        <v>6.26</v>
      </c>
      <c r="D27" s="20">
        <v>17.57</v>
      </c>
      <c r="E27" s="20">
        <v>21.73</v>
      </c>
      <c r="F27" s="31">
        <f>(D27-E27)/E27*100</f>
        <v>-19.144040497008742</v>
      </c>
      <c r="G27" s="20">
        <v>4905</v>
      </c>
      <c r="H27" s="20">
        <v>223873.83499999999</v>
      </c>
      <c r="I27" s="20">
        <v>20</v>
      </c>
      <c r="J27" s="20">
        <v>1.431311</v>
      </c>
      <c r="K27" s="20">
        <v>12.739731000000001</v>
      </c>
      <c r="L27" s="20">
        <v>4.5903450000000001</v>
      </c>
      <c r="M27" s="31">
        <f>(K27-L27)/L27*100</f>
        <v>177.53319194962469</v>
      </c>
      <c r="N27" s="108">
        <f>D27/D209*100</f>
        <v>3.4870479508230754</v>
      </c>
    </row>
    <row r="28" spans="1:14" ht="14.25" thickBot="1">
      <c r="A28" s="261"/>
      <c r="B28" s="202" t="s">
        <v>27</v>
      </c>
      <c r="C28" s="20"/>
      <c r="D28" s="20"/>
      <c r="E28" s="20"/>
      <c r="F28" s="31"/>
      <c r="G28" s="20"/>
      <c r="H28" s="20"/>
      <c r="I28" s="20"/>
      <c r="J28" s="20"/>
      <c r="K28" s="20"/>
      <c r="L28" s="20"/>
      <c r="M28" s="31"/>
      <c r="N28" s="108"/>
    </row>
    <row r="29" spans="1:14" ht="14.25" thickBot="1">
      <c r="A29" s="261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8"/>
    </row>
    <row r="30" spans="1:14" ht="14.25" thickBot="1">
      <c r="A30" s="261"/>
      <c r="B30" s="14" t="s">
        <v>29</v>
      </c>
      <c r="C30" s="40"/>
      <c r="D30" s="40"/>
      <c r="E30" s="40"/>
      <c r="F30" s="31"/>
      <c r="G30" s="40"/>
      <c r="H30" s="40"/>
      <c r="I30" s="40"/>
      <c r="J30" s="40"/>
      <c r="K30" s="40"/>
      <c r="L30" s="40"/>
      <c r="M30" s="31"/>
      <c r="N30" s="108"/>
    </row>
    <row r="31" spans="1:14" ht="14.25" thickBot="1">
      <c r="A31" s="261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8"/>
    </row>
    <row r="32" spans="1:14" ht="14.25" thickBot="1">
      <c r="A32" s="262"/>
      <c r="B32" s="15" t="s">
        <v>31</v>
      </c>
      <c r="C32" s="16">
        <f t="shared" ref="C32:L32" si="5">C20+C22+C23+C24+C25+C26+C27+C28</f>
        <v>200.24902599999999</v>
      </c>
      <c r="D32" s="16">
        <f t="shared" si="5"/>
        <v>529.86933199999999</v>
      </c>
      <c r="E32" s="16">
        <f t="shared" si="5"/>
        <v>360.400353</v>
      </c>
      <c r="F32" s="16">
        <f t="shared" ref="F32:F38" si="6">(D32-E32)/E32*100</f>
        <v>47.022423143964012</v>
      </c>
      <c r="G32" s="16">
        <f t="shared" si="5"/>
        <v>7410</v>
      </c>
      <c r="H32" s="16">
        <f t="shared" si="5"/>
        <v>504402.42953099997</v>
      </c>
      <c r="I32" s="16">
        <f t="shared" si="5"/>
        <v>271</v>
      </c>
      <c r="J32" s="16">
        <f t="shared" si="5"/>
        <v>186.59999500000001</v>
      </c>
      <c r="K32" s="16">
        <f t="shared" si="5"/>
        <v>383.674621</v>
      </c>
      <c r="L32" s="16">
        <f t="shared" si="5"/>
        <v>207.06154700000002</v>
      </c>
      <c r="M32" s="16">
        <f t="shared" ref="M32" si="7">(K32-L32)/L32*100</f>
        <v>85.294964979663732</v>
      </c>
      <c r="N32" s="109">
        <f>D32/D214*100</f>
        <v>8.5583746147156408</v>
      </c>
    </row>
    <row r="33" spans="1:14" ht="15" thickTop="1" thickBot="1">
      <c r="A33" s="258" t="s">
        <v>33</v>
      </c>
      <c r="B33" s="18" t="s">
        <v>19</v>
      </c>
      <c r="C33" s="104">
        <v>262.08511800000019</v>
      </c>
      <c r="D33" s="104">
        <v>739.98445900000013</v>
      </c>
      <c r="E33" s="90">
        <v>550.97935400000006</v>
      </c>
      <c r="F33" s="110">
        <f t="shared" si="6"/>
        <v>34.303482268048839</v>
      </c>
      <c r="G33" s="72">
        <v>5234</v>
      </c>
      <c r="H33" s="72">
        <v>571771.22627099941</v>
      </c>
      <c r="I33" s="72">
        <v>435</v>
      </c>
      <c r="J33" s="72">
        <v>302</v>
      </c>
      <c r="K33" s="72">
        <v>424.8</v>
      </c>
      <c r="L33" s="72">
        <v>302</v>
      </c>
      <c r="M33" s="110">
        <v>365.8</v>
      </c>
      <c r="N33" s="111">
        <f t="shared" ref="N33:N38" si="8">D33/D202*100</f>
        <v>19.047774300045912</v>
      </c>
    </row>
    <row r="34" spans="1:14" ht="14.25" thickBot="1">
      <c r="A34" s="261"/>
      <c r="B34" s="202" t="s">
        <v>20</v>
      </c>
      <c r="C34" s="104">
        <v>73.393607000000031</v>
      </c>
      <c r="D34" s="104">
        <v>220.27257900000001</v>
      </c>
      <c r="E34" s="90">
        <v>110.72154599999999</v>
      </c>
      <c r="F34" s="31">
        <f t="shared" si="6"/>
        <v>98.942831777294742</v>
      </c>
      <c r="G34" s="72">
        <v>2554</v>
      </c>
      <c r="H34" s="72">
        <v>51080</v>
      </c>
      <c r="I34" s="72">
        <v>338</v>
      </c>
      <c r="J34" s="72">
        <v>96.6</v>
      </c>
      <c r="K34" s="72">
        <v>147.6</v>
      </c>
      <c r="L34" s="72">
        <v>96.6</v>
      </c>
      <c r="M34" s="31">
        <v>164</v>
      </c>
      <c r="N34" s="108">
        <f t="shared" si="8"/>
        <v>17.418536555091247</v>
      </c>
    </row>
    <row r="35" spans="1:14" ht="14.25" thickBot="1">
      <c r="A35" s="261"/>
      <c r="B35" s="202" t="s">
        <v>21</v>
      </c>
      <c r="C35" s="104">
        <v>1.418059</v>
      </c>
      <c r="D35" s="104">
        <v>4.8891929999999997</v>
      </c>
      <c r="E35" s="90">
        <v>4.9079160000000002</v>
      </c>
      <c r="F35" s="31">
        <f t="shared" si="6"/>
        <v>-0.38148574669983121</v>
      </c>
      <c r="G35" s="72">
        <v>229</v>
      </c>
      <c r="H35" s="72">
        <v>12230.53</v>
      </c>
      <c r="I35" s="72">
        <v>12</v>
      </c>
      <c r="J35" s="72">
        <v>1</v>
      </c>
      <c r="K35" s="72">
        <v>1</v>
      </c>
      <c r="L35" s="72">
        <v>1</v>
      </c>
      <c r="M35" s="31">
        <v>1</v>
      </c>
      <c r="N35" s="108">
        <f t="shared" si="8"/>
        <v>1.799966358266933</v>
      </c>
    </row>
    <row r="36" spans="1:14" ht="14.25" thickBot="1">
      <c r="A36" s="261"/>
      <c r="B36" s="202" t="s">
        <v>22</v>
      </c>
      <c r="C36" s="104">
        <v>3.7736999999999993E-2</v>
      </c>
      <c r="D36" s="104">
        <v>0.14094499999999999</v>
      </c>
      <c r="E36" s="90">
        <v>0.41289300000000001</v>
      </c>
      <c r="F36" s="31">
        <f t="shared" si="6"/>
        <v>-65.864037414051595</v>
      </c>
      <c r="G36" s="72">
        <v>37</v>
      </c>
      <c r="H36" s="72">
        <v>2180.4499999999998</v>
      </c>
      <c r="I36" s="72">
        <v>39</v>
      </c>
      <c r="J36" s="72">
        <v>2</v>
      </c>
      <c r="K36" s="72">
        <v>5</v>
      </c>
      <c r="L36" s="72">
        <v>2</v>
      </c>
      <c r="M36" s="31">
        <v>4</v>
      </c>
      <c r="N36" s="108">
        <f t="shared" si="8"/>
        <v>0.13258491892617286</v>
      </c>
    </row>
    <row r="37" spans="1:14" ht="14.25" thickBot="1">
      <c r="A37" s="261"/>
      <c r="B37" s="202" t="s">
        <v>23</v>
      </c>
      <c r="C37" s="104">
        <v>0</v>
      </c>
      <c r="D37" s="104">
        <v>0</v>
      </c>
      <c r="E37" s="90">
        <v>1.5566040000000001</v>
      </c>
      <c r="F37" s="31">
        <f t="shared" si="6"/>
        <v>-100</v>
      </c>
      <c r="G37" s="72">
        <v>107</v>
      </c>
      <c r="H37" s="72">
        <v>4187</v>
      </c>
      <c r="I37" s="72">
        <v>0</v>
      </c>
      <c r="J37" s="72">
        <v>0</v>
      </c>
      <c r="K37" s="72">
        <v>0</v>
      </c>
      <c r="L37" s="72">
        <v>0</v>
      </c>
      <c r="M37" s="31">
        <v>0</v>
      </c>
      <c r="N37" s="108">
        <f t="shared" si="8"/>
        <v>0</v>
      </c>
    </row>
    <row r="38" spans="1:14" ht="14.25" thickBot="1">
      <c r="A38" s="261"/>
      <c r="B38" s="202" t="s">
        <v>24</v>
      </c>
      <c r="C38" s="104">
        <v>4.6967270000000099</v>
      </c>
      <c r="D38" s="104">
        <v>140.550431</v>
      </c>
      <c r="E38" s="90">
        <v>10.856775000000001</v>
      </c>
      <c r="F38" s="31">
        <f t="shared" si="6"/>
        <v>1194.5873060830679</v>
      </c>
      <c r="G38" s="72">
        <v>15</v>
      </c>
      <c r="H38" s="72">
        <v>124688</v>
      </c>
      <c r="I38" s="72">
        <v>10</v>
      </c>
      <c r="J38" s="72">
        <v>0</v>
      </c>
      <c r="K38" s="72">
        <v>2</v>
      </c>
      <c r="L38" s="72">
        <v>0</v>
      </c>
      <c r="M38" s="31">
        <v>3</v>
      </c>
      <c r="N38" s="108">
        <f t="shared" si="8"/>
        <v>32.263256929324072</v>
      </c>
    </row>
    <row r="39" spans="1:14" ht="14.25" thickBot="1">
      <c r="A39" s="261"/>
      <c r="B39" s="202" t="s">
        <v>25</v>
      </c>
      <c r="C39" s="104">
        <v>0</v>
      </c>
      <c r="D39" s="104">
        <v>0</v>
      </c>
      <c r="E39" s="90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>
        <v>0</v>
      </c>
      <c r="N39" s="108"/>
    </row>
    <row r="40" spans="1:14" ht="14.25" thickBot="1">
      <c r="A40" s="261"/>
      <c r="B40" s="202" t="s">
        <v>26</v>
      </c>
      <c r="C40" s="104">
        <v>24.037679999999824</v>
      </c>
      <c r="D40" s="104">
        <v>74.55295699999985</v>
      </c>
      <c r="E40" s="90">
        <v>70.889283999999961</v>
      </c>
      <c r="F40" s="31">
        <f>(D40-E40)/E40*100</f>
        <v>5.1681619467335729</v>
      </c>
      <c r="G40" s="72">
        <v>2226</v>
      </c>
      <c r="H40" s="72">
        <v>3070980.22</v>
      </c>
      <c r="I40" s="74">
        <v>26</v>
      </c>
      <c r="J40" s="72">
        <v>3</v>
      </c>
      <c r="K40" s="74">
        <v>13</v>
      </c>
      <c r="L40" s="72">
        <v>3</v>
      </c>
      <c r="M40" s="31">
        <v>7</v>
      </c>
      <c r="N40" s="108">
        <f>D40/D209*100</f>
        <v>14.79622856770918</v>
      </c>
    </row>
    <row r="41" spans="1:14" ht="14.25" thickBot="1">
      <c r="A41" s="261"/>
      <c r="B41" s="202" t="s">
        <v>27</v>
      </c>
      <c r="C41" s="104">
        <v>0</v>
      </c>
      <c r="D41" s="104">
        <v>0</v>
      </c>
      <c r="E41" s="90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>
        <v>0</v>
      </c>
      <c r="N41" s="108">
        <f>D41/D210*100</f>
        <v>0</v>
      </c>
    </row>
    <row r="42" spans="1:14" ht="14.25" thickBot="1">
      <c r="A42" s="261"/>
      <c r="B42" s="14" t="s">
        <v>28</v>
      </c>
      <c r="C42" s="104">
        <v>0</v>
      </c>
      <c r="D42" s="104">
        <v>0</v>
      </c>
      <c r="E42" s="90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>
        <v>0</v>
      </c>
      <c r="N42" s="108"/>
    </row>
    <row r="43" spans="1:14" ht="14.25" thickBot="1">
      <c r="A43" s="261"/>
      <c r="B43" s="14" t="s">
        <v>29</v>
      </c>
      <c r="C43" s="104">
        <v>0</v>
      </c>
      <c r="D43" s="104">
        <v>0</v>
      </c>
      <c r="E43" s="90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>
        <v>0</v>
      </c>
      <c r="N43" s="108" t="e">
        <f>D43/D212*100</f>
        <v>#DIV/0!</v>
      </c>
    </row>
    <row r="44" spans="1:14" ht="14.25" thickBot="1">
      <c r="A44" s="261"/>
      <c r="B44" s="14" t="s">
        <v>30</v>
      </c>
      <c r="C44" s="104">
        <v>0</v>
      </c>
      <c r="D44" s="104">
        <v>0</v>
      </c>
      <c r="E44" s="90">
        <v>0</v>
      </c>
      <c r="F44" s="31"/>
      <c r="G44" s="72"/>
      <c r="H44" s="72"/>
      <c r="I44" s="72">
        <v>0</v>
      </c>
      <c r="J44" s="72">
        <v>0</v>
      </c>
      <c r="K44" s="72">
        <v>0</v>
      </c>
      <c r="L44" s="72">
        <v>0</v>
      </c>
      <c r="M44" s="31">
        <v>0</v>
      </c>
      <c r="N44" s="108"/>
    </row>
    <row r="45" spans="1:14" ht="14.25" thickBot="1">
      <c r="A45" s="262"/>
      <c r="B45" s="15" t="s">
        <v>31</v>
      </c>
      <c r="C45" s="16">
        <f t="shared" ref="C45:L45" si="9">C33+C35+C36+C37+C38+C39+C40+C41</f>
        <v>292.27532100000008</v>
      </c>
      <c r="D45" s="16">
        <f t="shared" si="9"/>
        <v>960.11798499999998</v>
      </c>
      <c r="E45" s="16">
        <f t="shared" si="9"/>
        <v>639.60282600000005</v>
      </c>
      <c r="F45" s="16">
        <f>(D45-E45)/E45*100</f>
        <v>50.111592064791765</v>
      </c>
      <c r="G45" s="16">
        <f t="shared" si="9"/>
        <v>7848</v>
      </c>
      <c r="H45" s="16">
        <f t="shared" si="9"/>
        <v>3786037.4262709995</v>
      </c>
      <c r="I45" s="16">
        <f t="shared" si="9"/>
        <v>522</v>
      </c>
      <c r="J45" s="16">
        <f t="shared" si="9"/>
        <v>308</v>
      </c>
      <c r="K45" s="16">
        <f t="shared" si="9"/>
        <v>445.8</v>
      </c>
      <c r="L45" s="16">
        <f t="shared" si="9"/>
        <v>308</v>
      </c>
      <c r="M45" s="16">
        <f t="shared" ref="M45:M49" si="10">(K45-L45)/L45*100</f>
        <v>44.740259740259738</v>
      </c>
      <c r="N45" s="109">
        <f>D45/D214*100</f>
        <v>15.507690092084689</v>
      </c>
    </row>
    <row r="46" spans="1:14" ht="14.25" thickTop="1">
      <c r="A46" s="258" t="s">
        <v>34</v>
      </c>
      <c r="B46" s="18" t="s">
        <v>19</v>
      </c>
      <c r="C46" s="120">
        <v>94.822241000000005</v>
      </c>
      <c r="D46" s="120">
        <v>261.12724600000001</v>
      </c>
      <c r="E46" s="120">
        <v>247.98759999999999</v>
      </c>
      <c r="F46" s="110">
        <f>(D46-E46)/E46*100</f>
        <v>5.2985092803027367</v>
      </c>
      <c r="G46" s="121">
        <v>2175</v>
      </c>
      <c r="H46" s="121">
        <v>203095.89363800001</v>
      </c>
      <c r="I46" s="121">
        <v>208</v>
      </c>
      <c r="J46" s="121">
        <v>28.360962000000001</v>
      </c>
      <c r="K46" s="121">
        <v>109.843681</v>
      </c>
      <c r="L46" s="121">
        <v>260.75790000000001</v>
      </c>
      <c r="M46" s="110">
        <f t="shared" si="10"/>
        <v>-57.875224106345392</v>
      </c>
      <c r="N46" s="111">
        <f>D46/D202*100</f>
        <v>6.7216179811697447</v>
      </c>
    </row>
    <row r="47" spans="1:14">
      <c r="A47" s="259"/>
      <c r="B47" s="202" t="s">
        <v>20</v>
      </c>
      <c r="C47" s="121">
        <v>32.871394000000002</v>
      </c>
      <c r="D47" s="121">
        <v>91.199072000000001</v>
      </c>
      <c r="E47" s="121">
        <v>58.198</v>
      </c>
      <c r="F47" s="31">
        <f>(D47-E47)/E47*100</f>
        <v>56.704821471528234</v>
      </c>
      <c r="G47" s="121">
        <v>1092</v>
      </c>
      <c r="H47" s="121">
        <v>21780</v>
      </c>
      <c r="I47" s="121">
        <v>83</v>
      </c>
      <c r="J47" s="121">
        <v>7.73184</v>
      </c>
      <c r="K47" s="121">
        <v>22.348445000000002</v>
      </c>
      <c r="L47" s="121">
        <v>86.121899999999997</v>
      </c>
      <c r="M47" s="31">
        <f t="shared" si="10"/>
        <v>-74.050218353287605</v>
      </c>
      <c r="N47" s="108">
        <f>D47/D203*100</f>
        <v>7.2117663334862874</v>
      </c>
    </row>
    <row r="48" spans="1:14">
      <c r="A48" s="259"/>
      <c r="B48" s="202" t="s">
        <v>21</v>
      </c>
      <c r="C48" s="121">
        <v>4.4640459999999997</v>
      </c>
      <c r="D48" s="121">
        <v>11.204866000000001</v>
      </c>
      <c r="E48" s="121">
        <v>6.8773999999999997</v>
      </c>
      <c r="F48" s="31">
        <f>(D48-E48)/E48*100</f>
        <v>62.922994154767807</v>
      </c>
      <c r="G48" s="121">
        <v>16</v>
      </c>
      <c r="H48" s="121">
        <v>8476.0645999999997</v>
      </c>
      <c r="I48" s="121">
        <v>0</v>
      </c>
      <c r="J48" s="121">
        <v>0</v>
      </c>
      <c r="K48" s="121">
        <v>0</v>
      </c>
      <c r="L48" s="121">
        <v>0.63</v>
      </c>
      <c r="M48" s="31">
        <f t="shared" si="10"/>
        <v>-100</v>
      </c>
      <c r="N48" s="108">
        <f>D48/D204*100</f>
        <v>4.1250942331155631</v>
      </c>
    </row>
    <row r="49" spans="1:14">
      <c r="A49" s="259"/>
      <c r="B49" s="202" t="s">
        <v>22</v>
      </c>
      <c r="C49" s="121">
        <v>1.7735999999999998E-2</v>
      </c>
      <c r="D49" s="121">
        <v>5.7547000000000001E-2</v>
      </c>
      <c r="E49" s="121">
        <v>0.1333</v>
      </c>
      <c r="F49" s="31">
        <f>(D49-E49)/E49*100</f>
        <v>-56.82895723930983</v>
      </c>
      <c r="G49" s="121">
        <v>0</v>
      </c>
      <c r="H49" s="121">
        <v>0</v>
      </c>
      <c r="I49" s="121">
        <v>1</v>
      </c>
      <c r="J49" s="121">
        <v>0</v>
      </c>
      <c r="K49" s="121">
        <v>6.5000000000000002E-2</v>
      </c>
      <c r="L49" s="121">
        <v>0</v>
      </c>
      <c r="M49" s="31" t="e">
        <f t="shared" si="10"/>
        <v>#DIV/0!</v>
      </c>
      <c r="N49" s="108">
        <f>D49/D205*100</f>
        <v>5.4133628929330373E-2</v>
      </c>
    </row>
    <row r="50" spans="1:14">
      <c r="A50" s="259"/>
      <c r="B50" s="202" t="s">
        <v>23</v>
      </c>
      <c r="C50" s="121">
        <v>0</v>
      </c>
      <c r="D50" s="121">
        <v>0</v>
      </c>
      <c r="E50" s="121">
        <v>0</v>
      </c>
      <c r="F50" s="31"/>
      <c r="G50" s="121">
        <v>0</v>
      </c>
      <c r="H50" s="121">
        <v>0</v>
      </c>
      <c r="I50" s="121"/>
      <c r="J50" s="121">
        <v>0</v>
      </c>
      <c r="K50" s="121">
        <v>0</v>
      </c>
      <c r="L50" s="121">
        <v>0</v>
      </c>
      <c r="M50" s="31"/>
      <c r="N50" s="108"/>
    </row>
    <row r="51" spans="1:14">
      <c r="A51" s="259"/>
      <c r="B51" s="202" t="s">
        <v>24</v>
      </c>
      <c r="C51" s="121">
        <v>5.8655600000000003</v>
      </c>
      <c r="D51" s="121">
        <v>15.919608999999999</v>
      </c>
      <c r="E51" s="121">
        <v>19.358899999999998</v>
      </c>
      <c r="F51" s="31">
        <f>(D51-E51)/E51*100</f>
        <v>-17.76594227977829</v>
      </c>
      <c r="G51" s="121">
        <v>38</v>
      </c>
      <c r="H51" s="121">
        <v>41450</v>
      </c>
      <c r="I51" s="121">
        <v>0</v>
      </c>
      <c r="J51" s="121">
        <v>1.117</v>
      </c>
      <c r="K51" s="121">
        <v>1.9610000000000001</v>
      </c>
      <c r="L51" s="121">
        <v>5.8022</v>
      </c>
      <c r="M51" s="31">
        <f>(K51-L51)/L51*100</f>
        <v>-66.202474923304948</v>
      </c>
      <c r="N51" s="108">
        <f>D51/D207*100</f>
        <v>3.6543355415351217</v>
      </c>
    </row>
    <row r="52" spans="1:14">
      <c r="A52" s="259"/>
      <c r="B52" s="202" t="s">
        <v>25</v>
      </c>
      <c r="C52" s="123">
        <v>1.8642000000000001</v>
      </c>
      <c r="D52" s="123">
        <v>150.30149399999999</v>
      </c>
      <c r="E52" s="123">
        <v>71.908699999999996</v>
      </c>
      <c r="F52" s="31">
        <f>(D52-E52)/E52*100</f>
        <v>109.01712032062881</v>
      </c>
      <c r="G52" s="123">
        <v>81</v>
      </c>
      <c r="H52" s="123">
        <v>3297.0645</v>
      </c>
      <c r="I52" s="123">
        <v>271</v>
      </c>
      <c r="J52" s="123">
        <v>20.905000000000001</v>
      </c>
      <c r="K52" s="123">
        <v>55.71</v>
      </c>
      <c r="L52" s="123">
        <v>40.6738</v>
      </c>
      <c r="M52" s="31">
        <f t="shared" ref="M52:M54" si="11">(K52-L52)/L52*100</f>
        <v>36.967777783241303</v>
      </c>
      <c r="N52" s="108">
        <f>D52/D208*100</f>
        <v>16.424348449131283</v>
      </c>
    </row>
    <row r="53" spans="1:14">
      <c r="A53" s="259"/>
      <c r="B53" s="202" t="s">
        <v>26</v>
      </c>
      <c r="C53" s="121">
        <v>5.507911</v>
      </c>
      <c r="D53" s="121">
        <v>13.82226</v>
      </c>
      <c r="E53" s="121">
        <v>5.0237999999999996</v>
      </c>
      <c r="F53" s="31">
        <f>(D53-E53)/E53*100</f>
        <v>175.13555475934555</v>
      </c>
      <c r="G53" s="121">
        <v>137</v>
      </c>
      <c r="H53" s="121">
        <v>30101.1</v>
      </c>
      <c r="I53" s="121">
        <v>0</v>
      </c>
      <c r="J53" s="121">
        <v>1.1655</v>
      </c>
      <c r="K53" s="121">
        <v>13.678900000000001</v>
      </c>
      <c r="L53" s="121">
        <v>9.2468000000000004</v>
      </c>
      <c r="M53" s="31">
        <f t="shared" si="11"/>
        <v>47.931176190682187</v>
      </c>
      <c r="N53" s="108">
        <f>D53/D209*100</f>
        <v>2.7432489134174021</v>
      </c>
    </row>
    <row r="54" spans="1:14">
      <c r="A54" s="259"/>
      <c r="B54" s="202" t="s">
        <v>27</v>
      </c>
      <c r="C54" s="121">
        <v>0</v>
      </c>
      <c r="D54" s="121">
        <v>1.601132</v>
      </c>
      <c r="E54" s="121">
        <v>0</v>
      </c>
      <c r="F54" s="31" t="e">
        <f>(D54-E54)/E54*100</f>
        <v>#DIV/0!</v>
      </c>
      <c r="G54" s="121">
        <v>0</v>
      </c>
      <c r="H54" s="121">
        <v>0</v>
      </c>
      <c r="I54" s="121">
        <v>1</v>
      </c>
      <c r="J54" s="121">
        <v>0.42304000000000003</v>
      </c>
      <c r="K54" s="121">
        <v>0.42304000000000003</v>
      </c>
      <c r="L54" s="121">
        <v>2.7</v>
      </c>
      <c r="M54" s="31">
        <f t="shared" si="11"/>
        <v>-84.331851851851852</v>
      </c>
      <c r="N54" s="108">
        <f>D54/D210*100</f>
        <v>2.6999263879639281</v>
      </c>
    </row>
    <row r="55" spans="1:14">
      <c r="A55" s="259"/>
      <c r="B55" s="14" t="s">
        <v>28</v>
      </c>
      <c r="C55" s="122">
        <v>0</v>
      </c>
      <c r="D55" s="122">
        <v>0</v>
      </c>
      <c r="E55" s="122">
        <v>0</v>
      </c>
      <c r="F55" s="31"/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31"/>
      <c r="N55" s="108"/>
    </row>
    <row r="56" spans="1:14">
      <c r="A56" s="259"/>
      <c r="B56" s="14" t="s">
        <v>29</v>
      </c>
      <c r="C56" s="122">
        <v>0</v>
      </c>
      <c r="D56" s="122">
        <v>0</v>
      </c>
      <c r="E56" s="122">
        <v>0</v>
      </c>
      <c r="F56" s="31" t="e">
        <f>(D56-E56)/E56*100</f>
        <v>#DIV/0!</v>
      </c>
      <c r="G56" s="122">
        <v>0</v>
      </c>
      <c r="H56" s="122">
        <v>0</v>
      </c>
      <c r="I56" s="122">
        <v>0</v>
      </c>
      <c r="J56" s="122">
        <v>0.42304000000000003</v>
      </c>
      <c r="K56" s="122">
        <v>0.42304000000000003</v>
      </c>
      <c r="L56" s="122">
        <v>2.7</v>
      </c>
      <c r="M56" s="31">
        <f>(K56-L56)/L56*100</f>
        <v>-84.331851851851852</v>
      </c>
      <c r="N56" s="108" t="e">
        <f>D56/D212*100</f>
        <v>#DIV/0!</v>
      </c>
    </row>
    <row r="57" spans="1:14">
      <c r="A57" s="259"/>
      <c r="B57" s="14" t="s">
        <v>30</v>
      </c>
      <c r="C57" s="122">
        <v>0</v>
      </c>
      <c r="D57" s="122">
        <v>1.601132</v>
      </c>
      <c r="E57" s="122">
        <v>0</v>
      </c>
      <c r="F57" s="31"/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31" t="e">
        <f>(K57-L57)/L57*100</f>
        <v>#DIV/0!</v>
      </c>
      <c r="N57" s="108"/>
    </row>
    <row r="58" spans="1:14" ht="14.25" thickBot="1">
      <c r="A58" s="260"/>
      <c r="B58" s="15" t="s">
        <v>31</v>
      </c>
      <c r="C58" s="16">
        <f t="shared" ref="C58:L58" si="12">C46+C48+C49+C50+C51+C52+C53+C54</f>
        <v>112.54169400000001</v>
      </c>
      <c r="D58" s="16">
        <f t="shared" si="12"/>
        <v>454.03415399999994</v>
      </c>
      <c r="E58" s="16">
        <f t="shared" si="12"/>
        <v>351.28969999999998</v>
      </c>
      <c r="F58" s="16">
        <f>(D58-E58)/E58*100</f>
        <v>29.247784378534288</v>
      </c>
      <c r="G58" s="16">
        <f t="shared" si="12"/>
        <v>2447</v>
      </c>
      <c r="H58" s="16">
        <f t="shared" si="12"/>
        <v>286420.12273800001</v>
      </c>
      <c r="I58" s="16">
        <f t="shared" si="12"/>
        <v>481</v>
      </c>
      <c r="J58" s="16">
        <f t="shared" si="12"/>
        <v>51.971502000000008</v>
      </c>
      <c r="K58" s="16">
        <f t="shared" si="12"/>
        <v>181.68162099999998</v>
      </c>
      <c r="L58" s="16">
        <f t="shared" si="12"/>
        <v>319.81070000000005</v>
      </c>
      <c r="M58" s="16">
        <f t="shared" ref="M58:M60" si="13">(K58-L58)/L58*100</f>
        <v>-43.190887296766512</v>
      </c>
      <c r="N58" s="109">
        <f>D58/D214*100</f>
        <v>7.333495530191378</v>
      </c>
    </row>
    <row r="59" spans="1:14" ht="15" thickTop="1" thickBot="1">
      <c r="A59" s="261" t="s">
        <v>35</v>
      </c>
      <c r="B59" s="202" t="s">
        <v>19</v>
      </c>
      <c r="C59" s="67">
        <v>7.0337399999999999</v>
      </c>
      <c r="D59" s="67">
        <v>23.577365</v>
      </c>
      <c r="E59" s="67">
        <v>15.458545000000001</v>
      </c>
      <c r="F59" s="31">
        <f>(D59-E59)/E59*100</f>
        <v>52.519949322526791</v>
      </c>
      <c r="G59" s="68">
        <v>223</v>
      </c>
      <c r="H59" s="68">
        <v>15936.925080000001</v>
      </c>
      <c r="I59" s="68">
        <v>10</v>
      </c>
      <c r="J59" s="68">
        <v>1.3250200000000001</v>
      </c>
      <c r="K59" s="68">
        <v>1.605685</v>
      </c>
      <c r="L59" s="68">
        <v>1.5540700000000001</v>
      </c>
      <c r="M59" s="31">
        <f t="shared" si="13"/>
        <v>3.3212789642680165</v>
      </c>
      <c r="N59" s="108">
        <f>D59/D202*100</f>
        <v>0.60689967424005309</v>
      </c>
    </row>
    <row r="60" spans="1:14" ht="14.25" thickBot="1">
      <c r="A60" s="261"/>
      <c r="B60" s="202" t="s">
        <v>20</v>
      </c>
      <c r="C60" s="68">
        <v>3.2187790000000001</v>
      </c>
      <c r="D60" s="68">
        <v>9.2926570000000002</v>
      </c>
      <c r="E60" s="68">
        <v>2.688205</v>
      </c>
      <c r="F60" s="31">
        <f>(D60-E60)/E60*100</f>
        <v>245.68260233129541</v>
      </c>
      <c r="G60" s="68">
        <v>120</v>
      </c>
      <c r="H60" s="68">
        <v>2400</v>
      </c>
      <c r="I60" s="68">
        <v>2</v>
      </c>
      <c r="J60" s="68">
        <v>0.306255</v>
      </c>
      <c r="K60" s="68">
        <v>0.39715499999999998</v>
      </c>
      <c r="L60" s="68">
        <v>0.26725500000000002</v>
      </c>
      <c r="M60" s="31">
        <f t="shared" si="13"/>
        <v>48.605264634899235</v>
      </c>
      <c r="N60" s="108">
        <f>D60/D203*100</f>
        <v>0.73483720208507908</v>
      </c>
    </row>
    <row r="61" spans="1:14" ht="14.25" thickBot="1">
      <c r="A61" s="261"/>
      <c r="B61" s="202" t="s">
        <v>21</v>
      </c>
      <c r="C61" s="68">
        <v>0</v>
      </c>
      <c r="D61" s="68">
        <v>0</v>
      </c>
      <c r="E61" s="68">
        <v>0</v>
      </c>
      <c r="F61" s="31" t="e">
        <f>(D61-E61)/E61*100</f>
        <v>#DIV/0!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1"/>
      <c r="N61" s="108">
        <f>D61/D204*100</f>
        <v>0</v>
      </c>
    </row>
    <row r="62" spans="1:14" ht="14.25" thickBot="1">
      <c r="A62" s="261"/>
      <c r="B62" s="202" t="s">
        <v>22</v>
      </c>
      <c r="C62" s="68">
        <v>0.44811499999999999</v>
      </c>
      <c r="D62" s="68">
        <v>0.44811499999999999</v>
      </c>
      <c r="E62" s="68">
        <v>0.493392</v>
      </c>
      <c r="F62" s="31"/>
      <c r="G62" s="68">
        <v>1</v>
      </c>
      <c r="H62" s="68">
        <v>836</v>
      </c>
      <c r="I62" s="34">
        <v>0</v>
      </c>
      <c r="J62" s="34">
        <v>0</v>
      </c>
      <c r="K62" s="34">
        <v>0</v>
      </c>
      <c r="L62" s="68">
        <v>0</v>
      </c>
      <c r="M62" s="31"/>
      <c r="N62" s="108"/>
    </row>
    <row r="63" spans="1:14" ht="14.25" thickBot="1">
      <c r="A63" s="261"/>
      <c r="B63" s="202" t="s">
        <v>23</v>
      </c>
      <c r="C63" s="68">
        <v>0</v>
      </c>
      <c r="D63" s="68">
        <v>0</v>
      </c>
      <c r="E63" s="68">
        <v>0</v>
      </c>
      <c r="F63" s="31"/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1"/>
      <c r="N63" s="108"/>
    </row>
    <row r="64" spans="1:14" ht="14.25" thickBot="1">
      <c r="A64" s="261"/>
      <c r="B64" s="202" t="s">
        <v>24</v>
      </c>
      <c r="C64" s="68">
        <v>14.872348000000001</v>
      </c>
      <c r="D64" s="68">
        <v>15.981782000000001</v>
      </c>
      <c r="E64" s="68">
        <v>1.5077780000000001</v>
      </c>
      <c r="F64" s="31">
        <f>(D64-E64)/E64*100</f>
        <v>959.95590862845859</v>
      </c>
      <c r="G64" s="68">
        <v>5</v>
      </c>
      <c r="H64" s="68">
        <v>34596</v>
      </c>
      <c r="I64" s="34">
        <v>0</v>
      </c>
      <c r="J64" s="34">
        <v>0</v>
      </c>
      <c r="K64" s="34">
        <v>0</v>
      </c>
      <c r="L64" s="68">
        <v>0</v>
      </c>
      <c r="M64" s="31"/>
      <c r="N64" s="108">
        <f>D64/D207*100</f>
        <v>3.6686073118797244</v>
      </c>
    </row>
    <row r="65" spans="1:14" ht="14.25" thickBot="1">
      <c r="A65" s="261"/>
      <c r="B65" s="202" t="s">
        <v>25</v>
      </c>
      <c r="C65" s="69">
        <v>0</v>
      </c>
      <c r="D65" s="69">
        <v>0</v>
      </c>
      <c r="E65" s="69">
        <v>0</v>
      </c>
      <c r="F65" s="31"/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1"/>
      <c r="N65" s="108"/>
    </row>
    <row r="66" spans="1:14" ht="14.25" thickBot="1">
      <c r="A66" s="261"/>
      <c r="B66" s="202" t="s">
        <v>26</v>
      </c>
      <c r="C66" s="68">
        <v>0.74845499999999998</v>
      </c>
      <c r="D66" s="70">
        <v>11.451691</v>
      </c>
      <c r="E66" s="68">
        <v>9.3306959999999997</v>
      </c>
      <c r="F66" s="31">
        <f>(D66-E66)/E66*100</f>
        <v>22.731369664170824</v>
      </c>
      <c r="G66" s="68">
        <v>54</v>
      </c>
      <c r="H66" s="68">
        <v>13318</v>
      </c>
      <c r="I66" s="68">
        <v>7</v>
      </c>
      <c r="J66" s="68">
        <v>0</v>
      </c>
      <c r="K66" s="68">
        <v>1.2496449999999999</v>
      </c>
      <c r="L66" s="68">
        <v>0</v>
      </c>
      <c r="M66" s="31" t="e">
        <f>(K66-L66)/L66*100</f>
        <v>#DIV/0!</v>
      </c>
      <c r="N66" s="108">
        <f>D66/D209*100</f>
        <v>2.2727715216282895</v>
      </c>
    </row>
    <row r="67" spans="1:14" ht="14.25" thickBot="1">
      <c r="A67" s="261"/>
      <c r="B67" s="202" t="s">
        <v>27</v>
      </c>
      <c r="C67" s="31">
        <v>0</v>
      </c>
      <c r="D67" s="31">
        <v>0</v>
      </c>
      <c r="E67" s="31">
        <v>0</v>
      </c>
      <c r="F67" s="31"/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1"/>
      <c r="N67" s="108"/>
    </row>
    <row r="68" spans="1:14" ht="14.25" thickBot="1">
      <c r="A68" s="261"/>
      <c r="B68" s="14" t="s">
        <v>28</v>
      </c>
      <c r="C68" s="34">
        <v>0</v>
      </c>
      <c r="D68" s="34">
        <v>0</v>
      </c>
      <c r="E68" s="34">
        <v>0</v>
      </c>
      <c r="F68" s="31"/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1"/>
      <c r="N68" s="108"/>
    </row>
    <row r="69" spans="1:14" ht="14.25" thickBot="1">
      <c r="A69" s="261"/>
      <c r="B69" s="14" t="s">
        <v>29</v>
      </c>
      <c r="C69" s="34">
        <v>0</v>
      </c>
      <c r="D69" s="34">
        <v>0</v>
      </c>
      <c r="E69" s="34">
        <v>0</v>
      </c>
      <c r="F69" s="31"/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1"/>
      <c r="N69" s="108"/>
    </row>
    <row r="70" spans="1:14" ht="14.25" thickBot="1">
      <c r="A70" s="261"/>
      <c r="B70" s="14" t="s">
        <v>30</v>
      </c>
      <c r="C70" s="34">
        <v>0</v>
      </c>
      <c r="D70" s="34">
        <v>0</v>
      </c>
      <c r="E70" s="34">
        <v>0</v>
      </c>
      <c r="F70" s="31"/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1"/>
      <c r="N70" s="108"/>
    </row>
    <row r="71" spans="1:14" ht="14.25" thickBot="1">
      <c r="A71" s="262"/>
      <c r="B71" s="15" t="s">
        <v>31</v>
      </c>
      <c r="C71" s="16">
        <f t="shared" ref="C71:L71" si="14">C59+C61+C62+C63+C64+C65+C66+C67</f>
        <v>23.102657999999998</v>
      </c>
      <c r="D71" s="16">
        <f t="shared" si="14"/>
        <v>51.458953000000008</v>
      </c>
      <c r="E71" s="16">
        <f t="shared" si="14"/>
        <v>26.790411000000002</v>
      </c>
      <c r="F71" s="16">
        <f t="shared" ref="F71:F77" si="15">(D71-E71)/E71*100</f>
        <v>92.079744502613281</v>
      </c>
      <c r="G71" s="16">
        <f t="shared" si="14"/>
        <v>283</v>
      </c>
      <c r="H71" s="16">
        <f t="shared" si="14"/>
        <v>64686.925080000001</v>
      </c>
      <c r="I71" s="16">
        <f t="shared" si="14"/>
        <v>17</v>
      </c>
      <c r="J71" s="16">
        <f t="shared" si="14"/>
        <v>1.3250200000000001</v>
      </c>
      <c r="K71" s="16">
        <f t="shared" si="14"/>
        <v>2.8553299999999999</v>
      </c>
      <c r="L71" s="16">
        <f t="shared" si="14"/>
        <v>1.5540700000000001</v>
      </c>
      <c r="M71" s="16">
        <f t="shared" ref="M71:M74" si="16">(K71-L71)/L71*100</f>
        <v>83.732393006750002</v>
      </c>
      <c r="N71" s="109">
        <f>D71/D214*100</f>
        <v>0.83115774108444784</v>
      </c>
    </row>
    <row r="72" spans="1:14" ht="15" thickTop="1" thickBot="1">
      <c r="A72" s="258" t="s">
        <v>36</v>
      </c>
      <c r="B72" s="18" t="s">
        <v>19</v>
      </c>
      <c r="C72" s="32">
        <v>34.201000000000001</v>
      </c>
      <c r="D72" s="32">
        <v>106.6823</v>
      </c>
      <c r="E72" s="32">
        <v>72.092399999999998</v>
      </c>
      <c r="F72" s="110">
        <f t="shared" si="15"/>
        <v>47.979953504114164</v>
      </c>
      <c r="G72" s="31">
        <v>905</v>
      </c>
      <c r="H72" s="31">
        <v>62905.817900000002</v>
      </c>
      <c r="I72" s="33">
        <v>93</v>
      </c>
      <c r="J72" s="31">
        <v>13.308</v>
      </c>
      <c r="K72" s="31">
        <v>65.801900000000003</v>
      </c>
      <c r="L72" s="31">
        <v>38.740200000000002</v>
      </c>
      <c r="M72" s="110">
        <f t="shared" si="16"/>
        <v>69.854311542015793</v>
      </c>
      <c r="N72" s="111">
        <f t="shared" ref="N72:N77" si="17">D72/D202*100</f>
        <v>2.7460852015133841</v>
      </c>
    </row>
    <row r="73" spans="1:14" ht="14.25" thickBot="1">
      <c r="A73" s="261"/>
      <c r="B73" s="202" t="s">
        <v>20</v>
      </c>
      <c r="C73" s="31">
        <v>13.8414</v>
      </c>
      <c r="D73" s="31">
        <v>42.859699999999997</v>
      </c>
      <c r="E73" s="31">
        <v>7.6512000000000002</v>
      </c>
      <c r="F73" s="31">
        <f t="shared" si="15"/>
        <v>460.16964659138421</v>
      </c>
      <c r="G73" s="31">
        <v>493</v>
      </c>
      <c r="H73" s="31">
        <v>9860</v>
      </c>
      <c r="I73" s="33">
        <v>47</v>
      </c>
      <c r="J73" s="31">
        <v>3.4777</v>
      </c>
      <c r="K73" s="31">
        <v>20.085000000000001</v>
      </c>
      <c r="L73" s="31">
        <v>12.9038</v>
      </c>
      <c r="M73" s="31">
        <f t="shared" si="16"/>
        <v>55.651823493854522</v>
      </c>
      <c r="N73" s="108">
        <f t="shared" si="17"/>
        <v>3.3892246351292057</v>
      </c>
    </row>
    <row r="74" spans="1:14" ht="14.25" thickBot="1">
      <c r="A74" s="261"/>
      <c r="B74" s="202" t="s">
        <v>21</v>
      </c>
      <c r="C74" s="31">
        <v>0.33179999999999998</v>
      </c>
      <c r="D74" s="31">
        <v>0.67610000000000003</v>
      </c>
      <c r="E74" s="31">
        <v>1.1103000000000001</v>
      </c>
      <c r="F74" s="31">
        <f t="shared" si="15"/>
        <v>-39.106547779879314</v>
      </c>
      <c r="G74" s="31">
        <v>3</v>
      </c>
      <c r="H74" s="31">
        <v>21498.2</v>
      </c>
      <c r="I74" s="33">
        <v>1</v>
      </c>
      <c r="J74" s="31">
        <v>0</v>
      </c>
      <c r="K74" s="31">
        <v>1.0834999999999999</v>
      </c>
      <c r="L74" s="31">
        <v>0</v>
      </c>
      <c r="M74" s="31" t="e">
        <f t="shared" si="16"/>
        <v>#DIV/0!</v>
      </c>
      <c r="N74" s="108">
        <f t="shared" si="17"/>
        <v>0.24890759166681975</v>
      </c>
    </row>
    <row r="75" spans="1:14" ht="14.25" thickBot="1">
      <c r="A75" s="261"/>
      <c r="B75" s="202" t="s">
        <v>22</v>
      </c>
      <c r="C75" s="31">
        <v>8.4400000000000003E-2</v>
      </c>
      <c r="D75" s="31">
        <v>0.13200000000000001</v>
      </c>
      <c r="E75" s="31">
        <v>0.17469999999999999</v>
      </c>
      <c r="F75" s="31">
        <f t="shared" si="15"/>
        <v>-24.441900400686887</v>
      </c>
      <c r="G75" s="31">
        <v>14</v>
      </c>
      <c r="H75" s="31">
        <v>1291.0999999999999</v>
      </c>
      <c r="I75" s="33">
        <v>0</v>
      </c>
      <c r="J75" s="31">
        <v>0</v>
      </c>
      <c r="K75" s="31">
        <v>0</v>
      </c>
      <c r="L75" s="31">
        <v>0</v>
      </c>
      <c r="M75" s="31"/>
      <c r="N75" s="108">
        <f t="shared" si="17"/>
        <v>0.12417048705704223</v>
      </c>
    </row>
    <row r="76" spans="1:14" ht="14.25" thickBot="1">
      <c r="A76" s="261"/>
      <c r="B76" s="202" t="s">
        <v>23</v>
      </c>
      <c r="C76" s="31">
        <v>1.4528000000000001</v>
      </c>
      <c r="D76" s="31">
        <v>1.8519000000000001</v>
      </c>
      <c r="E76" s="31">
        <v>0.54630000000000001</v>
      </c>
      <c r="F76" s="31">
        <f t="shared" si="15"/>
        <v>238.98956617243275</v>
      </c>
      <c r="G76" s="31">
        <v>18</v>
      </c>
      <c r="H76" s="31">
        <v>17048.001400000001</v>
      </c>
      <c r="I76" s="33">
        <v>0</v>
      </c>
      <c r="J76" s="31">
        <v>0</v>
      </c>
      <c r="K76" s="31">
        <v>0</v>
      </c>
      <c r="L76" s="31">
        <v>0</v>
      </c>
      <c r="M76" s="31"/>
      <c r="N76" s="108">
        <f t="shared" si="17"/>
        <v>12.770595041183256</v>
      </c>
    </row>
    <row r="77" spans="1:14" ht="14.25" thickBot="1">
      <c r="A77" s="261"/>
      <c r="B77" s="202" t="s">
        <v>24</v>
      </c>
      <c r="C77" s="31">
        <v>1.0255000000000001</v>
      </c>
      <c r="D77" s="31">
        <v>1.5844</v>
      </c>
      <c r="E77" s="31">
        <v>0.91010000000000002</v>
      </c>
      <c r="F77" s="31">
        <f t="shared" si="15"/>
        <v>74.090759257224477</v>
      </c>
      <c r="G77" s="31">
        <v>7</v>
      </c>
      <c r="H77" s="31">
        <v>3242.8917000000001</v>
      </c>
      <c r="I77" s="33">
        <v>2</v>
      </c>
      <c r="J77" s="31">
        <v>0</v>
      </c>
      <c r="K77" s="31">
        <v>0.2</v>
      </c>
      <c r="L77" s="31">
        <v>20</v>
      </c>
      <c r="M77" s="31">
        <f>(K77-L77)/L77*100</f>
        <v>-99</v>
      </c>
      <c r="N77" s="108">
        <f t="shared" si="17"/>
        <v>0.36369795464249449</v>
      </c>
    </row>
    <row r="78" spans="1:14" ht="14.25" thickBot="1">
      <c r="A78" s="261"/>
      <c r="B78" s="202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8"/>
    </row>
    <row r="79" spans="1:14" ht="14.25" thickBot="1">
      <c r="A79" s="261"/>
      <c r="B79" s="202" t="s">
        <v>26</v>
      </c>
      <c r="C79" s="31">
        <v>2.9447000000000001</v>
      </c>
      <c r="D79" s="31">
        <v>10.806900000000001</v>
      </c>
      <c r="E79" s="31">
        <v>10.4101</v>
      </c>
      <c r="F79" s="31">
        <f>(D79-E79)/E79*100</f>
        <v>3.8116828848906414</v>
      </c>
      <c r="G79" s="31">
        <v>328</v>
      </c>
      <c r="H79" s="31">
        <v>94298.1</v>
      </c>
      <c r="I79" s="33">
        <v>118</v>
      </c>
      <c r="J79" s="31">
        <v>10.541</v>
      </c>
      <c r="K79" s="31">
        <v>16.4343</v>
      </c>
      <c r="L79" s="31">
        <v>10.749599999999999</v>
      </c>
      <c r="M79" s="31">
        <f>(K79-L79)/L79*100</f>
        <v>52.882897968296504</v>
      </c>
      <c r="N79" s="108">
        <f>D79/D209*100</f>
        <v>2.1448024188816102</v>
      </c>
    </row>
    <row r="80" spans="1:14" ht="14.25" thickBot="1">
      <c r="A80" s="261"/>
      <c r="B80" s="202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8">
        <f>D80/D210*100</f>
        <v>0</v>
      </c>
    </row>
    <row r="81" spans="1:14" ht="14.25" thickBot="1">
      <c r="A81" s="261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8">
        <f>D81/D211*100</f>
        <v>0</v>
      </c>
    </row>
    <row r="82" spans="1:14" ht="14.25" thickBot="1">
      <c r="A82" s="261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8"/>
    </row>
    <row r="83" spans="1:14" ht="14.25" thickBot="1">
      <c r="A83" s="261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8"/>
    </row>
    <row r="84" spans="1:14" ht="14.25" thickBot="1">
      <c r="A84" s="262"/>
      <c r="B84" s="15" t="s">
        <v>31</v>
      </c>
      <c r="C84" s="16">
        <f t="shared" ref="C84:L84" si="18">C72+C74+C75+C76+C77+C78+C79+C80</f>
        <v>40.040200000000006</v>
      </c>
      <c r="D84" s="16">
        <f t="shared" si="18"/>
        <v>121.73360000000001</v>
      </c>
      <c r="E84" s="16">
        <f t="shared" si="18"/>
        <v>85.243899999999996</v>
      </c>
      <c r="F84" s="16">
        <f>(D84-E84)/E84*100</f>
        <v>42.806230123211179</v>
      </c>
      <c r="G84" s="16">
        <f t="shared" si="18"/>
        <v>1275</v>
      </c>
      <c r="H84" s="16">
        <f t="shared" si="18"/>
        <v>200284.11100000003</v>
      </c>
      <c r="I84" s="16">
        <f t="shared" si="18"/>
        <v>214</v>
      </c>
      <c r="J84" s="16">
        <f t="shared" si="18"/>
        <v>23.849</v>
      </c>
      <c r="K84" s="16">
        <f t="shared" si="18"/>
        <v>83.5197</v>
      </c>
      <c r="L84" s="16">
        <f t="shared" si="18"/>
        <v>69.489800000000002</v>
      </c>
      <c r="M84" s="16">
        <f t="shared" ref="M84:M86" si="19">(K84-L84)/L84*100</f>
        <v>20.189869592371824</v>
      </c>
      <c r="N84" s="109">
        <f>D84/D214*100</f>
        <v>1.9662239142346665</v>
      </c>
    </row>
    <row r="85" spans="1:14" ht="14.25" thickTop="1">
      <c r="A85" s="259" t="s">
        <v>66</v>
      </c>
      <c r="B85" s="202" t="s">
        <v>19</v>
      </c>
      <c r="C85" s="71">
        <v>20.82</v>
      </c>
      <c r="D85" s="71">
        <v>58.77</v>
      </c>
      <c r="E85" s="71">
        <v>50.2</v>
      </c>
      <c r="F85" s="31">
        <f>(D85-E85)/E85*100</f>
        <v>17.071713147410357</v>
      </c>
      <c r="G85" s="72">
        <v>578</v>
      </c>
      <c r="H85" s="72">
        <v>40853.120000000003</v>
      </c>
      <c r="I85" s="72">
        <v>75</v>
      </c>
      <c r="J85" s="72">
        <v>15.54</v>
      </c>
      <c r="K85" s="72">
        <v>30.15</v>
      </c>
      <c r="L85" s="72">
        <v>45.23</v>
      </c>
      <c r="M85" s="31">
        <f t="shared" si="19"/>
        <v>-33.340703073181515</v>
      </c>
      <c r="N85" s="108">
        <f>D85/D202*100</f>
        <v>1.5127854132591967</v>
      </c>
    </row>
    <row r="86" spans="1:14">
      <c r="A86" s="259"/>
      <c r="B86" s="202" t="s">
        <v>20</v>
      </c>
      <c r="C86" s="72">
        <v>9.23</v>
      </c>
      <c r="D86" s="72">
        <v>23.79</v>
      </c>
      <c r="E86" s="72">
        <v>14.01</v>
      </c>
      <c r="F86" s="31">
        <f>(D86-E86)/E86*100</f>
        <v>69.807280513918627</v>
      </c>
      <c r="G86" s="72">
        <v>299</v>
      </c>
      <c r="H86" s="72">
        <v>6000</v>
      </c>
      <c r="I86" s="72">
        <v>34</v>
      </c>
      <c r="J86" s="72">
        <v>5.01</v>
      </c>
      <c r="K86" s="72">
        <v>7.88</v>
      </c>
      <c r="L86" s="72">
        <v>18.920000000000002</v>
      </c>
      <c r="M86" s="31">
        <f t="shared" si="19"/>
        <v>-58.350951374207192</v>
      </c>
      <c r="N86" s="108">
        <f>D86/D203*100</f>
        <v>1.8812463472615024</v>
      </c>
    </row>
    <row r="87" spans="1:14">
      <c r="A87" s="259"/>
      <c r="B87" s="202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8"/>
    </row>
    <row r="88" spans="1:14">
      <c r="A88" s="259"/>
      <c r="B88" s="202" t="s">
        <v>22</v>
      </c>
      <c r="C88" s="72"/>
      <c r="D88" s="72"/>
      <c r="E88" s="72">
        <v>3.0000000000000001E-3</v>
      </c>
      <c r="F88" s="31"/>
      <c r="G88" s="72"/>
      <c r="H88" s="72"/>
      <c r="I88" s="72"/>
      <c r="J88" s="72"/>
      <c r="K88" s="72"/>
      <c r="L88" s="72"/>
      <c r="M88" s="31"/>
      <c r="N88" s="108">
        <f>D88/D205*100</f>
        <v>0</v>
      </c>
    </row>
    <row r="89" spans="1:14">
      <c r="A89" s="259"/>
      <c r="B89" s="202" t="s">
        <v>23</v>
      </c>
      <c r="C89" s="72">
        <v>0.98</v>
      </c>
      <c r="D89" s="72">
        <v>0.98</v>
      </c>
      <c r="E89" s="72"/>
      <c r="F89" s="31"/>
      <c r="G89" s="72"/>
      <c r="H89" s="72"/>
      <c r="I89" s="72"/>
      <c r="J89" s="72"/>
      <c r="K89" s="72"/>
      <c r="L89" s="72"/>
      <c r="M89" s="31"/>
      <c r="N89" s="108"/>
    </row>
    <row r="90" spans="1:14">
      <c r="A90" s="259"/>
      <c r="B90" s="202" t="s">
        <v>24</v>
      </c>
      <c r="C90" s="72"/>
      <c r="D90" s="72"/>
      <c r="E90" s="72">
        <v>4.0000000000000001E-3</v>
      </c>
      <c r="F90" s="31"/>
      <c r="G90" s="72">
        <v>1</v>
      </c>
      <c r="H90" s="72">
        <v>598</v>
      </c>
      <c r="I90" s="72">
        <v>1</v>
      </c>
      <c r="J90" s="72">
        <v>0.02</v>
      </c>
      <c r="K90" s="72">
        <v>0.02</v>
      </c>
      <c r="L90" s="72">
        <v>2.2599999999999998</v>
      </c>
      <c r="M90" s="31"/>
      <c r="N90" s="108">
        <f>D90/D207*100</f>
        <v>0</v>
      </c>
    </row>
    <row r="91" spans="1:14">
      <c r="A91" s="259"/>
      <c r="B91" s="202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8"/>
    </row>
    <row r="92" spans="1:14">
      <c r="A92" s="259"/>
      <c r="B92" s="202" t="s">
        <v>26</v>
      </c>
      <c r="C92" s="72">
        <v>0.66</v>
      </c>
      <c r="D92" s="72">
        <v>1.75</v>
      </c>
      <c r="E92" s="72">
        <v>1.7</v>
      </c>
      <c r="F92" s="31">
        <f>(D92-E92)/E92*100</f>
        <v>2.9411764705882382</v>
      </c>
      <c r="G92" s="72">
        <v>143</v>
      </c>
      <c r="H92" s="72">
        <v>7466.6</v>
      </c>
      <c r="I92" s="72"/>
      <c r="J92" s="72"/>
      <c r="K92" s="72"/>
      <c r="L92" s="72">
        <v>0.03</v>
      </c>
      <c r="M92" s="31">
        <f>(K92-L92)/L92*100</f>
        <v>-100</v>
      </c>
      <c r="N92" s="108">
        <f>D92/D209*100</f>
        <v>0.34731553295050549</v>
      </c>
    </row>
    <row r="93" spans="1:14">
      <c r="A93" s="259"/>
      <c r="B93" s="202" t="s">
        <v>27</v>
      </c>
      <c r="C93" s="31"/>
      <c r="D93" s="31"/>
      <c r="E93" s="31"/>
      <c r="F93" s="31"/>
      <c r="G93" s="72"/>
      <c r="H93" s="72"/>
      <c r="I93" s="72"/>
      <c r="J93" s="72"/>
      <c r="K93" s="72"/>
      <c r="L93" s="72"/>
      <c r="M93" s="31"/>
      <c r="N93" s="108"/>
    </row>
    <row r="94" spans="1:14">
      <c r="A94" s="259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8"/>
    </row>
    <row r="95" spans="1:14">
      <c r="A95" s="259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8"/>
    </row>
    <row r="96" spans="1:14">
      <c r="A96" s="259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8"/>
    </row>
    <row r="97" spans="1:14" ht="14.25" thickBot="1">
      <c r="A97" s="260"/>
      <c r="B97" s="15" t="s">
        <v>31</v>
      </c>
      <c r="C97" s="16">
        <f t="shared" ref="C97:L97" si="20">C85+C87+C88+C89+C90+C91+C92+C93</f>
        <v>22.46</v>
      </c>
      <c r="D97" s="16">
        <f t="shared" si="20"/>
        <v>61.5</v>
      </c>
      <c r="E97" s="16">
        <f t="shared" si="20"/>
        <v>51.907000000000004</v>
      </c>
      <c r="F97" s="16">
        <f>(D97-E97)/E97*100</f>
        <v>18.481129712755497</v>
      </c>
      <c r="G97" s="16">
        <f t="shared" si="20"/>
        <v>722</v>
      </c>
      <c r="H97" s="16">
        <f t="shared" si="20"/>
        <v>48917.72</v>
      </c>
      <c r="I97" s="16">
        <f t="shared" si="20"/>
        <v>76</v>
      </c>
      <c r="J97" s="16">
        <f t="shared" si="20"/>
        <v>15.559999999999999</v>
      </c>
      <c r="K97" s="16">
        <f t="shared" si="20"/>
        <v>30.169999999999998</v>
      </c>
      <c r="L97" s="16">
        <f t="shared" si="20"/>
        <v>47.519999999999996</v>
      </c>
      <c r="M97" s="16">
        <f t="shared" ref="M97:M99" si="21">(K97-L97)/L97*100</f>
        <v>-36.510942760942761</v>
      </c>
      <c r="N97" s="109">
        <f>D97/D214*100</f>
        <v>0.99333931408774556</v>
      </c>
    </row>
    <row r="98" spans="1:14" ht="15" thickTop="1" thickBot="1">
      <c r="A98" s="261" t="s">
        <v>90</v>
      </c>
      <c r="B98" s="202" t="s">
        <v>19</v>
      </c>
      <c r="C98" s="31">
        <v>25.02497</v>
      </c>
      <c r="D98" s="31">
        <v>65.66319</v>
      </c>
      <c r="E98" s="31">
        <v>16.188051999999999</v>
      </c>
      <c r="F98" s="31">
        <f>(D98-E98)/E98*100</f>
        <v>305.62749613109719</v>
      </c>
      <c r="G98" s="31">
        <v>703</v>
      </c>
      <c r="H98" s="31">
        <v>48318.717019999996</v>
      </c>
      <c r="I98" s="31">
        <v>33</v>
      </c>
      <c r="J98" s="31">
        <v>4.5014540000000007</v>
      </c>
      <c r="K98" s="31">
        <v>12.43533</v>
      </c>
      <c r="L98" s="31">
        <v>5.0746359999999999</v>
      </c>
      <c r="M98" s="31">
        <f t="shared" si="21"/>
        <v>145.04870891232397</v>
      </c>
      <c r="N98" s="108">
        <f>D98/D202*100</f>
        <v>1.6902214738823744</v>
      </c>
    </row>
    <row r="99" spans="1:14" ht="14.25" thickBot="1">
      <c r="A99" s="261"/>
      <c r="B99" s="202" t="s">
        <v>20</v>
      </c>
      <c r="C99" s="28">
        <v>11.902003000000001</v>
      </c>
      <c r="D99" s="28">
        <v>32.118456000000002</v>
      </c>
      <c r="E99" s="33">
        <v>0.45283100000000004</v>
      </c>
      <c r="F99" s="31">
        <f>(D99-E99)/E99*100</f>
        <v>6992.8129920433894</v>
      </c>
      <c r="G99" s="31">
        <v>386</v>
      </c>
      <c r="H99" s="31">
        <v>7720</v>
      </c>
      <c r="I99" s="31">
        <v>11</v>
      </c>
      <c r="J99" s="31">
        <v>0.85499999999999998</v>
      </c>
      <c r="K99" s="31">
        <v>1.49</v>
      </c>
      <c r="L99" s="31">
        <v>4.9322999999999997</v>
      </c>
      <c r="M99" s="31">
        <f t="shared" si="21"/>
        <v>-69.790969730146173</v>
      </c>
      <c r="N99" s="108">
        <f>D99/D203*100</f>
        <v>2.5398372437864349</v>
      </c>
    </row>
    <row r="100" spans="1:14" ht="14.25" thickBot="1">
      <c r="A100" s="261"/>
      <c r="B100" s="202" t="s">
        <v>21</v>
      </c>
      <c r="C100" s="31">
        <v>0</v>
      </c>
      <c r="D100" s="31">
        <v>0</v>
      </c>
      <c r="E100" s="31">
        <v>0.84905699999999995</v>
      </c>
      <c r="F100" s="31"/>
      <c r="G100" s="31"/>
      <c r="H100" s="31"/>
      <c r="I100" s="31"/>
      <c r="J100" s="31"/>
      <c r="K100" s="31"/>
      <c r="L100" s="31"/>
      <c r="M100" s="31"/>
      <c r="N100" s="108"/>
    </row>
    <row r="101" spans="1:14" ht="14.25" thickBot="1">
      <c r="A101" s="261"/>
      <c r="B101" s="202" t="s">
        <v>22</v>
      </c>
      <c r="C101" s="31">
        <v>0</v>
      </c>
      <c r="D101" s="31">
        <v>0</v>
      </c>
      <c r="E101" s="31">
        <v>0</v>
      </c>
      <c r="F101" s="31"/>
      <c r="G101" s="31"/>
      <c r="H101" s="31"/>
      <c r="I101" s="31"/>
      <c r="J101" s="31"/>
      <c r="K101" s="31"/>
      <c r="L101" s="31"/>
      <c r="M101" s="31"/>
      <c r="N101" s="108"/>
    </row>
    <row r="102" spans="1:14" ht="14.25" thickBot="1">
      <c r="A102" s="261"/>
      <c r="B102" s="202" t="s">
        <v>23</v>
      </c>
      <c r="C102" s="31">
        <v>0</v>
      </c>
      <c r="D102" s="31">
        <v>0</v>
      </c>
      <c r="E102" s="31">
        <v>0</v>
      </c>
      <c r="F102" s="31"/>
      <c r="G102" s="31"/>
      <c r="H102" s="31"/>
      <c r="I102" s="31"/>
      <c r="J102" s="31"/>
      <c r="K102" s="31"/>
      <c r="L102" s="31"/>
      <c r="M102" s="31"/>
      <c r="N102" s="108"/>
    </row>
    <row r="103" spans="1:14" ht="14.25" thickBot="1">
      <c r="A103" s="261"/>
      <c r="B103" s="202" t="s">
        <v>24</v>
      </c>
      <c r="C103" s="31">
        <v>0.83962300000000001</v>
      </c>
      <c r="D103" s="31">
        <v>1.298114</v>
      </c>
      <c r="E103" s="31">
        <v>13.976885999999999</v>
      </c>
      <c r="F103" s="31"/>
      <c r="G103" s="31">
        <v>4</v>
      </c>
      <c r="H103" s="31">
        <v>7136</v>
      </c>
      <c r="I103" s="31">
        <v>0</v>
      </c>
      <c r="J103" s="31">
        <v>0</v>
      </c>
      <c r="K103" s="31">
        <v>0</v>
      </c>
      <c r="L103" s="31"/>
      <c r="M103" s="31"/>
      <c r="N103" s="108">
        <f>D103/D207*100</f>
        <v>0.29798119584245586</v>
      </c>
    </row>
    <row r="104" spans="1:14" ht="14.25" thickBot="1">
      <c r="A104" s="261"/>
      <c r="B104" s="202" t="s">
        <v>25</v>
      </c>
      <c r="C104" s="28">
        <v>0</v>
      </c>
      <c r="D104" s="28">
        <v>1.5607759999999999</v>
      </c>
      <c r="E104" s="33">
        <v>0</v>
      </c>
      <c r="F104" s="31"/>
      <c r="G104" s="31">
        <v>8</v>
      </c>
      <c r="H104" s="31">
        <v>120.05970000000001</v>
      </c>
      <c r="I104" s="31"/>
      <c r="J104" s="31"/>
      <c r="K104" s="31"/>
      <c r="L104" s="31"/>
      <c r="M104" s="31"/>
      <c r="N104" s="108"/>
    </row>
    <row r="105" spans="1:14" ht="14.25" thickBot="1">
      <c r="A105" s="261"/>
      <c r="B105" s="202" t="s">
        <v>26</v>
      </c>
      <c r="C105" s="31">
        <v>0.51541700000000001</v>
      </c>
      <c r="D105" s="31">
        <v>1.4363669999999999</v>
      </c>
      <c r="E105" s="31">
        <v>2.0922560000000003</v>
      </c>
      <c r="F105" s="31">
        <f>(D105-E105)/E105*100</f>
        <v>-31.348410519554026</v>
      </c>
      <c r="G105" s="31">
        <v>111</v>
      </c>
      <c r="H105" s="31">
        <v>8643.94</v>
      </c>
      <c r="I105" s="31"/>
      <c r="J105" s="31"/>
      <c r="K105" s="31"/>
      <c r="L105" s="31"/>
      <c r="M105" s="31"/>
      <c r="N105" s="108">
        <f>D105/D209*100</f>
        <v>0.28507004006715353</v>
      </c>
    </row>
    <row r="106" spans="1:14" ht="14.25" thickBot="1">
      <c r="A106" s="261"/>
      <c r="B106" s="202" t="s">
        <v>27</v>
      </c>
      <c r="C106" s="31">
        <v>5.6599999999999998E-2</v>
      </c>
      <c r="D106" s="31">
        <v>0.1245</v>
      </c>
      <c r="E106" s="31">
        <v>0.16139999999999999</v>
      </c>
      <c r="F106" s="31"/>
      <c r="G106" s="31">
        <v>2</v>
      </c>
      <c r="H106" s="31">
        <v>1903.8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8"/>
    </row>
    <row r="107" spans="1:14" ht="14.25" thickBot="1">
      <c r="A107" s="261"/>
      <c r="B107" s="14" t="s">
        <v>28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108"/>
    </row>
    <row r="108" spans="1:14" ht="14.25" thickBot="1">
      <c r="A108" s="261"/>
      <c r="B108" s="14" t="s">
        <v>29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108"/>
    </row>
    <row r="109" spans="1:14" ht="14.25" thickBot="1">
      <c r="A109" s="261"/>
      <c r="B109" s="14" t="s">
        <v>30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108"/>
    </row>
    <row r="110" spans="1:14" ht="14.25" thickBot="1">
      <c r="A110" s="262"/>
      <c r="B110" s="15" t="s">
        <v>31</v>
      </c>
      <c r="C110" s="16">
        <f t="shared" ref="C110:L110" si="22">C98+C100+C101+C102+C103+C104+C105+C106</f>
        <v>26.436609999999998</v>
      </c>
      <c r="D110" s="16">
        <f t="shared" si="22"/>
        <v>70.082947000000004</v>
      </c>
      <c r="E110" s="16">
        <f t="shared" si="22"/>
        <v>33.267650999999994</v>
      </c>
      <c r="F110" s="16">
        <f t="shared" ref="F110:F116" si="23">(D110-E110)/E110*100</f>
        <v>110.66394798959512</v>
      </c>
      <c r="G110" s="16">
        <f t="shared" si="22"/>
        <v>828</v>
      </c>
      <c r="H110" s="16">
        <f t="shared" si="22"/>
        <v>66122.51672</v>
      </c>
      <c r="I110" s="16">
        <f t="shared" si="22"/>
        <v>33</v>
      </c>
      <c r="J110" s="16">
        <f t="shared" si="22"/>
        <v>4.5014540000000007</v>
      </c>
      <c r="K110" s="16">
        <f t="shared" si="22"/>
        <v>12.43533</v>
      </c>
      <c r="L110" s="16">
        <f t="shared" si="22"/>
        <v>5.0746359999999999</v>
      </c>
      <c r="M110" s="16">
        <f t="shared" ref="M110:M112" si="24">(K110-L110)/L110*100</f>
        <v>145.04870891232397</v>
      </c>
      <c r="N110" s="109">
        <f>D110/D214*100</f>
        <v>1.1319698618248428</v>
      </c>
    </row>
    <row r="111" spans="1:14" ht="15" thickTop="1" thickBot="1">
      <c r="A111" s="258" t="s">
        <v>38</v>
      </c>
      <c r="B111" s="18" t="s">
        <v>19</v>
      </c>
      <c r="C111" s="87">
        <v>59.683081000000001</v>
      </c>
      <c r="D111" s="87">
        <v>122.27358</v>
      </c>
      <c r="E111" s="87">
        <v>65.695285999999996</v>
      </c>
      <c r="F111" s="110">
        <f t="shared" si="23"/>
        <v>86.122304117832755</v>
      </c>
      <c r="G111" s="88">
        <v>945</v>
      </c>
      <c r="H111" s="88">
        <v>76728.831579999998</v>
      </c>
      <c r="I111" s="88">
        <v>153</v>
      </c>
      <c r="J111" s="88">
        <v>18.718477</v>
      </c>
      <c r="K111" s="88">
        <v>36.345835999999998</v>
      </c>
      <c r="L111" s="88">
        <v>27.561249</v>
      </c>
      <c r="M111" s="110">
        <f t="shared" si="24"/>
        <v>31.87296410260652</v>
      </c>
      <c r="N111" s="111">
        <f t="shared" ref="N111:N116" si="25">D111/D202*100</f>
        <v>3.1474168495998205</v>
      </c>
    </row>
    <row r="112" spans="1:14" ht="14.25" thickBot="1">
      <c r="A112" s="261"/>
      <c r="B112" s="202" t="s">
        <v>20</v>
      </c>
      <c r="C112" s="88">
        <v>17.428135999999999</v>
      </c>
      <c r="D112" s="88">
        <v>35.923825999999998</v>
      </c>
      <c r="E112" s="88">
        <v>12.143322</v>
      </c>
      <c r="F112" s="31">
        <f t="shared" si="23"/>
        <v>195.83194779813959</v>
      </c>
      <c r="G112" s="88">
        <v>395</v>
      </c>
      <c r="H112" s="88">
        <v>7900</v>
      </c>
      <c r="I112" s="88">
        <v>49</v>
      </c>
      <c r="J112" s="88">
        <v>9.8340399999999999</v>
      </c>
      <c r="K112" s="88">
        <v>13.39504</v>
      </c>
      <c r="L112" s="88">
        <v>9.0890170000000001</v>
      </c>
      <c r="M112" s="31">
        <f t="shared" si="24"/>
        <v>47.376113390479958</v>
      </c>
      <c r="N112" s="108">
        <f t="shared" si="25"/>
        <v>2.840755209842698</v>
      </c>
    </row>
    <row r="113" spans="1:14" ht="14.25" thickBot="1">
      <c r="A113" s="261"/>
      <c r="B113" s="202" t="s">
        <v>21</v>
      </c>
      <c r="C113" s="88">
        <v>1.4151E-2</v>
      </c>
      <c r="D113" s="88">
        <v>0.20283000000000001</v>
      </c>
      <c r="E113" s="88">
        <v>0.44339600000000001</v>
      </c>
      <c r="F113" s="31">
        <f t="shared" si="23"/>
        <v>-54.255338343151493</v>
      </c>
      <c r="G113" s="88">
        <v>2</v>
      </c>
      <c r="H113" s="88">
        <v>110</v>
      </c>
      <c r="I113" s="88"/>
      <c r="J113" s="88"/>
      <c r="K113" s="88"/>
      <c r="L113" s="88"/>
      <c r="M113" s="31"/>
      <c r="N113" s="108">
        <f t="shared" si="25"/>
        <v>7.467227750004593E-2</v>
      </c>
    </row>
    <row r="114" spans="1:14" ht="14.25" thickBot="1">
      <c r="A114" s="261"/>
      <c r="B114" s="202" t="s">
        <v>22</v>
      </c>
      <c r="C114" s="88"/>
      <c r="D114" s="88">
        <v>2.3487999999999998E-2</v>
      </c>
      <c r="E114" s="88">
        <v>1.8678E-2</v>
      </c>
      <c r="F114" s="31">
        <f t="shared" si="23"/>
        <v>25.752221865296061</v>
      </c>
      <c r="G114" s="88">
        <v>1</v>
      </c>
      <c r="H114" s="88">
        <v>1552.5</v>
      </c>
      <c r="I114" s="88"/>
      <c r="J114" s="88"/>
      <c r="K114" s="88"/>
      <c r="L114" s="88"/>
      <c r="M114" s="31"/>
      <c r="N114" s="108">
        <f t="shared" si="25"/>
        <v>2.2094821212089451E-2</v>
      </c>
    </row>
    <row r="115" spans="1:14" ht="14.25" thickBot="1">
      <c r="A115" s="261"/>
      <c r="B115" s="202" t="s">
        <v>23</v>
      </c>
      <c r="C115" s="88">
        <v>2.2263999999999999E-2</v>
      </c>
      <c r="D115" s="89">
        <v>2.7830000000000001E-2</v>
      </c>
      <c r="E115" s="89"/>
      <c r="F115" s="31" t="e">
        <f t="shared" si="23"/>
        <v>#DIV/0!</v>
      </c>
      <c r="G115" s="88">
        <v>5</v>
      </c>
      <c r="H115" s="88">
        <v>1.5</v>
      </c>
      <c r="I115" s="88"/>
      <c r="J115" s="88"/>
      <c r="K115" s="88"/>
      <c r="L115" s="88"/>
      <c r="M115" s="31"/>
      <c r="N115" s="108">
        <f t="shared" si="25"/>
        <v>0.19191406663217778</v>
      </c>
    </row>
    <row r="116" spans="1:14" ht="14.25" thickBot="1">
      <c r="A116" s="261"/>
      <c r="B116" s="202" t="s">
        <v>24</v>
      </c>
      <c r="C116" s="88">
        <v>1.807796</v>
      </c>
      <c r="D116" s="88">
        <v>8.4417589999999993</v>
      </c>
      <c r="E116" s="88">
        <v>1.3042450000000001</v>
      </c>
      <c r="F116" s="31">
        <f t="shared" si="23"/>
        <v>547.25254840923276</v>
      </c>
      <c r="G116" s="88">
        <v>10</v>
      </c>
      <c r="H116" s="88">
        <v>1320.7</v>
      </c>
      <c r="I116" s="88">
        <v>2</v>
      </c>
      <c r="J116" s="88"/>
      <c r="K116" s="88"/>
      <c r="L116" s="88">
        <v>0.61890000000000001</v>
      </c>
      <c r="M116" s="31">
        <f>(K116-L116)/L116*100</f>
        <v>-100</v>
      </c>
      <c r="N116" s="108">
        <f t="shared" si="25"/>
        <v>1.9378001021742424</v>
      </c>
    </row>
    <row r="117" spans="1:14" ht="14.25" thickBot="1">
      <c r="A117" s="261"/>
      <c r="B117" s="202" t="s">
        <v>25</v>
      </c>
      <c r="C117" s="88"/>
      <c r="D117" s="88"/>
      <c r="E117" s="88"/>
      <c r="F117" s="31"/>
      <c r="G117" s="88"/>
      <c r="H117" s="88"/>
      <c r="I117" s="88"/>
      <c r="J117" s="88"/>
      <c r="K117" s="88"/>
      <c r="L117" s="88"/>
      <c r="M117" s="31"/>
      <c r="N117" s="108"/>
    </row>
    <row r="118" spans="1:14" ht="14.25" thickBot="1">
      <c r="A118" s="261"/>
      <c r="B118" s="202" t="s">
        <v>26</v>
      </c>
      <c r="C118" s="88">
        <v>0.79203900000000005</v>
      </c>
      <c r="D118" s="88">
        <v>8.6485570000000003</v>
      </c>
      <c r="E118" s="88">
        <v>21.794222000000001</v>
      </c>
      <c r="F118" s="31">
        <f>(D118-E118)/E118*100</f>
        <v>-60.317202421816205</v>
      </c>
      <c r="G118" s="88">
        <v>217</v>
      </c>
      <c r="H118" s="88">
        <v>54651.12</v>
      </c>
      <c r="I118" s="88">
        <v>8</v>
      </c>
      <c r="J118" s="88">
        <v>1.67143</v>
      </c>
      <c r="K118" s="88">
        <v>8.0467560000000002</v>
      </c>
      <c r="L118" s="88">
        <v>0.84916199999999997</v>
      </c>
      <c r="M118" s="31">
        <f>(K118-L118)/L118*100</f>
        <v>847.61140983699227</v>
      </c>
      <c r="N118" s="108">
        <f>D118/D209*100</f>
        <v>1.7164446764044712</v>
      </c>
    </row>
    <row r="119" spans="1:14" ht="14.25" thickBot="1">
      <c r="A119" s="261"/>
      <c r="B119" s="202" t="s">
        <v>27</v>
      </c>
      <c r="C119" s="88"/>
      <c r="D119" s="90"/>
      <c r="E119" s="173"/>
      <c r="F119" s="31"/>
      <c r="G119" s="31"/>
      <c r="H119" s="31"/>
      <c r="I119" s="31">
        <v>1</v>
      </c>
      <c r="J119" s="31"/>
      <c r="K119" s="31">
        <v>95</v>
      </c>
      <c r="L119" s="31"/>
      <c r="M119" s="31"/>
      <c r="N119" s="108"/>
    </row>
    <row r="120" spans="1:14" ht="14.25" thickBot="1">
      <c r="A120" s="261"/>
      <c r="B120" s="14" t="s">
        <v>28</v>
      </c>
      <c r="C120" s="89"/>
      <c r="D120" s="91"/>
      <c r="E120" s="92"/>
      <c r="F120" s="31"/>
      <c r="G120" s="34"/>
      <c r="H120" s="34"/>
      <c r="I120" s="34"/>
      <c r="J120" s="34"/>
      <c r="K120" s="34"/>
      <c r="L120" s="34"/>
      <c r="M120" s="31"/>
      <c r="N120" s="108"/>
    </row>
    <row r="121" spans="1:14" ht="14.25" thickBot="1">
      <c r="A121" s="261"/>
      <c r="B121" s="14" t="s">
        <v>29</v>
      </c>
      <c r="C121" s="89"/>
      <c r="D121" s="92"/>
      <c r="E121" s="92"/>
      <c r="F121" s="31"/>
      <c r="G121" s="31"/>
      <c r="H121" s="31"/>
      <c r="I121" s="31"/>
      <c r="J121" s="31"/>
      <c r="K121" s="31"/>
      <c r="L121" s="31"/>
      <c r="M121" s="31"/>
      <c r="N121" s="108"/>
    </row>
    <row r="122" spans="1:14" ht="14.25" thickBot="1">
      <c r="A122" s="261"/>
      <c r="B122" s="14" t="s">
        <v>30</v>
      </c>
      <c r="C122" s="31"/>
      <c r="D122" s="31"/>
      <c r="E122" s="31"/>
      <c r="F122" s="31"/>
      <c r="G122" s="31"/>
      <c r="H122" s="31"/>
      <c r="I122" s="31">
        <v>1</v>
      </c>
      <c r="J122" s="31"/>
      <c r="K122" s="31">
        <v>95</v>
      </c>
      <c r="L122" s="31"/>
      <c r="M122" s="31"/>
      <c r="N122" s="108"/>
    </row>
    <row r="123" spans="1:14" ht="14.25" thickBot="1">
      <c r="A123" s="262"/>
      <c r="B123" s="15" t="s">
        <v>31</v>
      </c>
      <c r="C123" s="16">
        <f t="shared" ref="C123:L123" si="26">C111+C113+C114+C115+C116+C117+C118+C119</f>
        <v>62.319331000000005</v>
      </c>
      <c r="D123" s="16">
        <f t="shared" si="26"/>
        <v>139.618044</v>
      </c>
      <c r="E123" s="16">
        <f t="shared" si="26"/>
        <v>89.255826999999996</v>
      </c>
      <c r="F123" s="16">
        <f t="shared" ref="F123:F129" si="27">(D123-E123)/E123*100</f>
        <v>56.424570465298586</v>
      </c>
      <c r="G123" s="16">
        <f t="shared" si="26"/>
        <v>1180</v>
      </c>
      <c r="H123" s="16">
        <f t="shared" si="26"/>
        <v>134364.65158000001</v>
      </c>
      <c r="I123" s="16">
        <f t="shared" si="26"/>
        <v>164</v>
      </c>
      <c r="J123" s="16">
        <f t="shared" si="26"/>
        <v>20.389907000000001</v>
      </c>
      <c r="K123" s="16">
        <f t="shared" si="26"/>
        <v>139.39259200000001</v>
      </c>
      <c r="L123" s="16">
        <f t="shared" si="26"/>
        <v>29.029311</v>
      </c>
      <c r="M123" s="16">
        <f t="shared" ref="M123:M125" si="28">(K123-L123)/L123*100</f>
        <v>380.17878205927798</v>
      </c>
      <c r="N123" s="109">
        <f>D123/D214*100</f>
        <v>2.2550909278249218</v>
      </c>
    </row>
    <row r="124" spans="1:14" ht="14.25" thickTop="1">
      <c r="A124" s="259" t="s">
        <v>40</v>
      </c>
      <c r="B124" s="202" t="s">
        <v>19</v>
      </c>
      <c r="C124" s="34">
        <v>88.514210000000006</v>
      </c>
      <c r="D124" s="34">
        <v>293.45948900000002</v>
      </c>
      <c r="E124" s="186">
        <v>261.92240000000004</v>
      </c>
      <c r="F124" s="31">
        <f t="shared" si="27"/>
        <v>12.040623100582454</v>
      </c>
      <c r="G124" s="187">
        <v>2728</v>
      </c>
      <c r="H124" s="34">
        <v>262333.03258000006</v>
      </c>
      <c r="I124" s="31">
        <v>333</v>
      </c>
      <c r="J124" s="34">
        <v>55.56</v>
      </c>
      <c r="K124" s="31">
        <v>181.02</v>
      </c>
      <c r="L124" s="34">
        <v>155.5</v>
      </c>
      <c r="M124" s="31">
        <f t="shared" si="28"/>
        <v>16.411575562700971</v>
      </c>
      <c r="N124" s="108">
        <f t="shared" ref="N124:N129" si="29">D124/D202*100</f>
        <v>7.5538750100680225</v>
      </c>
    </row>
    <row r="125" spans="1:14">
      <c r="A125" s="259"/>
      <c r="B125" s="202" t="s">
        <v>20</v>
      </c>
      <c r="C125" s="34">
        <v>30.137160999999999</v>
      </c>
      <c r="D125" s="34">
        <v>96.737745000000004</v>
      </c>
      <c r="E125" s="186">
        <v>34.670988000000001</v>
      </c>
      <c r="F125" s="31">
        <f t="shared" si="27"/>
        <v>179.01640703172347</v>
      </c>
      <c r="G125" s="187">
        <v>1216</v>
      </c>
      <c r="H125" s="34">
        <v>24320</v>
      </c>
      <c r="I125" s="31">
        <v>133</v>
      </c>
      <c r="J125" s="34">
        <v>21.21</v>
      </c>
      <c r="K125" s="31">
        <v>61.08</v>
      </c>
      <c r="L125" s="34">
        <v>35.090000000000003</v>
      </c>
      <c r="M125" s="31">
        <f t="shared" si="28"/>
        <v>74.066685665431734</v>
      </c>
      <c r="N125" s="108">
        <f t="shared" si="29"/>
        <v>7.6497490299943127</v>
      </c>
    </row>
    <row r="126" spans="1:14">
      <c r="A126" s="259"/>
      <c r="B126" s="202" t="s">
        <v>21</v>
      </c>
      <c r="C126" s="34">
        <v>0.25471700000000003</v>
      </c>
      <c r="D126" s="34">
        <v>37.129489000000007</v>
      </c>
      <c r="E126" s="186">
        <v>37.103574000000002</v>
      </c>
      <c r="F126" s="31">
        <f t="shared" si="27"/>
        <v>6.9845023554886643E-2</v>
      </c>
      <c r="G126" s="187">
        <v>20</v>
      </c>
      <c r="H126" s="34">
        <v>39550.201331000004</v>
      </c>
      <c r="I126" s="31">
        <v>1</v>
      </c>
      <c r="J126" s="34"/>
      <c r="K126" s="31">
        <v>0.53</v>
      </c>
      <c r="L126" s="34">
        <v>1.57</v>
      </c>
      <c r="M126" s="31"/>
      <c r="N126" s="108">
        <f t="shared" si="29"/>
        <v>13.669296977976153</v>
      </c>
    </row>
    <row r="127" spans="1:14">
      <c r="A127" s="259"/>
      <c r="B127" s="202" t="s">
        <v>22</v>
      </c>
      <c r="C127" s="34">
        <v>0.56309900000000002</v>
      </c>
      <c r="D127" s="34">
        <v>1.160075</v>
      </c>
      <c r="E127" s="186">
        <v>1.5941930000000002</v>
      </c>
      <c r="F127" s="31">
        <f t="shared" si="27"/>
        <v>-27.231207262859652</v>
      </c>
      <c r="G127" s="187">
        <v>79</v>
      </c>
      <c r="H127" s="34">
        <v>4189.7800000000007</v>
      </c>
      <c r="I127" s="31">
        <v>7</v>
      </c>
      <c r="J127" s="34">
        <v>0.28000000000000003</v>
      </c>
      <c r="K127" s="31">
        <v>4.9400000000000004</v>
      </c>
      <c r="L127" s="34">
        <v>0.57999999999999996</v>
      </c>
      <c r="M127" s="31">
        <f>(K127-L127)/L127*100</f>
        <v>751.72413793103465</v>
      </c>
      <c r="N127" s="108">
        <f t="shared" si="29"/>
        <v>1.0912657407022595</v>
      </c>
    </row>
    <row r="128" spans="1:14">
      <c r="A128" s="259"/>
      <c r="B128" s="202" t="s">
        <v>23</v>
      </c>
      <c r="C128" s="34">
        <v>0.45283200000000001</v>
      </c>
      <c r="D128" s="34">
        <v>0.79245600000000005</v>
      </c>
      <c r="E128" s="186">
        <v>1.4717040000000001</v>
      </c>
      <c r="F128" s="31">
        <f t="shared" si="27"/>
        <v>-46.153846153846153</v>
      </c>
      <c r="G128" s="187">
        <v>7</v>
      </c>
      <c r="H128" s="34">
        <v>7000.84</v>
      </c>
      <c r="I128" s="31"/>
      <c r="J128" s="34"/>
      <c r="K128" s="31"/>
      <c r="L128" s="34"/>
      <c r="M128" s="31"/>
      <c r="N128" s="108">
        <f t="shared" si="29"/>
        <v>5.4647306355396719</v>
      </c>
    </row>
    <row r="129" spans="1:14">
      <c r="A129" s="259"/>
      <c r="B129" s="202" t="s">
        <v>24</v>
      </c>
      <c r="C129" s="34">
        <v>0.28271400000000002</v>
      </c>
      <c r="D129" s="34">
        <v>7.7074000000000007</v>
      </c>
      <c r="E129" s="186">
        <v>5.4108160000000005</v>
      </c>
      <c r="F129" s="31">
        <f t="shared" si="27"/>
        <v>42.444318934519302</v>
      </c>
      <c r="G129" s="187">
        <v>11</v>
      </c>
      <c r="H129" s="34">
        <v>8898.5</v>
      </c>
      <c r="I129" s="31">
        <v>7</v>
      </c>
      <c r="J129" s="34"/>
      <c r="K129" s="31">
        <v>24.29</v>
      </c>
      <c r="L129" s="34">
        <v>2.0299999999999998</v>
      </c>
      <c r="M129" s="31">
        <f>(K129-L129)/L129*100</f>
        <v>1096.5517241379309</v>
      </c>
      <c r="N129" s="108">
        <f t="shared" si="29"/>
        <v>1.7692284875104534</v>
      </c>
    </row>
    <row r="130" spans="1:14">
      <c r="A130" s="259"/>
      <c r="B130" s="202" t="s">
        <v>25</v>
      </c>
      <c r="C130" s="34">
        <v>0</v>
      </c>
      <c r="D130" s="34">
        <v>0</v>
      </c>
      <c r="E130" s="186">
        <v>0.84000000000000008</v>
      </c>
      <c r="F130" s="31"/>
      <c r="G130" s="187">
        <v>0</v>
      </c>
      <c r="H130" s="34">
        <v>0</v>
      </c>
      <c r="I130" s="31"/>
      <c r="J130" s="34"/>
      <c r="K130" s="31"/>
      <c r="L130" s="34"/>
      <c r="M130" s="31"/>
      <c r="N130" s="108"/>
    </row>
    <row r="131" spans="1:14">
      <c r="A131" s="259"/>
      <c r="B131" s="202" t="s">
        <v>26</v>
      </c>
      <c r="C131" s="34">
        <v>4.1186699999999998</v>
      </c>
      <c r="D131" s="34">
        <v>11.368262</v>
      </c>
      <c r="E131" s="186">
        <v>15.471368000000002</v>
      </c>
      <c r="F131" s="31">
        <f>(D131-E131)/E131*100</f>
        <v>-26.520641225779141</v>
      </c>
      <c r="G131" s="187">
        <v>427</v>
      </c>
      <c r="H131" s="34">
        <v>30693.800000000003</v>
      </c>
      <c r="I131" s="31">
        <v>8</v>
      </c>
      <c r="J131" s="34">
        <v>1.61</v>
      </c>
      <c r="K131" s="31">
        <v>2.81</v>
      </c>
      <c r="L131" s="34">
        <v>0.5</v>
      </c>
      <c r="M131" s="31">
        <f>(K131-L131)/L131*100</f>
        <v>462</v>
      </c>
      <c r="N131" s="108">
        <f>D131/D209*100</f>
        <v>2.2562137001434164</v>
      </c>
    </row>
    <row r="132" spans="1:14">
      <c r="A132" s="259"/>
      <c r="B132" s="202" t="s">
        <v>27</v>
      </c>
      <c r="C132" s="34">
        <v>2.717E-2</v>
      </c>
      <c r="D132" s="34">
        <v>2.717E-2</v>
      </c>
      <c r="E132" s="186">
        <v>4.1061570000000005</v>
      </c>
      <c r="F132" s="31">
        <f>(D132-E132)/E132*100</f>
        <v>-99.338310736778951</v>
      </c>
      <c r="G132" s="187">
        <v>1</v>
      </c>
      <c r="H132" s="34">
        <v>42</v>
      </c>
      <c r="I132" s="31"/>
      <c r="J132" s="34"/>
      <c r="K132" s="34"/>
      <c r="L132" s="34"/>
      <c r="M132" s="31"/>
      <c r="N132" s="108">
        <f>D132/D210*100</f>
        <v>4.5815710360532377E-2</v>
      </c>
    </row>
    <row r="133" spans="1:14">
      <c r="A133" s="259"/>
      <c r="B133" s="14" t="s">
        <v>28</v>
      </c>
      <c r="C133" s="34">
        <v>0</v>
      </c>
      <c r="D133" s="34">
        <v>0</v>
      </c>
      <c r="E133" s="186">
        <v>0</v>
      </c>
      <c r="F133" s="31"/>
      <c r="G133" s="187">
        <v>0</v>
      </c>
      <c r="H133" s="34">
        <v>0</v>
      </c>
      <c r="I133" s="34"/>
      <c r="J133" s="34"/>
      <c r="K133" s="34"/>
      <c r="L133" s="34"/>
      <c r="M133" s="31"/>
      <c r="N133" s="108"/>
    </row>
    <row r="134" spans="1:14">
      <c r="A134" s="259"/>
      <c r="B134" s="14" t="s">
        <v>29</v>
      </c>
      <c r="C134" s="34">
        <v>0</v>
      </c>
      <c r="D134" s="34">
        <v>0</v>
      </c>
      <c r="E134" s="186">
        <v>0</v>
      </c>
      <c r="F134" s="31"/>
      <c r="G134" s="187">
        <v>0</v>
      </c>
      <c r="H134" s="34">
        <v>0</v>
      </c>
      <c r="I134" s="34"/>
      <c r="J134" s="34"/>
      <c r="K134" s="34"/>
      <c r="L134" s="34"/>
      <c r="M134" s="31"/>
      <c r="N134" s="108" t="e">
        <f>D134/D212*100</f>
        <v>#DIV/0!</v>
      </c>
    </row>
    <row r="135" spans="1:14">
      <c r="A135" s="259"/>
      <c r="B135" s="14" t="s">
        <v>30</v>
      </c>
      <c r="C135" s="34">
        <v>0</v>
      </c>
      <c r="D135" s="34">
        <v>0</v>
      </c>
      <c r="E135" s="34">
        <v>0</v>
      </c>
      <c r="F135" s="31"/>
      <c r="G135" s="187">
        <v>0</v>
      </c>
      <c r="H135" s="34">
        <v>0</v>
      </c>
      <c r="I135" s="34"/>
      <c r="J135" s="34"/>
      <c r="K135" s="34"/>
      <c r="L135" s="34"/>
      <c r="M135" s="31"/>
      <c r="N135" s="108"/>
    </row>
    <row r="136" spans="1:14" ht="14.25" thickBot="1">
      <c r="A136" s="260"/>
      <c r="B136" s="15" t="s">
        <v>31</v>
      </c>
      <c r="C136" s="16">
        <f t="shared" ref="C136:L136" si="30">C124+C126+C127+C128+C129+C130+C131+C132</f>
        <v>94.213411999999991</v>
      </c>
      <c r="D136" s="16">
        <f t="shared" si="30"/>
        <v>351.64434100000005</v>
      </c>
      <c r="E136" s="16">
        <f t="shared" si="30"/>
        <v>327.92021199999999</v>
      </c>
      <c r="F136" s="16">
        <f>(D136-E136)/E136*100</f>
        <v>7.2347260497623926</v>
      </c>
      <c r="G136" s="16">
        <f t="shared" si="30"/>
        <v>3273</v>
      </c>
      <c r="H136" s="16">
        <f t="shared" si="30"/>
        <v>352708.15391100012</v>
      </c>
      <c r="I136" s="16">
        <f t="shared" si="30"/>
        <v>356</v>
      </c>
      <c r="J136" s="16">
        <f t="shared" si="30"/>
        <v>57.45</v>
      </c>
      <c r="K136" s="16">
        <f t="shared" si="30"/>
        <v>213.59</v>
      </c>
      <c r="L136" s="16">
        <f t="shared" si="30"/>
        <v>160.18</v>
      </c>
      <c r="M136" s="16">
        <f t="shared" ref="M136:M138" si="31">(K136-L136)/L136*100</f>
        <v>33.34373829441877</v>
      </c>
      <c r="N136" s="109">
        <f>D136/D214*100</f>
        <v>5.6797097315736158</v>
      </c>
    </row>
    <row r="137" spans="1:14" ht="15" thickTop="1" thickBot="1">
      <c r="A137" s="261" t="s">
        <v>41</v>
      </c>
      <c r="B137" s="202" t="s">
        <v>19</v>
      </c>
      <c r="C137" s="71">
        <v>18.18</v>
      </c>
      <c r="D137" s="71">
        <v>47.18</v>
      </c>
      <c r="E137" s="105">
        <v>33.369999999999997</v>
      </c>
      <c r="F137" s="34">
        <f>(D137-E137)/E137*100</f>
        <v>41.384477075217269</v>
      </c>
      <c r="G137" s="72">
        <v>510</v>
      </c>
      <c r="H137" s="72">
        <v>34946</v>
      </c>
      <c r="I137" s="72">
        <v>124</v>
      </c>
      <c r="J137" s="72">
        <v>8.18</v>
      </c>
      <c r="K137" s="106">
        <v>17.03</v>
      </c>
      <c r="L137" s="106">
        <v>18.47</v>
      </c>
      <c r="M137" s="34">
        <f t="shared" si="31"/>
        <v>-7.7964266377910016</v>
      </c>
      <c r="N137" s="108">
        <f>D137/D202*100</f>
        <v>1.2144498178929537</v>
      </c>
    </row>
    <row r="138" spans="1:14" ht="14.25" thickBot="1">
      <c r="A138" s="261"/>
      <c r="B138" s="202" t="s">
        <v>20</v>
      </c>
      <c r="C138" s="72">
        <v>7.18</v>
      </c>
      <c r="D138" s="72">
        <v>21.02</v>
      </c>
      <c r="E138" s="106">
        <v>5.86</v>
      </c>
      <c r="F138" s="31">
        <f>(D138-E138)/E138*100</f>
        <v>258.70307167235495</v>
      </c>
      <c r="G138" s="72">
        <v>260</v>
      </c>
      <c r="H138" s="72">
        <v>5200</v>
      </c>
      <c r="I138" s="72">
        <v>51</v>
      </c>
      <c r="J138" s="72">
        <v>2.87</v>
      </c>
      <c r="K138" s="72">
        <v>6.56</v>
      </c>
      <c r="L138" s="106">
        <v>4.72</v>
      </c>
      <c r="M138" s="31">
        <f t="shared" si="31"/>
        <v>38.983050847457626</v>
      </c>
      <c r="N138" s="108">
        <f>D138/D203*100</f>
        <v>1.6622025312920043</v>
      </c>
    </row>
    <row r="139" spans="1:14" ht="14.25" thickBot="1">
      <c r="A139" s="261"/>
      <c r="B139" s="202" t="s">
        <v>21</v>
      </c>
      <c r="C139" s="72"/>
      <c r="D139" s="72"/>
      <c r="E139" s="106"/>
      <c r="F139" s="31"/>
      <c r="G139" s="72"/>
      <c r="H139" s="106"/>
      <c r="I139" s="106"/>
      <c r="J139" s="106"/>
      <c r="K139" s="106"/>
      <c r="L139" s="106"/>
      <c r="M139" s="31"/>
      <c r="N139" s="108">
        <f>D139/D204*100</f>
        <v>0</v>
      </c>
    </row>
    <row r="140" spans="1:14" ht="14.25" thickBot="1">
      <c r="A140" s="261"/>
      <c r="B140" s="202" t="s">
        <v>22</v>
      </c>
      <c r="C140" s="72"/>
      <c r="D140" s="72"/>
      <c r="E140" s="106">
        <v>1.4E-2</v>
      </c>
      <c r="F140" s="31"/>
      <c r="G140" s="72"/>
      <c r="H140" s="106"/>
      <c r="I140" s="106"/>
      <c r="J140" s="106"/>
      <c r="K140" s="106"/>
      <c r="L140" s="106"/>
      <c r="M140" s="31"/>
      <c r="N140" s="108"/>
    </row>
    <row r="141" spans="1:14" ht="14.25" thickBot="1">
      <c r="A141" s="261"/>
      <c r="B141" s="202" t="s">
        <v>23</v>
      </c>
      <c r="C141" s="72"/>
      <c r="D141" s="72"/>
      <c r="E141" s="106"/>
      <c r="F141" s="31"/>
      <c r="G141" s="72"/>
      <c r="H141" s="106"/>
      <c r="I141" s="106"/>
      <c r="J141" s="106"/>
      <c r="K141" s="106"/>
      <c r="L141" s="106"/>
      <c r="M141" s="31"/>
      <c r="N141" s="108">
        <f>D141/D206*100</f>
        <v>0</v>
      </c>
    </row>
    <row r="142" spans="1:14" ht="14.25" thickBot="1">
      <c r="A142" s="261"/>
      <c r="B142" s="202" t="s">
        <v>24</v>
      </c>
      <c r="C142" s="72"/>
      <c r="D142" s="72"/>
      <c r="E142" s="106">
        <v>0.29699999999999999</v>
      </c>
      <c r="F142" s="31"/>
      <c r="G142" s="72"/>
      <c r="H142" s="106"/>
      <c r="I142" s="106"/>
      <c r="J142" s="106"/>
      <c r="K142" s="106"/>
      <c r="L142" s="106"/>
      <c r="M142" s="31"/>
      <c r="N142" s="108">
        <f>D142/D207*100</f>
        <v>0</v>
      </c>
    </row>
    <row r="143" spans="1:14" ht="14.25" thickBot="1">
      <c r="A143" s="261"/>
      <c r="B143" s="202" t="s">
        <v>25</v>
      </c>
      <c r="C143" s="74"/>
      <c r="D143" s="74"/>
      <c r="E143" s="138"/>
      <c r="F143" s="31"/>
      <c r="G143" s="74"/>
      <c r="H143" s="138"/>
      <c r="I143" s="138"/>
      <c r="J143" s="138"/>
      <c r="K143" s="138"/>
      <c r="L143" s="138"/>
      <c r="M143" s="31"/>
      <c r="N143" s="108"/>
    </row>
    <row r="144" spans="1:14" ht="14.25" thickBot="1">
      <c r="A144" s="261"/>
      <c r="B144" s="202" t="s">
        <v>26</v>
      </c>
      <c r="C144" s="72">
        <v>2.85</v>
      </c>
      <c r="D144" s="72">
        <v>2.85</v>
      </c>
      <c r="E144" s="106">
        <v>1.9</v>
      </c>
      <c r="F144" s="31"/>
      <c r="G144" s="72">
        <v>5</v>
      </c>
      <c r="H144" s="106">
        <v>9663.9</v>
      </c>
      <c r="I144" s="106">
        <v>2</v>
      </c>
      <c r="J144" s="106">
        <v>0.33</v>
      </c>
      <c r="K144" s="106">
        <v>0.33</v>
      </c>
      <c r="L144" s="106">
        <v>0.89</v>
      </c>
      <c r="M144" s="31"/>
      <c r="N144" s="108">
        <f>D144/D209*100</f>
        <v>0.56562815366225172</v>
      </c>
    </row>
    <row r="145" spans="1:14" ht="14.25" thickBot="1">
      <c r="A145" s="261"/>
      <c r="B145" s="202" t="s">
        <v>27</v>
      </c>
      <c r="C145" s="72"/>
      <c r="D145" s="72"/>
      <c r="E145" s="106"/>
      <c r="F145" s="31"/>
      <c r="G145" s="72"/>
      <c r="H145" s="106"/>
      <c r="I145" s="106"/>
      <c r="J145" s="106"/>
      <c r="K145" s="106"/>
      <c r="L145" s="106"/>
      <c r="M145" s="31"/>
      <c r="N145" s="108"/>
    </row>
    <row r="146" spans="1:14" ht="14.25" thickBot="1">
      <c r="A146" s="261"/>
      <c r="B146" s="14" t="s">
        <v>28</v>
      </c>
      <c r="C146" s="75"/>
      <c r="D146" s="75"/>
      <c r="E146" s="130"/>
      <c r="F146" s="31"/>
      <c r="G146" s="75"/>
      <c r="H146" s="130"/>
      <c r="I146" s="130"/>
      <c r="J146" s="130"/>
      <c r="K146" s="130"/>
      <c r="L146" s="130"/>
      <c r="M146" s="31"/>
      <c r="N146" s="108"/>
    </row>
    <row r="147" spans="1:14" ht="14.25" thickBot="1">
      <c r="A147" s="261"/>
      <c r="B147" s="14" t="s">
        <v>29</v>
      </c>
      <c r="C147" s="75"/>
      <c r="D147" s="75"/>
      <c r="E147" s="130"/>
      <c r="F147" s="31"/>
      <c r="G147" s="75"/>
      <c r="H147" s="130"/>
      <c r="I147" s="130"/>
      <c r="J147" s="130"/>
      <c r="K147" s="130"/>
      <c r="L147" s="130"/>
      <c r="M147" s="31"/>
      <c r="N147" s="108"/>
    </row>
    <row r="148" spans="1:14" ht="14.25" thickBot="1">
      <c r="A148" s="261"/>
      <c r="B148" s="14" t="s">
        <v>30</v>
      </c>
      <c r="C148" s="75"/>
      <c r="D148" s="75"/>
      <c r="E148" s="130"/>
      <c r="F148" s="31"/>
      <c r="G148" s="75"/>
      <c r="H148" s="130"/>
      <c r="I148" s="130"/>
      <c r="J148" s="130"/>
      <c r="K148" s="130"/>
      <c r="L148" s="130"/>
      <c r="M148" s="31"/>
      <c r="N148" s="108"/>
    </row>
    <row r="149" spans="1:14" ht="14.25" thickBot="1">
      <c r="A149" s="262"/>
      <c r="B149" s="15" t="s">
        <v>31</v>
      </c>
      <c r="C149" s="16">
        <f t="shared" ref="C149:L149" si="32">C137+C139+C140+C141+C142+C143+C144+C145</f>
        <v>21.03</v>
      </c>
      <c r="D149" s="16">
        <f t="shared" si="32"/>
        <v>50.03</v>
      </c>
      <c r="E149" s="16">
        <f t="shared" si="32"/>
        <v>35.580999999999996</v>
      </c>
      <c r="F149" s="16">
        <f t="shared" ref="F149:F155" si="33">(D149-E149)/E149*100</f>
        <v>40.608751861948811</v>
      </c>
      <c r="G149" s="16">
        <f t="shared" si="32"/>
        <v>515</v>
      </c>
      <c r="H149" s="16">
        <f t="shared" si="32"/>
        <v>44609.9</v>
      </c>
      <c r="I149" s="16">
        <f t="shared" si="32"/>
        <v>126</v>
      </c>
      <c r="J149" s="16">
        <f t="shared" si="32"/>
        <v>8.51</v>
      </c>
      <c r="K149" s="16">
        <f t="shared" si="32"/>
        <v>17.36</v>
      </c>
      <c r="L149" s="16">
        <f t="shared" si="32"/>
        <v>19.36</v>
      </c>
      <c r="M149" s="16">
        <f>(K149-L149)/L149*100</f>
        <v>-10.330578512396695</v>
      </c>
      <c r="N149" s="109">
        <f>D149/D214*100</f>
        <v>0.80807749404568952</v>
      </c>
    </row>
    <row r="150" spans="1:14" ht="15" thickTop="1" thickBot="1">
      <c r="A150" s="261" t="s">
        <v>67</v>
      </c>
      <c r="B150" s="202" t="s">
        <v>19</v>
      </c>
      <c r="C150" s="31">
        <v>51.948256000000001</v>
      </c>
      <c r="D150" s="32">
        <v>131.027276</v>
      </c>
      <c r="E150" s="32">
        <v>59.723139000000003</v>
      </c>
      <c r="F150" s="32">
        <f t="shared" si="33"/>
        <v>119.39114084408725</v>
      </c>
      <c r="G150" s="31">
        <v>1055</v>
      </c>
      <c r="H150" s="31">
        <v>83810.050409999996</v>
      </c>
      <c r="I150" s="31">
        <v>128</v>
      </c>
      <c r="J150" s="31">
        <v>10.231997</v>
      </c>
      <c r="K150" s="31">
        <v>41.164932999999998</v>
      </c>
      <c r="L150" s="31">
        <v>70.059336000000002</v>
      </c>
      <c r="M150" s="32">
        <f>(K150-L150)/L150*100</f>
        <v>-41.242758852296291</v>
      </c>
      <c r="N150" s="112">
        <f t="shared" ref="N150:N155" si="34">D150/D202*100</f>
        <v>3.3727437786606571</v>
      </c>
    </row>
    <row r="151" spans="1:14" ht="14.25" thickBot="1">
      <c r="A151" s="261"/>
      <c r="B151" s="202" t="s">
        <v>20</v>
      </c>
      <c r="C151" s="31">
        <v>19.278295</v>
      </c>
      <c r="D151" s="32">
        <v>46.599294</v>
      </c>
      <c r="E151" s="31">
        <v>15.514212000000001</v>
      </c>
      <c r="F151" s="32">
        <f t="shared" si="33"/>
        <v>200.36520063023505</v>
      </c>
      <c r="G151" s="31">
        <v>532</v>
      </c>
      <c r="H151" s="31">
        <v>10640</v>
      </c>
      <c r="I151" s="31">
        <v>57</v>
      </c>
      <c r="J151" s="31">
        <v>5.6994360000000004</v>
      </c>
      <c r="K151" s="31">
        <v>18.31934</v>
      </c>
      <c r="L151" s="31">
        <v>36.661476999999998</v>
      </c>
      <c r="M151" s="31">
        <f>(K151-L151)/L151*100</f>
        <v>-50.031091218719851</v>
      </c>
      <c r="N151" s="108">
        <f t="shared" si="34"/>
        <v>3.6849412199438776</v>
      </c>
    </row>
    <row r="152" spans="1:14" ht="14.25" thickBot="1">
      <c r="A152" s="261"/>
      <c r="B152" s="202" t="s">
        <v>21</v>
      </c>
      <c r="C152" s="31">
        <v>0</v>
      </c>
      <c r="D152" s="32">
        <v>1.228545</v>
      </c>
      <c r="E152" s="31">
        <v>0</v>
      </c>
      <c r="F152" s="32" t="e">
        <f t="shared" si="33"/>
        <v>#DIV/0!</v>
      </c>
      <c r="G152" s="31">
        <v>1</v>
      </c>
      <c r="H152" s="31">
        <v>1627.8219999999999</v>
      </c>
      <c r="I152" s="31">
        <v>0</v>
      </c>
      <c r="J152" s="31">
        <v>0</v>
      </c>
      <c r="K152" s="31">
        <v>428.77839999999998</v>
      </c>
      <c r="L152" s="31">
        <v>1.4767870000000001</v>
      </c>
      <c r="M152" s="31"/>
      <c r="N152" s="108">
        <f t="shared" si="34"/>
        <v>0.45229134329879173</v>
      </c>
    </row>
    <row r="153" spans="1:14" ht="14.25" thickBot="1">
      <c r="A153" s="261"/>
      <c r="B153" s="202" t="s">
        <v>22</v>
      </c>
      <c r="C153" s="31">
        <v>6.6037999999999999E-2</v>
      </c>
      <c r="D153" s="32">
        <v>0.10377400000000001</v>
      </c>
      <c r="E153" s="31">
        <v>0.15094399999999999</v>
      </c>
      <c r="F153" s="32">
        <f t="shared" si="33"/>
        <v>-31.249999999999993</v>
      </c>
      <c r="G153" s="31">
        <v>10</v>
      </c>
      <c r="H153" s="31">
        <v>1447.9</v>
      </c>
      <c r="I153" s="31">
        <v>1</v>
      </c>
      <c r="J153" s="31">
        <v>0</v>
      </c>
      <c r="K153" s="31">
        <v>0</v>
      </c>
      <c r="L153" s="31">
        <v>0.126</v>
      </c>
      <c r="M153" s="31">
        <f>(K153-L153)/L153*100</f>
        <v>-100</v>
      </c>
      <c r="N153" s="108">
        <f t="shared" si="34"/>
        <v>9.7618697908011379E-2</v>
      </c>
    </row>
    <row r="154" spans="1:14" ht="14.25" thickBot="1">
      <c r="A154" s="261"/>
      <c r="B154" s="202" t="s">
        <v>23</v>
      </c>
      <c r="C154" s="31">
        <v>0</v>
      </c>
      <c r="D154" s="32">
        <v>0</v>
      </c>
      <c r="E154" s="31">
        <v>0</v>
      </c>
      <c r="F154" s="32" t="e">
        <f t="shared" si="33"/>
        <v>#DIV/0!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8">
        <f t="shared" si="34"/>
        <v>0</v>
      </c>
    </row>
    <row r="155" spans="1:14" ht="14.25" thickBot="1">
      <c r="A155" s="261"/>
      <c r="B155" s="202" t="s">
        <v>24</v>
      </c>
      <c r="C155" s="31">
        <v>0.23188600000000001</v>
      </c>
      <c r="D155" s="32">
        <v>6.5403760000000002</v>
      </c>
      <c r="E155" s="31">
        <v>6.6037739999999996</v>
      </c>
      <c r="F155" s="32">
        <f t="shared" si="33"/>
        <v>-0.9600267967983066</v>
      </c>
      <c r="G155" s="31">
        <v>9</v>
      </c>
      <c r="H155" s="31">
        <v>2493.6</v>
      </c>
      <c r="I155" s="31">
        <v>1</v>
      </c>
      <c r="J155" s="31">
        <v>0</v>
      </c>
      <c r="K155" s="31">
        <v>0.30859999999999999</v>
      </c>
      <c r="L155" s="31">
        <v>0.79095000000000004</v>
      </c>
      <c r="M155" s="31"/>
      <c r="N155" s="108">
        <f t="shared" si="34"/>
        <v>1.5013389130225068</v>
      </c>
    </row>
    <row r="156" spans="1:14" ht="14.25" thickBot="1">
      <c r="A156" s="261"/>
      <c r="B156" s="202" t="s">
        <v>25</v>
      </c>
      <c r="C156" s="31">
        <v>0</v>
      </c>
      <c r="D156" s="32">
        <v>0</v>
      </c>
      <c r="E156" s="33">
        <v>0</v>
      </c>
      <c r="F156" s="32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8"/>
    </row>
    <row r="157" spans="1:14" ht="14.25" thickBot="1">
      <c r="A157" s="261"/>
      <c r="B157" s="202" t="s">
        <v>26</v>
      </c>
      <c r="C157" s="31">
        <v>12.159979999999999</v>
      </c>
      <c r="D157" s="32">
        <v>16.691913</v>
      </c>
      <c r="E157" s="31">
        <v>7.4554679999999998</v>
      </c>
      <c r="F157" s="32">
        <f>(D157-E157)/E157*100</f>
        <v>123.88819856781627</v>
      </c>
      <c r="G157" s="31">
        <v>278</v>
      </c>
      <c r="H157" s="31">
        <v>63968.94</v>
      </c>
      <c r="I157" s="31">
        <v>16</v>
      </c>
      <c r="J157" s="31">
        <v>4.7679999999999903E-2</v>
      </c>
      <c r="K157" s="31">
        <v>1.082214</v>
      </c>
      <c r="L157" s="31">
        <v>1.089162</v>
      </c>
      <c r="M157" s="31">
        <f>(K157-L157)/L157*100</f>
        <v>-0.63792163149283165</v>
      </c>
      <c r="N157" s="108">
        <f>D157/D209*100</f>
        <v>3.312777519747697</v>
      </c>
    </row>
    <row r="158" spans="1:14" ht="14.25" thickBot="1">
      <c r="A158" s="261"/>
      <c r="B158" s="202" t="s">
        <v>27</v>
      </c>
      <c r="C158" s="31">
        <v>0</v>
      </c>
      <c r="D158" s="32">
        <v>0</v>
      </c>
      <c r="E158" s="31">
        <v>0</v>
      </c>
      <c r="F158" s="32" t="e">
        <f>(D158-E158)/E158*100</f>
        <v>#DIV/0!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8">
        <f>D158/D210*100</f>
        <v>0</v>
      </c>
    </row>
    <row r="159" spans="1:14" ht="14.25" thickBot="1">
      <c r="A159" s="261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8"/>
    </row>
    <row r="160" spans="1:14" ht="14.25" thickBot="1">
      <c r="A160" s="261"/>
      <c r="B160" s="14" t="s">
        <v>29</v>
      </c>
      <c r="C160" s="31">
        <v>0</v>
      </c>
      <c r="D160" s="32">
        <v>0</v>
      </c>
      <c r="E160" s="34">
        <v>0</v>
      </c>
      <c r="F160" s="32"/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8"/>
    </row>
    <row r="161" spans="1:14" ht="14.25" thickBot="1">
      <c r="A161" s="261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8"/>
    </row>
    <row r="162" spans="1:14" ht="14.25" thickBot="1">
      <c r="A162" s="262"/>
      <c r="B162" s="15" t="s">
        <v>31</v>
      </c>
      <c r="C162" s="16">
        <f t="shared" ref="C162:L162" si="35">C150+C152+C153+C154+C155+C156+C157+C158</f>
        <v>64.40616</v>
      </c>
      <c r="D162" s="16">
        <f t="shared" si="35"/>
        <v>155.59188399999999</v>
      </c>
      <c r="E162" s="16">
        <f t="shared" si="35"/>
        <v>73.933324999999996</v>
      </c>
      <c r="F162" s="16">
        <f t="shared" ref="F162:F168" si="36">(D162-E162)/E162*100</f>
        <v>110.44892002354825</v>
      </c>
      <c r="G162" s="16">
        <f t="shared" si="35"/>
        <v>1353</v>
      </c>
      <c r="H162" s="16">
        <f t="shared" si="35"/>
        <v>153348.31241000001</v>
      </c>
      <c r="I162" s="16">
        <f t="shared" si="35"/>
        <v>146</v>
      </c>
      <c r="J162" s="16">
        <f t="shared" si="35"/>
        <v>10.279677</v>
      </c>
      <c r="K162" s="16">
        <f t="shared" si="35"/>
        <v>471.33414700000003</v>
      </c>
      <c r="L162" s="16">
        <f t="shared" si="35"/>
        <v>73.542235000000005</v>
      </c>
      <c r="M162" s="16">
        <f t="shared" ref="M162:M164" si="37">(K162-L162)/L162*100</f>
        <v>540.90266905812689</v>
      </c>
      <c r="N162" s="109">
        <f>D162/D214*100</f>
        <v>2.5130981354500825</v>
      </c>
    </row>
    <row r="163" spans="1:14" ht="15" thickTop="1" thickBot="1">
      <c r="A163" s="258" t="s">
        <v>43</v>
      </c>
      <c r="B163" s="18" t="s">
        <v>19</v>
      </c>
      <c r="C163" s="93">
        <v>0</v>
      </c>
      <c r="D163" s="93">
        <v>0</v>
      </c>
      <c r="E163" s="93">
        <v>0.23</v>
      </c>
      <c r="F163" s="110">
        <f t="shared" si="36"/>
        <v>-100</v>
      </c>
      <c r="G163" s="94">
        <v>0</v>
      </c>
      <c r="H163" s="94">
        <v>0</v>
      </c>
      <c r="I163" s="94">
        <v>3</v>
      </c>
      <c r="J163" s="94">
        <v>0.2</v>
      </c>
      <c r="K163" s="94">
        <v>60.36</v>
      </c>
      <c r="L163" s="94">
        <v>143.27000000000001</v>
      </c>
      <c r="M163" s="34">
        <f t="shared" si="37"/>
        <v>-57.869756403992469</v>
      </c>
      <c r="N163" s="111">
        <f t="shared" ref="N163:N168" si="38">D163/D202*100</f>
        <v>0</v>
      </c>
    </row>
    <row r="164" spans="1:14" ht="14.25" thickBot="1">
      <c r="A164" s="261"/>
      <c r="B164" s="202" t="s">
        <v>20</v>
      </c>
      <c r="C164" s="94">
        <v>0</v>
      </c>
      <c r="D164" s="94">
        <v>0</v>
      </c>
      <c r="E164" s="94">
        <v>0.12</v>
      </c>
      <c r="F164" s="32">
        <f t="shared" si="36"/>
        <v>-100</v>
      </c>
      <c r="G164" s="94">
        <v>0</v>
      </c>
      <c r="H164" s="94">
        <v>0</v>
      </c>
      <c r="I164" s="94">
        <v>2</v>
      </c>
      <c r="J164" s="94">
        <v>0.2</v>
      </c>
      <c r="K164" s="94">
        <v>26.25</v>
      </c>
      <c r="L164" s="94">
        <v>12.65</v>
      </c>
      <c r="M164" s="34">
        <f t="shared" si="37"/>
        <v>107.50988142292491</v>
      </c>
      <c r="N164" s="108">
        <f t="shared" si="38"/>
        <v>0</v>
      </c>
    </row>
    <row r="165" spans="1:14" ht="14.25" thickBot="1">
      <c r="A165" s="261"/>
      <c r="B165" s="202" t="s">
        <v>21</v>
      </c>
      <c r="C165" s="94">
        <v>0</v>
      </c>
      <c r="D165" s="94">
        <v>0</v>
      </c>
      <c r="E165" s="94">
        <v>0</v>
      </c>
      <c r="F165" s="32" t="e">
        <f t="shared" si="36"/>
        <v>#DIV/0!</v>
      </c>
      <c r="G165" s="94">
        <v>0</v>
      </c>
      <c r="H165" s="94">
        <v>0</v>
      </c>
      <c r="I165" s="94">
        <v>0</v>
      </c>
      <c r="J165" s="94">
        <v>0</v>
      </c>
      <c r="K165" s="94">
        <v>0</v>
      </c>
      <c r="L165" s="94">
        <v>0</v>
      </c>
      <c r="M165" s="34"/>
      <c r="N165" s="108">
        <f t="shared" si="38"/>
        <v>0</v>
      </c>
    </row>
    <row r="166" spans="1:14" ht="14.25" thickBot="1">
      <c r="A166" s="261"/>
      <c r="B166" s="202" t="s">
        <v>22</v>
      </c>
      <c r="C166" s="94">
        <v>0.02</v>
      </c>
      <c r="D166" s="94">
        <v>0.05</v>
      </c>
      <c r="E166" s="94">
        <v>7.0000000000000007E-2</v>
      </c>
      <c r="F166" s="32">
        <f t="shared" si="36"/>
        <v>-28.571428571428577</v>
      </c>
      <c r="G166" s="94">
        <v>5</v>
      </c>
      <c r="H166" s="94">
        <v>53.5</v>
      </c>
      <c r="I166" s="94">
        <v>0</v>
      </c>
      <c r="J166" s="94">
        <v>0</v>
      </c>
      <c r="K166" s="94">
        <v>0</v>
      </c>
      <c r="L166" s="94">
        <v>0</v>
      </c>
      <c r="M166" s="34"/>
      <c r="N166" s="108">
        <f t="shared" si="38"/>
        <v>4.7034275400394787E-2</v>
      </c>
    </row>
    <row r="167" spans="1:14" ht="14.25" thickBot="1">
      <c r="A167" s="261"/>
      <c r="B167" s="202" t="s">
        <v>23</v>
      </c>
      <c r="C167" s="94">
        <v>0</v>
      </c>
      <c r="D167" s="94">
        <v>0</v>
      </c>
      <c r="E167" s="94">
        <v>0</v>
      </c>
      <c r="F167" s="32" t="e">
        <f t="shared" si="36"/>
        <v>#DIV/0!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4">
        <v>0</v>
      </c>
      <c r="M167" s="34" t="e">
        <f>(K167-L167)/L167*100</f>
        <v>#DIV/0!</v>
      </c>
      <c r="N167" s="108">
        <f t="shared" si="38"/>
        <v>0</v>
      </c>
    </row>
    <row r="168" spans="1:14" ht="14.25" thickBot="1">
      <c r="A168" s="261"/>
      <c r="B168" s="202" t="s">
        <v>24</v>
      </c>
      <c r="C168" s="94">
        <v>0</v>
      </c>
      <c r="D168" s="94">
        <v>0</v>
      </c>
      <c r="E168" s="94">
        <v>0.19</v>
      </c>
      <c r="F168" s="32">
        <f t="shared" si="36"/>
        <v>-100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0.16</v>
      </c>
      <c r="M168" s="34"/>
      <c r="N168" s="108">
        <f t="shared" si="38"/>
        <v>0</v>
      </c>
    </row>
    <row r="169" spans="1:14" ht="14.25" thickBot="1">
      <c r="A169" s="261"/>
      <c r="B169" s="202" t="s">
        <v>25</v>
      </c>
      <c r="C169" s="94">
        <v>0</v>
      </c>
      <c r="D169" s="94">
        <v>0</v>
      </c>
      <c r="E169" s="94">
        <v>0</v>
      </c>
      <c r="F169" s="32"/>
      <c r="G169" s="94"/>
      <c r="H169" s="94"/>
      <c r="I169" s="94"/>
      <c r="J169" s="94"/>
      <c r="K169" s="94"/>
      <c r="L169" s="94"/>
      <c r="M169" s="34"/>
      <c r="N169" s="108"/>
    </row>
    <row r="170" spans="1:14" ht="14.25" thickBot="1">
      <c r="A170" s="261"/>
      <c r="B170" s="202" t="s">
        <v>26</v>
      </c>
      <c r="C170" s="94">
        <v>0</v>
      </c>
      <c r="D170" s="94">
        <v>0</v>
      </c>
      <c r="E170" s="94">
        <v>0</v>
      </c>
      <c r="F170" s="32" t="e">
        <f>(D170-E170)/E170*100</f>
        <v>#DIV/0!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  <c r="L170" s="94">
        <v>0</v>
      </c>
      <c r="M170" s="34" t="e">
        <f>(K170-L170)/L170*100</f>
        <v>#DIV/0!</v>
      </c>
      <c r="N170" s="108">
        <f>D170/D209*100</f>
        <v>0</v>
      </c>
    </row>
    <row r="171" spans="1:14" ht="14.25" thickBot="1">
      <c r="A171" s="261"/>
      <c r="B171" s="202" t="s">
        <v>27</v>
      </c>
      <c r="C171" s="97">
        <v>0</v>
      </c>
      <c r="D171" s="97">
        <v>0</v>
      </c>
      <c r="E171" s="97">
        <v>0</v>
      </c>
      <c r="F171" s="32" t="e">
        <f>(D171-E171)/E171*100</f>
        <v>#DIV/0!</v>
      </c>
      <c r="G171" s="97">
        <v>0</v>
      </c>
      <c r="H171" s="97">
        <v>0</v>
      </c>
      <c r="I171" s="97"/>
      <c r="J171" s="97"/>
      <c r="K171" s="97"/>
      <c r="L171" s="97"/>
      <c r="M171" s="31"/>
      <c r="N171" s="108">
        <f>D171/D210*100</f>
        <v>0</v>
      </c>
    </row>
    <row r="172" spans="1:14" ht="14.25" thickBot="1">
      <c r="A172" s="261"/>
      <c r="B172" s="14" t="s">
        <v>28</v>
      </c>
      <c r="C172" s="97"/>
      <c r="D172" s="97"/>
      <c r="E172" s="97"/>
      <c r="F172" s="32"/>
      <c r="G172" s="23"/>
      <c r="H172" s="23"/>
      <c r="I172" s="23"/>
      <c r="J172" s="23"/>
      <c r="K172" s="23"/>
      <c r="L172" s="23"/>
      <c r="M172" s="31"/>
      <c r="N172" s="108"/>
    </row>
    <row r="173" spans="1:14" ht="14.25" thickBot="1">
      <c r="A173" s="261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8"/>
    </row>
    <row r="174" spans="1:14" ht="14.25" thickBot="1">
      <c r="A174" s="261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8"/>
    </row>
    <row r="175" spans="1:14" ht="14.25" thickBot="1">
      <c r="A175" s="262"/>
      <c r="B175" s="15" t="s">
        <v>31</v>
      </c>
      <c r="C175" s="16">
        <f t="shared" ref="C175:L175" si="39">C163+C165+C166+C167+C168+C169+C170+C171</f>
        <v>0.02</v>
      </c>
      <c r="D175" s="16">
        <f t="shared" si="39"/>
        <v>0.05</v>
      </c>
      <c r="E175" s="16">
        <f t="shared" si="39"/>
        <v>0.49000000000000005</v>
      </c>
      <c r="F175" s="16">
        <f>(D175-E175)/E175*100</f>
        <v>-89.795918367346943</v>
      </c>
      <c r="G175" s="16">
        <f t="shared" si="39"/>
        <v>5</v>
      </c>
      <c r="H175" s="16">
        <f t="shared" si="39"/>
        <v>53.5</v>
      </c>
      <c r="I175" s="16">
        <f t="shared" si="39"/>
        <v>3</v>
      </c>
      <c r="J175" s="16">
        <f t="shared" si="39"/>
        <v>0.2</v>
      </c>
      <c r="K175" s="16">
        <f t="shared" si="39"/>
        <v>60.36</v>
      </c>
      <c r="L175" s="16">
        <f t="shared" si="39"/>
        <v>143.43</v>
      </c>
      <c r="M175" s="16">
        <f t="shared" ref="M175:M178" si="40">(K175-L175)/L175*100</f>
        <v>-57.916753817193054</v>
      </c>
      <c r="N175" s="109">
        <f>D175/D214*100</f>
        <v>8.0759293828272006E-4</v>
      </c>
    </row>
    <row r="176" spans="1:14" ht="15" thickTop="1" thickBot="1">
      <c r="A176" s="261" t="s">
        <v>44</v>
      </c>
      <c r="B176" s="202" t="s">
        <v>19</v>
      </c>
      <c r="C176" s="34">
        <v>0.17</v>
      </c>
      <c r="D176" s="34">
        <v>3.45</v>
      </c>
      <c r="E176" s="34">
        <v>4.2</v>
      </c>
      <c r="F176" s="32">
        <f>(D176-E176)/E176*100</f>
        <v>-17.857142857142858</v>
      </c>
      <c r="G176" s="34">
        <v>14</v>
      </c>
      <c r="H176" s="34">
        <v>1542.9</v>
      </c>
      <c r="I176" s="34">
        <v>6</v>
      </c>
      <c r="J176" s="34">
        <v>1.17</v>
      </c>
      <c r="K176" s="34">
        <v>6.4</v>
      </c>
      <c r="L176" s="34"/>
      <c r="M176" s="31" t="e">
        <f t="shared" si="40"/>
        <v>#DIV/0!</v>
      </c>
      <c r="N176" s="108">
        <f>D176/D202*100</f>
        <v>8.8805677654317322E-2</v>
      </c>
    </row>
    <row r="177" spans="1:14" ht="14.25" thickBot="1">
      <c r="A177" s="261"/>
      <c r="B177" s="202" t="s">
        <v>20</v>
      </c>
      <c r="C177" s="34">
        <v>7.0000000000000007E-2</v>
      </c>
      <c r="D177" s="34">
        <v>0.67</v>
      </c>
      <c r="E177" s="34">
        <v>0.9</v>
      </c>
      <c r="F177" s="32">
        <f>(D177-E177)/E177*100</f>
        <v>-25.555555555555554</v>
      </c>
      <c r="G177" s="34">
        <v>7</v>
      </c>
      <c r="H177" s="34">
        <v>140</v>
      </c>
      <c r="I177" s="34">
        <v>2</v>
      </c>
      <c r="J177" s="34">
        <v>0</v>
      </c>
      <c r="K177" s="34">
        <v>0.12</v>
      </c>
      <c r="L177" s="34"/>
      <c r="M177" s="31" t="e">
        <f t="shared" si="40"/>
        <v>#DIV/0!</v>
      </c>
      <c r="N177" s="108">
        <f>D177/D203*100</f>
        <v>5.2981717220059135E-2</v>
      </c>
    </row>
    <row r="178" spans="1:14" ht="14.25" thickBot="1">
      <c r="A178" s="261"/>
      <c r="B178" s="202" t="s">
        <v>21</v>
      </c>
      <c r="C178" s="34">
        <v>0</v>
      </c>
      <c r="D178" s="34">
        <v>0</v>
      </c>
      <c r="E178" s="34"/>
      <c r="F178" s="32" t="e">
        <f>(D178-E178)/E178*100</f>
        <v>#DIV/0!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/>
      <c r="M178" s="31" t="e">
        <f t="shared" si="40"/>
        <v>#DIV/0!</v>
      </c>
      <c r="N178" s="108">
        <f>D178/D204*100</f>
        <v>0</v>
      </c>
    </row>
    <row r="179" spans="1:14" ht="14.25" thickBot="1">
      <c r="A179" s="261"/>
      <c r="B179" s="202" t="s">
        <v>22</v>
      </c>
      <c r="C179" s="34">
        <v>0</v>
      </c>
      <c r="D179" s="34">
        <v>0</v>
      </c>
      <c r="E179" s="34"/>
      <c r="F179" s="32" t="e">
        <f>(D179-E179)/E179*100</f>
        <v>#DIV/0!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/>
      <c r="M179" s="31"/>
      <c r="N179" s="108">
        <f>D179/D205*100</f>
        <v>0</v>
      </c>
    </row>
    <row r="180" spans="1:14" ht="14.25" thickBot="1">
      <c r="A180" s="261"/>
      <c r="B180" s="202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8"/>
    </row>
    <row r="181" spans="1:14" ht="14.25" thickBot="1">
      <c r="A181" s="261"/>
      <c r="B181" s="202" t="s">
        <v>24</v>
      </c>
      <c r="C181" s="34">
        <v>9.5500000000000007</v>
      </c>
      <c r="D181" s="34">
        <v>13.21</v>
      </c>
      <c r="E181" s="34">
        <v>10.84</v>
      </c>
      <c r="F181" s="32">
        <f>(D181-E181)/E181*100</f>
        <v>21.863468634686356</v>
      </c>
      <c r="G181" s="34">
        <v>63</v>
      </c>
      <c r="H181" s="34">
        <v>3251.9</v>
      </c>
      <c r="I181" s="34">
        <v>31</v>
      </c>
      <c r="J181" s="34">
        <v>37.89</v>
      </c>
      <c r="K181" s="34">
        <v>37.89</v>
      </c>
      <c r="L181" s="34">
        <v>2.6</v>
      </c>
      <c r="M181" s="31">
        <f>(K181-L181)/L181*100</f>
        <v>1357.3076923076922</v>
      </c>
      <c r="N181" s="108">
        <f>D181/D207*100</f>
        <v>3.0323466175380918</v>
      </c>
    </row>
    <row r="182" spans="1:14" ht="14.25" thickBot="1">
      <c r="A182" s="261"/>
      <c r="B182" s="202" t="s">
        <v>25</v>
      </c>
      <c r="C182" s="34">
        <v>0</v>
      </c>
      <c r="D182" s="34">
        <v>0</v>
      </c>
      <c r="E182" s="34">
        <v>10.34</v>
      </c>
      <c r="F182" s="32">
        <f>(D182-E182)/E182*100</f>
        <v>-100</v>
      </c>
      <c r="G182" s="34">
        <v>0</v>
      </c>
      <c r="H182" s="34">
        <v>0</v>
      </c>
      <c r="I182" s="34">
        <v>303</v>
      </c>
      <c r="J182" s="34">
        <v>25.45</v>
      </c>
      <c r="K182" s="34">
        <v>54.67</v>
      </c>
      <c r="L182" s="34">
        <v>18.02</v>
      </c>
      <c r="M182" s="31">
        <f>(K182-L182)/L182*100</f>
        <v>203.38512763596009</v>
      </c>
      <c r="N182" s="108">
        <f>D182/D208*100</f>
        <v>0</v>
      </c>
    </row>
    <row r="183" spans="1:14" ht="14.25" thickBot="1">
      <c r="A183" s="261"/>
      <c r="B183" s="202" t="s">
        <v>26</v>
      </c>
      <c r="C183" s="34">
        <v>0</v>
      </c>
      <c r="D183" s="34">
        <v>0</v>
      </c>
      <c r="E183" s="34">
        <v>1.54</v>
      </c>
      <c r="F183" s="32">
        <f>(D183-E183)/E183*100</f>
        <v>-100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/>
      <c r="M183" s="31"/>
      <c r="N183" s="108">
        <f>D183/D209*100</f>
        <v>0</v>
      </c>
    </row>
    <row r="184" spans="1:14" ht="14.25" thickBot="1">
      <c r="A184" s="261"/>
      <c r="B184" s="202" t="s">
        <v>27</v>
      </c>
      <c r="C184" s="34">
        <v>0.03</v>
      </c>
      <c r="D184" s="34">
        <v>0.03</v>
      </c>
      <c r="E184" s="34"/>
      <c r="F184" s="31"/>
      <c r="G184" s="34">
        <v>1</v>
      </c>
      <c r="H184" s="34">
        <v>160.5</v>
      </c>
      <c r="I184" s="34">
        <v>0</v>
      </c>
      <c r="J184" s="34">
        <v>0</v>
      </c>
      <c r="K184" s="34">
        <v>0</v>
      </c>
      <c r="L184" s="34"/>
      <c r="M184" s="31"/>
      <c r="N184" s="108"/>
    </row>
    <row r="185" spans="1:14" ht="14.25" thickBot="1">
      <c r="A185" s="261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8"/>
    </row>
    <row r="186" spans="1:14" ht="14.25" thickBot="1">
      <c r="A186" s="261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8"/>
    </row>
    <row r="187" spans="1:14" ht="14.25" thickBot="1">
      <c r="A187" s="261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8"/>
    </row>
    <row r="188" spans="1:14" ht="14.25" thickBot="1">
      <c r="A188" s="262"/>
      <c r="B188" s="15" t="s">
        <v>31</v>
      </c>
      <c r="C188" s="16">
        <f t="shared" ref="C188:L188" si="41">C176+C178+C179+C180+C181+C182+C183+C184</f>
        <v>9.75</v>
      </c>
      <c r="D188" s="16">
        <f t="shared" si="41"/>
        <v>16.690000000000001</v>
      </c>
      <c r="E188" s="16">
        <f t="shared" si="41"/>
        <v>26.919999999999998</v>
      </c>
      <c r="F188" s="16">
        <f>(D188-E188)/E188*100</f>
        <v>-38.001485884101029</v>
      </c>
      <c r="G188" s="16">
        <f t="shared" si="41"/>
        <v>78</v>
      </c>
      <c r="H188" s="16">
        <f t="shared" si="41"/>
        <v>4955.3</v>
      </c>
      <c r="I188" s="16">
        <f t="shared" si="41"/>
        <v>340</v>
      </c>
      <c r="J188" s="16">
        <f t="shared" si="41"/>
        <v>64.510000000000005</v>
      </c>
      <c r="K188" s="16">
        <f t="shared" si="41"/>
        <v>98.960000000000008</v>
      </c>
      <c r="L188" s="16">
        <f t="shared" si="41"/>
        <v>20.62</v>
      </c>
      <c r="M188" s="16">
        <f>(K188-L188)/L188*100</f>
        <v>379.92240543161978</v>
      </c>
      <c r="N188" s="109">
        <f>D188/D214*100</f>
        <v>0.26957452279877192</v>
      </c>
    </row>
    <row r="189" spans="1:14" ht="14.25" thickTop="1">
      <c r="A189" s="263" t="s">
        <v>47</v>
      </c>
      <c r="B189" s="202" t="s">
        <v>19</v>
      </c>
      <c r="C189" s="71">
        <v>18</v>
      </c>
      <c r="D189" s="71">
        <v>46.63</v>
      </c>
      <c r="E189" s="71">
        <v>24.91</v>
      </c>
      <c r="F189" s="34">
        <f>(D189-E189)/E189*100</f>
        <v>87.193898032918511</v>
      </c>
      <c r="G189" s="72">
        <v>415</v>
      </c>
      <c r="H189" s="72">
        <v>33567.82</v>
      </c>
      <c r="I189" s="72">
        <v>44</v>
      </c>
      <c r="J189" s="72">
        <v>6.02</v>
      </c>
      <c r="K189" s="72">
        <v>9.07</v>
      </c>
      <c r="L189" s="72">
        <v>10.69</v>
      </c>
      <c r="M189" s="34">
        <f>(K189-L189)/L189*100</f>
        <v>-15.15434985968194</v>
      </c>
      <c r="N189" s="113">
        <f>D189/D202*100</f>
        <v>1.2002923910205265</v>
      </c>
    </row>
    <row r="190" spans="1:14">
      <c r="A190" s="264"/>
      <c r="B190" s="202" t="s">
        <v>20</v>
      </c>
      <c r="C190" s="72">
        <v>6.16</v>
      </c>
      <c r="D190" s="72">
        <v>16.63</v>
      </c>
      <c r="E190" s="72">
        <v>7.0000000000000007E-2</v>
      </c>
      <c r="F190" s="31">
        <f>(D190-E190)/E190*100</f>
        <v>23657.142857142851</v>
      </c>
      <c r="G190" s="72">
        <v>196</v>
      </c>
      <c r="H190" s="72">
        <v>3920</v>
      </c>
      <c r="I190" s="72">
        <v>14</v>
      </c>
      <c r="J190" s="72">
        <v>0.9</v>
      </c>
      <c r="K190" s="72">
        <v>1.07</v>
      </c>
      <c r="L190" s="72">
        <v>0.33</v>
      </c>
      <c r="M190" s="31">
        <f>(K190-L190)/L190*100</f>
        <v>224.24242424242422</v>
      </c>
      <c r="N190" s="113">
        <f>D190/D203*100</f>
        <v>1.3150536677157958</v>
      </c>
    </row>
    <row r="191" spans="1:14">
      <c r="A191" s="264"/>
      <c r="B191" s="202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3"/>
    </row>
    <row r="192" spans="1:14">
      <c r="A192" s="264"/>
      <c r="B192" s="202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3"/>
    </row>
    <row r="193" spans="1:14">
      <c r="A193" s="264"/>
      <c r="B193" s="202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3"/>
    </row>
    <row r="194" spans="1:14">
      <c r="A194" s="264"/>
      <c r="B194" s="202" t="s">
        <v>24</v>
      </c>
      <c r="C194" s="72"/>
      <c r="D194" s="72"/>
      <c r="E194" s="72"/>
      <c r="F194" s="31"/>
      <c r="G194" s="72"/>
      <c r="H194" s="72"/>
      <c r="I194" s="72"/>
      <c r="J194" s="72"/>
      <c r="K194" s="72"/>
      <c r="L194" s="72"/>
      <c r="M194" s="31"/>
      <c r="N194" s="113">
        <f>D194/D207*100</f>
        <v>0</v>
      </c>
    </row>
    <row r="195" spans="1:14">
      <c r="A195" s="264"/>
      <c r="B195" s="202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3"/>
    </row>
    <row r="196" spans="1:14">
      <c r="A196" s="264"/>
      <c r="B196" s="202" t="s">
        <v>26</v>
      </c>
      <c r="C196" s="72">
        <v>0.08</v>
      </c>
      <c r="D196" s="72">
        <v>0.3</v>
      </c>
      <c r="E196" s="72">
        <v>0.52</v>
      </c>
      <c r="F196" s="31">
        <f>(D196-E196)/E196*100</f>
        <v>-42.307692307692314</v>
      </c>
      <c r="G196" s="72">
        <v>26</v>
      </c>
      <c r="H196" s="72">
        <v>1091</v>
      </c>
      <c r="I196" s="72"/>
      <c r="J196" s="72"/>
      <c r="K196" s="72"/>
      <c r="L196" s="72"/>
      <c r="M196" s="31"/>
      <c r="N196" s="113">
        <f>D196/D209*100</f>
        <v>5.9539805648658073E-2</v>
      </c>
    </row>
    <row r="197" spans="1:14">
      <c r="A197" s="264"/>
      <c r="B197" s="202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3"/>
    </row>
    <row r="198" spans="1:14">
      <c r="A198" s="264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3"/>
    </row>
    <row r="199" spans="1:14">
      <c r="A199" s="264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3"/>
    </row>
    <row r="200" spans="1:14">
      <c r="A200" s="264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3"/>
    </row>
    <row r="201" spans="1:14" ht="14.25" thickBot="1">
      <c r="A201" s="260"/>
      <c r="B201" s="15" t="s">
        <v>31</v>
      </c>
      <c r="C201" s="16">
        <f t="shared" ref="C201:L201" si="42">C189+C191+C192+C193+C194+C195+C196+C197</f>
        <v>18.079999999999998</v>
      </c>
      <c r="D201" s="16">
        <f t="shared" si="42"/>
        <v>46.93</v>
      </c>
      <c r="E201" s="16">
        <f t="shared" si="42"/>
        <v>25.43</v>
      </c>
      <c r="F201" s="16">
        <f t="shared" ref="F201:F214" si="43">(D201-E201)/E201*100</f>
        <v>84.545812033031851</v>
      </c>
      <c r="G201" s="16">
        <f t="shared" si="42"/>
        <v>441</v>
      </c>
      <c r="H201" s="16">
        <f t="shared" si="42"/>
        <v>34658.82</v>
      </c>
      <c r="I201" s="16">
        <f t="shared" si="42"/>
        <v>44</v>
      </c>
      <c r="J201" s="16">
        <f t="shared" si="42"/>
        <v>6.02</v>
      </c>
      <c r="K201" s="16">
        <f t="shared" si="42"/>
        <v>9.07</v>
      </c>
      <c r="L201" s="16">
        <f t="shared" si="42"/>
        <v>10.69</v>
      </c>
      <c r="M201" s="16">
        <f>(K201-L201)/L201*100</f>
        <v>-15.15434985968194</v>
      </c>
      <c r="N201" s="109">
        <f>D201/D214*100</f>
        <v>0.75800673187216094</v>
      </c>
    </row>
    <row r="202" spans="1:14" ht="15" thickTop="1" thickBot="1">
      <c r="A202" s="259" t="s">
        <v>49</v>
      </c>
      <c r="B202" s="202" t="s">
        <v>19</v>
      </c>
      <c r="C202" s="32">
        <f>C7+C20+C33+C46+C59+C72+C85+C98+C111+C124+C137+C150+C163+C176+C189</f>
        <v>1390.1172990000002</v>
      </c>
      <c r="D202" s="32">
        <f>D7+D20+D33+D46+D59+D72+D85+D98+D111+D124+D137+D150+D163+D176+D189</f>
        <v>3884.8867449999998</v>
      </c>
      <c r="E202" s="32">
        <f>E7+E20+E33+E46+E59+E72+E85+E98+E111+E124+E137+E150+E163+E176+E189</f>
        <v>2877.0578069999997</v>
      </c>
      <c r="F202" s="32">
        <f t="shared" si="43"/>
        <v>35.029846656118998</v>
      </c>
      <c r="G202" s="32">
        <f t="shared" ref="G202:L213" si="44">G7+G20+G33+G46+G59+G72+G85+G98+G111+G124+G137+G150+G163+G176+G189</f>
        <v>30404</v>
      </c>
      <c r="H202" s="32">
        <f t="shared" si="44"/>
        <v>2896671.2235789993</v>
      </c>
      <c r="I202" s="32">
        <f t="shared" si="44"/>
        <v>3312</v>
      </c>
      <c r="J202" s="32">
        <f t="shared" si="44"/>
        <v>1283.0220180000001</v>
      </c>
      <c r="K202" s="32">
        <f t="shared" si="44"/>
        <v>2765.5030150000002</v>
      </c>
      <c r="L202" s="32">
        <f t="shared" si="44"/>
        <v>2301.0785929999997</v>
      </c>
      <c r="M202" s="32">
        <f t="shared" ref="M202:M214" si="45">(K202-L202)/L202*100</f>
        <v>20.182901332131969</v>
      </c>
      <c r="N202" s="112">
        <f>D202/D214*100</f>
        <v>62.748142025802835</v>
      </c>
    </row>
    <row r="203" spans="1:14" ht="14.25" thickBot="1">
      <c r="A203" s="261"/>
      <c r="B203" s="202" t="s">
        <v>20</v>
      </c>
      <c r="C203" s="32">
        <f t="shared" ref="C203:E213" si="46">C8+C21+C34+C47+C60+C73+C86+C99+C112+C125+C138+C151+C164+C177+C190</f>
        <v>460.54518700000006</v>
      </c>
      <c r="D203" s="32">
        <f t="shared" si="46"/>
        <v>1264.5871730000001</v>
      </c>
      <c r="E203" s="32">
        <f t="shared" si="46"/>
        <v>572.07663200000002</v>
      </c>
      <c r="F203" s="31">
        <f t="shared" si="43"/>
        <v>121.05205880879262</v>
      </c>
      <c r="G203" s="32">
        <f>G8+G21+G34+G47+G60+G73+G86+G99+G112+G125+G138+G151+G164+G177+G190</f>
        <v>15650</v>
      </c>
      <c r="H203" s="32">
        <f>H8+H21+H34+H47+H60+H73+H86+H99+H112+H125+H138+H151+H164+H177+H190</f>
        <v>312960</v>
      </c>
      <c r="I203" s="32">
        <f t="shared" si="44"/>
        <v>1749</v>
      </c>
      <c r="J203" s="32">
        <f t="shared" si="44"/>
        <v>415.40904500000005</v>
      </c>
      <c r="K203" s="32">
        <f t="shared" si="44"/>
        <v>912.93839900000012</v>
      </c>
      <c r="L203" s="32">
        <f t="shared" si="44"/>
        <v>780.44337200000007</v>
      </c>
      <c r="M203" s="31">
        <f t="shared" si="45"/>
        <v>16.976891822460125</v>
      </c>
      <c r="N203" s="108">
        <f>D203/D214*100</f>
        <v>20.425433415154167</v>
      </c>
    </row>
    <row r="204" spans="1:14" ht="14.25" thickBot="1">
      <c r="A204" s="261"/>
      <c r="B204" s="202" t="s">
        <v>21</v>
      </c>
      <c r="C204" s="32">
        <f t="shared" si="46"/>
        <v>39.702370000000002</v>
      </c>
      <c r="D204" s="32">
        <f t="shared" si="46"/>
        <v>271.62691000000001</v>
      </c>
      <c r="E204" s="32">
        <f t="shared" si="46"/>
        <v>193.857</v>
      </c>
      <c r="F204" s="31">
        <f t="shared" si="43"/>
        <v>40.117153365625178</v>
      </c>
      <c r="G204" s="32">
        <f t="shared" ref="G204:H213" si="47">G9+G22+G35+G48+G61+G74+G87+G100+G113+G126+G139+G152+G165+G178+G191</f>
        <v>380</v>
      </c>
      <c r="H204" s="32">
        <f>H9+H22+H35+H48+H61+H74+H87+H100+H113+H126+H139+H152+H165+H178+H191</f>
        <v>382878.26236200001</v>
      </c>
      <c r="I204" s="32">
        <f t="shared" si="44"/>
        <v>23</v>
      </c>
      <c r="J204" s="32">
        <f t="shared" si="44"/>
        <v>2.2820000000000107</v>
      </c>
      <c r="K204" s="32">
        <f t="shared" si="44"/>
        <v>561.305656</v>
      </c>
      <c r="L204" s="32">
        <f t="shared" si="44"/>
        <v>106.70678699999999</v>
      </c>
      <c r="M204" s="31">
        <f t="shared" si="45"/>
        <v>426.02619925197456</v>
      </c>
      <c r="N204" s="108">
        <f>D204/D214*100</f>
        <v>4.3872794872711189</v>
      </c>
    </row>
    <row r="205" spans="1:14" ht="14.25" thickBot="1">
      <c r="A205" s="261"/>
      <c r="B205" s="202" t="s">
        <v>22</v>
      </c>
      <c r="C205" s="32">
        <f t="shared" si="46"/>
        <v>21.273906</v>
      </c>
      <c r="D205" s="32">
        <f t="shared" si="46"/>
        <v>106.30545400000001</v>
      </c>
      <c r="E205" s="32">
        <f t="shared" si="46"/>
        <v>101.91151199999999</v>
      </c>
      <c r="F205" s="31">
        <f t="shared" si="43"/>
        <v>4.3115266506889078</v>
      </c>
      <c r="G205" s="32">
        <f t="shared" si="47"/>
        <v>5583</v>
      </c>
      <c r="H205" s="32">
        <f t="shared" si="47"/>
        <v>91997.61</v>
      </c>
      <c r="I205" s="32">
        <f t="shared" si="44"/>
        <v>90</v>
      </c>
      <c r="J205" s="32">
        <f t="shared" si="44"/>
        <v>5.4705000000000004</v>
      </c>
      <c r="K205" s="32">
        <f t="shared" si="44"/>
        <v>22.098520000000001</v>
      </c>
      <c r="L205" s="32">
        <f t="shared" si="44"/>
        <v>6.426000000000001</v>
      </c>
      <c r="M205" s="31">
        <f t="shared" si="45"/>
        <v>243.8923124805477</v>
      </c>
      <c r="N205" s="108">
        <f>D205/D214*100</f>
        <v>1.7170306790267704</v>
      </c>
    </row>
    <row r="206" spans="1:14" ht="14.25" thickBot="1">
      <c r="A206" s="261"/>
      <c r="B206" s="202" t="s">
        <v>23</v>
      </c>
      <c r="C206" s="32">
        <f t="shared" si="46"/>
        <v>11.958874000000002</v>
      </c>
      <c r="D206" s="32">
        <f t="shared" si="46"/>
        <v>14.501282</v>
      </c>
      <c r="E206" s="32">
        <f t="shared" si="46"/>
        <v>16.344608000000001</v>
      </c>
      <c r="F206" s="31">
        <f t="shared" si="43"/>
        <v>-11.277884425248994</v>
      </c>
      <c r="G206" s="32">
        <f t="shared" si="47"/>
        <v>257</v>
      </c>
      <c r="H206" s="32">
        <f t="shared" si="47"/>
        <v>30100.761399999999</v>
      </c>
      <c r="I206" s="32">
        <f t="shared" si="44"/>
        <v>4</v>
      </c>
      <c r="J206" s="32">
        <f t="shared" si="44"/>
        <v>0</v>
      </c>
      <c r="K206" s="32">
        <f t="shared" si="44"/>
        <v>1.8794299999999999</v>
      </c>
      <c r="L206" s="32">
        <f t="shared" si="44"/>
        <v>0.76</v>
      </c>
      <c r="M206" s="31">
        <f t="shared" si="45"/>
        <v>147.29342105263157</v>
      </c>
      <c r="N206" s="108">
        <f>D206/D214*100</f>
        <v>0.23422265878492635</v>
      </c>
    </row>
    <row r="207" spans="1:14" ht="14.25" thickBot="1">
      <c r="A207" s="261"/>
      <c r="B207" s="202" t="s">
        <v>24</v>
      </c>
      <c r="C207" s="32">
        <f t="shared" si="46"/>
        <v>104.73541900000001</v>
      </c>
      <c r="D207" s="32">
        <f t="shared" si="46"/>
        <v>435.63621399999994</v>
      </c>
      <c r="E207" s="32">
        <f t="shared" si="46"/>
        <v>215.88640700000002</v>
      </c>
      <c r="F207" s="31">
        <f t="shared" si="43"/>
        <v>101.78955222502725</v>
      </c>
      <c r="G207" s="32">
        <f t="shared" si="47"/>
        <v>367</v>
      </c>
      <c r="H207" s="32">
        <f t="shared" si="47"/>
        <v>847137.09169999999</v>
      </c>
      <c r="I207" s="32">
        <f t="shared" si="44"/>
        <v>130</v>
      </c>
      <c r="J207" s="32">
        <f t="shared" si="44"/>
        <v>85.35536000000009</v>
      </c>
      <c r="K207" s="32">
        <f t="shared" si="44"/>
        <v>981.87451099999998</v>
      </c>
      <c r="L207" s="32">
        <f t="shared" si="44"/>
        <v>260.70205000000004</v>
      </c>
      <c r="M207" s="31">
        <f t="shared" si="45"/>
        <v>276.62707715570309</v>
      </c>
      <c r="N207" s="108">
        <f>D207/D214*100</f>
        <v>7.0363346017323938</v>
      </c>
    </row>
    <row r="208" spans="1:14" ht="14.25" thickBot="1">
      <c r="A208" s="261"/>
      <c r="B208" s="202" t="s">
        <v>25</v>
      </c>
      <c r="C208" s="32">
        <f t="shared" si="46"/>
        <v>290.23802000000001</v>
      </c>
      <c r="D208" s="32">
        <f t="shared" si="46"/>
        <v>915.11389000000008</v>
      </c>
      <c r="E208" s="32">
        <f t="shared" si="46"/>
        <v>262.89012000000002</v>
      </c>
      <c r="F208" s="31">
        <f t="shared" si="43"/>
        <v>248.09748270494148</v>
      </c>
      <c r="G208" s="32">
        <f t="shared" si="47"/>
        <v>219</v>
      </c>
      <c r="H208" s="32">
        <f t="shared" si="47"/>
        <v>11968.715200000001</v>
      </c>
      <c r="I208" s="32">
        <f t="shared" si="44"/>
        <v>713</v>
      </c>
      <c r="J208" s="32">
        <f t="shared" si="44"/>
        <v>208.25999999999996</v>
      </c>
      <c r="K208" s="32">
        <f t="shared" si="44"/>
        <v>670.17319999999995</v>
      </c>
      <c r="L208" s="32">
        <f t="shared" si="44"/>
        <v>76.393799999999999</v>
      </c>
      <c r="M208" s="31">
        <f t="shared" si="45"/>
        <v>777.26124371349488</v>
      </c>
      <c r="N208" s="108">
        <f>D208/D214*100</f>
        <v>14.780790305768596</v>
      </c>
    </row>
    <row r="209" spans="1:14" ht="14.25" thickBot="1">
      <c r="A209" s="261"/>
      <c r="B209" s="202" t="s">
        <v>26</v>
      </c>
      <c r="C209" s="32">
        <f t="shared" si="46"/>
        <v>124.15444999999983</v>
      </c>
      <c r="D209" s="32">
        <f t="shared" si="46"/>
        <v>503.86459399999984</v>
      </c>
      <c r="E209" s="32">
        <f t="shared" si="46"/>
        <v>379.43719399999992</v>
      </c>
      <c r="F209" s="31">
        <f t="shared" si="43"/>
        <v>32.792620746610297</v>
      </c>
      <c r="G209" s="32">
        <f t="shared" si="47"/>
        <v>15465</v>
      </c>
      <c r="H209" s="32">
        <f t="shared" si="47"/>
        <v>6725820.7550000008</v>
      </c>
      <c r="I209" s="32">
        <f t="shared" si="44"/>
        <v>457</v>
      </c>
      <c r="J209" s="32">
        <f t="shared" si="44"/>
        <v>47.318398000000002</v>
      </c>
      <c r="K209" s="32">
        <f t="shared" si="44"/>
        <v>135.75334900000001</v>
      </c>
      <c r="L209" s="32">
        <f t="shared" si="44"/>
        <v>65.785069000000007</v>
      </c>
      <c r="M209" s="31">
        <f t="shared" si="45"/>
        <v>106.35890645641794</v>
      </c>
      <c r="N209" s="108">
        <f>D209/D214*100</f>
        <v>8.1383497593017928</v>
      </c>
    </row>
    <row r="210" spans="1:14" ht="14.25" thickBot="1">
      <c r="A210" s="261"/>
      <c r="B210" s="202" t="s">
        <v>27</v>
      </c>
      <c r="C210" s="32">
        <f t="shared" si="46"/>
        <v>0.11377</v>
      </c>
      <c r="D210" s="32">
        <f t="shared" si="46"/>
        <v>59.302802</v>
      </c>
      <c r="E210" s="32">
        <f t="shared" si="46"/>
        <v>20.437557000000002</v>
      </c>
      <c r="F210" s="31">
        <f t="shared" si="43"/>
        <v>190.16580602074896</v>
      </c>
      <c r="G210" s="32">
        <f t="shared" si="47"/>
        <v>20</v>
      </c>
      <c r="H210" s="32">
        <f t="shared" si="47"/>
        <v>25788.86</v>
      </c>
      <c r="I210" s="32">
        <f t="shared" si="44"/>
        <v>2</v>
      </c>
      <c r="J210" s="32">
        <f t="shared" si="44"/>
        <v>0.42304000000000003</v>
      </c>
      <c r="K210" s="32">
        <f t="shared" si="44"/>
        <v>95.42304</v>
      </c>
      <c r="L210" s="32">
        <f t="shared" si="44"/>
        <v>2.7</v>
      </c>
      <c r="M210" s="31">
        <f t="shared" si="45"/>
        <v>3434.186666666666</v>
      </c>
      <c r="N210" s="108">
        <f>D210/D214*100</f>
        <v>0.95785048231156722</v>
      </c>
    </row>
    <row r="211" spans="1:14" ht="14.25" thickBot="1">
      <c r="A211" s="261"/>
      <c r="B211" s="14" t="s">
        <v>28</v>
      </c>
      <c r="C211" s="32">
        <f t="shared" si="46"/>
        <v>0</v>
      </c>
      <c r="D211" s="32">
        <f t="shared" si="46"/>
        <v>56.877338999999999</v>
      </c>
      <c r="E211" s="32">
        <f t="shared" si="46"/>
        <v>16.170000000000002</v>
      </c>
      <c r="F211" s="31">
        <f t="shared" si="43"/>
        <v>251.74606679035247</v>
      </c>
      <c r="G211" s="32">
        <f t="shared" si="47"/>
        <v>14</v>
      </c>
      <c r="H211" s="32">
        <f t="shared" si="47"/>
        <v>23659.99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0</v>
      </c>
      <c r="M211" s="31" t="e">
        <f t="shared" si="45"/>
        <v>#DIV/0!</v>
      </c>
      <c r="N211" s="108">
        <f>D211/D214*100</f>
        <v>0.91867474649424685</v>
      </c>
    </row>
    <row r="212" spans="1:14" ht="14.25" thickBot="1">
      <c r="A212" s="261"/>
      <c r="B212" s="14" t="s">
        <v>29</v>
      </c>
      <c r="C212" s="32">
        <f t="shared" si="46"/>
        <v>0</v>
      </c>
      <c r="D212" s="32">
        <f t="shared" si="46"/>
        <v>0</v>
      </c>
      <c r="E212" s="32">
        <f t="shared" si="46"/>
        <v>0</v>
      </c>
      <c r="F212" s="31" t="e">
        <f t="shared" si="43"/>
        <v>#DIV/0!</v>
      </c>
      <c r="G212" s="32">
        <f t="shared" si="47"/>
        <v>0</v>
      </c>
      <c r="H212" s="32">
        <f t="shared" si="47"/>
        <v>0</v>
      </c>
      <c r="I212" s="32">
        <f t="shared" si="44"/>
        <v>0</v>
      </c>
      <c r="J212" s="32">
        <f t="shared" si="44"/>
        <v>0.42304000000000003</v>
      </c>
      <c r="K212" s="32">
        <f t="shared" si="44"/>
        <v>0.42304000000000003</v>
      </c>
      <c r="L212" s="32">
        <f t="shared" si="44"/>
        <v>2.7</v>
      </c>
      <c r="M212" s="31">
        <f t="shared" si="45"/>
        <v>-84.331851851851852</v>
      </c>
      <c r="N212" s="108">
        <f>D212/D214*100</f>
        <v>0</v>
      </c>
    </row>
    <row r="213" spans="1:14" ht="14.25" thickBot="1">
      <c r="A213" s="261"/>
      <c r="B213" s="14" t="s">
        <v>30</v>
      </c>
      <c r="C213" s="32">
        <f t="shared" si="46"/>
        <v>0</v>
      </c>
      <c r="D213" s="32">
        <f t="shared" si="46"/>
        <v>2.2397169999999997</v>
      </c>
      <c r="E213" s="32">
        <f t="shared" si="46"/>
        <v>0</v>
      </c>
      <c r="F213" s="31" t="e">
        <f t="shared" si="43"/>
        <v>#DIV/0!</v>
      </c>
      <c r="G213" s="32">
        <f t="shared" si="47"/>
        <v>2</v>
      </c>
      <c r="H213" s="32">
        <f t="shared" si="47"/>
        <v>22.57</v>
      </c>
      <c r="I213" s="32">
        <f t="shared" si="44"/>
        <v>1</v>
      </c>
      <c r="J213" s="32">
        <f t="shared" si="44"/>
        <v>0</v>
      </c>
      <c r="K213" s="32">
        <f t="shared" si="44"/>
        <v>95</v>
      </c>
      <c r="L213" s="32">
        <f t="shared" si="44"/>
        <v>0</v>
      </c>
      <c r="M213" s="31" t="e">
        <f t="shared" si="45"/>
        <v>#DIV/0!</v>
      </c>
      <c r="N213" s="108">
        <f>D213/D214*100</f>
        <v>3.6175592659035173E-2</v>
      </c>
    </row>
    <row r="214" spans="1:14" ht="14.25" thickBot="1">
      <c r="A214" s="267"/>
      <c r="B214" s="35" t="s">
        <v>31</v>
      </c>
      <c r="C214" s="36">
        <f t="shared" ref="C214:L214" si="48">C202+C204+C205+C206+C207+C208+C209+C210</f>
        <v>1982.2941079999998</v>
      </c>
      <c r="D214" s="36">
        <f t="shared" si="48"/>
        <v>6191.2378909999998</v>
      </c>
      <c r="E214" s="36">
        <f>E202+E204+E205+E206+E207+E208+E209+E210</f>
        <v>4067.8222049999999</v>
      </c>
      <c r="F214" s="36">
        <f t="shared" si="43"/>
        <v>52.200307166571449</v>
      </c>
      <c r="G214" s="36">
        <f t="shared" si="48"/>
        <v>52695</v>
      </c>
      <c r="H214" s="36">
        <f t="shared" si="48"/>
        <v>11012363.279240999</v>
      </c>
      <c r="I214" s="36">
        <f t="shared" si="48"/>
        <v>4731</v>
      </c>
      <c r="J214" s="36">
        <f t="shared" si="48"/>
        <v>1632.1313159999997</v>
      </c>
      <c r="K214" s="36">
        <f t="shared" si="48"/>
        <v>5234.0107209999996</v>
      </c>
      <c r="L214" s="36">
        <f t="shared" si="48"/>
        <v>2820.5522989999995</v>
      </c>
      <c r="M214" s="36">
        <f t="shared" si="45"/>
        <v>85.566873652924968</v>
      </c>
      <c r="N214" s="114">
        <f>D214/D214*100</f>
        <v>100</v>
      </c>
    </row>
    <row r="219" spans="1:14">
      <c r="A219" s="221" t="s">
        <v>126</v>
      </c>
      <c r="B219" s="221"/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</row>
    <row r="220" spans="1:14">
      <c r="A220" s="221"/>
      <c r="B220" s="221"/>
      <c r="C220" s="221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</row>
    <row r="221" spans="1:14" ht="14.25" thickBot="1">
      <c r="A221" s="271" t="str">
        <f>A3</f>
        <v>财字3号表                                             （2022年1-2月）                                           单位：万元</v>
      </c>
      <c r="B221" s="271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</row>
    <row r="222" spans="1:14" ht="14.25" thickBot="1">
      <c r="A222" s="265" t="s">
        <v>2</v>
      </c>
      <c r="B222" s="37" t="s">
        <v>3</v>
      </c>
      <c r="C222" s="231" t="s">
        <v>4</v>
      </c>
      <c r="D222" s="231"/>
      <c r="E222" s="231"/>
      <c r="F222" s="272"/>
      <c r="G222" s="223" t="s">
        <v>5</v>
      </c>
      <c r="H222" s="272"/>
      <c r="I222" s="223" t="s">
        <v>6</v>
      </c>
      <c r="J222" s="232"/>
      <c r="K222" s="232"/>
      <c r="L222" s="232"/>
      <c r="M222" s="232"/>
      <c r="N222" s="256" t="s">
        <v>7</v>
      </c>
    </row>
    <row r="223" spans="1:14" ht="14.25" thickBot="1">
      <c r="A223" s="265"/>
      <c r="B223" s="24" t="s">
        <v>8</v>
      </c>
      <c r="C223" s="233" t="s">
        <v>9</v>
      </c>
      <c r="D223" s="233" t="s">
        <v>10</v>
      </c>
      <c r="E223" s="233" t="s">
        <v>11</v>
      </c>
      <c r="F223" s="202" t="s">
        <v>12</v>
      </c>
      <c r="G223" s="233" t="s">
        <v>13</v>
      </c>
      <c r="H223" s="224" t="s">
        <v>14</v>
      </c>
      <c r="I223" s="202" t="s">
        <v>13</v>
      </c>
      <c r="J223" s="273" t="s">
        <v>15</v>
      </c>
      <c r="K223" s="274"/>
      <c r="L223" s="275"/>
      <c r="M223" s="96" t="s">
        <v>12</v>
      </c>
      <c r="N223" s="257"/>
    </row>
    <row r="224" spans="1:14" ht="14.25" thickBot="1">
      <c r="A224" s="265"/>
      <c r="B224" s="38" t="s">
        <v>16</v>
      </c>
      <c r="C224" s="234"/>
      <c r="D224" s="234"/>
      <c r="E224" s="234"/>
      <c r="F224" s="205" t="s">
        <v>17</v>
      </c>
      <c r="G224" s="276"/>
      <c r="H224" s="224"/>
      <c r="I224" s="24" t="s">
        <v>18</v>
      </c>
      <c r="J224" s="203" t="s">
        <v>9</v>
      </c>
      <c r="K224" s="25" t="s">
        <v>10</v>
      </c>
      <c r="L224" s="203" t="s">
        <v>11</v>
      </c>
      <c r="M224" s="202" t="s">
        <v>17</v>
      </c>
      <c r="N224" s="115" t="s">
        <v>17</v>
      </c>
    </row>
    <row r="225" spans="1:14" ht="14.25" thickBot="1">
      <c r="A225" s="261"/>
      <c r="B225" s="202" t="s">
        <v>19</v>
      </c>
      <c r="C225" s="71">
        <v>272.02134999999998</v>
      </c>
      <c r="D225" s="71">
        <v>626.76774499999999</v>
      </c>
      <c r="E225" s="71">
        <v>417.82</v>
      </c>
      <c r="F225" s="31">
        <f t="shared" ref="F225:F232" si="49">(D225-E225)/E225*100</f>
        <v>50.009033794456947</v>
      </c>
      <c r="G225" s="75">
        <v>4316</v>
      </c>
      <c r="H225" s="75">
        <v>437472.06</v>
      </c>
      <c r="I225" s="75">
        <v>459</v>
      </c>
      <c r="J225" s="72">
        <v>87.709243000000015</v>
      </c>
      <c r="K225" s="72">
        <v>299.35461400000003</v>
      </c>
      <c r="L225" s="72">
        <v>407.72</v>
      </c>
      <c r="M225" s="31">
        <f t="shared" ref="M225:M232" si="50">(K225-L225)/L225*100</f>
        <v>-26.578383694692437</v>
      </c>
      <c r="N225" s="108">
        <f t="shared" ref="N225:N233" si="51">D225/D381*100</f>
        <v>35.438010214307461</v>
      </c>
    </row>
    <row r="226" spans="1:14" ht="14.25" thickBot="1">
      <c r="A226" s="261"/>
      <c r="B226" s="202" t="s">
        <v>20</v>
      </c>
      <c r="C226" s="71">
        <v>80.139264999999995</v>
      </c>
      <c r="D226" s="71">
        <v>197.10804300000001</v>
      </c>
      <c r="E226" s="71">
        <v>105.85</v>
      </c>
      <c r="F226" s="31">
        <f t="shared" si="49"/>
        <v>86.214495040151178</v>
      </c>
      <c r="G226" s="75">
        <v>2313</v>
      </c>
      <c r="H226" s="75">
        <v>46260</v>
      </c>
      <c r="I226" s="75">
        <v>256</v>
      </c>
      <c r="J226" s="72">
        <v>32.784272000000001</v>
      </c>
      <c r="K226" s="72">
        <v>151.426692</v>
      </c>
      <c r="L226" s="72">
        <v>147.96</v>
      </c>
      <c r="M226" s="31">
        <f t="shared" si="50"/>
        <v>2.3429927007299236</v>
      </c>
      <c r="N226" s="108">
        <f t="shared" si="51"/>
        <v>32.623614566507257</v>
      </c>
    </row>
    <row r="227" spans="1:14" ht="14.25" thickBot="1">
      <c r="A227" s="261"/>
      <c r="B227" s="202" t="s">
        <v>21</v>
      </c>
      <c r="C227" s="71">
        <v>14.891038999999999</v>
      </c>
      <c r="D227" s="71">
        <v>67.977442999999994</v>
      </c>
      <c r="E227" s="71">
        <v>531.91</v>
      </c>
      <c r="F227" s="31">
        <f t="shared" si="49"/>
        <v>-87.220123141132902</v>
      </c>
      <c r="G227" s="75">
        <v>25</v>
      </c>
      <c r="H227" s="75">
        <v>54250.38</v>
      </c>
      <c r="I227" s="75">
        <v>4</v>
      </c>
      <c r="J227" s="72">
        <v>5.1885000000000012</v>
      </c>
      <c r="K227" s="72">
        <v>18.836137000000001</v>
      </c>
      <c r="L227" s="72">
        <v>196.29</v>
      </c>
      <c r="M227" s="31">
        <f t="shared" si="50"/>
        <v>-90.403924295684959</v>
      </c>
      <c r="N227" s="108">
        <f t="shared" si="51"/>
        <v>75.284420076241702</v>
      </c>
    </row>
    <row r="228" spans="1:14" ht="14.25" thickBot="1">
      <c r="A228" s="261"/>
      <c r="B228" s="202" t="s">
        <v>22</v>
      </c>
      <c r="C228" s="71">
        <v>2.994478</v>
      </c>
      <c r="D228" s="71">
        <v>7.4226229999999997</v>
      </c>
      <c r="E228" s="71">
        <v>3.53</v>
      </c>
      <c r="F228" s="31">
        <f t="shared" si="49"/>
        <v>110.27260623229462</v>
      </c>
      <c r="G228" s="75">
        <v>1016</v>
      </c>
      <c r="H228" s="75">
        <v>8728.2800000000007</v>
      </c>
      <c r="I228" s="75">
        <v>0</v>
      </c>
      <c r="J228" s="72">
        <v>0</v>
      </c>
      <c r="K228" s="72">
        <v>0</v>
      </c>
      <c r="L228" s="72">
        <v>2.42</v>
      </c>
      <c r="M228" s="31">
        <f t="shared" si="50"/>
        <v>-100</v>
      </c>
      <c r="N228" s="108">
        <f t="shared" si="51"/>
        <v>25.173270455406332</v>
      </c>
    </row>
    <row r="229" spans="1:14" ht="14.25" thickBot="1">
      <c r="A229" s="261"/>
      <c r="B229" s="202" t="s">
        <v>23</v>
      </c>
      <c r="C229" s="71">
        <v>0.243398</v>
      </c>
      <c r="D229" s="71">
        <v>1.214156</v>
      </c>
      <c r="E229" s="71">
        <v>3.44</v>
      </c>
      <c r="F229" s="31">
        <f t="shared" si="49"/>
        <v>-64.704767441860469</v>
      </c>
      <c r="G229" s="75">
        <v>30</v>
      </c>
      <c r="H229" s="75">
        <v>1449.4</v>
      </c>
      <c r="I229" s="75">
        <v>0</v>
      </c>
      <c r="J229" s="72">
        <v>0</v>
      </c>
      <c r="K229" s="72"/>
      <c r="L229" s="72">
        <v>0</v>
      </c>
      <c r="M229" s="31" t="e">
        <f t="shared" si="50"/>
        <v>#DIV/0!</v>
      </c>
      <c r="N229" s="108">
        <f t="shared" si="51"/>
        <v>16.019296682267861</v>
      </c>
    </row>
    <row r="230" spans="1:14" ht="14.25" thickBot="1">
      <c r="A230" s="261"/>
      <c r="B230" s="202" t="s">
        <v>24</v>
      </c>
      <c r="C230" s="71">
        <v>5.2950790000000003</v>
      </c>
      <c r="D230" s="71">
        <v>85.168994999999995</v>
      </c>
      <c r="E230" s="71">
        <v>44.29</v>
      </c>
      <c r="F230" s="31">
        <f t="shared" si="49"/>
        <v>92.298475953939928</v>
      </c>
      <c r="G230" s="75">
        <v>75</v>
      </c>
      <c r="H230" s="75">
        <v>113640.45</v>
      </c>
      <c r="I230" s="75">
        <v>12</v>
      </c>
      <c r="J230" s="72">
        <v>2.3458410000000001</v>
      </c>
      <c r="K230" s="72">
        <v>10.695859</v>
      </c>
      <c r="L230" s="72">
        <v>9.15</v>
      </c>
      <c r="M230" s="31">
        <f t="shared" si="50"/>
        <v>16.89463387978142</v>
      </c>
      <c r="N230" s="108">
        <f t="shared" si="51"/>
        <v>65.852390739063665</v>
      </c>
    </row>
    <row r="231" spans="1:14" ht="14.25" thickBot="1">
      <c r="A231" s="261"/>
      <c r="B231" s="202" t="s">
        <v>25</v>
      </c>
      <c r="C231" s="71">
        <v>17.758900000000001</v>
      </c>
      <c r="D231" s="71">
        <v>304.67497500000002</v>
      </c>
      <c r="E231" s="71">
        <v>132.72</v>
      </c>
      <c r="F231" s="31">
        <f t="shared" si="49"/>
        <v>129.56221745027125</v>
      </c>
      <c r="G231" s="75">
        <v>57</v>
      </c>
      <c r="H231" s="75">
        <v>6359.05</v>
      </c>
      <c r="I231" s="75">
        <v>404</v>
      </c>
      <c r="J231" s="72">
        <v>55.519999999999996</v>
      </c>
      <c r="K231" s="72">
        <v>119.07695</v>
      </c>
      <c r="L231" s="72">
        <v>39.64</v>
      </c>
      <c r="M231" s="31">
        <f t="shared" si="50"/>
        <v>200.3959384460141</v>
      </c>
      <c r="N231" s="108">
        <f t="shared" si="51"/>
        <v>58.512296297420129</v>
      </c>
    </row>
    <row r="232" spans="1:14" ht="14.25" thickBot="1">
      <c r="A232" s="261"/>
      <c r="B232" s="202" t="s">
        <v>26</v>
      </c>
      <c r="C232" s="71">
        <v>18.918963000000002</v>
      </c>
      <c r="D232" s="71">
        <v>160.87676300000001</v>
      </c>
      <c r="E232" s="71">
        <v>43.19</v>
      </c>
      <c r="F232" s="31">
        <f t="shared" si="49"/>
        <v>272.48613799490624</v>
      </c>
      <c r="G232" s="75">
        <v>1864</v>
      </c>
      <c r="H232" s="75">
        <v>1336091.17</v>
      </c>
      <c r="I232" s="75">
        <v>54</v>
      </c>
      <c r="J232" s="72">
        <v>17.061198999999998</v>
      </c>
      <c r="K232" s="72">
        <v>25.487812999999999</v>
      </c>
      <c r="L232" s="72">
        <v>14.98</v>
      </c>
      <c r="M232" s="31">
        <f t="shared" si="50"/>
        <v>70.145614152202924</v>
      </c>
      <c r="N232" s="108">
        <f t="shared" si="51"/>
        <v>29.71859965416667</v>
      </c>
    </row>
    <row r="233" spans="1:14" ht="14.25" thickBot="1">
      <c r="A233" s="261"/>
      <c r="B233" s="202" t="s">
        <v>27</v>
      </c>
      <c r="C233" s="11"/>
      <c r="D233" s="11"/>
      <c r="E233" s="11"/>
      <c r="F233" s="31"/>
      <c r="G233" s="13">
        <v>0</v>
      </c>
      <c r="H233" s="13">
        <v>0</v>
      </c>
      <c r="I233" s="13">
        <v>0</v>
      </c>
      <c r="J233" s="23"/>
      <c r="K233" s="23"/>
      <c r="L233" s="23"/>
      <c r="M233" s="31"/>
      <c r="N233" s="108">
        <f t="shared" si="51"/>
        <v>0</v>
      </c>
    </row>
    <row r="234" spans="1:14" ht="14.25" thickBot="1">
      <c r="A234" s="261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8"/>
    </row>
    <row r="235" spans="1:14" ht="14.25" thickBot="1">
      <c r="A235" s="261"/>
      <c r="B235" s="14" t="s">
        <v>29</v>
      </c>
      <c r="C235" s="11"/>
      <c r="D235" s="11"/>
      <c r="E235" s="11"/>
      <c r="F235" s="31"/>
      <c r="G235" s="13">
        <v>0</v>
      </c>
      <c r="H235" s="13">
        <v>0</v>
      </c>
      <c r="I235" s="13">
        <v>0</v>
      </c>
      <c r="J235" s="23"/>
      <c r="K235" s="23"/>
      <c r="L235" s="23"/>
      <c r="M235" s="31"/>
      <c r="N235" s="108"/>
    </row>
    <row r="236" spans="1:14" ht="14.25" thickBot="1">
      <c r="A236" s="261"/>
      <c r="B236" s="14" t="s">
        <v>30</v>
      </c>
      <c r="C236" s="11"/>
      <c r="D236" s="11"/>
      <c r="E236" s="11"/>
      <c r="F236" s="31"/>
      <c r="G236" s="13">
        <v>0</v>
      </c>
      <c r="H236" s="13">
        <v>0</v>
      </c>
      <c r="I236" s="13">
        <v>0</v>
      </c>
      <c r="J236" s="23"/>
      <c r="K236" s="23"/>
      <c r="L236" s="23"/>
      <c r="M236" s="31"/>
      <c r="N236" s="108">
        <f>D236/D392*100</f>
        <v>0</v>
      </c>
    </row>
    <row r="237" spans="1:14" ht="14.25" thickBot="1">
      <c r="A237" s="262"/>
      <c r="B237" s="15" t="s">
        <v>31</v>
      </c>
      <c r="C237" s="16">
        <f t="shared" ref="C237:L237" si="52">C225+C227+C228+C229+C230+C231+C232+C233</f>
        <v>332.12320699999998</v>
      </c>
      <c r="D237" s="16">
        <f t="shared" si="52"/>
        <v>1254.1027000000001</v>
      </c>
      <c r="E237" s="16">
        <f t="shared" si="52"/>
        <v>1176.9000000000001</v>
      </c>
      <c r="F237" s="16">
        <f>(D237-E237)/E237*100</f>
        <v>6.5598351601665428</v>
      </c>
      <c r="G237" s="16">
        <f t="shared" si="52"/>
        <v>7383</v>
      </c>
      <c r="H237" s="16">
        <f t="shared" si="52"/>
        <v>1957990.79</v>
      </c>
      <c r="I237" s="16">
        <f t="shared" si="52"/>
        <v>933</v>
      </c>
      <c r="J237" s="16">
        <f t="shared" si="52"/>
        <v>167.82478300000002</v>
      </c>
      <c r="K237" s="16">
        <f t="shared" si="52"/>
        <v>473.45137300000005</v>
      </c>
      <c r="L237" s="16">
        <f t="shared" si="52"/>
        <v>670.19999999999993</v>
      </c>
      <c r="M237" s="16">
        <f t="shared" ref="M237:M239" si="53">(K237-L237)/L237*100</f>
        <v>-29.356703521336904</v>
      </c>
      <c r="N237" s="109">
        <f>D237/D393*100</f>
        <v>40.539356352371215</v>
      </c>
    </row>
    <row r="238" spans="1:14" ht="15" thickTop="1" thickBot="1">
      <c r="A238" s="261" t="s">
        <v>32</v>
      </c>
      <c r="B238" s="202" t="s">
        <v>19</v>
      </c>
      <c r="C238" s="19">
        <v>113.24471200000001</v>
      </c>
      <c r="D238" s="19">
        <v>292.05539299999998</v>
      </c>
      <c r="E238" s="19">
        <v>213.18891099999999</v>
      </c>
      <c r="F238" s="31">
        <f>(D238-E238)/E238*100</f>
        <v>36.99370742599271</v>
      </c>
      <c r="G238" s="20">
        <v>2286</v>
      </c>
      <c r="H238" s="20">
        <v>282082.72759999998</v>
      </c>
      <c r="I238" s="20">
        <v>193</v>
      </c>
      <c r="J238" s="19">
        <v>58.506774999999998</v>
      </c>
      <c r="K238" s="20">
        <v>130.70159799999999</v>
      </c>
      <c r="L238" s="20">
        <v>199.63116199999999</v>
      </c>
      <c r="M238" s="31">
        <f t="shared" si="53"/>
        <v>-34.528459038874907</v>
      </c>
      <c r="N238" s="108">
        <f>D238/D381*100</f>
        <v>16.513073754740809</v>
      </c>
    </row>
    <row r="239" spans="1:14" ht="14.25" thickBot="1">
      <c r="A239" s="261"/>
      <c r="B239" s="202" t="s">
        <v>20</v>
      </c>
      <c r="C239" s="20">
        <v>36.650323</v>
      </c>
      <c r="D239" s="20">
        <v>100.119967</v>
      </c>
      <c r="E239" s="20">
        <v>36.404724999999999</v>
      </c>
      <c r="F239" s="31">
        <f>(D239-E239)/E239*100</f>
        <v>175.01915479378022</v>
      </c>
      <c r="G239" s="20">
        <v>1171</v>
      </c>
      <c r="H239" s="20">
        <v>23420</v>
      </c>
      <c r="I239" s="20">
        <v>63</v>
      </c>
      <c r="J239" s="20">
        <v>10.862755999999999</v>
      </c>
      <c r="K239" s="20">
        <v>25.038467000000001</v>
      </c>
      <c r="L239" s="20">
        <v>59.621499999999997</v>
      </c>
      <c r="M239" s="31">
        <f t="shared" si="53"/>
        <v>-58.004298784834333</v>
      </c>
      <c r="N239" s="108">
        <f>D239/D382*100</f>
        <v>16.570989007381225</v>
      </c>
    </row>
    <row r="240" spans="1:14" ht="14.25" thickBot="1">
      <c r="A240" s="261"/>
      <c r="B240" s="202" t="s">
        <v>21</v>
      </c>
      <c r="C240" s="20"/>
      <c r="D240" s="20">
        <v>8.0273289999999999</v>
      </c>
      <c r="E240" s="20">
        <v>7.5295110000000003</v>
      </c>
      <c r="F240" s="31">
        <f>(D240-E240)/E240*100</f>
        <v>6.611558174229371</v>
      </c>
      <c r="G240" s="20">
        <v>4</v>
      </c>
      <c r="H240" s="20">
        <v>15090.3388</v>
      </c>
      <c r="I240" s="20">
        <v>1</v>
      </c>
      <c r="J240" s="20">
        <v>0.13</v>
      </c>
      <c r="K240" s="20">
        <v>0.13</v>
      </c>
      <c r="L240" s="20"/>
      <c r="M240" s="31"/>
      <c r="N240" s="108">
        <f>D240/D383*100</f>
        <v>8.8901962453368135</v>
      </c>
    </row>
    <row r="241" spans="1:14" ht="14.25" thickBot="1">
      <c r="A241" s="261"/>
      <c r="B241" s="202" t="s">
        <v>22</v>
      </c>
      <c r="C241" s="21"/>
      <c r="D241" s="21">
        <v>10.540944</v>
      </c>
      <c r="E241" s="20">
        <v>10.80941</v>
      </c>
      <c r="F241" s="31">
        <f>(D241-E241)/E241*100</f>
        <v>-2.4836323166574319</v>
      </c>
      <c r="G241" s="20">
        <v>6</v>
      </c>
      <c r="H241" s="20">
        <v>93500.76</v>
      </c>
      <c r="I241" s="20">
        <v>2</v>
      </c>
      <c r="J241" s="21">
        <v>2.4500000000000002</v>
      </c>
      <c r="K241" s="20">
        <v>2.4500000000000002</v>
      </c>
      <c r="L241" s="20">
        <v>5</v>
      </c>
      <c r="M241" s="31"/>
      <c r="N241" s="108">
        <f>D241/D384*100</f>
        <v>35.748822776974215</v>
      </c>
    </row>
    <row r="242" spans="1:14" ht="14.25" thickBot="1">
      <c r="A242" s="261"/>
      <c r="B242" s="202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8"/>
    </row>
    <row r="243" spans="1:14" ht="14.25" thickBot="1">
      <c r="A243" s="261"/>
      <c r="B243" s="202" t="s">
        <v>24</v>
      </c>
      <c r="C243" s="20">
        <v>0.8</v>
      </c>
      <c r="D243" s="20">
        <v>3.7865570000000002</v>
      </c>
      <c r="E243" s="20">
        <v>3.701651</v>
      </c>
      <c r="F243" s="31">
        <f>(D243-E243)/E243*100</f>
        <v>2.2937332557823562</v>
      </c>
      <c r="G243" s="20">
        <v>6</v>
      </c>
      <c r="H243" s="20">
        <v>5320</v>
      </c>
      <c r="I243" s="20">
        <v>3</v>
      </c>
      <c r="J243" s="20"/>
      <c r="K243" s="20">
        <v>0.1285</v>
      </c>
      <c r="L243" s="20">
        <v>0.193</v>
      </c>
      <c r="M243" s="31">
        <f>(K243-L243)/L243*100</f>
        <v>-33.419689119170989</v>
      </c>
      <c r="N243" s="108">
        <f>D243/D386*100</f>
        <v>2.9277535929564125</v>
      </c>
    </row>
    <row r="244" spans="1:14" ht="14.25" thickBot="1">
      <c r="A244" s="261"/>
      <c r="B244" s="202" t="s">
        <v>25</v>
      </c>
      <c r="C244" s="39"/>
      <c r="D244" s="39"/>
      <c r="E244" s="22">
        <v>1.6896</v>
      </c>
      <c r="F244" s="31"/>
      <c r="G244" s="22"/>
      <c r="H244" s="22"/>
      <c r="I244" s="22"/>
      <c r="J244" s="39"/>
      <c r="K244" s="22"/>
      <c r="L244" s="22"/>
      <c r="M244" s="31"/>
      <c r="N244" s="108">
        <f>D244/D387*100</f>
        <v>0</v>
      </c>
    </row>
    <row r="245" spans="1:14" ht="14.25" thickBot="1">
      <c r="A245" s="261"/>
      <c r="B245" s="202" t="s">
        <v>26</v>
      </c>
      <c r="C245" s="20">
        <v>7.59</v>
      </c>
      <c r="D245" s="20">
        <v>222.8</v>
      </c>
      <c r="E245" s="20">
        <v>185.69</v>
      </c>
      <c r="F245" s="31">
        <f>(D245-E245)/E245*100</f>
        <v>19.984921105067592</v>
      </c>
      <c r="G245" s="20">
        <v>5759</v>
      </c>
      <c r="H245" s="20">
        <v>632896.64500000002</v>
      </c>
      <c r="I245" s="20">
        <v>154</v>
      </c>
      <c r="J245" s="20">
        <v>3.3563610000000001</v>
      </c>
      <c r="K245" s="20">
        <v>28.865794000000001</v>
      </c>
      <c r="L245" s="20">
        <v>7.1823980000000001</v>
      </c>
      <c r="M245" s="31">
        <f>(K245-L245)/L245*100</f>
        <v>301.89633044562555</v>
      </c>
      <c r="N245" s="108">
        <f>D245/D388*100</f>
        <v>41.157615801533339</v>
      </c>
    </row>
    <row r="246" spans="1:14" ht="14.25" thickBot="1">
      <c r="A246" s="261"/>
      <c r="B246" s="202" t="s">
        <v>27</v>
      </c>
      <c r="C246" s="20"/>
      <c r="D246" s="20">
        <v>0.37735800000000003</v>
      </c>
      <c r="E246" s="20"/>
      <c r="F246" s="31"/>
      <c r="G246" s="20">
        <v>1</v>
      </c>
      <c r="H246" s="40">
        <v>400</v>
      </c>
      <c r="I246" s="20"/>
      <c r="J246" s="20"/>
      <c r="K246" s="20"/>
      <c r="L246" s="20"/>
      <c r="M246" s="31"/>
      <c r="N246" s="108"/>
    </row>
    <row r="247" spans="1:14" ht="14.25" thickBot="1">
      <c r="A247" s="261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8"/>
    </row>
    <row r="248" spans="1:14" ht="14.25" thickBot="1">
      <c r="A248" s="261"/>
      <c r="B248" s="14" t="s">
        <v>29</v>
      </c>
      <c r="C248" s="40"/>
      <c r="D248" s="40">
        <v>0.37735800000000003</v>
      </c>
      <c r="E248" s="40"/>
      <c r="F248" s="31"/>
      <c r="G248" s="40">
        <v>1</v>
      </c>
      <c r="H248" s="40">
        <v>400</v>
      </c>
      <c r="I248" s="40"/>
      <c r="J248" s="40"/>
      <c r="K248" s="40"/>
      <c r="L248" s="40"/>
      <c r="M248" s="31"/>
      <c r="N248" s="108"/>
    </row>
    <row r="249" spans="1:14" ht="14.25" thickBot="1">
      <c r="A249" s="261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8"/>
    </row>
    <row r="250" spans="1:14" ht="14.25" thickBot="1">
      <c r="A250" s="262"/>
      <c r="B250" s="15" t="s">
        <v>31</v>
      </c>
      <c r="C250" s="16">
        <f t="shared" ref="C250:L250" si="54">C238+C240+C241+C242+C243+C244+C245+C246</f>
        <v>121.63471200000001</v>
      </c>
      <c r="D250" s="16">
        <f t="shared" si="54"/>
        <v>537.587581</v>
      </c>
      <c r="E250" s="16">
        <f t="shared" si="54"/>
        <v>422.609083</v>
      </c>
      <c r="F250" s="16">
        <f>(D250-E250)/E250*100</f>
        <v>27.20682129778077</v>
      </c>
      <c r="G250" s="16">
        <f t="shared" si="54"/>
        <v>8062</v>
      </c>
      <c r="H250" s="16">
        <f t="shared" si="54"/>
        <v>1029290.4714</v>
      </c>
      <c r="I250" s="16">
        <f t="shared" si="54"/>
        <v>353</v>
      </c>
      <c r="J250" s="16">
        <f t="shared" si="54"/>
        <v>64.44313600000001</v>
      </c>
      <c r="K250" s="16">
        <f t="shared" si="54"/>
        <v>162.27589199999997</v>
      </c>
      <c r="L250" s="16">
        <f t="shared" si="54"/>
        <v>212.00656000000001</v>
      </c>
      <c r="M250" s="16">
        <f t="shared" ref="M250" si="55">(K250-L250)/L250*100</f>
        <v>-23.457136420684357</v>
      </c>
      <c r="N250" s="109">
        <f>D250/D393*100</f>
        <v>17.377727132529273</v>
      </c>
    </row>
    <row r="251" spans="1:14" ht="15" thickTop="1" thickBot="1">
      <c r="A251" s="261" t="s">
        <v>97</v>
      </c>
      <c r="B251" s="202" t="s">
        <v>19</v>
      </c>
      <c r="C251" s="104">
        <v>171.92360200000007</v>
      </c>
      <c r="D251" s="104">
        <v>403.25975100000005</v>
      </c>
      <c r="E251" s="72">
        <v>311.20148900000004</v>
      </c>
      <c r="F251" s="31">
        <f>(D251-E251)/E251*100</f>
        <v>29.581562188476546</v>
      </c>
      <c r="G251" s="72">
        <v>3304</v>
      </c>
      <c r="H251" s="72">
        <v>381737.92963999946</v>
      </c>
      <c r="I251" s="72">
        <v>227</v>
      </c>
      <c r="J251" s="72">
        <v>220.9</v>
      </c>
      <c r="K251" s="72">
        <v>283.8</v>
      </c>
      <c r="L251" s="72">
        <v>220.9</v>
      </c>
      <c r="M251" s="31">
        <v>155.4</v>
      </c>
      <c r="N251" s="108">
        <f>D251/D381*100</f>
        <v>22.80066785338018</v>
      </c>
    </row>
    <row r="252" spans="1:14" ht="14.25" thickBot="1">
      <c r="A252" s="261"/>
      <c r="B252" s="202" t="s">
        <v>20</v>
      </c>
      <c r="C252" s="104">
        <v>56.434424000000035</v>
      </c>
      <c r="D252" s="104">
        <v>135.45726900000003</v>
      </c>
      <c r="E252" s="72">
        <v>52.893206000000006</v>
      </c>
      <c r="F252" s="31">
        <f>(D252-E252)/E252*100</f>
        <v>156.09578099690157</v>
      </c>
      <c r="G252" s="72">
        <v>1656</v>
      </c>
      <c r="H252" s="72">
        <v>33120</v>
      </c>
      <c r="I252" s="72">
        <v>172</v>
      </c>
      <c r="J252" s="72">
        <v>76.8</v>
      </c>
      <c r="K252" s="72">
        <v>97.3</v>
      </c>
      <c r="L252" s="72">
        <v>76.8</v>
      </c>
      <c r="M252" s="31">
        <v>55.7</v>
      </c>
      <c r="N252" s="108">
        <f>D252/D382*100</f>
        <v>22.41971289871562</v>
      </c>
    </row>
    <row r="253" spans="1:14" ht="14.25" thickBot="1">
      <c r="A253" s="261"/>
      <c r="B253" s="202" t="s">
        <v>21</v>
      </c>
      <c r="C253" s="104">
        <v>0.59875599999999984</v>
      </c>
      <c r="D253" s="104">
        <v>3.138455</v>
      </c>
      <c r="E253" s="72">
        <v>3.7006790000000001</v>
      </c>
      <c r="F253" s="31">
        <f>(D253-E253)/E253*100</f>
        <v>-15.192455222406483</v>
      </c>
      <c r="G253" s="72">
        <v>50</v>
      </c>
      <c r="H253" s="72">
        <v>7869.3899999999994</v>
      </c>
      <c r="I253" s="72">
        <v>4</v>
      </c>
      <c r="J253" s="72">
        <v>2</v>
      </c>
      <c r="K253" s="72">
        <v>2</v>
      </c>
      <c r="L253" s="72">
        <v>2</v>
      </c>
      <c r="M253" s="31">
        <v>1</v>
      </c>
      <c r="N253" s="108">
        <f>D253/D383*100</f>
        <v>3.475811301263291</v>
      </c>
    </row>
    <row r="254" spans="1:14" ht="14.25" thickBot="1">
      <c r="A254" s="261"/>
      <c r="B254" s="202" t="s">
        <v>22</v>
      </c>
      <c r="C254" s="104">
        <v>-6.9006000000000067E-2</v>
      </c>
      <c r="D254" s="104">
        <v>-0.28999400000000003</v>
      </c>
      <c r="E254" s="72">
        <v>0.177093</v>
      </c>
      <c r="F254" s="31">
        <f>(D254-E254)/E254*100</f>
        <v>-263.75237869368078</v>
      </c>
      <c r="G254" s="72">
        <v>89</v>
      </c>
      <c r="H254" s="72">
        <v>3827.61</v>
      </c>
      <c r="I254" s="72">
        <v>37</v>
      </c>
      <c r="J254" s="72">
        <v>1</v>
      </c>
      <c r="K254" s="72">
        <v>3</v>
      </c>
      <c r="L254" s="72">
        <v>1</v>
      </c>
      <c r="M254" s="31">
        <v>4</v>
      </c>
      <c r="N254" s="108">
        <f>D254/D384*100</f>
        <v>-0.98349295019363181</v>
      </c>
    </row>
    <row r="255" spans="1:14" ht="14.25" thickBot="1">
      <c r="A255" s="261"/>
      <c r="B255" s="202" t="s">
        <v>23</v>
      </c>
      <c r="C255" s="104">
        <v>0</v>
      </c>
      <c r="D255" s="104">
        <v>0</v>
      </c>
      <c r="E255" s="72">
        <v>0</v>
      </c>
      <c r="F255" s="31"/>
      <c r="G255" s="72"/>
      <c r="H255" s="72"/>
      <c r="I255" s="72">
        <v>0</v>
      </c>
      <c r="J255" s="72">
        <v>0</v>
      </c>
      <c r="K255" s="72">
        <v>0</v>
      </c>
      <c r="L255" s="72">
        <v>0</v>
      </c>
      <c r="M255" s="31">
        <v>0</v>
      </c>
      <c r="N255" s="108"/>
    </row>
    <row r="256" spans="1:14" ht="14.25" thickBot="1">
      <c r="A256" s="261"/>
      <c r="B256" s="202" t="s">
        <v>24</v>
      </c>
      <c r="C256" s="104">
        <v>1.190569</v>
      </c>
      <c r="D256" s="104">
        <v>5.9417900000000001</v>
      </c>
      <c r="E256" s="72">
        <v>18.851417000000001</v>
      </c>
      <c r="F256" s="31">
        <f>(D256-E256)/E256*100</f>
        <v>-68.480937003303254</v>
      </c>
      <c r="G256" s="72">
        <v>14</v>
      </c>
      <c r="H256" s="72">
        <v>15823</v>
      </c>
      <c r="I256" s="72">
        <v>6</v>
      </c>
      <c r="J256" s="72">
        <v>10</v>
      </c>
      <c r="K256" s="72">
        <v>10</v>
      </c>
      <c r="L256" s="72">
        <v>10</v>
      </c>
      <c r="M256" s="31">
        <v>14</v>
      </c>
      <c r="N256" s="108">
        <f>D256/D386*100</f>
        <v>4.5941727593411326</v>
      </c>
    </row>
    <row r="257" spans="1:14" ht="14.25" thickBot="1">
      <c r="A257" s="261"/>
      <c r="B257" s="202" t="s">
        <v>25</v>
      </c>
      <c r="C257" s="104">
        <v>0</v>
      </c>
      <c r="D257" s="104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>
        <v>0</v>
      </c>
      <c r="N257" s="108"/>
    </row>
    <row r="258" spans="1:14" ht="14.25" thickBot="1">
      <c r="A258" s="261"/>
      <c r="B258" s="202" t="s">
        <v>26</v>
      </c>
      <c r="C258" s="104">
        <v>19.312598999999956</v>
      </c>
      <c r="D258" s="104">
        <v>50.267679999999991</v>
      </c>
      <c r="E258" s="72">
        <v>51.111391999999995</v>
      </c>
      <c r="F258" s="31">
        <f>(D258-E258)/E258*100</f>
        <v>-1.6507317977174318</v>
      </c>
      <c r="G258" s="72">
        <v>1445</v>
      </c>
      <c r="H258" s="72">
        <v>797203.63</v>
      </c>
      <c r="I258" s="72">
        <v>26</v>
      </c>
      <c r="J258" s="72">
        <v>2</v>
      </c>
      <c r="K258" s="72">
        <v>12</v>
      </c>
      <c r="L258" s="72">
        <v>2</v>
      </c>
      <c r="M258" s="31">
        <v>5</v>
      </c>
      <c r="N258" s="108">
        <f>D258/D388*100</f>
        <v>9.2858970407289991</v>
      </c>
    </row>
    <row r="259" spans="1:14" ht="14.25" thickBot="1">
      <c r="A259" s="261"/>
      <c r="B259" s="202" t="s">
        <v>27</v>
      </c>
      <c r="C259" s="104">
        <v>0</v>
      </c>
      <c r="D259" s="104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>
        <v>0</v>
      </c>
      <c r="N259" s="108"/>
    </row>
    <row r="260" spans="1:14" ht="14.25" thickBot="1">
      <c r="A260" s="261"/>
      <c r="B260" s="14" t="s">
        <v>28</v>
      </c>
      <c r="C260" s="104">
        <v>0</v>
      </c>
      <c r="D260" s="104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>
        <v>0</v>
      </c>
      <c r="N260" s="108"/>
    </row>
    <row r="261" spans="1:14" ht="14.25" thickBot="1">
      <c r="A261" s="261"/>
      <c r="B261" s="14" t="s">
        <v>29</v>
      </c>
      <c r="C261" s="104">
        <v>0</v>
      </c>
      <c r="D261" s="104">
        <v>0</v>
      </c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>
        <v>0</v>
      </c>
      <c r="N261" s="108"/>
    </row>
    <row r="262" spans="1:14" ht="14.25" thickBot="1">
      <c r="A262" s="261"/>
      <c r="B262" s="14" t="s">
        <v>30</v>
      </c>
      <c r="C262" s="104">
        <v>0</v>
      </c>
      <c r="D262" s="104">
        <v>0</v>
      </c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>
        <v>0</v>
      </c>
      <c r="N262" s="108"/>
    </row>
    <row r="263" spans="1:14" ht="14.25" thickBot="1">
      <c r="A263" s="262"/>
      <c r="B263" s="15" t="s">
        <v>31</v>
      </c>
      <c r="C263" s="16">
        <f t="shared" ref="C263:L263" si="56">C251+C253+C254+C255+C256+C257+C258+C259</f>
        <v>192.95652000000004</v>
      </c>
      <c r="D263" s="16">
        <f t="shared" si="56"/>
        <v>462.3176820000001</v>
      </c>
      <c r="E263" s="16">
        <f t="shared" si="56"/>
        <v>385.04207000000008</v>
      </c>
      <c r="F263" s="16">
        <f>(D263-E263)/E263*100</f>
        <v>20.069394494996352</v>
      </c>
      <c r="G263" s="16">
        <f t="shared" si="56"/>
        <v>4902</v>
      </c>
      <c r="H263" s="16">
        <f t="shared" si="56"/>
        <v>1206461.5596399994</v>
      </c>
      <c r="I263" s="16">
        <f t="shared" si="56"/>
        <v>300</v>
      </c>
      <c r="J263" s="16">
        <f t="shared" si="56"/>
        <v>235.9</v>
      </c>
      <c r="K263" s="16">
        <f t="shared" si="56"/>
        <v>310.8</v>
      </c>
      <c r="L263" s="16">
        <f t="shared" si="56"/>
        <v>235.9</v>
      </c>
      <c r="M263" s="16">
        <f t="shared" ref="M263:M265" si="57">(K263-L263)/L263*100</f>
        <v>31.750741839762615</v>
      </c>
      <c r="N263" s="109">
        <f>D263/D393*100</f>
        <v>14.944598443652371</v>
      </c>
    </row>
    <row r="264" spans="1:14" ht="14.25" thickTop="1">
      <c r="A264" s="258" t="s">
        <v>98</v>
      </c>
      <c r="B264" s="18" t="s">
        <v>19</v>
      </c>
      <c r="C264" s="120">
        <v>51.378619</v>
      </c>
      <c r="D264" s="120">
        <v>111.984182</v>
      </c>
      <c r="E264" s="120">
        <v>74.225700000000003</v>
      </c>
      <c r="F264" s="110">
        <f>(D264-E264)/E264*100</f>
        <v>50.869822716390679</v>
      </c>
      <c r="G264" s="121">
        <v>532</v>
      </c>
      <c r="H264" s="121">
        <v>50105.696309999999</v>
      </c>
      <c r="I264" s="121">
        <v>48</v>
      </c>
      <c r="J264" s="121">
        <v>23.266082000000001</v>
      </c>
      <c r="K264" s="121">
        <v>44.920940000000002</v>
      </c>
      <c r="L264" s="121">
        <v>69.857399999999998</v>
      </c>
      <c r="M264" s="110">
        <f t="shared" si="57"/>
        <v>-35.696232611004703</v>
      </c>
      <c r="N264" s="111">
        <f t="shared" ref="N264:N272" si="58">D264/D381*100</f>
        <v>6.3316860467299039</v>
      </c>
    </row>
    <row r="265" spans="1:14">
      <c r="A265" s="259"/>
      <c r="B265" s="202" t="s">
        <v>20</v>
      </c>
      <c r="C265" s="121">
        <v>15.689500000000001</v>
      </c>
      <c r="D265" s="121">
        <v>33.424711000000002</v>
      </c>
      <c r="E265" s="121">
        <v>10.127599999999999</v>
      </c>
      <c r="F265" s="31">
        <f>(D265-E265)/E265*100</f>
        <v>230.03585252182157</v>
      </c>
      <c r="G265" s="121">
        <v>278</v>
      </c>
      <c r="H265" s="121">
        <v>5540</v>
      </c>
      <c r="I265" s="121">
        <v>14</v>
      </c>
      <c r="J265" s="121">
        <v>1.5890789999999999</v>
      </c>
      <c r="K265" s="121">
        <v>8.3799829999999993</v>
      </c>
      <c r="L265" s="121">
        <v>14.3658</v>
      </c>
      <c r="M265" s="31">
        <f t="shared" si="57"/>
        <v>-41.667133052109875</v>
      </c>
      <c r="N265" s="108">
        <f t="shared" si="58"/>
        <v>5.5321684090836181</v>
      </c>
    </row>
    <row r="266" spans="1:14">
      <c r="A266" s="259"/>
      <c r="B266" s="202" t="s">
        <v>21</v>
      </c>
      <c r="C266" s="121">
        <v>0</v>
      </c>
      <c r="D266" s="121">
        <v>0</v>
      </c>
      <c r="E266" s="121">
        <v>0</v>
      </c>
      <c r="F266" s="31" t="e">
        <f>(D266-E266)/E266*100</f>
        <v>#DIV/0!</v>
      </c>
      <c r="G266" s="121">
        <v>0</v>
      </c>
      <c r="H266" s="121">
        <v>0</v>
      </c>
      <c r="I266" s="121">
        <v>0</v>
      </c>
      <c r="J266" s="121">
        <v>0</v>
      </c>
      <c r="K266" s="121">
        <v>0</v>
      </c>
      <c r="L266" s="121">
        <v>0</v>
      </c>
      <c r="M266" s="31"/>
      <c r="N266" s="108">
        <f t="shared" si="58"/>
        <v>0</v>
      </c>
    </row>
    <row r="267" spans="1:14">
      <c r="A267" s="259"/>
      <c r="B267" s="202" t="s">
        <v>22</v>
      </c>
      <c r="C267" s="121">
        <v>0</v>
      </c>
      <c r="D267" s="121">
        <v>0</v>
      </c>
      <c r="E267" s="121">
        <v>0</v>
      </c>
      <c r="F267" s="31" t="e">
        <f>(D267-E267)/E267*100</f>
        <v>#DIV/0!</v>
      </c>
      <c r="G267" s="121">
        <v>0</v>
      </c>
      <c r="H267" s="121">
        <v>0</v>
      </c>
      <c r="I267" s="121">
        <v>0</v>
      </c>
      <c r="J267" s="121">
        <v>0</v>
      </c>
      <c r="K267" s="121">
        <v>0</v>
      </c>
      <c r="L267" s="121">
        <v>0</v>
      </c>
      <c r="M267" s="31"/>
      <c r="N267" s="108">
        <f t="shared" si="58"/>
        <v>0</v>
      </c>
    </row>
    <row r="268" spans="1:14">
      <c r="A268" s="259"/>
      <c r="B268" s="202" t="s">
        <v>23</v>
      </c>
      <c r="C268" s="121">
        <v>0</v>
      </c>
      <c r="D268" s="121">
        <v>0</v>
      </c>
      <c r="E268" s="121">
        <v>0</v>
      </c>
      <c r="F268" s="31"/>
      <c r="G268" s="121">
        <v>0</v>
      </c>
      <c r="H268" s="121">
        <v>0</v>
      </c>
      <c r="I268" s="121">
        <v>0</v>
      </c>
      <c r="J268" s="121">
        <v>0</v>
      </c>
      <c r="K268" s="121">
        <v>0</v>
      </c>
      <c r="L268" s="121">
        <v>0</v>
      </c>
      <c r="M268" s="31"/>
      <c r="N268" s="108">
        <f t="shared" si="58"/>
        <v>0</v>
      </c>
    </row>
    <row r="269" spans="1:14">
      <c r="A269" s="259"/>
      <c r="B269" s="202" t="s">
        <v>24</v>
      </c>
      <c r="C269" s="121">
        <v>4.7983019999999996</v>
      </c>
      <c r="D269" s="121">
        <v>5.3945290000000004</v>
      </c>
      <c r="E269" s="121">
        <v>7.2544000000000004</v>
      </c>
      <c r="F269" s="31">
        <f>(D269-E269)/E269*100</f>
        <v>-25.637833590648434</v>
      </c>
      <c r="G269" s="121">
        <v>1</v>
      </c>
      <c r="H269" s="121">
        <v>18926</v>
      </c>
      <c r="I269" s="121">
        <v>1</v>
      </c>
      <c r="J269" s="121">
        <v>0.98325799999999997</v>
      </c>
      <c r="K269" s="121">
        <v>4.0866749999999996</v>
      </c>
      <c r="L269" s="121">
        <v>62.393099999999997</v>
      </c>
      <c r="M269" s="31">
        <f>(K269-L269)/L269*100</f>
        <v>-93.450117080254074</v>
      </c>
      <c r="N269" s="108">
        <f t="shared" si="58"/>
        <v>4.1710323288564162</v>
      </c>
    </row>
    <row r="270" spans="1:14">
      <c r="A270" s="259"/>
      <c r="B270" s="202" t="s">
        <v>25</v>
      </c>
      <c r="C270" s="123">
        <v>0</v>
      </c>
      <c r="D270" s="123">
        <v>48.097499999999997</v>
      </c>
      <c r="E270" s="123">
        <v>33</v>
      </c>
      <c r="F270" s="31">
        <f>(D270-E270)/E270*100</f>
        <v>45.749999999999993</v>
      </c>
      <c r="G270" s="123">
        <v>5</v>
      </c>
      <c r="H270" s="123">
        <v>907.5</v>
      </c>
      <c r="I270" s="123">
        <v>9</v>
      </c>
      <c r="J270" s="123">
        <v>0.5</v>
      </c>
      <c r="K270" s="121">
        <v>15.19</v>
      </c>
      <c r="L270" s="121">
        <v>16.829899999999999</v>
      </c>
      <c r="M270" s="31">
        <f>(K270-L270)/L270*100</f>
        <v>-9.7439675815067179</v>
      </c>
      <c r="N270" s="108">
        <f t="shared" si="58"/>
        <v>9.2370407880239078</v>
      </c>
    </row>
    <row r="271" spans="1:14">
      <c r="A271" s="259"/>
      <c r="B271" s="202" t="s">
        <v>26</v>
      </c>
      <c r="C271" s="121">
        <v>2.7271070000000002</v>
      </c>
      <c r="D271" s="121">
        <v>12.538005</v>
      </c>
      <c r="E271" s="121">
        <v>12.674099999999999</v>
      </c>
      <c r="F271" s="31">
        <f>(D271-E271)/E271*100</f>
        <v>-1.0738040570928051</v>
      </c>
      <c r="G271" s="121">
        <v>19</v>
      </c>
      <c r="H271" s="121">
        <v>8420.9</v>
      </c>
      <c r="I271" s="121">
        <v>1</v>
      </c>
      <c r="J271" s="121">
        <v>1.286545</v>
      </c>
      <c r="K271" s="121">
        <v>2.6874539999999998</v>
      </c>
      <c r="L271" s="121">
        <v>4.8022999999999998</v>
      </c>
      <c r="M271" s="31">
        <f>(K271-L271)/L271*100</f>
        <v>-44.038190033942072</v>
      </c>
      <c r="N271" s="108">
        <f t="shared" si="58"/>
        <v>2.3161328218478636</v>
      </c>
    </row>
    <row r="272" spans="1:14">
      <c r="A272" s="259"/>
      <c r="B272" s="202" t="s">
        <v>27</v>
      </c>
      <c r="C272" s="121">
        <v>0</v>
      </c>
      <c r="D272" s="121">
        <v>0</v>
      </c>
      <c r="E272" s="121">
        <v>0</v>
      </c>
      <c r="F272" s="31"/>
      <c r="G272" s="121">
        <v>0</v>
      </c>
      <c r="H272" s="121">
        <v>0</v>
      </c>
      <c r="I272" s="121">
        <v>0</v>
      </c>
      <c r="J272" s="121">
        <v>0</v>
      </c>
      <c r="K272" s="121">
        <v>0</v>
      </c>
      <c r="L272" s="121">
        <v>0</v>
      </c>
      <c r="M272" s="31"/>
      <c r="N272" s="108">
        <f t="shared" si="58"/>
        <v>0</v>
      </c>
    </row>
    <row r="273" spans="1:14">
      <c r="A273" s="259"/>
      <c r="B273" s="14" t="s">
        <v>28</v>
      </c>
      <c r="C273" s="122">
        <v>0</v>
      </c>
      <c r="D273" s="122">
        <v>0</v>
      </c>
      <c r="E273" s="122">
        <v>0</v>
      </c>
      <c r="F273" s="31"/>
      <c r="G273" s="122">
        <v>0</v>
      </c>
      <c r="H273" s="122">
        <v>0</v>
      </c>
      <c r="I273" s="122">
        <v>0</v>
      </c>
      <c r="J273" s="122">
        <v>0</v>
      </c>
      <c r="K273" s="122">
        <v>0</v>
      </c>
      <c r="L273" s="122">
        <v>0</v>
      </c>
      <c r="M273" s="31"/>
      <c r="N273" s="108"/>
    </row>
    <row r="274" spans="1:14">
      <c r="A274" s="259"/>
      <c r="B274" s="14" t="s">
        <v>29</v>
      </c>
      <c r="C274" s="122">
        <v>0</v>
      </c>
      <c r="D274" s="122">
        <v>0</v>
      </c>
      <c r="E274" s="122">
        <v>0</v>
      </c>
      <c r="F274" s="31"/>
      <c r="G274" s="122">
        <v>0</v>
      </c>
      <c r="H274" s="122">
        <v>0</v>
      </c>
      <c r="I274" s="122">
        <v>0</v>
      </c>
      <c r="J274" s="122">
        <v>0</v>
      </c>
      <c r="K274" s="122">
        <v>0</v>
      </c>
      <c r="L274" s="122">
        <v>0</v>
      </c>
      <c r="M274" s="31"/>
      <c r="N274" s="108"/>
    </row>
    <row r="275" spans="1:14">
      <c r="A275" s="259"/>
      <c r="B275" s="14" t="s">
        <v>30</v>
      </c>
      <c r="C275" s="122">
        <v>0</v>
      </c>
      <c r="D275" s="122">
        <v>0</v>
      </c>
      <c r="E275" s="122">
        <v>0</v>
      </c>
      <c r="F275" s="31"/>
      <c r="G275" s="122">
        <v>0</v>
      </c>
      <c r="H275" s="122">
        <v>0</v>
      </c>
      <c r="I275" s="122">
        <v>0</v>
      </c>
      <c r="J275" s="122">
        <v>0</v>
      </c>
      <c r="K275" s="122">
        <v>0</v>
      </c>
      <c r="L275" s="122">
        <v>0</v>
      </c>
      <c r="M275" s="31"/>
      <c r="N275" s="108">
        <f>D275/D392*100</f>
        <v>0</v>
      </c>
    </row>
    <row r="276" spans="1:14" ht="14.25" thickBot="1">
      <c r="A276" s="260"/>
      <c r="B276" s="15" t="s">
        <v>31</v>
      </c>
      <c r="C276" s="16">
        <f t="shared" ref="C276:L276" si="59">C264+C266+C267+C268+C269+C270+C271+C272</f>
        <v>58.904027999999997</v>
      </c>
      <c r="D276" s="16">
        <f t="shared" si="59"/>
        <v>178.014216</v>
      </c>
      <c r="E276" s="16">
        <f t="shared" si="59"/>
        <v>127.1542</v>
      </c>
      <c r="F276" s="16">
        <f>(D276-E276)/E276*100</f>
        <v>39.998691352704043</v>
      </c>
      <c r="G276" s="16">
        <f t="shared" si="59"/>
        <v>557</v>
      </c>
      <c r="H276" s="16">
        <f t="shared" si="59"/>
        <v>78360.096309999994</v>
      </c>
      <c r="I276" s="16">
        <f t="shared" si="59"/>
        <v>59</v>
      </c>
      <c r="J276" s="16">
        <f t="shared" si="59"/>
        <v>26.035885</v>
      </c>
      <c r="K276" s="16">
        <f t="shared" si="59"/>
        <v>66.885069000000001</v>
      </c>
      <c r="L276" s="16">
        <f t="shared" si="59"/>
        <v>153.8827</v>
      </c>
      <c r="M276" s="16">
        <f t="shared" ref="M276:M278" si="60">(K276-L276)/L276*100</f>
        <v>-56.535030253563271</v>
      </c>
      <c r="N276" s="109">
        <f>D276/D393*100</f>
        <v>5.7543785993060865</v>
      </c>
    </row>
    <row r="277" spans="1:14" ht="15" thickTop="1" thickBot="1">
      <c r="A277" s="261" t="s">
        <v>35</v>
      </c>
      <c r="B277" s="202" t="s">
        <v>19</v>
      </c>
      <c r="C277" s="67">
        <v>5.5959729999999999</v>
      </c>
      <c r="D277" s="67">
        <v>18.858136999999999</v>
      </c>
      <c r="E277" s="67">
        <v>10.190417</v>
      </c>
      <c r="F277" s="31">
        <f>(D277-E277)/E277*100</f>
        <v>85.057559469843085</v>
      </c>
      <c r="G277" s="68">
        <v>212</v>
      </c>
      <c r="H277" s="68">
        <v>13714.8819</v>
      </c>
      <c r="I277" s="68">
        <v>13</v>
      </c>
      <c r="J277" s="68">
        <v>0.24376500000000001</v>
      </c>
      <c r="K277" s="68">
        <v>0.88627500000000003</v>
      </c>
      <c r="L277" s="68">
        <v>6.4296800000000003</v>
      </c>
      <c r="M277" s="31">
        <f t="shared" si="60"/>
        <v>-86.215876995433675</v>
      </c>
      <c r="N277" s="108">
        <f>D277/D381*100</f>
        <v>1.0662559727428371</v>
      </c>
    </row>
    <row r="278" spans="1:14" ht="14.25" thickBot="1">
      <c r="A278" s="261"/>
      <c r="B278" s="202" t="s">
        <v>20</v>
      </c>
      <c r="C278" s="68">
        <v>2.723589</v>
      </c>
      <c r="D278" s="68">
        <v>8.6089819999999992</v>
      </c>
      <c r="E278" s="68">
        <v>0.38349100000000003</v>
      </c>
      <c r="F278" s="31">
        <f>(D278-E278)/E278*100</f>
        <v>2144.8980549739103</v>
      </c>
      <c r="G278" s="68">
        <v>115</v>
      </c>
      <c r="H278" s="68">
        <v>2300</v>
      </c>
      <c r="I278" s="68">
        <v>5</v>
      </c>
      <c r="J278" s="68">
        <v>0.24351</v>
      </c>
      <c r="K278" s="68">
        <v>0.73951</v>
      </c>
      <c r="L278" s="68">
        <v>2.1183350000000001</v>
      </c>
      <c r="M278" s="31">
        <f t="shared" si="60"/>
        <v>-65.090035334354567</v>
      </c>
      <c r="N278" s="108">
        <f>D278/D382*100</f>
        <v>1.4248840701949377</v>
      </c>
    </row>
    <row r="279" spans="1:14" ht="14.25" thickBot="1">
      <c r="A279" s="261"/>
      <c r="B279" s="202" t="s">
        <v>21</v>
      </c>
      <c r="C279" s="68">
        <v>0</v>
      </c>
      <c r="D279" s="68">
        <v>0</v>
      </c>
      <c r="E279" s="68">
        <v>0</v>
      </c>
      <c r="F279" s="31"/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31">
        <v>0</v>
      </c>
      <c r="N279" s="108"/>
    </row>
    <row r="280" spans="1:14" ht="14.25" thickBot="1">
      <c r="A280" s="261"/>
      <c r="B280" s="202" t="s">
        <v>22</v>
      </c>
      <c r="C280" s="68">
        <v>0</v>
      </c>
      <c r="D280" s="68">
        <v>0</v>
      </c>
      <c r="E280" s="68">
        <v>0</v>
      </c>
      <c r="F280" s="31"/>
      <c r="G280" s="68">
        <v>0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31">
        <v>0</v>
      </c>
      <c r="N280" s="108">
        <f>D280/D384*100</f>
        <v>0</v>
      </c>
    </row>
    <row r="281" spans="1:14" ht="14.25" thickBot="1">
      <c r="A281" s="261"/>
      <c r="B281" s="202" t="s">
        <v>23</v>
      </c>
      <c r="C281" s="68">
        <v>0</v>
      </c>
      <c r="D281" s="68">
        <v>0</v>
      </c>
      <c r="E281" s="68">
        <v>0</v>
      </c>
      <c r="F281" s="31"/>
      <c r="G281" s="68">
        <v>0</v>
      </c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31">
        <v>0</v>
      </c>
      <c r="N281" s="108"/>
    </row>
    <row r="282" spans="1:14" ht="14.25" thickBot="1">
      <c r="A282" s="261"/>
      <c r="B282" s="202" t="s">
        <v>24</v>
      </c>
      <c r="C282" s="68">
        <v>5.282991</v>
      </c>
      <c r="D282" s="68">
        <v>5.3961990000000002</v>
      </c>
      <c r="E282" s="68">
        <v>0.113208</v>
      </c>
      <c r="F282" s="31">
        <f>(D282-E282)/E282*100</f>
        <v>4666.6233835064659</v>
      </c>
      <c r="G282" s="68">
        <v>2</v>
      </c>
      <c r="H282" s="68">
        <v>14099.93</v>
      </c>
      <c r="I282" s="68">
        <v>3</v>
      </c>
      <c r="J282" s="68">
        <v>0.163794</v>
      </c>
      <c r="K282" s="68">
        <v>0.21750900000000001</v>
      </c>
      <c r="L282" s="68"/>
      <c r="M282" s="31"/>
      <c r="N282" s="108">
        <f>D282/D386*100</f>
        <v>4.1723235674407642</v>
      </c>
    </row>
    <row r="283" spans="1:14" ht="14.25" thickBot="1">
      <c r="A283" s="261"/>
      <c r="B283" s="202" t="s">
        <v>25</v>
      </c>
      <c r="C283" s="69">
        <v>0</v>
      </c>
      <c r="D283" s="69">
        <v>0</v>
      </c>
      <c r="E283" s="69">
        <v>0</v>
      </c>
      <c r="F283" s="31"/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31">
        <v>0</v>
      </c>
      <c r="N283" s="108"/>
    </row>
    <row r="284" spans="1:14" ht="14.25" thickBot="1">
      <c r="A284" s="261"/>
      <c r="B284" s="202" t="s">
        <v>26</v>
      </c>
      <c r="C284" s="68">
        <v>6.8700999999999998E-2</v>
      </c>
      <c r="D284" s="68">
        <v>0.44011299999999998</v>
      </c>
      <c r="E284" s="68">
        <v>0.65496600000000005</v>
      </c>
      <c r="F284" s="31">
        <f>(D284-E284)/E284*100</f>
        <v>-32.803687519657515</v>
      </c>
      <c r="G284" s="68">
        <v>46</v>
      </c>
      <c r="H284" s="68">
        <v>1218.5</v>
      </c>
      <c r="I284" s="68">
        <v>8</v>
      </c>
      <c r="J284" s="68">
        <v>0.25453500000000001</v>
      </c>
      <c r="K284" s="68">
        <v>0.93059400000000003</v>
      </c>
      <c r="L284" s="68">
        <v>0.29993799999999998</v>
      </c>
      <c r="M284" s="31">
        <f>(K284-L284)/L284*100</f>
        <v>210.26212083830666</v>
      </c>
      <c r="N284" s="108">
        <f>D284/D388*100</f>
        <v>8.1301623713017246E-2</v>
      </c>
    </row>
    <row r="285" spans="1:14" ht="14.25" thickBot="1">
      <c r="A285" s="261"/>
      <c r="B285" s="202" t="s">
        <v>27</v>
      </c>
      <c r="C285" s="31">
        <v>0</v>
      </c>
      <c r="D285" s="31">
        <v>0</v>
      </c>
      <c r="E285" s="31">
        <v>0</v>
      </c>
      <c r="F285" s="31"/>
      <c r="G285" s="68">
        <v>0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31">
        <v>0</v>
      </c>
      <c r="N285" s="108"/>
    </row>
    <row r="286" spans="1:14" ht="14.25" thickBot="1">
      <c r="A286" s="261"/>
      <c r="B286" s="14" t="s">
        <v>28</v>
      </c>
      <c r="C286" s="34">
        <v>0</v>
      </c>
      <c r="D286" s="34">
        <v>0</v>
      </c>
      <c r="E286" s="34">
        <v>0</v>
      </c>
      <c r="F286" s="31"/>
      <c r="G286" s="68">
        <v>0</v>
      </c>
      <c r="H286" s="68">
        <v>0</v>
      </c>
      <c r="I286" s="68">
        <v>0</v>
      </c>
      <c r="J286" s="68">
        <v>0</v>
      </c>
      <c r="K286" s="68">
        <v>0</v>
      </c>
      <c r="L286" s="68">
        <v>0</v>
      </c>
      <c r="M286" s="31">
        <v>0</v>
      </c>
      <c r="N286" s="108"/>
    </row>
    <row r="287" spans="1:14" ht="14.25" thickBot="1">
      <c r="A287" s="261"/>
      <c r="B287" s="14" t="s">
        <v>29</v>
      </c>
      <c r="C287" s="34">
        <v>0</v>
      </c>
      <c r="D287" s="34">
        <v>0</v>
      </c>
      <c r="E287" s="34">
        <v>0</v>
      </c>
      <c r="F287" s="31"/>
      <c r="G287" s="68">
        <v>0</v>
      </c>
      <c r="H287" s="68">
        <v>0</v>
      </c>
      <c r="I287" s="68">
        <v>0</v>
      </c>
      <c r="J287" s="68">
        <v>0</v>
      </c>
      <c r="K287" s="68">
        <v>0</v>
      </c>
      <c r="L287" s="68">
        <v>0</v>
      </c>
      <c r="M287" s="31">
        <v>0</v>
      </c>
      <c r="N287" s="108"/>
    </row>
    <row r="288" spans="1:14" ht="14.25" thickBot="1">
      <c r="A288" s="261"/>
      <c r="B288" s="14" t="s">
        <v>30</v>
      </c>
      <c r="C288" s="34">
        <v>13.262164</v>
      </c>
      <c r="D288" s="34">
        <v>0</v>
      </c>
      <c r="E288" s="34">
        <v>0</v>
      </c>
      <c r="F288" s="31"/>
      <c r="G288" s="68">
        <v>0</v>
      </c>
      <c r="H288" s="68">
        <v>0</v>
      </c>
      <c r="I288" s="68">
        <v>0</v>
      </c>
      <c r="J288" s="68">
        <v>0</v>
      </c>
      <c r="K288" s="68">
        <v>0</v>
      </c>
      <c r="L288" s="68">
        <v>0</v>
      </c>
      <c r="M288" s="31">
        <v>0</v>
      </c>
      <c r="N288" s="108"/>
    </row>
    <row r="289" spans="1:14" ht="14.25" thickBot="1">
      <c r="A289" s="262"/>
      <c r="B289" s="15" t="s">
        <v>31</v>
      </c>
      <c r="C289" s="16">
        <f t="shared" ref="C289:L289" si="61">C277+C279+C280+C281+C282+C283+C284+C285</f>
        <v>10.947665000000001</v>
      </c>
      <c r="D289" s="16">
        <f t="shared" si="61"/>
        <v>24.694448999999999</v>
      </c>
      <c r="E289" s="16">
        <f t="shared" si="61"/>
        <v>10.958591</v>
      </c>
      <c r="F289" s="16">
        <f t="shared" ref="F289:F295" si="62">(D289-E289)/E289*100</f>
        <v>125.34328546434482</v>
      </c>
      <c r="G289" s="16">
        <f t="shared" si="61"/>
        <v>260</v>
      </c>
      <c r="H289" s="16">
        <f t="shared" si="61"/>
        <v>29033.311900000001</v>
      </c>
      <c r="I289" s="16">
        <f t="shared" si="61"/>
        <v>24</v>
      </c>
      <c r="J289" s="16">
        <f t="shared" si="61"/>
        <v>0.66209399999999996</v>
      </c>
      <c r="K289" s="16">
        <f t="shared" si="61"/>
        <v>2.0343780000000002</v>
      </c>
      <c r="L289" s="16">
        <f t="shared" si="61"/>
        <v>6.7296180000000003</v>
      </c>
      <c r="M289" s="16">
        <f t="shared" ref="M289:M292" si="63">(K289-L289)/L289*100</f>
        <v>-69.769784852572613</v>
      </c>
      <c r="N289" s="109">
        <f>D289/D393*100</f>
        <v>0.79825764503693108</v>
      </c>
    </row>
    <row r="290" spans="1:14" ht="15" thickTop="1" thickBot="1">
      <c r="A290" s="258" t="s">
        <v>36</v>
      </c>
      <c r="B290" s="18" t="s">
        <v>19</v>
      </c>
      <c r="C290" s="32">
        <v>6.1481000000000003</v>
      </c>
      <c r="D290" s="32">
        <v>20.412199999999999</v>
      </c>
      <c r="E290" s="32">
        <v>18.7209</v>
      </c>
      <c r="F290" s="110">
        <f t="shared" si="62"/>
        <v>9.0342878814586811</v>
      </c>
      <c r="G290" s="31">
        <v>166</v>
      </c>
      <c r="H290" s="31">
        <v>15244.5888</v>
      </c>
      <c r="I290" s="33">
        <v>16</v>
      </c>
      <c r="J290" s="31">
        <v>1.2930999999999999</v>
      </c>
      <c r="K290" s="31">
        <v>12.239599999999999</v>
      </c>
      <c r="L290" s="31">
        <v>12.001200000000001</v>
      </c>
      <c r="M290" s="110">
        <f t="shared" si="63"/>
        <v>1.9864680198646685</v>
      </c>
      <c r="N290" s="111">
        <f t="shared" ref="N290:N295" si="64">D290/D381*100</f>
        <v>1.1541240880168246</v>
      </c>
    </row>
    <row r="291" spans="1:14" ht="14.25" thickBot="1">
      <c r="A291" s="261"/>
      <c r="B291" s="202" t="s">
        <v>20</v>
      </c>
      <c r="C291" s="31">
        <v>3.2222</v>
      </c>
      <c r="D291" s="31">
        <v>8.3933</v>
      </c>
      <c r="E291" s="31">
        <v>3.5859000000000001</v>
      </c>
      <c r="F291" s="31">
        <f t="shared" si="62"/>
        <v>134.06397278228616</v>
      </c>
      <c r="G291" s="31">
        <v>97</v>
      </c>
      <c r="H291" s="31">
        <v>1940</v>
      </c>
      <c r="I291" s="33">
        <v>5</v>
      </c>
      <c r="J291" s="31">
        <v>0.437</v>
      </c>
      <c r="K291" s="31">
        <v>0.92500000000000004</v>
      </c>
      <c r="L291" s="31">
        <v>2.5478000000000001</v>
      </c>
      <c r="M291" s="31">
        <f t="shared" si="63"/>
        <v>-63.694167517073552</v>
      </c>
      <c r="N291" s="108">
        <f t="shared" si="64"/>
        <v>1.3891862552816547</v>
      </c>
    </row>
    <row r="292" spans="1:14" ht="14.25" thickBot="1">
      <c r="A292" s="261"/>
      <c r="B292" s="202" t="s">
        <v>21</v>
      </c>
      <c r="C292" s="31">
        <v>0</v>
      </c>
      <c r="D292" s="31">
        <v>0</v>
      </c>
      <c r="E292" s="31">
        <v>0</v>
      </c>
      <c r="F292" s="31" t="e">
        <f t="shared" si="62"/>
        <v>#DIV/0!</v>
      </c>
      <c r="G292" s="31">
        <v>0</v>
      </c>
      <c r="H292" s="31">
        <v>0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8">
        <f t="shared" si="64"/>
        <v>0</v>
      </c>
    </row>
    <row r="293" spans="1:14" ht="14.25" thickBot="1">
      <c r="A293" s="261"/>
      <c r="B293" s="202" t="s">
        <v>22</v>
      </c>
      <c r="C293" s="31">
        <v>9.4000000000000004E-3</v>
      </c>
      <c r="D293" s="31">
        <v>3.7499999999999999E-2</v>
      </c>
      <c r="E293" s="31">
        <v>0.1943</v>
      </c>
      <c r="F293" s="31">
        <f t="shared" si="62"/>
        <v>-80.699948533196093</v>
      </c>
      <c r="G293" s="31">
        <v>2</v>
      </c>
      <c r="H293" s="31">
        <v>234.1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8">
        <f t="shared" si="64"/>
        <v>0.12717844380318621</v>
      </c>
    </row>
    <row r="294" spans="1:14" ht="14.25" thickBot="1">
      <c r="A294" s="261"/>
      <c r="B294" s="202" t="s">
        <v>23</v>
      </c>
      <c r="C294" s="31">
        <v>1.8019000000000001</v>
      </c>
      <c r="D294" s="31">
        <v>6.1048</v>
      </c>
      <c r="E294" s="31">
        <v>4.2873999999999999</v>
      </c>
      <c r="F294" s="31">
        <f t="shared" si="62"/>
        <v>42.389326864766531</v>
      </c>
      <c r="G294" s="31">
        <v>65</v>
      </c>
      <c r="H294" s="31">
        <v>58072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8">
        <f t="shared" si="64"/>
        <v>80.545335513648027</v>
      </c>
    </row>
    <row r="295" spans="1:14" ht="14.25" thickBot="1">
      <c r="A295" s="261"/>
      <c r="B295" s="202" t="s">
        <v>24</v>
      </c>
      <c r="C295" s="31">
        <v>0</v>
      </c>
      <c r="D295" s="31">
        <v>0.15279999999999999</v>
      </c>
      <c r="E295" s="31">
        <v>0.29249999999999998</v>
      </c>
      <c r="F295" s="31">
        <f t="shared" si="62"/>
        <v>-47.760683760683762</v>
      </c>
      <c r="G295" s="31">
        <v>1</v>
      </c>
      <c r="H295" s="31">
        <v>81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8">
        <f t="shared" si="64"/>
        <v>0.11814446448415797</v>
      </c>
    </row>
    <row r="296" spans="1:14" ht="14.25" thickBot="1">
      <c r="A296" s="261"/>
      <c r="B296" s="202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8"/>
    </row>
    <row r="297" spans="1:14" ht="14.25" thickBot="1">
      <c r="A297" s="261"/>
      <c r="B297" s="202" t="s">
        <v>26</v>
      </c>
      <c r="C297" s="31">
        <v>6.1985000000000001</v>
      </c>
      <c r="D297" s="31">
        <v>22.6953</v>
      </c>
      <c r="E297" s="31">
        <v>24.530999999999999</v>
      </c>
      <c r="F297" s="31">
        <f>(D297-E297)/E297*100</f>
        <v>-7.4831845420080683</v>
      </c>
      <c r="G297" s="31">
        <v>104</v>
      </c>
      <c r="H297" s="31">
        <v>51899.7</v>
      </c>
      <c r="I297" s="33">
        <v>20</v>
      </c>
      <c r="J297" s="31">
        <v>0.39860000000000001</v>
      </c>
      <c r="K297" s="31">
        <v>7.1283000000000003</v>
      </c>
      <c r="L297" s="31">
        <v>10.7357</v>
      </c>
      <c r="M297" s="31">
        <f>(K297-L297)/L297*100</f>
        <v>-33.601907653902394</v>
      </c>
      <c r="N297" s="108">
        <f>D297/D388*100</f>
        <v>4.1924795237905723</v>
      </c>
    </row>
    <row r="298" spans="1:14" ht="14.25" thickBot="1">
      <c r="A298" s="261"/>
      <c r="B298" s="202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8">
        <f>D298/D389*100</f>
        <v>0</v>
      </c>
    </row>
    <row r="299" spans="1:14" ht="14.25" thickBot="1">
      <c r="A299" s="261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8"/>
    </row>
    <row r="300" spans="1:14" ht="14.25" thickBot="1">
      <c r="A300" s="261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8"/>
    </row>
    <row r="301" spans="1:14" ht="14.25" thickBot="1">
      <c r="A301" s="261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8"/>
    </row>
    <row r="302" spans="1:14" ht="14.25" thickBot="1">
      <c r="A302" s="262"/>
      <c r="B302" s="15" t="s">
        <v>31</v>
      </c>
      <c r="C302" s="16">
        <f t="shared" ref="C302:L302" si="65">C290+C292+C293+C294+C295+C296+C297+C298</f>
        <v>14.157900000000001</v>
      </c>
      <c r="D302" s="16">
        <f t="shared" si="65"/>
        <v>49.4026</v>
      </c>
      <c r="E302" s="16">
        <f t="shared" si="65"/>
        <v>48.0261</v>
      </c>
      <c r="F302" s="16">
        <f>(D302-E302)/E302*100</f>
        <v>2.866149864344596</v>
      </c>
      <c r="G302" s="16">
        <f t="shared" si="65"/>
        <v>338</v>
      </c>
      <c r="H302" s="16">
        <f t="shared" si="65"/>
        <v>125531.3888</v>
      </c>
      <c r="I302" s="16">
        <f t="shared" si="65"/>
        <v>36</v>
      </c>
      <c r="J302" s="16">
        <f t="shared" si="65"/>
        <v>1.6917</v>
      </c>
      <c r="K302" s="16">
        <f t="shared" si="65"/>
        <v>19.367899999999999</v>
      </c>
      <c r="L302" s="16">
        <f t="shared" si="65"/>
        <v>22.736899999999999</v>
      </c>
      <c r="M302" s="16">
        <f t="shared" ref="M302:M304" si="66">(K302-L302)/L302*100</f>
        <v>-14.817323381815465</v>
      </c>
      <c r="N302" s="109">
        <f>D302/D393*100</f>
        <v>1.5969582125400525</v>
      </c>
    </row>
    <row r="303" spans="1:14" ht="14.25" thickTop="1">
      <c r="A303" s="259" t="s">
        <v>99</v>
      </c>
      <c r="B303" s="202" t="s">
        <v>19</v>
      </c>
      <c r="C303" s="28">
        <v>23.900762</v>
      </c>
      <c r="D303" s="28">
        <v>56.686551999999999</v>
      </c>
      <c r="E303" s="28">
        <v>9.3696460000000013</v>
      </c>
      <c r="F303" s="31">
        <f>(D303-E303)/E303*100</f>
        <v>505.00206731396247</v>
      </c>
      <c r="G303" s="28">
        <v>577</v>
      </c>
      <c r="H303" s="28">
        <v>38893.799350000001</v>
      </c>
      <c r="I303" s="28">
        <v>54</v>
      </c>
      <c r="J303" s="28">
        <v>3.0089999999999999</v>
      </c>
      <c r="K303" s="28">
        <v>6.4710000000000001</v>
      </c>
      <c r="L303" s="28">
        <v>2.5865999999999998</v>
      </c>
      <c r="M303" s="31">
        <f t="shared" si="66"/>
        <v>150.17397355601952</v>
      </c>
      <c r="N303" s="108">
        <f>D303/D381*100</f>
        <v>3.2051084709055524</v>
      </c>
    </row>
    <row r="304" spans="1:14">
      <c r="A304" s="259"/>
      <c r="B304" s="202" t="s">
        <v>20</v>
      </c>
      <c r="C304" s="28">
        <v>10.657088999999999</v>
      </c>
      <c r="D304" s="28">
        <v>26.775893</v>
      </c>
      <c r="E304" s="28">
        <v>2.5801990000000004</v>
      </c>
      <c r="F304" s="31">
        <f>(D304-E304)/E304*100</f>
        <v>937.74526693483699</v>
      </c>
      <c r="G304" s="28">
        <v>322</v>
      </c>
      <c r="H304" s="28">
        <v>6440</v>
      </c>
      <c r="I304" s="28">
        <v>28</v>
      </c>
      <c r="J304" s="28">
        <v>0.85499999999999998</v>
      </c>
      <c r="K304" s="28">
        <v>1.49</v>
      </c>
      <c r="L304" s="28">
        <v>0.86399999999999999</v>
      </c>
      <c r="M304" s="31">
        <f t="shared" si="66"/>
        <v>72.453703703703709</v>
      </c>
      <c r="N304" s="108">
        <f>D304/D382*100</f>
        <v>4.4317136916936448</v>
      </c>
    </row>
    <row r="305" spans="1:14">
      <c r="A305" s="259"/>
      <c r="B305" s="202" t="s">
        <v>21</v>
      </c>
      <c r="C305" s="28">
        <v>0.28301900000000002</v>
      </c>
      <c r="D305" s="28">
        <v>3.7924530000000001</v>
      </c>
      <c r="E305" s="28">
        <v>1.1320749999999999</v>
      </c>
      <c r="F305" s="31"/>
      <c r="G305" s="28">
        <v>4</v>
      </c>
      <c r="H305" s="28">
        <v>2800</v>
      </c>
      <c r="I305" s="28"/>
      <c r="J305" s="28"/>
      <c r="K305" s="28"/>
      <c r="L305" s="31"/>
      <c r="M305" s="31"/>
      <c r="N305" s="108"/>
    </row>
    <row r="306" spans="1:14">
      <c r="A306" s="259"/>
      <c r="B306" s="202" t="s">
        <v>22</v>
      </c>
      <c r="C306" s="28"/>
      <c r="D306" s="28">
        <v>0</v>
      </c>
      <c r="E306" s="28"/>
      <c r="F306" s="31"/>
      <c r="G306" s="28"/>
      <c r="H306" s="28">
        <v>0</v>
      </c>
      <c r="I306" s="28"/>
      <c r="J306" s="28"/>
      <c r="K306" s="28"/>
      <c r="L306" s="31"/>
      <c r="M306" s="31"/>
      <c r="N306" s="108"/>
    </row>
    <row r="307" spans="1:14">
      <c r="A307" s="259"/>
      <c r="B307" s="202" t="s">
        <v>23</v>
      </c>
      <c r="C307" s="28"/>
      <c r="D307" s="28"/>
      <c r="E307" s="28"/>
      <c r="F307" s="31"/>
      <c r="G307" s="28">
        <v>0</v>
      </c>
      <c r="H307" s="28">
        <v>0</v>
      </c>
      <c r="I307" s="28"/>
      <c r="J307" s="28"/>
      <c r="K307" s="28"/>
      <c r="L307" s="31"/>
      <c r="M307" s="31"/>
      <c r="N307" s="108"/>
    </row>
    <row r="308" spans="1:14">
      <c r="A308" s="259"/>
      <c r="B308" s="202" t="s">
        <v>24</v>
      </c>
      <c r="C308" s="28">
        <v>0.769953</v>
      </c>
      <c r="D308" s="28">
        <v>4.9175949999999995</v>
      </c>
      <c r="E308" s="28">
        <v>5.0584899999999999</v>
      </c>
      <c r="F308" s="31"/>
      <c r="G308" s="28">
        <v>11</v>
      </c>
      <c r="H308" s="28">
        <v>3800.0439999999999</v>
      </c>
      <c r="I308" s="28"/>
      <c r="J308" s="28">
        <v>0</v>
      </c>
      <c r="K308" s="28">
        <v>0</v>
      </c>
      <c r="L308" s="31">
        <v>0</v>
      </c>
      <c r="M308" s="31"/>
      <c r="N308" s="108">
        <f>D308/D386*100</f>
        <v>3.8022685067079371</v>
      </c>
    </row>
    <row r="309" spans="1:14">
      <c r="A309" s="259"/>
      <c r="B309" s="202" t="s">
        <v>25</v>
      </c>
      <c r="C309" s="28">
        <v>0</v>
      </c>
      <c r="D309" s="28">
        <v>0</v>
      </c>
      <c r="E309" s="28"/>
      <c r="F309" s="31"/>
      <c r="G309" s="28"/>
      <c r="H309" s="28"/>
      <c r="I309" s="28"/>
      <c r="J309" s="28"/>
      <c r="K309" s="28"/>
      <c r="L309" s="28"/>
      <c r="M309" s="31"/>
      <c r="N309" s="108"/>
    </row>
    <row r="310" spans="1:14">
      <c r="A310" s="259"/>
      <c r="B310" s="202" t="s">
        <v>26</v>
      </c>
      <c r="C310" s="28">
        <v>0.53956099999999996</v>
      </c>
      <c r="D310" s="28">
        <v>2.5482340000000003</v>
      </c>
      <c r="E310" s="28">
        <v>1.224038</v>
      </c>
      <c r="F310" s="31">
        <f>(D310-E310)/E310*100</f>
        <v>108.18258910262593</v>
      </c>
      <c r="G310" s="28">
        <v>99</v>
      </c>
      <c r="H310" s="28">
        <v>8943.5540000000001</v>
      </c>
      <c r="I310" s="28"/>
      <c r="J310" s="28"/>
      <c r="K310" s="28"/>
      <c r="L310" s="31"/>
      <c r="M310" s="31"/>
      <c r="N310" s="108">
        <f>D310/D388*100</f>
        <v>0.47073265684203103</v>
      </c>
    </row>
    <row r="311" spans="1:14">
      <c r="A311" s="259"/>
      <c r="B311" s="202" t="s">
        <v>27</v>
      </c>
      <c r="C311" s="28"/>
      <c r="D311" s="28"/>
      <c r="E311" s="28"/>
      <c r="F311" s="31"/>
      <c r="G311" s="28"/>
      <c r="H311" s="28"/>
      <c r="I311" s="28"/>
      <c r="J311" s="28">
        <v>0</v>
      </c>
      <c r="K311" s="28"/>
      <c r="L311" s="31"/>
      <c r="M311" s="31"/>
      <c r="N311" s="108"/>
    </row>
    <row r="312" spans="1:14">
      <c r="A312" s="259"/>
      <c r="B312" s="14" t="s">
        <v>28</v>
      </c>
      <c r="C312" s="31"/>
      <c r="D312" s="31"/>
      <c r="E312" s="31"/>
      <c r="F312" s="31"/>
      <c r="G312" s="28"/>
      <c r="H312" s="28"/>
      <c r="I312" s="28"/>
      <c r="J312" s="28"/>
      <c r="K312" s="28"/>
      <c r="L312" s="34"/>
      <c r="M312" s="31"/>
      <c r="N312" s="108"/>
    </row>
    <row r="313" spans="1:14">
      <c r="A313" s="259"/>
      <c r="B313" s="14" t="s">
        <v>29</v>
      </c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108"/>
    </row>
    <row r="314" spans="1:14">
      <c r="A314" s="259"/>
      <c r="B314" s="14" t="s">
        <v>30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108"/>
    </row>
    <row r="315" spans="1:14" ht="14.25" thickBot="1">
      <c r="A315" s="260"/>
      <c r="B315" s="15" t="s">
        <v>31</v>
      </c>
      <c r="C315" s="16">
        <f t="shared" ref="C315:L315" si="67">C303+C305+C306+C307+C308+C309+C310+C311</f>
        <v>25.493295</v>
      </c>
      <c r="D315" s="16">
        <f t="shared" si="67"/>
        <v>67.944834</v>
      </c>
      <c r="E315" s="16">
        <f t="shared" si="67"/>
        <v>16.784249000000003</v>
      </c>
      <c r="F315" s="16">
        <f>(D315-E315)/E315*100</f>
        <v>304.81307206536314</v>
      </c>
      <c r="G315" s="16">
        <f t="shared" si="67"/>
        <v>691</v>
      </c>
      <c r="H315" s="16">
        <f t="shared" si="67"/>
        <v>54437.397349999999</v>
      </c>
      <c r="I315" s="16">
        <f t="shared" si="67"/>
        <v>54</v>
      </c>
      <c r="J315" s="16">
        <f t="shared" si="67"/>
        <v>3.0089999999999999</v>
      </c>
      <c r="K315" s="16">
        <f t="shared" si="67"/>
        <v>6.4710000000000001</v>
      </c>
      <c r="L315" s="16">
        <f t="shared" si="67"/>
        <v>2.5865999999999998</v>
      </c>
      <c r="M315" s="16">
        <f t="shared" ref="M315:M317" si="68">(K315-L315)/L315*100</f>
        <v>150.17397355601952</v>
      </c>
      <c r="N315" s="109">
        <f>D315/D393*100</f>
        <v>2.1963431207258441</v>
      </c>
    </row>
    <row r="316" spans="1:14" ht="14.25" thickTop="1">
      <c r="A316" s="259" t="s">
        <v>40</v>
      </c>
      <c r="B316" s="202" t="s">
        <v>19</v>
      </c>
      <c r="C316" s="34">
        <v>32.084008000000004</v>
      </c>
      <c r="D316" s="34">
        <v>106.76563700000001</v>
      </c>
      <c r="E316" s="34">
        <v>129.89811599999999</v>
      </c>
      <c r="F316" s="34">
        <f>(D316-E316)/E316*100</f>
        <v>-17.808171290182511</v>
      </c>
      <c r="G316" s="34">
        <v>946</v>
      </c>
      <c r="H316" s="34">
        <v>88632.000599999999</v>
      </c>
      <c r="I316" s="31">
        <v>125</v>
      </c>
      <c r="J316" s="34">
        <v>11.48</v>
      </c>
      <c r="K316" s="34">
        <v>48.59</v>
      </c>
      <c r="L316" s="34">
        <v>45.47</v>
      </c>
      <c r="M316" s="31">
        <f t="shared" si="68"/>
        <v>6.86166703320872</v>
      </c>
      <c r="N316" s="108">
        <f>D316/D381*100</f>
        <v>6.0366248338817163</v>
      </c>
    </row>
    <row r="317" spans="1:14">
      <c r="A317" s="259"/>
      <c r="B317" s="202" t="s">
        <v>20</v>
      </c>
      <c r="C317" s="34">
        <v>11.695903000000001</v>
      </c>
      <c r="D317" s="34">
        <v>37.095120000000001</v>
      </c>
      <c r="E317" s="34">
        <v>34.245601000000001</v>
      </c>
      <c r="F317" s="31">
        <f>(D317-E317)/E317*100</f>
        <v>8.3208322143331657</v>
      </c>
      <c r="G317" s="34">
        <v>470</v>
      </c>
      <c r="H317" s="34">
        <v>9400</v>
      </c>
      <c r="I317" s="31">
        <v>64</v>
      </c>
      <c r="J317" s="34">
        <v>4.18</v>
      </c>
      <c r="K317" s="34">
        <v>10.69</v>
      </c>
      <c r="L317" s="34">
        <v>13.85</v>
      </c>
      <c r="M317" s="31">
        <f t="shared" si="68"/>
        <v>-22.815884476534297</v>
      </c>
      <c r="N317" s="108">
        <f>D317/D382*100</f>
        <v>6.1396626883375571</v>
      </c>
    </row>
    <row r="318" spans="1:14">
      <c r="A318" s="259"/>
      <c r="B318" s="202" t="s">
        <v>21</v>
      </c>
      <c r="C318" s="34">
        <v>0</v>
      </c>
      <c r="D318" s="34">
        <v>7.264151</v>
      </c>
      <c r="E318" s="34">
        <v>3.0660370000000001</v>
      </c>
      <c r="F318" s="31">
        <f>(D318-E318)/E318*100</f>
        <v>136.92313563078332</v>
      </c>
      <c r="G318" s="34">
        <v>1</v>
      </c>
      <c r="H318" s="34">
        <v>12766.209852</v>
      </c>
      <c r="I318" s="31"/>
      <c r="J318" s="34"/>
      <c r="K318" s="34"/>
      <c r="L318" s="34"/>
      <c r="M318" s="31"/>
      <c r="N318" s="108">
        <f>D318/D383*100</f>
        <v>8.0449833245603433</v>
      </c>
    </row>
    <row r="319" spans="1:14">
      <c r="A319" s="259"/>
      <c r="B319" s="202" t="s">
        <v>22</v>
      </c>
      <c r="C319" s="34">
        <v>1.3367700000000002</v>
      </c>
      <c r="D319" s="34">
        <v>11.558075000000001</v>
      </c>
      <c r="E319" s="34">
        <v>6.9537380000000004</v>
      </c>
      <c r="F319" s="31">
        <f>(D319-E319)/E319*100</f>
        <v>66.213840671017508</v>
      </c>
      <c r="G319" s="34">
        <v>146</v>
      </c>
      <c r="H319" s="34">
        <v>11128.01</v>
      </c>
      <c r="I319" s="31">
        <v>13</v>
      </c>
      <c r="J319" s="34">
        <v>0.95</v>
      </c>
      <c r="K319" s="34">
        <v>2.44</v>
      </c>
      <c r="L319" s="34">
        <v>1.3</v>
      </c>
      <c r="M319" s="31">
        <f>(K319-L319)/L319*100</f>
        <v>87.692307692307679</v>
      </c>
      <c r="N319" s="108">
        <f>D319/D384*100</f>
        <v>39.198346449613645</v>
      </c>
    </row>
    <row r="320" spans="1:14">
      <c r="A320" s="259"/>
      <c r="B320" s="202" t="s">
        <v>23</v>
      </c>
      <c r="C320" s="34">
        <v>0.14717000000000002</v>
      </c>
      <c r="D320" s="34">
        <v>0.26037800000000005</v>
      </c>
      <c r="E320" s="34">
        <v>0.79245600000000005</v>
      </c>
      <c r="F320" s="31"/>
      <c r="G320" s="34">
        <v>2</v>
      </c>
      <c r="H320" s="34">
        <v>2000.24</v>
      </c>
      <c r="I320" s="31"/>
      <c r="J320" s="34"/>
      <c r="K320" s="34"/>
      <c r="L320" s="34"/>
      <c r="M320" s="31"/>
      <c r="N320" s="108"/>
    </row>
    <row r="321" spans="1:14">
      <c r="A321" s="259"/>
      <c r="B321" s="202" t="s">
        <v>24</v>
      </c>
      <c r="C321" s="34">
        <v>4.7093319999999999</v>
      </c>
      <c r="D321" s="34">
        <v>6.1663250000000005</v>
      </c>
      <c r="E321" s="34">
        <v>2.9126450000000004</v>
      </c>
      <c r="F321" s="31">
        <f>(D321-E321)/E321*100</f>
        <v>111.70877329712339</v>
      </c>
      <c r="G321" s="34">
        <v>0</v>
      </c>
      <c r="H321" s="34">
        <v>210</v>
      </c>
      <c r="I321" s="31">
        <v>69</v>
      </c>
      <c r="J321" s="34">
        <v>3.77</v>
      </c>
      <c r="K321" s="34">
        <v>15.61</v>
      </c>
      <c r="L321" s="34"/>
      <c r="M321" s="31"/>
      <c r="N321" s="108">
        <f>D321/D386*100</f>
        <v>4.7677824931955204</v>
      </c>
    </row>
    <row r="322" spans="1:14">
      <c r="A322" s="259"/>
      <c r="B322" s="202" t="s">
        <v>25</v>
      </c>
      <c r="C322" s="34">
        <v>0</v>
      </c>
      <c r="D322" s="34">
        <v>0</v>
      </c>
      <c r="E322" s="34">
        <v>16.524000000000001</v>
      </c>
      <c r="F322" s="31"/>
      <c r="G322" s="34">
        <v>0</v>
      </c>
      <c r="H322" s="34">
        <v>0</v>
      </c>
      <c r="I322" s="31"/>
      <c r="J322" s="34"/>
      <c r="K322" s="34"/>
      <c r="L322" s="34"/>
      <c r="M322" s="31"/>
      <c r="N322" s="108">
        <f>D322/D387*100</f>
        <v>0</v>
      </c>
    </row>
    <row r="323" spans="1:14">
      <c r="A323" s="259"/>
      <c r="B323" s="202" t="s">
        <v>26</v>
      </c>
      <c r="C323" s="34">
        <v>1.4301219999999999</v>
      </c>
      <c r="D323" s="34">
        <v>52.271781000000004</v>
      </c>
      <c r="E323" s="34">
        <v>16.679935999999998</v>
      </c>
      <c r="F323" s="31">
        <f>(D323-E323)/E323*100</f>
        <v>213.38118443619933</v>
      </c>
      <c r="G323" s="34">
        <v>266</v>
      </c>
      <c r="H323" s="34">
        <v>54435.199999999997</v>
      </c>
      <c r="I323" s="31">
        <v>9</v>
      </c>
      <c r="J323" s="34">
        <v>0.65</v>
      </c>
      <c r="K323" s="34">
        <v>1.4</v>
      </c>
      <c r="L323" s="34">
        <v>0.84</v>
      </c>
      <c r="M323" s="31">
        <f>(K323-L323)/L323*100</f>
        <v>66.666666666666657</v>
      </c>
      <c r="N323" s="108">
        <f>D323/D388*100</f>
        <v>9.6561125657984306</v>
      </c>
    </row>
    <row r="324" spans="1:14">
      <c r="A324" s="259"/>
      <c r="B324" s="202" t="s">
        <v>27</v>
      </c>
      <c r="C324" s="34">
        <v>5.8061319999999998</v>
      </c>
      <c r="D324" s="34">
        <v>5.8061319999999998</v>
      </c>
      <c r="E324" s="31">
        <v>0</v>
      </c>
      <c r="F324" s="31" t="e">
        <f>(D324-E324)/E324*100</f>
        <v>#DIV/0!</v>
      </c>
      <c r="G324" s="34">
        <v>1</v>
      </c>
      <c r="H324" s="34">
        <v>307.72044600000004</v>
      </c>
      <c r="I324" s="31"/>
      <c r="J324" s="31"/>
      <c r="K324" s="31"/>
      <c r="L324" s="31"/>
      <c r="M324" s="31"/>
      <c r="N324" s="108">
        <f>D324/D389*100</f>
        <v>93.897329825066421</v>
      </c>
    </row>
    <row r="325" spans="1:14">
      <c r="A325" s="259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8"/>
    </row>
    <row r="326" spans="1:14">
      <c r="A326" s="259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8"/>
    </row>
    <row r="327" spans="1:14">
      <c r="A327" s="259"/>
      <c r="B327" s="14" t="s">
        <v>30</v>
      </c>
      <c r="C327" s="31">
        <v>5.8061319999999998</v>
      </c>
      <c r="D327" s="31">
        <v>5.8061319999999998</v>
      </c>
      <c r="E327" s="31">
        <v>0</v>
      </c>
      <c r="F327" s="31"/>
      <c r="G327" s="31">
        <v>1</v>
      </c>
      <c r="H327" s="31">
        <v>307.72044600000004</v>
      </c>
      <c r="I327" s="31"/>
      <c r="J327" s="31"/>
      <c r="K327" s="31"/>
      <c r="L327" s="31"/>
      <c r="M327" s="31"/>
      <c r="N327" s="108"/>
    </row>
    <row r="328" spans="1:14" ht="14.25" thickBot="1">
      <c r="A328" s="260"/>
      <c r="B328" s="15" t="s">
        <v>31</v>
      </c>
      <c r="C328" s="16">
        <f t="shared" ref="C328:L328" si="69">C316+C318+C319+C320+C321+C322+C323+C324</f>
        <v>45.513534</v>
      </c>
      <c r="D328" s="16">
        <f t="shared" si="69"/>
        <v>190.092479</v>
      </c>
      <c r="E328" s="16">
        <f t="shared" si="69"/>
        <v>176.82692799999995</v>
      </c>
      <c r="F328" s="16">
        <f>(D328-E328)/E328*100</f>
        <v>7.501997094017292</v>
      </c>
      <c r="G328" s="16">
        <f t="shared" si="69"/>
        <v>1362</v>
      </c>
      <c r="H328" s="16">
        <f t="shared" si="69"/>
        <v>169479.38089799997</v>
      </c>
      <c r="I328" s="16">
        <f t="shared" si="69"/>
        <v>216</v>
      </c>
      <c r="J328" s="16">
        <f t="shared" si="69"/>
        <v>16.849999999999998</v>
      </c>
      <c r="K328" s="16">
        <f t="shared" si="69"/>
        <v>68.040000000000006</v>
      </c>
      <c r="L328" s="16">
        <f t="shared" si="69"/>
        <v>47.61</v>
      </c>
      <c r="M328" s="16">
        <f t="shared" ref="M328:M330" si="70">(K328-L328)/L328*100</f>
        <v>42.911153119092646</v>
      </c>
      <c r="N328" s="109">
        <f>D328/D393*100</f>
        <v>6.1448131369836307</v>
      </c>
    </row>
    <row r="329" spans="1:14" ht="14.25" thickTop="1">
      <c r="A329" s="259" t="s">
        <v>41</v>
      </c>
      <c r="B329" s="202" t="s">
        <v>19</v>
      </c>
      <c r="C329" s="71">
        <v>13.47</v>
      </c>
      <c r="D329" s="105">
        <v>36.19</v>
      </c>
      <c r="E329" s="105">
        <v>32.17</v>
      </c>
      <c r="F329" s="110">
        <f>(D329-E329)/E329*100</f>
        <v>12.496114392290941</v>
      </c>
      <c r="G329" s="72">
        <v>405</v>
      </c>
      <c r="H329" s="72">
        <v>25030</v>
      </c>
      <c r="I329" s="72">
        <v>80</v>
      </c>
      <c r="J329" s="72">
        <v>4.5599999999999996</v>
      </c>
      <c r="K329" s="106">
        <v>23.21</v>
      </c>
      <c r="L329" s="106">
        <v>16.97</v>
      </c>
      <c r="M329" s="34">
        <f t="shared" si="70"/>
        <v>36.770771950500894</v>
      </c>
      <c r="N329" s="108">
        <f>D329/D381*100</f>
        <v>2.0462150451851775</v>
      </c>
    </row>
    <row r="330" spans="1:14">
      <c r="A330" s="259"/>
      <c r="B330" s="202" t="s">
        <v>20</v>
      </c>
      <c r="C330" s="72">
        <v>6.48</v>
      </c>
      <c r="D330" s="106">
        <v>16.7</v>
      </c>
      <c r="E330" s="106">
        <v>8.19</v>
      </c>
      <c r="F330" s="116">
        <f>(D330-E330)/E330*100</f>
        <v>103.90720390720392</v>
      </c>
      <c r="G330" s="72">
        <v>239</v>
      </c>
      <c r="H330" s="72">
        <v>4780</v>
      </c>
      <c r="I330" s="72">
        <v>41</v>
      </c>
      <c r="J330" s="72">
        <v>1.86</v>
      </c>
      <c r="K330" s="106">
        <v>8.41</v>
      </c>
      <c r="L330" s="106">
        <v>1.18</v>
      </c>
      <c r="M330" s="31">
        <f t="shared" si="70"/>
        <v>612.7118644067798</v>
      </c>
      <c r="N330" s="108">
        <f>D330/D382*100</f>
        <v>2.7640392292904616</v>
      </c>
    </row>
    <row r="331" spans="1:14">
      <c r="A331" s="259"/>
      <c r="B331" s="202" t="s">
        <v>21</v>
      </c>
      <c r="C331" s="72"/>
      <c r="D331" s="106"/>
      <c r="E331" s="106"/>
      <c r="F331" s="31"/>
      <c r="G331" s="72"/>
      <c r="H331" s="72"/>
      <c r="I331" s="72"/>
      <c r="J331" s="72"/>
      <c r="K331" s="72"/>
      <c r="L331" s="106"/>
      <c r="M331" s="31"/>
      <c r="N331" s="108"/>
    </row>
    <row r="332" spans="1:14">
      <c r="A332" s="259"/>
      <c r="B332" s="202" t="s">
        <v>22</v>
      </c>
      <c r="C332" s="72"/>
      <c r="D332" s="106"/>
      <c r="E332" s="106"/>
      <c r="F332" s="31"/>
      <c r="G332" s="72"/>
      <c r="H332" s="72"/>
      <c r="I332" s="72"/>
      <c r="J332" s="72"/>
      <c r="K332" s="72"/>
      <c r="L332" s="106"/>
      <c r="M332" s="31"/>
      <c r="N332" s="108"/>
    </row>
    <row r="333" spans="1:14">
      <c r="A333" s="259"/>
      <c r="B333" s="202" t="s">
        <v>23</v>
      </c>
      <c r="C333" s="72"/>
      <c r="D333" s="106"/>
      <c r="E333" s="106"/>
      <c r="F333" s="31"/>
      <c r="G333" s="72"/>
      <c r="H333" s="72"/>
      <c r="I333" s="72"/>
      <c r="J333" s="72"/>
      <c r="K333" s="72"/>
      <c r="L333" s="106"/>
      <c r="M333" s="31"/>
      <c r="N333" s="108"/>
    </row>
    <row r="334" spans="1:14">
      <c r="A334" s="259"/>
      <c r="B334" s="202" t="s">
        <v>24</v>
      </c>
      <c r="C334" s="72">
        <v>0.14000000000000001</v>
      </c>
      <c r="D334" s="106">
        <v>0.14000000000000001</v>
      </c>
      <c r="E334" s="106"/>
      <c r="F334" s="116" t="e">
        <f>(D334-E334)/E334*100</f>
        <v>#DIV/0!</v>
      </c>
      <c r="G334" s="72"/>
      <c r="H334" s="72"/>
      <c r="I334" s="72"/>
      <c r="J334" s="72"/>
      <c r="K334" s="72"/>
      <c r="L334" s="106"/>
      <c r="M334" s="31" t="e">
        <f>(K334-L334)/L334*100</f>
        <v>#DIV/0!</v>
      </c>
      <c r="N334" s="108">
        <f>D334/D386*100</f>
        <v>0.10824754599333848</v>
      </c>
    </row>
    <row r="335" spans="1:14">
      <c r="A335" s="259"/>
      <c r="B335" s="202" t="s">
        <v>25</v>
      </c>
      <c r="C335" s="72"/>
      <c r="D335" s="106"/>
      <c r="E335" s="106"/>
      <c r="F335" s="31"/>
      <c r="G335" s="72"/>
      <c r="H335" s="72"/>
      <c r="I335" s="74"/>
      <c r="J335" s="74"/>
      <c r="K335" s="74"/>
      <c r="L335" s="138"/>
      <c r="M335" s="31"/>
      <c r="N335" s="108"/>
    </row>
    <row r="336" spans="1:14">
      <c r="A336" s="259"/>
      <c r="B336" s="202" t="s">
        <v>26</v>
      </c>
      <c r="C336" s="72">
        <v>5.61</v>
      </c>
      <c r="D336" s="106">
        <v>6.06</v>
      </c>
      <c r="E336" s="106">
        <v>3.31</v>
      </c>
      <c r="F336" s="116">
        <f>(D336-E336)/E336*100</f>
        <v>83.08157099697884</v>
      </c>
      <c r="G336" s="72">
        <v>39</v>
      </c>
      <c r="H336" s="72">
        <v>9375.82</v>
      </c>
      <c r="I336" s="72">
        <v>5</v>
      </c>
      <c r="J336" s="72">
        <v>0.56000000000000005</v>
      </c>
      <c r="K336" s="106">
        <v>1.71</v>
      </c>
      <c r="L336" s="106"/>
      <c r="M336" s="31" t="e">
        <f>(K336-L336)/L336*100</f>
        <v>#DIV/0!</v>
      </c>
      <c r="N336" s="108">
        <f>D336/D388*100</f>
        <v>1.1194575931655837</v>
      </c>
    </row>
    <row r="337" spans="1:14">
      <c r="A337" s="259"/>
      <c r="B337" s="202" t="s">
        <v>27</v>
      </c>
      <c r="C337" s="72"/>
      <c r="D337" s="106"/>
      <c r="E337" s="106"/>
      <c r="F337" s="31"/>
      <c r="G337" s="72"/>
      <c r="H337" s="72"/>
      <c r="I337" s="72"/>
      <c r="J337" s="72"/>
      <c r="K337" s="72"/>
      <c r="L337" s="106"/>
      <c r="M337" s="31"/>
      <c r="N337" s="108"/>
    </row>
    <row r="338" spans="1:14">
      <c r="A338" s="259"/>
      <c r="B338" s="14" t="s">
        <v>28</v>
      </c>
      <c r="C338" s="72"/>
      <c r="D338" s="106"/>
      <c r="E338" s="106"/>
      <c r="F338" s="31"/>
      <c r="G338" s="72"/>
      <c r="H338" s="72"/>
      <c r="I338" s="75"/>
      <c r="J338" s="75"/>
      <c r="K338" s="75"/>
      <c r="L338" s="130"/>
      <c r="M338" s="31"/>
      <c r="N338" s="108"/>
    </row>
    <row r="339" spans="1:14">
      <c r="A339" s="259"/>
      <c r="B339" s="14" t="s">
        <v>29</v>
      </c>
      <c r="C339" s="72"/>
      <c r="D339" s="106"/>
      <c r="E339" s="106"/>
      <c r="F339" s="31"/>
      <c r="G339" s="72"/>
      <c r="H339" s="72"/>
      <c r="I339" s="75"/>
      <c r="J339" s="75"/>
      <c r="K339" s="75"/>
      <c r="L339" s="130"/>
      <c r="M339" s="31"/>
      <c r="N339" s="108"/>
    </row>
    <row r="340" spans="1:14">
      <c r="A340" s="259"/>
      <c r="B340" s="14" t="s">
        <v>30</v>
      </c>
      <c r="C340" s="72"/>
      <c r="D340" s="106"/>
      <c r="E340" s="106"/>
      <c r="F340" s="31"/>
      <c r="G340" s="72"/>
      <c r="H340" s="72"/>
      <c r="I340" s="75"/>
      <c r="J340" s="75"/>
      <c r="K340" s="75"/>
      <c r="L340" s="130"/>
      <c r="M340" s="31"/>
      <c r="N340" s="108"/>
    </row>
    <row r="341" spans="1:14" ht="14.25" thickBot="1">
      <c r="A341" s="260"/>
      <c r="B341" s="15" t="s">
        <v>31</v>
      </c>
      <c r="C341" s="16">
        <f t="shared" ref="C341:L341" si="71">C329+C331+C332+C333+C334+C335+C336+C337</f>
        <v>19.220000000000002</v>
      </c>
      <c r="D341" s="16">
        <f t="shared" si="71"/>
        <v>42.39</v>
      </c>
      <c r="E341" s="16">
        <f t="shared" si="71"/>
        <v>35.480000000000004</v>
      </c>
      <c r="F341" s="16">
        <f>(D341-E341)/E341*100</f>
        <v>19.475760992108217</v>
      </c>
      <c r="G341" s="16">
        <f t="shared" si="71"/>
        <v>444</v>
      </c>
      <c r="H341" s="16">
        <f t="shared" si="71"/>
        <v>34405.82</v>
      </c>
      <c r="I341" s="16">
        <f t="shared" si="71"/>
        <v>85</v>
      </c>
      <c r="J341" s="16">
        <f t="shared" si="71"/>
        <v>5.1199999999999992</v>
      </c>
      <c r="K341" s="16">
        <f t="shared" si="71"/>
        <v>24.92</v>
      </c>
      <c r="L341" s="16">
        <f t="shared" si="71"/>
        <v>16.97</v>
      </c>
      <c r="M341" s="16">
        <f t="shared" ref="M341:M343" si="72">(K341-L341)/L341*100</f>
        <v>46.847377725397784</v>
      </c>
      <c r="N341" s="109">
        <f>D341/D393*100</f>
        <v>1.3702731967461801</v>
      </c>
    </row>
    <row r="342" spans="1:14" ht="14.25" thickTop="1">
      <c r="A342" s="258" t="s">
        <v>67</v>
      </c>
      <c r="B342" s="18" t="s">
        <v>19</v>
      </c>
      <c r="C342" s="32">
        <v>28.852201000000001</v>
      </c>
      <c r="D342" s="32">
        <v>79.031715000000005</v>
      </c>
      <c r="E342" s="32">
        <v>41.131495000000001</v>
      </c>
      <c r="F342" s="110">
        <f>(D342-E342)/E342*100</f>
        <v>92.144037069403879</v>
      </c>
      <c r="G342" s="31">
        <v>745</v>
      </c>
      <c r="H342" s="31">
        <v>55014.519491999999</v>
      </c>
      <c r="I342" s="31">
        <v>79</v>
      </c>
      <c r="J342" s="34">
        <v>8.7343709999999994</v>
      </c>
      <c r="K342" s="31">
        <v>22.745671000000002</v>
      </c>
      <c r="L342" s="31">
        <v>62.724682000000001</v>
      </c>
      <c r="M342" s="110">
        <f t="shared" si="72"/>
        <v>-63.737287659744538</v>
      </c>
      <c r="N342" s="111">
        <f>D342/D381*100</f>
        <v>4.4685240198891165</v>
      </c>
    </row>
    <row r="343" spans="1:14">
      <c r="A343" s="259"/>
      <c r="B343" s="202" t="s">
        <v>20</v>
      </c>
      <c r="C343" s="32">
        <v>12.530023</v>
      </c>
      <c r="D343" s="32">
        <v>33.274956000000003</v>
      </c>
      <c r="E343" s="31">
        <v>14.473504999999999</v>
      </c>
      <c r="F343" s="31">
        <f>(D343-E343)/E343*100</f>
        <v>129.90254261148218</v>
      </c>
      <c r="G343" s="31">
        <v>404</v>
      </c>
      <c r="H343" s="31">
        <v>8080</v>
      </c>
      <c r="I343" s="31">
        <v>36</v>
      </c>
      <c r="J343" s="34">
        <v>1.8815</v>
      </c>
      <c r="K343" s="31">
        <v>4.5381</v>
      </c>
      <c r="L343" s="31">
        <v>42.116728000000002</v>
      </c>
      <c r="M343" s="31">
        <f t="shared" si="72"/>
        <v>-89.224946439334033</v>
      </c>
      <c r="N343" s="108">
        <f>D343/D382*100</f>
        <v>5.5073822596954516</v>
      </c>
    </row>
    <row r="344" spans="1:14">
      <c r="A344" s="259"/>
      <c r="B344" s="202" t="s">
        <v>21</v>
      </c>
      <c r="C344" s="32">
        <v>0</v>
      </c>
      <c r="D344" s="32">
        <v>9.4339999999999993E-2</v>
      </c>
      <c r="E344" s="31">
        <v>0</v>
      </c>
      <c r="F344" s="31" t="e">
        <f>(D344-E344)/E344*100</f>
        <v>#DIV/0!</v>
      </c>
      <c r="G344" s="31">
        <v>2</v>
      </c>
      <c r="H344" s="31">
        <v>113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8">
        <f>D344/D383*100</f>
        <v>0.10448072002344427</v>
      </c>
    </row>
    <row r="345" spans="1:14">
      <c r="A345" s="259"/>
      <c r="B345" s="202" t="s">
        <v>22</v>
      </c>
      <c r="C345" s="32">
        <v>0.21698100000000001</v>
      </c>
      <c r="D345" s="32">
        <v>0.21698100000000001</v>
      </c>
      <c r="E345" s="31">
        <v>0.96226400000000001</v>
      </c>
      <c r="F345" s="31">
        <f>(D345-E345)/E345*100</f>
        <v>-77.45099058054754</v>
      </c>
      <c r="G345" s="31">
        <v>3</v>
      </c>
      <c r="H345" s="31">
        <v>6617</v>
      </c>
      <c r="I345" s="31">
        <v>0</v>
      </c>
      <c r="J345" s="34">
        <v>0</v>
      </c>
      <c r="K345" s="31">
        <v>0</v>
      </c>
      <c r="L345" s="31">
        <v>0</v>
      </c>
      <c r="M345" s="31"/>
      <c r="N345" s="108">
        <f>D345/D384*100</f>
        <v>0.73587482439624408</v>
      </c>
    </row>
    <row r="346" spans="1:14">
      <c r="A346" s="259"/>
      <c r="B346" s="202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8"/>
    </row>
    <row r="347" spans="1:14">
      <c r="A347" s="259"/>
      <c r="B347" s="202" t="s">
        <v>24</v>
      </c>
      <c r="C347" s="32">
        <v>0.94811300000000098</v>
      </c>
      <c r="D347" s="32">
        <v>12.268395999999999</v>
      </c>
      <c r="E347" s="31">
        <v>12.185473</v>
      </c>
      <c r="F347" s="31">
        <f>(D347-E347)/E347*100</f>
        <v>0.68050702668660623</v>
      </c>
      <c r="G347" s="31">
        <v>8</v>
      </c>
      <c r="H347" s="31">
        <v>11565.4</v>
      </c>
      <c r="I347" s="31">
        <v>4</v>
      </c>
      <c r="J347" s="34">
        <v>5.2499999999999998E-2</v>
      </c>
      <c r="K347" s="31">
        <v>1.6128</v>
      </c>
      <c r="L347" s="31">
        <v>10</v>
      </c>
      <c r="M347" s="31"/>
      <c r="N347" s="108">
        <f>D347/D386*100</f>
        <v>9.4858840019606401</v>
      </c>
    </row>
    <row r="348" spans="1:14">
      <c r="A348" s="259"/>
      <c r="B348" s="202" t="s">
        <v>25</v>
      </c>
      <c r="C348" s="32">
        <v>0</v>
      </c>
      <c r="D348" s="32">
        <v>0</v>
      </c>
      <c r="E348" s="33">
        <v>0</v>
      </c>
      <c r="F348" s="31"/>
      <c r="G348" s="31">
        <v>0</v>
      </c>
      <c r="H348" s="31">
        <v>0</v>
      </c>
      <c r="I348" s="31">
        <v>1</v>
      </c>
      <c r="J348" s="34">
        <v>0.75</v>
      </c>
      <c r="K348" s="31">
        <v>0.75</v>
      </c>
      <c r="L348" s="33">
        <v>0</v>
      </c>
      <c r="M348" s="31"/>
      <c r="N348" s="108"/>
    </row>
    <row r="349" spans="1:14">
      <c r="A349" s="259"/>
      <c r="B349" s="202" t="s">
        <v>26</v>
      </c>
      <c r="C349" s="32">
        <v>8.7888479999999998</v>
      </c>
      <c r="D349" s="32">
        <v>10.835716</v>
      </c>
      <c r="E349" s="31">
        <v>4.1035409999999999</v>
      </c>
      <c r="F349" s="31">
        <f>(D349-E349)/E349*100</f>
        <v>164.05770041045037</v>
      </c>
      <c r="G349" s="31">
        <v>131</v>
      </c>
      <c r="H349" s="31">
        <v>44418.45</v>
      </c>
      <c r="I349" s="31">
        <v>17</v>
      </c>
      <c r="J349" s="34">
        <v>0.83647899999999997</v>
      </c>
      <c r="K349" s="31">
        <v>2.372754</v>
      </c>
      <c r="L349" s="31">
        <v>6.7379420000000003</v>
      </c>
      <c r="M349" s="31">
        <f>(K349-L349)/L349*100</f>
        <v>-64.785182181740353</v>
      </c>
      <c r="N349" s="108">
        <f>D349/D388*100</f>
        <v>2.0016707184134992</v>
      </c>
    </row>
    <row r="350" spans="1:14">
      <c r="A350" s="259"/>
      <c r="B350" s="202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8">
        <f>D350/D389*100</f>
        <v>0</v>
      </c>
    </row>
    <row r="351" spans="1:14">
      <c r="A351" s="259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8"/>
    </row>
    <row r="352" spans="1:14">
      <c r="A352" s="259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8"/>
    </row>
    <row r="353" spans="1:14">
      <c r="A353" s="259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8"/>
    </row>
    <row r="354" spans="1:14" ht="14.25" thickBot="1">
      <c r="A354" s="260"/>
      <c r="B354" s="15" t="s">
        <v>31</v>
      </c>
      <c r="C354" s="16">
        <f t="shared" ref="C354:L354" si="73">C342+C344+C345+C346+C347+C348+C349+C350</f>
        <v>38.806142999999999</v>
      </c>
      <c r="D354" s="16">
        <f t="shared" si="73"/>
        <v>102.44714800000001</v>
      </c>
      <c r="E354" s="16">
        <f t="shared" si="73"/>
        <v>58.382773</v>
      </c>
      <c r="F354" s="16">
        <f>(D354-E354)/E354*100</f>
        <v>75.474960738846733</v>
      </c>
      <c r="G354" s="16">
        <f t="shared" si="73"/>
        <v>889</v>
      </c>
      <c r="H354" s="16">
        <f t="shared" si="73"/>
        <v>117728.369492</v>
      </c>
      <c r="I354" s="16">
        <f t="shared" si="73"/>
        <v>101</v>
      </c>
      <c r="J354" s="16">
        <f t="shared" si="73"/>
        <v>10.37335</v>
      </c>
      <c r="K354" s="16">
        <f t="shared" si="73"/>
        <v>27.481225000000002</v>
      </c>
      <c r="L354" s="16">
        <f t="shared" si="73"/>
        <v>79.462624000000005</v>
      </c>
      <c r="M354" s="16">
        <f t="shared" ref="M354:M356" si="74">(K354-L354)/L354*100</f>
        <v>-65.416162194694209</v>
      </c>
      <c r="N354" s="109">
        <f>D354/D393*100</f>
        <v>3.3116438072066297</v>
      </c>
    </row>
    <row r="355" spans="1:14" ht="15" thickTop="1" thickBot="1">
      <c r="A355" s="258" t="s">
        <v>43</v>
      </c>
      <c r="B355" s="18" t="s">
        <v>19</v>
      </c>
      <c r="C355" s="93">
        <v>6.09</v>
      </c>
      <c r="D355" s="93">
        <v>16.62</v>
      </c>
      <c r="E355" s="93">
        <v>9.49</v>
      </c>
      <c r="F355" s="110">
        <f>(D355-E355)/E355*100</f>
        <v>75.131717597471024</v>
      </c>
      <c r="G355" s="94">
        <v>172</v>
      </c>
      <c r="H355" s="94">
        <v>12362.82</v>
      </c>
      <c r="I355" s="94">
        <v>7</v>
      </c>
      <c r="J355" s="94">
        <v>0.23</v>
      </c>
      <c r="K355" s="94">
        <v>0.54</v>
      </c>
      <c r="L355" s="94">
        <v>7.09</v>
      </c>
      <c r="M355" s="110">
        <f t="shared" si="74"/>
        <v>-92.383638928067697</v>
      </c>
      <c r="N355" s="111">
        <f>D355/D381*100</f>
        <v>0.9397097002204382</v>
      </c>
    </row>
    <row r="356" spans="1:14" ht="14.25" thickBot="1">
      <c r="A356" s="261"/>
      <c r="B356" s="202" t="s">
        <v>20</v>
      </c>
      <c r="C356" s="94">
        <v>3.11</v>
      </c>
      <c r="D356" s="94">
        <v>7.23</v>
      </c>
      <c r="E356" s="94">
        <v>0.56999999999999995</v>
      </c>
      <c r="F356" s="31">
        <f>(D356-E356)/E356*100</f>
        <v>1168.4210526315792</v>
      </c>
      <c r="G356" s="94">
        <v>93</v>
      </c>
      <c r="H356" s="94">
        <v>1860</v>
      </c>
      <c r="I356" s="94">
        <v>2</v>
      </c>
      <c r="J356" s="94">
        <v>7.0000000000000007E-2</v>
      </c>
      <c r="K356" s="94">
        <v>0.16</v>
      </c>
      <c r="L356" s="94">
        <v>0.21</v>
      </c>
      <c r="M356" s="31">
        <f t="shared" si="74"/>
        <v>-23.809523809523807</v>
      </c>
      <c r="N356" s="108">
        <f>D356/D382*100</f>
        <v>1.1966469238185653</v>
      </c>
    </row>
    <row r="357" spans="1:14" ht="14.25" thickBot="1">
      <c r="A357" s="261"/>
      <c r="B357" s="202" t="s">
        <v>21</v>
      </c>
      <c r="C357" s="94"/>
      <c r="D357" s="94"/>
      <c r="E357" s="94">
        <v>0</v>
      </c>
      <c r="F357" s="31" t="e">
        <f>(D357-E357)/E357*100</f>
        <v>#DIV/0!</v>
      </c>
      <c r="G357" s="94"/>
      <c r="H357" s="94"/>
      <c r="I357" s="94"/>
      <c r="J357" s="94"/>
      <c r="K357" s="94"/>
      <c r="L357" s="94"/>
      <c r="M357" s="31"/>
      <c r="N357" s="108">
        <f>D357/D383*100</f>
        <v>0</v>
      </c>
    </row>
    <row r="358" spans="1:14" ht="14.25" thickBot="1">
      <c r="A358" s="261"/>
      <c r="B358" s="202" t="s">
        <v>22</v>
      </c>
      <c r="C358" s="94"/>
      <c r="D358" s="94"/>
      <c r="E358" s="94">
        <v>0.16</v>
      </c>
      <c r="F358" s="31">
        <f>(D358-E358)/E358*100</f>
        <v>-100</v>
      </c>
      <c r="G358" s="94"/>
      <c r="H358" s="94"/>
      <c r="I358" s="94"/>
      <c r="J358" s="94"/>
      <c r="K358" s="94"/>
      <c r="L358" s="94"/>
      <c r="M358" s="31"/>
      <c r="N358" s="108">
        <f>D358/D384*100</f>
        <v>0</v>
      </c>
    </row>
    <row r="359" spans="1:14" ht="14.25" thickBot="1">
      <c r="A359" s="261"/>
      <c r="B359" s="202" t="s">
        <v>23</v>
      </c>
      <c r="C359" s="94"/>
      <c r="D359" s="94"/>
      <c r="E359" s="94"/>
      <c r="F359" s="31"/>
      <c r="G359" s="94"/>
      <c r="H359" s="94"/>
      <c r="I359" s="94"/>
      <c r="J359" s="94"/>
      <c r="K359" s="94"/>
      <c r="L359" s="94"/>
      <c r="M359" s="31"/>
      <c r="N359" s="108"/>
    </row>
    <row r="360" spans="1:14" ht="14.25" thickBot="1">
      <c r="A360" s="261"/>
      <c r="B360" s="202" t="s">
        <v>24</v>
      </c>
      <c r="C360" s="94">
        <v>0</v>
      </c>
      <c r="D360" s="94">
        <v>0</v>
      </c>
      <c r="E360" s="94">
        <v>0</v>
      </c>
      <c r="F360" s="31" t="e">
        <f>(D360-E360)/E360*100</f>
        <v>#DIV/0!</v>
      </c>
      <c r="G360" s="94"/>
      <c r="H360" s="94"/>
      <c r="I360" s="94"/>
      <c r="J360" s="94"/>
      <c r="K360" s="94"/>
      <c r="L360" s="94"/>
      <c r="M360" s="31" t="e">
        <f>(K360-L360)/L360*100</f>
        <v>#DIV/0!</v>
      </c>
      <c r="N360" s="108">
        <f>D360/D386*100</f>
        <v>0</v>
      </c>
    </row>
    <row r="361" spans="1:14" ht="14.25" thickBot="1">
      <c r="A361" s="261"/>
      <c r="B361" s="202" t="s">
        <v>25</v>
      </c>
      <c r="C361" s="94">
        <v>8.4700000000000006</v>
      </c>
      <c r="D361" s="94">
        <v>167.93</v>
      </c>
      <c r="E361" s="94">
        <v>359.7</v>
      </c>
      <c r="F361" s="31">
        <f>(D361-E361)/E361*100</f>
        <v>-53.313872671670836</v>
      </c>
      <c r="G361" s="94">
        <v>16</v>
      </c>
      <c r="H361" s="94">
        <v>3141.48</v>
      </c>
      <c r="I361" s="94">
        <v>12</v>
      </c>
      <c r="J361" s="94">
        <v>1</v>
      </c>
      <c r="K361" s="94">
        <v>1.03</v>
      </c>
      <c r="L361" s="94">
        <v>0</v>
      </c>
      <c r="M361" s="31" t="e">
        <f>(K361-L361)/L361*100</f>
        <v>#DIV/0!</v>
      </c>
      <c r="N361" s="108">
        <f>D361/D387*100</f>
        <v>32.250662914555953</v>
      </c>
    </row>
    <row r="362" spans="1:14" ht="14.25" thickBot="1">
      <c r="A362" s="261"/>
      <c r="B362" s="202" t="s">
        <v>26</v>
      </c>
      <c r="C362" s="94"/>
      <c r="D362" s="94">
        <v>0</v>
      </c>
      <c r="E362" s="94">
        <v>0.05</v>
      </c>
      <c r="F362" s="31">
        <f>(D362-E362)/E362*100</f>
        <v>-100</v>
      </c>
      <c r="G362" s="94"/>
      <c r="H362" s="94"/>
      <c r="I362" s="94"/>
      <c r="J362" s="94"/>
      <c r="K362" s="94"/>
      <c r="L362" s="94"/>
      <c r="M362" s="31" t="e">
        <f>(K362-L362)/L362*100</f>
        <v>#DIV/0!</v>
      </c>
      <c r="N362" s="108">
        <f>D362/D388*100</f>
        <v>0</v>
      </c>
    </row>
    <row r="363" spans="1:14" ht="14.25" thickBot="1">
      <c r="A363" s="261"/>
      <c r="B363" s="202" t="s">
        <v>27</v>
      </c>
      <c r="C363" s="94"/>
      <c r="D363" s="94"/>
      <c r="E363" s="94">
        <v>0</v>
      </c>
      <c r="F363" s="31" t="e">
        <f>(D363-E363)/E363*100</f>
        <v>#DIV/0!</v>
      </c>
      <c r="G363" s="94"/>
      <c r="H363" s="94"/>
      <c r="I363" s="94"/>
      <c r="J363" s="94"/>
      <c r="K363" s="94"/>
      <c r="L363" s="94"/>
      <c r="M363" s="31" t="e">
        <f>(K363-L363)/L363*100</f>
        <v>#DIV/0!</v>
      </c>
      <c r="N363" s="108">
        <f>D363/D389*100</f>
        <v>0</v>
      </c>
    </row>
    <row r="364" spans="1:14" ht="14.25" thickBot="1">
      <c r="A364" s="261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8"/>
    </row>
    <row r="365" spans="1:14" ht="14.25" thickBot="1">
      <c r="A365" s="261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8"/>
    </row>
    <row r="366" spans="1:14" ht="14.25" thickBot="1">
      <c r="A366" s="261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8"/>
    </row>
    <row r="367" spans="1:14" ht="14.25" thickBot="1">
      <c r="A367" s="262"/>
      <c r="B367" s="15" t="s">
        <v>31</v>
      </c>
      <c r="C367" s="16">
        <f t="shared" ref="C367:L367" si="75">C355+C357+C358+C359+C360+C361+C362+C363</f>
        <v>14.56</v>
      </c>
      <c r="D367" s="16">
        <f t="shared" si="75"/>
        <v>184.55</v>
      </c>
      <c r="E367" s="16">
        <f t="shared" si="75"/>
        <v>369.4</v>
      </c>
      <c r="F367" s="16">
        <f>(D367-E367)/E367*100</f>
        <v>-50.040606388738482</v>
      </c>
      <c r="G367" s="16">
        <f t="shared" si="75"/>
        <v>188</v>
      </c>
      <c r="H367" s="16">
        <f t="shared" si="75"/>
        <v>15504.3</v>
      </c>
      <c r="I367" s="16">
        <f t="shared" si="75"/>
        <v>19</v>
      </c>
      <c r="J367" s="16">
        <f t="shared" si="75"/>
        <v>1.23</v>
      </c>
      <c r="K367" s="16">
        <f t="shared" si="75"/>
        <v>1.57</v>
      </c>
      <c r="L367" s="16">
        <f t="shared" si="75"/>
        <v>7.09</v>
      </c>
      <c r="M367" s="16">
        <f>(K367-L367)/L367*100</f>
        <v>-77.856135401974598</v>
      </c>
      <c r="N367" s="109">
        <f>D367/D393*100</f>
        <v>5.9656503529018057</v>
      </c>
    </row>
    <row r="368" spans="1:14" ht="14.25" thickTop="1">
      <c r="A368" s="263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3"/>
    </row>
    <row r="369" spans="1:14">
      <c r="A369" s="264"/>
      <c r="B369" s="202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3"/>
    </row>
    <row r="370" spans="1:14">
      <c r="A370" s="264"/>
      <c r="B370" s="202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3"/>
    </row>
    <row r="371" spans="1:14">
      <c r="A371" s="264"/>
      <c r="B371" s="202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3"/>
    </row>
    <row r="372" spans="1:14">
      <c r="A372" s="264"/>
      <c r="B372" s="202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3"/>
    </row>
    <row r="373" spans="1:14">
      <c r="A373" s="264"/>
      <c r="B373" s="202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3"/>
    </row>
    <row r="374" spans="1:14">
      <c r="A374" s="264"/>
      <c r="B374" s="202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113">
        <f>D374/D387*100</f>
        <v>0</v>
      </c>
    </row>
    <row r="375" spans="1:14">
      <c r="A375" s="264"/>
      <c r="B375" s="202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3"/>
    </row>
    <row r="376" spans="1:14">
      <c r="A376" s="264"/>
      <c r="B376" s="202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3"/>
    </row>
    <row r="377" spans="1:14">
      <c r="A377" s="264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3"/>
    </row>
    <row r="378" spans="1:14">
      <c r="A378" s="264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3"/>
    </row>
    <row r="379" spans="1:14">
      <c r="A379" s="264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3"/>
    </row>
    <row r="380" spans="1:14" ht="14.25" thickBot="1">
      <c r="A380" s="260"/>
      <c r="B380" s="15" t="s">
        <v>31</v>
      </c>
      <c r="C380" s="16">
        <f t="shared" ref="C380:L380" si="76">C368+C370+C371+C372+C373+C374+C375+C376</f>
        <v>0</v>
      </c>
      <c r="D380" s="16">
        <f t="shared" si="76"/>
        <v>0</v>
      </c>
      <c r="E380" s="16">
        <f t="shared" si="76"/>
        <v>0</v>
      </c>
      <c r="F380" s="16" t="e">
        <f t="shared" ref="F380:F393" si="77">(D380-E380)/E380*100</f>
        <v>#DIV/0!</v>
      </c>
      <c r="G380" s="16">
        <f t="shared" si="76"/>
        <v>0</v>
      </c>
      <c r="H380" s="16">
        <f t="shared" si="76"/>
        <v>0</v>
      </c>
      <c r="I380" s="16">
        <f t="shared" si="76"/>
        <v>0</v>
      </c>
      <c r="J380" s="16">
        <f t="shared" si="76"/>
        <v>0</v>
      </c>
      <c r="K380" s="16">
        <f t="shared" si="76"/>
        <v>0</v>
      </c>
      <c r="L380" s="16">
        <f t="shared" si="76"/>
        <v>0</v>
      </c>
      <c r="M380" s="16" t="e">
        <f>(K380-L380)/L380*100</f>
        <v>#DIV/0!</v>
      </c>
      <c r="N380" s="109">
        <f>D380/D393*100</f>
        <v>0</v>
      </c>
    </row>
    <row r="381" spans="1:14" ht="15" thickTop="1" thickBot="1">
      <c r="A381" s="259" t="s">
        <v>49</v>
      </c>
      <c r="B381" s="204" t="s">
        <v>19</v>
      </c>
      <c r="C381" s="32">
        <f t="shared" ref="C381:L392" si="78">C225+C238+C251+C264+C277+C290+C303+C316+C329+C342+C355+C368</f>
        <v>724.70932700000003</v>
      </c>
      <c r="D381" s="32">
        <f t="shared" si="78"/>
        <v>1768.6313119999998</v>
      </c>
      <c r="E381" s="32">
        <f t="shared" si="78"/>
        <v>1267.4066740000003</v>
      </c>
      <c r="F381" s="32">
        <f t="shared" si="77"/>
        <v>39.547262002188205</v>
      </c>
      <c r="G381" s="32">
        <f t="shared" si="78"/>
        <v>13661</v>
      </c>
      <c r="H381" s="32">
        <f t="shared" si="78"/>
        <v>1400291.0236919995</v>
      </c>
      <c r="I381" s="32">
        <f t="shared" si="78"/>
        <v>1301</v>
      </c>
      <c r="J381" s="32">
        <f t="shared" si="78"/>
        <v>419.93233600000008</v>
      </c>
      <c r="K381" s="32">
        <f t="shared" si="78"/>
        <v>873.459698</v>
      </c>
      <c r="L381" s="32">
        <f t="shared" si="78"/>
        <v>1051.3807239999999</v>
      </c>
      <c r="M381" s="32">
        <f t="shared" ref="M381:M393" si="79">(K381-L381)/L381*100</f>
        <v>-16.922606810128269</v>
      </c>
      <c r="N381" s="112">
        <f>D381/D393*100</f>
        <v>57.171693365407648</v>
      </c>
    </row>
    <row r="382" spans="1:14" ht="14.25" thickBot="1">
      <c r="A382" s="261"/>
      <c r="B382" s="202" t="s">
        <v>20</v>
      </c>
      <c r="C382" s="32">
        <f t="shared" si="78"/>
        <v>239.33231599999999</v>
      </c>
      <c r="D382" s="32">
        <f t="shared" si="78"/>
        <v>604.18824100000006</v>
      </c>
      <c r="E382" s="32">
        <f t="shared" si="78"/>
        <v>269.30422700000003</v>
      </c>
      <c r="F382" s="31">
        <f t="shared" si="77"/>
        <v>124.35156244316951</v>
      </c>
      <c r="G382" s="32">
        <f t="shared" si="78"/>
        <v>7158</v>
      </c>
      <c r="H382" s="32">
        <f t="shared" si="78"/>
        <v>143140</v>
      </c>
      <c r="I382" s="32">
        <f t="shared" si="78"/>
        <v>686</v>
      </c>
      <c r="J382" s="32">
        <f t="shared" si="78"/>
        <v>131.56311699999998</v>
      </c>
      <c r="K382" s="32">
        <f t="shared" si="78"/>
        <v>309.09775200000001</v>
      </c>
      <c r="L382" s="32">
        <f t="shared" si="78"/>
        <v>361.634163</v>
      </c>
      <c r="M382" s="31">
        <f t="shared" si="79"/>
        <v>-14.527502203933091</v>
      </c>
      <c r="N382" s="108">
        <f>D382/D393*100</f>
        <v>19.530619307183805</v>
      </c>
    </row>
    <row r="383" spans="1:14" ht="14.25" thickBot="1">
      <c r="A383" s="261"/>
      <c r="B383" s="202" t="s">
        <v>21</v>
      </c>
      <c r="C383" s="32">
        <f t="shared" si="78"/>
        <v>15.772813999999999</v>
      </c>
      <c r="D383" s="32">
        <f t="shared" si="78"/>
        <v>90.294170999999977</v>
      </c>
      <c r="E383" s="32">
        <f t="shared" si="78"/>
        <v>547.338302</v>
      </c>
      <c r="F383" s="31">
        <f t="shared" si="77"/>
        <v>-83.503041780547633</v>
      </c>
      <c r="G383" s="32">
        <f t="shared" si="78"/>
        <v>86</v>
      </c>
      <c r="H383" s="32">
        <f t="shared" si="78"/>
        <v>92889.318652000002</v>
      </c>
      <c r="I383" s="32">
        <f t="shared" si="78"/>
        <v>9</v>
      </c>
      <c r="J383" s="32">
        <f t="shared" si="78"/>
        <v>7.3185000000000011</v>
      </c>
      <c r="K383" s="32">
        <f t="shared" si="78"/>
        <v>20.966137</v>
      </c>
      <c r="L383" s="32">
        <f t="shared" si="78"/>
        <v>198.29</v>
      </c>
      <c r="M383" s="31">
        <f t="shared" si="79"/>
        <v>-89.426528317111291</v>
      </c>
      <c r="N383" s="108">
        <f>D383/D393*100</f>
        <v>2.918794110491064</v>
      </c>
    </row>
    <row r="384" spans="1:14" ht="14.25" thickBot="1">
      <c r="A384" s="261"/>
      <c r="B384" s="202" t="s">
        <v>22</v>
      </c>
      <c r="C384" s="32">
        <f t="shared" si="78"/>
        <v>4.4886229999999996</v>
      </c>
      <c r="D384" s="32">
        <f t="shared" si="78"/>
        <v>29.486129000000002</v>
      </c>
      <c r="E384" s="32">
        <f t="shared" si="78"/>
        <v>22.786805000000001</v>
      </c>
      <c r="F384" s="31">
        <f t="shared" si="77"/>
        <v>29.400014613720533</v>
      </c>
      <c r="G384" s="32">
        <f t="shared" si="78"/>
        <v>1262</v>
      </c>
      <c r="H384" s="32">
        <f t="shared" si="78"/>
        <v>124035.76</v>
      </c>
      <c r="I384" s="32">
        <f t="shared" si="78"/>
        <v>52</v>
      </c>
      <c r="J384" s="32">
        <f t="shared" si="78"/>
        <v>4.4000000000000004</v>
      </c>
      <c r="K384" s="32">
        <f t="shared" si="78"/>
        <v>7.8900000000000006</v>
      </c>
      <c r="L384" s="32">
        <f t="shared" si="78"/>
        <v>9.7200000000000006</v>
      </c>
      <c r="M384" s="31">
        <f t="shared" si="79"/>
        <v>-18.827160493827162</v>
      </c>
      <c r="N384" s="108">
        <f>D384/D393*100</f>
        <v>0.95315056014390764</v>
      </c>
    </row>
    <row r="385" spans="1:14" ht="14.25" thickBot="1">
      <c r="A385" s="261"/>
      <c r="B385" s="202" t="s">
        <v>23</v>
      </c>
      <c r="C385" s="32">
        <f t="shared" si="78"/>
        <v>2.1924679999999999</v>
      </c>
      <c r="D385" s="32">
        <f t="shared" si="78"/>
        <v>7.5793340000000002</v>
      </c>
      <c r="E385" s="32">
        <f t="shared" si="78"/>
        <v>8.519855999999999</v>
      </c>
      <c r="F385" s="31">
        <f t="shared" si="77"/>
        <v>-11.039177187971239</v>
      </c>
      <c r="G385" s="32">
        <f t="shared" si="78"/>
        <v>97</v>
      </c>
      <c r="H385" s="32">
        <f t="shared" si="78"/>
        <v>61521.64</v>
      </c>
      <c r="I385" s="32">
        <f t="shared" si="78"/>
        <v>0</v>
      </c>
      <c r="J385" s="32">
        <f t="shared" si="78"/>
        <v>0</v>
      </c>
      <c r="K385" s="32">
        <f t="shared" si="78"/>
        <v>0</v>
      </c>
      <c r="L385" s="32">
        <f t="shared" si="78"/>
        <v>0</v>
      </c>
      <c r="M385" s="31" t="e">
        <f t="shared" si="79"/>
        <v>#DIV/0!</v>
      </c>
      <c r="N385" s="108">
        <f>D385/D393*100</f>
        <v>0.24500491222899295</v>
      </c>
    </row>
    <row r="386" spans="1:14" ht="14.25" thickBot="1">
      <c r="A386" s="261"/>
      <c r="B386" s="202" t="s">
        <v>24</v>
      </c>
      <c r="C386" s="32">
        <f t="shared" si="78"/>
        <v>23.934339000000001</v>
      </c>
      <c r="D386" s="32">
        <f t="shared" si="78"/>
        <v>129.33318600000001</v>
      </c>
      <c r="E386" s="32">
        <f t="shared" si="78"/>
        <v>94.659784000000016</v>
      </c>
      <c r="F386" s="31">
        <f t="shared" si="77"/>
        <v>36.629496217739089</v>
      </c>
      <c r="G386" s="32">
        <f t="shared" si="78"/>
        <v>118</v>
      </c>
      <c r="H386" s="32">
        <f t="shared" si="78"/>
        <v>183465.82399999999</v>
      </c>
      <c r="I386" s="32">
        <f t="shared" si="78"/>
        <v>98</v>
      </c>
      <c r="J386" s="32">
        <f t="shared" si="78"/>
        <v>17.315392999999997</v>
      </c>
      <c r="K386" s="32">
        <f t="shared" si="78"/>
        <v>42.351343</v>
      </c>
      <c r="L386" s="32">
        <f t="shared" si="78"/>
        <v>91.736099999999993</v>
      </c>
      <c r="M386" s="31">
        <f t="shared" si="79"/>
        <v>-53.833503931385785</v>
      </c>
      <c r="N386" s="108">
        <f>D386/D393*100</f>
        <v>4.1807454169754257</v>
      </c>
    </row>
    <row r="387" spans="1:14" ht="14.25" thickBot="1">
      <c r="A387" s="261"/>
      <c r="B387" s="202" t="s">
        <v>25</v>
      </c>
      <c r="C387" s="32">
        <f t="shared" si="78"/>
        <v>26.228900000000003</v>
      </c>
      <c r="D387" s="32">
        <f t="shared" si="78"/>
        <v>520.70247500000005</v>
      </c>
      <c r="E387" s="32">
        <f t="shared" si="78"/>
        <v>543.6336</v>
      </c>
      <c r="F387" s="31">
        <f t="shared" si="77"/>
        <v>-4.2181213596804819</v>
      </c>
      <c r="G387" s="32">
        <f t="shared" si="78"/>
        <v>78</v>
      </c>
      <c r="H387" s="32">
        <f t="shared" si="78"/>
        <v>10408.030000000001</v>
      </c>
      <c r="I387" s="32">
        <f t="shared" si="78"/>
        <v>426</v>
      </c>
      <c r="J387" s="32">
        <f t="shared" si="78"/>
        <v>57.769999999999996</v>
      </c>
      <c r="K387" s="32">
        <f t="shared" si="78"/>
        <v>136.04695000000001</v>
      </c>
      <c r="L387" s="32">
        <f t="shared" si="78"/>
        <v>56.469899999999996</v>
      </c>
      <c r="M387" s="31">
        <f t="shared" si="79"/>
        <v>140.91941016364473</v>
      </c>
      <c r="N387" s="108">
        <f>D387/D393*100</f>
        <v>16.831909529886719</v>
      </c>
    </row>
    <row r="388" spans="1:14" ht="14.25" thickBot="1">
      <c r="A388" s="261"/>
      <c r="B388" s="202" t="s">
        <v>26</v>
      </c>
      <c r="C388" s="32">
        <f t="shared" si="78"/>
        <v>71.184400999999951</v>
      </c>
      <c r="D388" s="32">
        <f t="shared" si="78"/>
        <v>541.33359199999995</v>
      </c>
      <c r="E388" s="32">
        <f t="shared" si="78"/>
        <v>343.21897300000006</v>
      </c>
      <c r="F388" s="31">
        <f t="shared" si="77"/>
        <v>57.722513784224816</v>
      </c>
      <c r="G388" s="32">
        <f t="shared" si="78"/>
        <v>9772</v>
      </c>
      <c r="H388" s="32">
        <f t="shared" si="78"/>
        <v>2944903.5690000001</v>
      </c>
      <c r="I388" s="32">
        <f t="shared" si="78"/>
        <v>294</v>
      </c>
      <c r="J388" s="32">
        <f t="shared" si="78"/>
        <v>26.403718999999995</v>
      </c>
      <c r="K388" s="32">
        <f t="shared" si="78"/>
        <v>82.582708999999994</v>
      </c>
      <c r="L388" s="32">
        <f t="shared" si="78"/>
        <v>47.578277999999997</v>
      </c>
      <c r="M388" s="31">
        <f t="shared" si="79"/>
        <v>73.572294903148872</v>
      </c>
      <c r="N388" s="108">
        <f>D388/D393*100</f>
        <v>17.498818391505832</v>
      </c>
    </row>
    <row r="389" spans="1:14" ht="14.25" thickBot="1">
      <c r="A389" s="261"/>
      <c r="B389" s="202" t="s">
        <v>27</v>
      </c>
      <c r="C389" s="32">
        <f t="shared" si="78"/>
        <v>5.8061319999999998</v>
      </c>
      <c r="D389" s="32">
        <f t="shared" si="78"/>
        <v>6.1834899999999999</v>
      </c>
      <c r="E389" s="32">
        <f t="shared" si="78"/>
        <v>0</v>
      </c>
      <c r="F389" s="31" t="e">
        <f t="shared" si="77"/>
        <v>#DIV/0!</v>
      </c>
      <c r="G389" s="32">
        <f t="shared" si="78"/>
        <v>2</v>
      </c>
      <c r="H389" s="32">
        <f t="shared" si="78"/>
        <v>707.72044600000004</v>
      </c>
      <c r="I389" s="32">
        <f t="shared" si="78"/>
        <v>0</v>
      </c>
      <c r="J389" s="32">
        <f t="shared" si="78"/>
        <v>0</v>
      </c>
      <c r="K389" s="32">
        <f t="shared" si="78"/>
        <v>0</v>
      </c>
      <c r="L389" s="32">
        <f t="shared" si="78"/>
        <v>0</v>
      </c>
      <c r="M389" s="31" t="e">
        <f t="shared" si="79"/>
        <v>#DIV/0!</v>
      </c>
      <c r="N389" s="108">
        <f>D389/D393*100</f>
        <v>0.19988371336041605</v>
      </c>
    </row>
    <row r="390" spans="1:14" ht="14.25" thickBot="1">
      <c r="A390" s="261"/>
      <c r="B390" s="14" t="s">
        <v>28</v>
      </c>
      <c r="C390" s="32">
        <f t="shared" si="78"/>
        <v>0</v>
      </c>
      <c r="D390" s="32">
        <f t="shared" si="78"/>
        <v>0</v>
      </c>
      <c r="E390" s="32">
        <f t="shared" si="78"/>
        <v>0</v>
      </c>
      <c r="F390" s="31" t="e">
        <f t="shared" si="77"/>
        <v>#DIV/0!</v>
      </c>
      <c r="G390" s="32">
        <f t="shared" si="78"/>
        <v>0</v>
      </c>
      <c r="H390" s="32">
        <f t="shared" si="78"/>
        <v>0</v>
      </c>
      <c r="I390" s="32">
        <f t="shared" si="78"/>
        <v>0</v>
      </c>
      <c r="J390" s="32">
        <f t="shared" si="78"/>
        <v>0</v>
      </c>
      <c r="K390" s="32">
        <f t="shared" si="78"/>
        <v>0</v>
      </c>
      <c r="L390" s="32">
        <f t="shared" si="78"/>
        <v>0</v>
      </c>
      <c r="M390" s="31" t="e">
        <f t="shared" si="79"/>
        <v>#DIV/0!</v>
      </c>
      <c r="N390" s="108">
        <f>D390/D393*100</f>
        <v>0</v>
      </c>
    </row>
    <row r="391" spans="1:14" ht="14.25" thickBot="1">
      <c r="A391" s="261"/>
      <c r="B391" s="14" t="s">
        <v>29</v>
      </c>
      <c r="C391" s="32">
        <f t="shared" si="78"/>
        <v>0</v>
      </c>
      <c r="D391" s="32">
        <f t="shared" si="78"/>
        <v>0.37735800000000003</v>
      </c>
      <c r="E391" s="32">
        <f t="shared" si="78"/>
        <v>0</v>
      </c>
      <c r="F391" s="31" t="e">
        <f t="shared" si="77"/>
        <v>#DIV/0!</v>
      </c>
      <c r="G391" s="32">
        <f t="shared" si="78"/>
        <v>1</v>
      </c>
      <c r="H391" s="32">
        <f t="shared" si="78"/>
        <v>400</v>
      </c>
      <c r="I391" s="32">
        <f t="shared" si="78"/>
        <v>0</v>
      </c>
      <c r="J391" s="32">
        <v>0</v>
      </c>
      <c r="K391" s="32">
        <f>K235+K248+K261+K274+K287+K300+K313+K326+K339+K352+K365+K378</f>
        <v>0</v>
      </c>
      <c r="L391" s="32">
        <f>L235+L248+L261+L274+L287+L300+L313+L326+L339+L352+L365+L378</f>
        <v>0</v>
      </c>
      <c r="M391" s="31" t="e">
        <f t="shared" si="79"/>
        <v>#DIV/0!</v>
      </c>
      <c r="N391" s="108">
        <f>D391/D393*100</f>
        <v>1.2198243759795824E-2</v>
      </c>
    </row>
    <row r="392" spans="1:14" ht="14.25" thickBot="1">
      <c r="A392" s="261"/>
      <c r="B392" s="14" t="s">
        <v>30</v>
      </c>
      <c r="C392" s="32">
        <f t="shared" si="78"/>
        <v>19.068296</v>
      </c>
      <c r="D392" s="32">
        <f t="shared" si="78"/>
        <v>5.8061319999999998</v>
      </c>
      <c r="E392" s="32">
        <f t="shared" si="78"/>
        <v>0</v>
      </c>
      <c r="F392" s="31" t="e">
        <f t="shared" si="77"/>
        <v>#DIV/0!</v>
      </c>
      <c r="G392" s="32">
        <f t="shared" si="78"/>
        <v>1</v>
      </c>
      <c r="H392" s="32">
        <f t="shared" si="78"/>
        <v>307.72044600000004</v>
      </c>
      <c r="I392" s="32">
        <f t="shared" si="78"/>
        <v>0</v>
      </c>
      <c r="J392" s="32">
        <f t="shared" si="78"/>
        <v>0</v>
      </c>
      <c r="K392" s="32">
        <f t="shared" si="78"/>
        <v>0</v>
      </c>
      <c r="L392" s="32">
        <f t="shared" si="78"/>
        <v>0</v>
      </c>
      <c r="M392" s="31" t="e">
        <f t="shared" si="79"/>
        <v>#DIV/0!</v>
      </c>
      <c r="N392" s="108">
        <f>D392/D393*100</f>
        <v>0.18768546960062021</v>
      </c>
    </row>
    <row r="393" spans="1:14" ht="14.25" thickBot="1">
      <c r="A393" s="262"/>
      <c r="B393" s="15" t="s">
        <v>31</v>
      </c>
      <c r="C393" s="16">
        <f t="shared" ref="C393:L393" si="80">C381+C383+C384+C385+C386+C387+C388+C389</f>
        <v>874.317004</v>
      </c>
      <c r="D393" s="16">
        <f t="shared" si="80"/>
        <v>3093.5436889999996</v>
      </c>
      <c r="E393" s="16">
        <f t="shared" si="80"/>
        <v>2827.5639940000001</v>
      </c>
      <c r="F393" s="16">
        <f t="shared" si="77"/>
        <v>9.4066728662693357</v>
      </c>
      <c r="G393" s="16">
        <f t="shared" si="80"/>
        <v>25076</v>
      </c>
      <c r="H393" s="16">
        <f t="shared" si="80"/>
        <v>4818222.8857899997</v>
      </c>
      <c r="I393" s="16">
        <f t="shared" si="80"/>
        <v>2180</v>
      </c>
      <c r="J393" s="16">
        <f t="shared" si="80"/>
        <v>533.139948</v>
      </c>
      <c r="K393" s="16">
        <f t="shared" si="80"/>
        <v>1163.2968370000001</v>
      </c>
      <c r="L393" s="16">
        <f t="shared" si="80"/>
        <v>1455.1750019999999</v>
      </c>
      <c r="M393" s="16">
        <f t="shared" si="79"/>
        <v>-20.057942487937257</v>
      </c>
      <c r="N393" s="109">
        <f>D393/D393*100</f>
        <v>100</v>
      </c>
    </row>
    <row r="394" spans="1:14" ht="14.25" thickTop="1"/>
    <row r="396" spans="1:14">
      <c r="A396" s="221" t="s">
        <v>127</v>
      </c>
      <c r="B396" s="221"/>
      <c r="C396" s="221"/>
      <c r="D396" s="221"/>
      <c r="E396" s="221"/>
      <c r="F396" s="221"/>
      <c r="G396" s="221"/>
      <c r="H396" s="221"/>
      <c r="I396" s="221"/>
      <c r="J396" s="221"/>
      <c r="K396" s="221"/>
      <c r="L396" s="221"/>
      <c r="M396" s="221"/>
      <c r="N396" s="221"/>
    </row>
    <row r="397" spans="1:14">
      <c r="A397" s="221"/>
      <c r="B397" s="221"/>
      <c r="C397" s="221"/>
      <c r="D397" s="221"/>
      <c r="E397" s="221"/>
      <c r="F397" s="221"/>
      <c r="G397" s="221"/>
      <c r="H397" s="221"/>
      <c r="I397" s="221"/>
      <c r="J397" s="221"/>
      <c r="K397" s="221"/>
      <c r="L397" s="221"/>
      <c r="M397" s="221"/>
      <c r="N397" s="221"/>
    </row>
    <row r="398" spans="1:14" ht="14.25" thickBot="1">
      <c r="A398" s="271" t="str">
        <f>A3</f>
        <v>财字3号表                                             （2022年1-2月）                                           单位：万元</v>
      </c>
      <c r="B398" s="271"/>
      <c r="C398" s="271"/>
      <c r="D398" s="271"/>
      <c r="E398" s="271"/>
      <c r="F398" s="271"/>
      <c r="G398" s="271"/>
      <c r="H398" s="271"/>
      <c r="I398" s="271"/>
      <c r="J398" s="271"/>
      <c r="K398" s="271"/>
      <c r="L398" s="271"/>
      <c r="M398" s="271"/>
      <c r="N398" s="271"/>
    </row>
    <row r="399" spans="1:14" ht="14.25" thickBot="1">
      <c r="A399" s="265" t="s">
        <v>2</v>
      </c>
      <c r="B399" s="37" t="s">
        <v>3</v>
      </c>
      <c r="C399" s="231" t="s">
        <v>4</v>
      </c>
      <c r="D399" s="231"/>
      <c r="E399" s="231"/>
      <c r="F399" s="272"/>
      <c r="G399" s="223" t="s">
        <v>5</v>
      </c>
      <c r="H399" s="272"/>
      <c r="I399" s="223" t="s">
        <v>6</v>
      </c>
      <c r="J399" s="232"/>
      <c r="K399" s="232"/>
      <c r="L399" s="232"/>
      <c r="M399" s="232"/>
      <c r="N399" s="256" t="s">
        <v>7</v>
      </c>
    </row>
    <row r="400" spans="1:14" ht="14.25" thickBot="1">
      <c r="A400" s="265"/>
      <c r="B400" s="24" t="s">
        <v>8</v>
      </c>
      <c r="C400" s="233" t="s">
        <v>9</v>
      </c>
      <c r="D400" s="233" t="s">
        <v>10</v>
      </c>
      <c r="E400" s="233" t="s">
        <v>11</v>
      </c>
      <c r="F400" s="202" t="s">
        <v>12</v>
      </c>
      <c r="G400" s="233" t="s">
        <v>13</v>
      </c>
      <c r="H400" s="233" t="s">
        <v>14</v>
      </c>
      <c r="I400" s="202" t="s">
        <v>13</v>
      </c>
      <c r="J400" s="273" t="s">
        <v>15</v>
      </c>
      <c r="K400" s="274"/>
      <c r="L400" s="275"/>
      <c r="M400" s="96" t="s">
        <v>12</v>
      </c>
      <c r="N400" s="257"/>
    </row>
    <row r="401" spans="1:14" ht="14.25" thickBot="1">
      <c r="A401" s="265"/>
      <c r="B401" s="38" t="s">
        <v>16</v>
      </c>
      <c r="C401" s="234"/>
      <c r="D401" s="234"/>
      <c r="E401" s="234"/>
      <c r="F401" s="205" t="s">
        <v>17</v>
      </c>
      <c r="G401" s="276"/>
      <c r="H401" s="276"/>
      <c r="I401" s="24" t="s">
        <v>18</v>
      </c>
      <c r="J401" s="203" t="s">
        <v>9</v>
      </c>
      <c r="K401" s="25" t="s">
        <v>10</v>
      </c>
      <c r="L401" s="203" t="s">
        <v>11</v>
      </c>
      <c r="M401" s="202" t="s">
        <v>17</v>
      </c>
      <c r="N401" s="115" t="s">
        <v>17</v>
      </c>
    </row>
    <row r="402" spans="1:14" ht="14.25" thickBot="1">
      <c r="A402" s="265"/>
      <c r="B402" s="202" t="s">
        <v>19</v>
      </c>
      <c r="C402" s="71">
        <v>220.77814699999999</v>
      </c>
      <c r="D402" s="71">
        <v>580.38445400000001</v>
      </c>
      <c r="E402" s="71">
        <v>364.27</v>
      </c>
      <c r="F402" s="31">
        <f t="shared" ref="F402:F410" si="81">(D402-E402)/E402*100</f>
        <v>59.328095643341484</v>
      </c>
      <c r="G402" s="75">
        <v>4884</v>
      </c>
      <c r="H402" s="75">
        <v>500755.38</v>
      </c>
      <c r="I402" s="75">
        <v>548</v>
      </c>
      <c r="J402" s="72">
        <v>88.696725000000015</v>
      </c>
      <c r="K402" s="72">
        <v>247.00714600000001</v>
      </c>
      <c r="L402" s="72">
        <v>385.61</v>
      </c>
      <c r="M402" s="31">
        <f t="shared" ref="M402:M409" si="82">(K402-L402)/L402*100</f>
        <v>-35.943791395451363</v>
      </c>
      <c r="N402" s="108">
        <f t="shared" ref="N402:N410" si="83">D402/D506*100</f>
        <v>46.17833967837587</v>
      </c>
    </row>
    <row r="403" spans="1:14" ht="14.25" thickBot="1">
      <c r="A403" s="265"/>
      <c r="B403" s="202" t="s">
        <v>20</v>
      </c>
      <c r="C403" s="71">
        <v>79.412335999999996</v>
      </c>
      <c r="D403" s="71">
        <v>207.64225999999999</v>
      </c>
      <c r="E403" s="71">
        <v>109.15</v>
      </c>
      <c r="F403" s="31">
        <f t="shared" si="81"/>
        <v>90.235693999083807</v>
      </c>
      <c r="G403" s="75">
        <v>2576</v>
      </c>
      <c r="H403" s="75">
        <v>51520</v>
      </c>
      <c r="I403" s="75">
        <v>284</v>
      </c>
      <c r="J403" s="72">
        <v>37.834997999999999</v>
      </c>
      <c r="K403" s="72">
        <v>113.204263</v>
      </c>
      <c r="L403" s="72">
        <v>177.33</v>
      </c>
      <c r="M403" s="31">
        <f t="shared" si="82"/>
        <v>-36.161809620481591</v>
      </c>
      <c r="N403" s="108">
        <f t="shared" si="83"/>
        <v>45.864414590269234</v>
      </c>
    </row>
    <row r="404" spans="1:14" ht="14.25" thickBot="1">
      <c r="A404" s="265"/>
      <c r="B404" s="202" t="s">
        <v>21</v>
      </c>
      <c r="C404" s="71">
        <v>9.6315799999999996</v>
      </c>
      <c r="D404" s="71">
        <v>30.265298000000001</v>
      </c>
      <c r="E404" s="71">
        <v>414.15</v>
      </c>
      <c r="F404" s="31">
        <f t="shared" si="81"/>
        <v>-92.692189303392482</v>
      </c>
      <c r="G404" s="75">
        <v>57</v>
      </c>
      <c r="H404" s="75">
        <v>35539.089999999997</v>
      </c>
      <c r="I404" s="75">
        <v>3</v>
      </c>
      <c r="J404" s="72">
        <v>0</v>
      </c>
      <c r="K404" s="72">
        <v>3.0952799999999998</v>
      </c>
      <c r="L404" s="72">
        <v>366.24</v>
      </c>
      <c r="M404" s="31">
        <f t="shared" si="82"/>
        <v>-99.154849279161212</v>
      </c>
      <c r="N404" s="108">
        <f t="shared" si="83"/>
        <v>42.357239384833107</v>
      </c>
    </row>
    <row r="405" spans="1:14" ht="14.25" thickBot="1">
      <c r="A405" s="265"/>
      <c r="B405" s="202" t="s">
        <v>22</v>
      </c>
      <c r="C405" s="71">
        <v>13.063205999999999</v>
      </c>
      <c r="D405" s="71">
        <v>45.422440999999999</v>
      </c>
      <c r="E405" s="71">
        <v>41.53</v>
      </c>
      <c r="F405" s="31">
        <f t="shared" si="81"/>
        <v>9.3726005297375341</v>
      </c>
      <c r="G405" s="75">
        <v>3781</v>
      </c>
      <c r="H405" s="75">
        <v>61549.33</v>
      </c>
      <c r="I405" s="75">
        <v>46</v>
      </c>
      <c r="J405" s="72">
        <v>25.598199999999999</v>
      </c>
      <c r="K405" s="72">
        <v>36.46425</v>
      </c>
      <c r="L405" s="72">
        <v>43.94</v>
      </c>
      <c r="M405" s="31">
        <f t="shared" si="82"/>
        <v>-17.013541192535271</v>
      </c>
      <c r="N405" s="108">
        <f t="shared" si="83"/>
        <v>26.455036775300822</v>
      </c>
    </row>
    <row r="406" spans="1:14" ht="14.25" thickBot="1">
      <c r="A406" s="265"/>
      <c r="B406" s="202" t="s">
        <v>23</v>
      </c>
      <c r="C406" s="71">
        <v>0.413823</v>
      </c>
      <c r="D406" s="71">
        <v>3.5550099999999998</v>
      </c>
      <c r="E406" s="71">
        <v>1.52</v>
      </c>
      <c r="F406" s="31">
        <f t="shared" si="81"/>
        <v>133.88223684210524</v>
      </c>
      <c r="G406" s="75">
        <v>108</v>
      </c>
      <c r="H406" s="75">
        <v>356.62</v>
      </c>
      <c r="I406" s="75">
        <v>0</v>
      </c>
      <c r="J406" s="72">
        <v>0</v>
      </c>
      <c r="K406" s="72"/>
      <c r="L406" s="72">
        <v>0</v>
      </c>
      <c r="M406" s="31" t="e">
        <f t="shared" si="82"/>
        <v>#DIV/0!</v>
      </c>
      <c r="N406" s="108">
        <f t="shared" si="83"/>
        <v>99.999681554652469</v>
      </c>
    </row>
    <row r="407" spans="1:14" ht="14.25" thickBot="1">
      <c r="A407" s="265"/>
      <c r="B407" s="202" t="s">
        <v>24</v>
      </c>
      <c r="C407" s="71">
        <v>8.2398810000000307</v>
      </c>
      <c r="D407" s="71">
        <v>420.25594899999999</v>
      </c>
      <c r="E407" s="71">
        <v>10.97</v>
      </c>
      <c r="F407" s="31">
        <f t="shared" si="81"/>
        <v>3730.9566909753867</v>
      </c>
      <c r="G407" s="75">
        <v>25</v>
      </c>
      <c r="H407" s="75">
        <v>24616.76</v>
      </c>
      <c r="I407" s="75">
        <v>6</v>
      </c>
      <c r="J407" s="72">
        <v>2.389916999999997</v>
      </c>
      <c r="K407" s="72">
        <v>232.439243</v>
      </c>
      <c r="L407" s="72">
        <v>9.65</v>
      </c>
      <c r="M407" s="31">
        <f t="shared" si="82"/>
        <v>2308.6968186528497</v>
      </c>
      <c r="N407" s="108">
        <f t="shared" si="83"/>
        <v>85.474661043055264</v>
      </c>
    </row>
    <row r="408" spans="1:14" ht="14.25" thickBot="1">
      <c r="A408" s="265"/>
      <c r="B408" s="202" t="s">
        <v>25</v>
      </c>
      <c r="C408" s="71">
        <v>122.5836</v>
      </c>
      <c r="D408" s="71">
        <v>298.76612</v>
      </c>
      <c r="E408" s="71">
        <v>186.06</v>
      </c>
      <c r="F408" s="31">
        <f t="shared" si="81"/>
        <v>60.575147801784368</v>
      </c>
      <c r="G408" s="75">
        <v>9</v>
      </c>
      <c r="H408" s="75">
        <v>6563.57</v>
      </c>
      <c r="I408" s="75">
        <v>202</v>
      </c>
      <c r="J408" s="72">
        <v>38.730000000000004</v>
      </c>
      <c r="K408" s="72">
        <v>74.67</v>
      </c>
      <c r="L408" s="72">
        <v>51.82</v>
      </c>
      <c r="M408" s="31">
        <f t="shared" si="82"/>
        <v>44.094944037051334</v>
      </c>
      <c r="N408" s="108">
        <f t="shared" si="83"/>
        <v>86.147681251573644</v>
      </c>
    </row>
    <row r="409" spans="1:14" ht="14.25" thickBot="1">
      <c r="A409" s="265"/>
      <c r="B409" s="202" t="s">
        <v>26</v>
      </c>
      <c r="C409" s="71">
        <v>23.843883999999999</v>
      </c>
      <c r="D409" s="71">
        <v>129.20200500000001</v>
      </c>
      <c r="E409" s="71">
        <v>28.59</v>
      </c>
      <c r="F409" s="31">
        <f t="shared" si="81"/>
        <v>351.91327387198322</v>
      </c>
      <c r="G409" s="75">
        <v>2532</v>
      </c>
      <c r="H409" s="75">
        <v>1487818.3599999999</v>
      </c>
      <c r="I409" s="75">
        <v>17</v>
      </c>
      <c r="J409" s="72">
        <v>7.6804089999999992</v>
      </c>
      <c r="K409" s="72">
        <v>10.060886999999999</v>
      </c>
      <c r="L409" s="72">
        <v>2.41</v>
      </c>
      <c r="M409" s="31">
        <f t="shared" si="82"/>
        <v>317.46419087136928</v>
      </c>
      <c r="N409" s="108">
        <f t="shared" si="83"/>
        <v>52.559184188276099</v>
      </c>
    </row>
    <row r="410" spans="1:14" ht="14.25" thickBot="1">
      <c r="A410" s="265"/>
      <c r="B410" s="202" t="s">
        <v>27</v>
      </c>
      <c r="C410" s="71"/>
      <c r="D410" s="71"/>
      <c r="E410" s="71"/>
      <c r="F410" s="31" t="e">
        <f t="shared" si="81"/>
        <v>#DIV/0!</v>
      </c>
      <c r="G410" s="75">
        <v>0</v>
      </c>
      <c r="H410" s="75">
        <v>0</v>
      </c>
      <c r="I410" s="75">
        <v>0</v>
      </c>
      <c r="J410" s="72"/>
      <c r="K410" s="72"/>
      <c r="L410" s="72"/>
      <c r="M410" s="31"/>
      <c r="N410" s="108">
        <f t="shared" si="83"/>
        <v>0</v>
      </c>
    </row>
    <row r="411" spans="1:14" ht="14.25" thickBot="1">
      <c r="A411" s="265"/>
      <c r="B411" s="14" t="s">
        <v>28</v>
      </c>
      <c r="C411" s="71"/>
      <c r="D411" s="71"/>
      <c r="E411" s="71"/>
      <c r="F411" s="31"/>
      <c r="G411" s="75"/>
      <c r="H411" s="75"/>
      <c r="I411" s="75"/>
      <c r="J411" s="72"/>
      <c r="K411" s="72"/>
      <c r="L411" s="72"/>
      <c r="M411" s="31"/>
      <c r="N411" s="108"/>
    </row>
    <row r="412" spans="1:14" ht="14.25" thickBot="1">
      <c r="A412" s="265"/>
      <c r="B412" s="14" t="s">
        <v>29</v>
      </c>
      <c r="C412" s="71"/>
      <c r="D412" s="71"/>
      <c r="E412" s="71"/>
      <c r="F412" s="31" t="e">
        <f>(D412-E412)/E412*100</f>
        <v>#DIV/0!</v>
      </c>
      <c r="G412" s="75">
        <v>0</v>
      </c>
      <c r="H412" s="75">
        <v>0</v>
      </c>
      <c r="I412" s="75">
        <v>0</v>
      </c>
      <c r="J412" s="72"/>
      <c r="K412" s="72"/>
      <c r="L412" s="72"/>
      <c r="M412" s="31"/>
      <c r="N412" s="108" t="e">
        <f>D412/D516*100</f>
        <v>#DIV/0!</v>
      </c>
    </row>
    <row r="413" spans="1:14" ht="14.25" thickBot="1">
      <c r="A413" s="265"/>
      <c r="B413" s="14" t="s">
        <v>30</v>
      </c>
      <c r="C413" s="71"/>
      <c r="D413" s="71"/>
      <c r="E413" s="71"/>
      <c r="F413" s="31"/>
      <c r="G413" s="75">
        <v>0</v>
      </c>
      <c r="H413" s="75">
        <v>0</v>
      </c>
      <c r="I413" s="75">
        <v>0</v>
      </c>
      <c r="J413" s="72"/>
      <c r="K413" s="72"/>
      <c r="L413" s="72"/>
      <c r="M413" s="31"/>
      <c r="N413" s="108" t="e">
        <f>D413/D517*100</f>
        <v>#DIV/0!</v>
      </c>
    </row>
    <row r="414" spans="1:14" ht="14.25" thickBot="1">
      <c r="A414" s="266"/>
      <c r="B414" s="15" t="s">
        <v>31</v>
      </c>
      <c r="C414" s="16">
        <f>C402+C404+C405+C406+C407+C408+C409+C410</f>
        <v>398.55412100000001</v>
      </c>
      <c r="D414" s="16">
        <f t="shared" ref="D414:L414" si="84">D402+D404+D405+D406+D407+D408+D409+D410</f>
        <v>1507.8512770000002</v>
      </c>
      <c r="E414" s="16">
        <f t="shared" si="84"/>
        <v>1047.0899999999999</v>
      </c>
      <c r="F414" s="16">
        <f>(D414-E414)/E414*100</f>
        <v>44.003980269126849</v>
      </c>
      <c r="G414" s="16">
        <f t="shared" si="84"/>
        <v>11396</v>
      </c>
      <c r="H414" s="16">
        <f t="shared" si="84"/>
        <v>2117199.11</v>
      </c>
      <c r="I414" s="16">
        <f t="shared" si="84"/>
        <v>822</v>
      </c>
      <c r="J414" s="16">
        <f t="shared" si="84"/>
        <v>163.09525100000002</v>
      </c>
      <c r="K414" s="16">
        <f t="shared" si="84"/>
        <v>603.736806</v>
      </c>
      <c r="L414" s="16">
        <f t="shared" si="84"/>
        <v>859.67</v>
      </c>
      <c r="M414" s="16">
        <f t="shared" ref="M414:M417" si="85">(K414-L414)/L414*100</f>
        <v>-29.77109751416241</v>
      </c>
      <c r="N414" s="109">
        <f>D414/D518*100</f>
        <v>58.26516318877708</v>
      </c>
    </row>
    <row r="415" spans="1:14" ht="15" thickTop="1" thickBot="1">
      <c r="A415" s="265" t="s">
        <v>32</v>
      </c>
      <c r="B415" s="202" t="s">
        <v>19</v>
      </c>
      <c r="C415" s="19">
        <v>46.715967999999997</v>
      </c>
      <c r="D415" s="19">
        <v>148.51468499999999</v>
      </c>
      <c r="E415" s="19">
        <v>102.202252</v>
      </c>
      <c r="F415" s="31">
        <f>(D415-E415)/E415*100</f>
        <v>45.314493657145618</v>
      </c>
      <c r="G415" s="20">
        <v>1145</v>
      </c>
      <c r="H415" s="20">
        <v>124703.11109999999</v>
      </c>
      <c r="I415" s="20">
        <v>108</v>
      </c>
      <c r="J415" s="19">
        <v>96.750939000000002</v>
      </c>
      <c r="K415" s="20">
        <v>120.48800300000001</v>
      </c>
      <c r="L415" s="20">
        <v>57.022539000000002</v>
      </c>
      <c r="M415" s="31">
        <f t="shared" si="85"/>
        <v>111.29890936634723</v>
      </c>
      <c r="N415" s="108">
        <f>D415/D506*100</f>
        <v>11.81658385901045</v>
      </c>
    </row>
    <row r="416" spans="1:14" ht="14.25" thickBot="1">
      <c r="A416" s="265"/>
      <c r="B416" s="202" t="s">
        <v>20</v>
      </c>
      <c r="C416" s="20">
        <v>15.851255999999999</v>
      </c>
      <c r="D416" s="20">
        <v>47.146476999999997</v>
      </c>
      <c r="E416" s="20">
        <v>15.946024</v>
      </c>
      <c r="F416" s="31">
        <f>(D416-E416)/E416*100</f>
        <v>195.66290004329605</v>
      </c>
      <c r="G416" s="20">
        <v>542</v>
      </c>
      <c r="H416" s="20">
        <v>10760</v>
      </c>
      <c r="I416" s="21">
        <v>42</v>
      </c>
      <c r="J416" s="20">
        <v>19.189695</v>
      </c>
      <c r="K416" s="20">
        <v>26.051708000000001</v>
      </c>
      <c r="L416" s="20">
        <v>30.438178000000001</v>
      </c>
      <c r="M416" s="31">
        <f t="shared" si="85"/>
        <v>-14.411079401664578</v>
      </c>
      <c r="N416" s="108">
        <f>D416/D507*100</f>
        <v>10.413802891562597</v>
      </c>
    </row>
    <row r="417" spans="1:14" ht="14.25" thickBot="1">
      <c r="A417" s="265"/>
      <c r="B417" s="202" t="s">
        <v>21</v>
      </c>
      <c r="C417" s="20"/>
      <c r="D417" s="20">
        <v>3.2929590000000002</v>
      </c>
      <c r="E417" s="20">
        <v>3.2203170000000001</v>
      </c>
      <c r="F417" s="31">
        <f>(D417-E417)/E417*100</f>
        <v>2.2557406615559925</v>
      </c>
      <c r="G417" s="20">
        <v>2</v>
      </c>
      <c r="H417" s="20">
        <v>1816.63</v>
      </c>
      <c r="I417" s="20"/>
      <c r="J417" s="20"/>
      <c r="K417" s="20"/>
      <c r="L417" s="20"/>
      <c r="M417" s="31" t="e">
        <f t="shared" si="85"/>
        <v>#DIV/0!</v>
      </c>
      <c r="N417" s="108">
        <f>D417/D508*100</f>
        <v>4.6086000094048511</v>
      </c>
    </row>
    <row r="418" spans="1:14" ht="14.25" thickBot="1">
      <c r="A418" s="265"/>
      <c r="B418" s="202" t="s">
        <v>22</v>
      </c>
      <c r="C418" s="20"/>
      <c r="D418" s="20">
        <v>3.9433999999999997E-2</v>
      </c>
      <c r="E418" s="20">
        <v>2.4574579999999999</v>
      </c>
      <c r="F418" s="31">
        <f>(D418-E418)/E418*100</f>
        <v>-98.395333714757285</v>
      </c>
      <c r="G418" s="20">
        <v>2</v>
      </c>
      <c r="H418" s="20">
        <v>162.25</v>
      </c>
      <c r="I418" s="20">
        <v>1</v>
      </c>
      <c r="J418" s="20">
        <v>0.63016799999999995</v>
      </c>
      <c r="K418" s="20">
        <v>0.63016799999999995</v>
      </c>
      <c r="L418" s="20">
        <v>0.27901799999999999</v>
      </c>
      <c r="M418" s="31"/>
      <c r="N418" s="108">
        <f>D418/D509*100</f>
        <v>2.2967235957160749E-2</v>
      </c>
    </row>
    <row r="419" spans="1:14" ht="14.25" thickBot="1">
      <c r="A419" s="265"/>
      <c r="B419" s="202" t="s">
        <v>23</v>
      </c>
      <c r="C419" s="20"/>
      <c r="D419" s="20"/>
      <c r="E419" s="20"/>
      <c r="F419" s="31"/>
      <c r="G419" s="20"/>
      <c r="H419" s="20"/>
      <c r="I419" s="20"/>
      <c r="J419" s="20"/>
      <c r="K419" s="20"/>
      <c r="L419" s="20"/>
      <c r="M419" s="31"/>
      <c r="N419" s="108"/>
    </row>
    <row r="420" spans="1:14" ht="14.25" thickBot="1">
      <c r="A420" s="265"/>
      <c r="B420" s="202" t="s">
        <v>24</v>
      </c>
      <c r="C420" s="20">
        <v>0.38</v>
      </c>
      <c r="D420" s="20">
        <v>3.1429469999999999</v>
      </c>
      <c r="E420" s="20">
        <v>4.7020759999999999</v>
      </c>
      <c r="F420" s="31">
        <f>(D420-E420)/E420*100</f>
        <v>-33.158311350135556</v>
      </c>
      <c r="G420" s="20">
        <v>12</v>
      </c>
      <c r="H420" s="20">
        <v>26240</v>
      </c>
      <c r="I420" s="20">
        <v>1</v>
      </c>
      <c r="J420" s="20"/>
      <c r="K420" s="20">
        <v>0.76</v>
      </c>
      <c r="L420" s="20">
        <v>5.3652430000000004</v>
      </c>
      <c r="M420" s="31">
        <f>(K420-L420)/L420*100</f>
        <v>-85.834751566704441</v>
      </c>
      <c r="N420" s="108">
        <f>D420/D511*100</f>
        <v>0.6392350426936787</v>
      </c>
    </row>
    <row r="421" spans="1:14" ht="14.25" thickBot="1">
      <c r="A421" s="265"/>
      <c r="B421" s="202" t="s">
        <v>25</v>
      </c>
      <c r="C421" s="22"/>
      <c r="D421" s="22">
        <v>17.792400000000001</v>
      </c>
      <c r="E421" s="22">
        <v>12.276</v>
      </c>
      <c r="F421" s="31">
        <f>(D421-E421)/E421*100</f>
        <v>44.936461388074299</v>
      </c>
      <c r="G421" s="22">
        <v>29</v>
      </c>
      <c r="H421" s="22">
        <v>791.3</v>
      </c>
      <c r="I421" s="22">
        <v>139</v>
      </c>
      <c r="J421" s="22">
        <v>11.537000000000001</v>
      </c>
      <c r="K421" s="22">
        <v>17.391999999999999</v>
      </c>
      <c r="L421" s="22"/>
      <c r="M421" s="31"/>
      <c r="N421" s="108">
        <f>D421/D512*100</f>
        <v>5.1303474567347154</v>
      </c>
    </row>
    <row r="422" spans="1:14" ht="14.25" thickBot="1">
      <c r="A422" s="265"/>
      <c r="B422" s="202" t="s">
        <v>26</v>
      </c>
      <c r="C422" s="20">
        <v>2.3199999999999998</v>
      </c>
      <c r="D422" s="20">
        <v>9.8000000000000007</v>
      </c>
      <c r="E422" s="20">
        <v>14.77</v>
      </c>
      <c r="F422" s="31">
        <f>(D422-E422)/E422*100</f>
        <v>-33.649289099526058</v>
      </c>
      <c r="G422" s="20">
        <v>1925</v>
      </c>
      <c r="H422" s="20">
        <v>72591.384999999995</v>
      </c>
      <c r="I422" s="20">
        <v>30</v>
      </c>
      <c r="J422" s="20">
        <v>4.7840600000000002</v>
      </c>
      <c r="K422" s="20">
        <v>6.11348</v>
      </c>
      <c r="L422" s="20">
        <v>0.85173500000000002</v>
      </c>
      <c r="M422" s="31">
        <f>(K422-L422)/L422*100</f>
        <v>617.76785032903433</v>
      </c>
      <c r="N422" s="108">
        <f>D422/D513*100</f>
        <v>3.98662547880047</v>
      </c>
    </row>
    <row r="423" spans="1:14" ht="14.25" thickBot="1">
      <c r="A423" s="265"/>
      <c r="B423" s="202" t="s">
        <v>27</v>
      </c>
      <c r="C423" s="20"/>
      <c r="D423" s="20"/>
      <c r="E423" s="20"/>
      <c r="F423" s="31"/>
      <c r="G423" s="20"/>
      <c r="H423" s="20"/>
      <c r="I423" s="20"/>
      <c r="J423" s="20"/>
      <c r="K423" s="20"/>
      <c r="L423" s="20"/>
      <c r="M423" s="31"/>
      <c r="N423" s="108"/>
    </row>
    <row r="424" spans="1:14" ht="14.25" thickBot="1">
      <c r="A424" s="265"/>
      <c r="B424" s="14" t="s">
        <v>28</v>
      </c>
      <c r="C424" s="40"/>
      <c r="D424" s="40"/>
      <c r="E424" s="40"/>
      <c r="F424" s="31"/>
      <c r="G424" s="40"/>
      <c r="H424" s="40"/>
      <c r="I424" s="40"/>
      <c r="J424" s="40"/>
      <c r="K424" s="40"/>
      <c r="L424" s="40"/>
      <c r="M424" s="31"/>
      <c r="N424" s="108"/>
    </row>
    <row r="425" spans="1:14" ht="14.25" thickBot="1">
      <c r="A425" s="265"/>
      <c r="B425" s="14" t="s">
        <v>29</v>
      </c>
      <c r="C425" s="40"/>
      <c r="D425" s="40"/>
      <c r="E425" s="40"/>
      <c r="F425" s="31"/>
      <c r="G425" s="40"/>
      <c r="H425" s="40"/>
      <c r="I425" s="40"/>
      <c r="J425" s="40"/>
      <c r="K425" s="40"/>
      <c r="L425" s="40"/>
      <c r="M425" s="31"/>
      <c r="N425" s="108"/>
    </row>
    <row r="426" spans="1:14" ht="14.25" thickBot="1">
      <c r="A426" s="265"/>
      <c r="B426" s="14" t="s">
        <v>30</v>
      </c>
      <c r="C426" s="40"/>
      <c r="D426" s="40"/>
      <c r="E426" s="40"/>
      <c r="F426" s="31"/>
      <c r="G426" s="40"/>
      <c r="H426" s="40"/>
      <c r="I426" s="40"/>
      <c r="J426" s="40"/>
      <c r="K426" s="40"/>
      <c r="L426" s="40"/>
      <c r="M426" s="31"/>
      <c r="N426" s="108"/>
    </row>
    <row r="427" spans="1:14" ht="14.25" thickBot="1">
      <c r="A427" s="266"/>
      <c r="B427" s="15" t="s">
        <v>31</v>
      </c>
      <c r="C427" s="16">
        <f t="shared" ref="C427:L427" si="86">C415+C417+C418+C419+C420+C421+C422+C423</f>
        <v>49.415967999999999</v>
      </c>
      <c r="D427" s="16">
        <f t="shared" si="86"/>
        <v>182.582425</v>
      </c>
      <c r="E427" s="16">
        <f t="shared" si="86"/>
        <v>139.62810300000001</v>
      </c>
      <c r="F427" s="16">
        <f>(D427-E427)/E427*100</f>
        <v>30.763378630160137</v>
      </c>
      <c r="G427" s="16">
        <f t="shared" si="86"/>
        <v>3115</v>
      </c>
      <c r="H427" s="16">
        <f t="shared" si="86"/>
        <v>226304.67609999998</v>
      </c>
      <c r="I427" s="16">
        <f t="shared" si="86"/>
        <v>279</v>
      </c>
      <c r="J427" s="16">
        <f t="shared" si="86"/>
        <v>113.702167</v>
      </c>
      <c r="K427" s="16">
        <f t="shared" si="86"/>
        <v>145.38365100000001</v>
      </c>
      <c r="L427" s="16">
        <f t="shared" si="86"/>
        <v>63.518535</v>
      </c>
      <c r="M427" s="16">
        <f t="shared" ref="M427" si="87">(K427-L427)/L427*100</f>
        <v>128.88382265113643</v>
      </c>
      <c r="N427" s="109">
        <f>D427/D518*100</f>
        <v>7.0552016304905454</v>
      </c>
    </row>
    <row r="428" spans="1:14" ht="14.25" thickTop="1">
      <c r="A428" s="227" t="s">
        <v>33</v>
      </c>
      <c r="B428" s="18" t="s">
        <v>19</v>
      </c>
      <c r="C428" s="104">
        <v>74.848843000000016</v>
      </c>
      <c r="D428" s="104">
        <v>205.03182900000002</v>
      </c>
      <c r="E428" s="90">
        <v>118.629396</v>
      </c>
      <c r="F428" s="110">
        <f>(D428-E428)/E428*100</f>
        <v>72.83391462264548</v>
      </c>
      <c r="G428" s="72">
        <v>1867</v>
      </c>
      <c r="H428" s="72">
        <v>202460.45695999995</v>
      </c>
      <c r="I428" s="72">
        <v>133</v>
      </c>
      <c r="J428" s="72">
        <v>53.9</v>
      </c>
      <c r="K428" s="72">
        <v>63.2</v>
      </c>
      <c r="L428" s="72">
        <v>53.9</v>
      </c>
      <c r="M428" s="110">
        <v>63.5</v>
      </c>
      <c r="N428" s="111">
        <f t="shared" ref="N428:N433" si="88">D428/D506*100</f>
        <v>16.313375348335359</v>
      </c>
    </row>
    <row r="429" spans="1:14">
      <c r="A429" s="220"/>
      <c r="B429" s="202" t="s">
        <v>20</v>
      </c>
      <c r="C429" s="104">
        <v>27.875983999999988</v>
      </c>
      <c r="D429" s="104">
        <v>72.572474999999983</v>
      </c>
      <c r="E429" s="90">
        <v>23.173123999999998</v>
      </c>
      <c r="F429" s="31">
        <f>(D429-E429)/E429*100</f>
        <v>213.17518949969795</v>
      </c>
      <c r="G429" s="72">
        <v>959</v>
      </c>
      <c r="H429" s="72">
        <v>19180</v>
      </c>
      <c r="I429" s="72">
        <v>95</v>
      </c>
      <c r="J429" s="72">
        <v>18.899999999999999</v>
      </c>
      <c r="K429" s="72">
        <v>15</v>
      </c>
      <c r="L429" s="72">
        <v>18.899999999999999</v>
      </c>
      <c r="M429" s="31">
        <v>28.299999999999997</v>
      </c>
      <c r="N429" s="108">
        <f t="shared" si="88"/>
        <v>16.02994535525643</v>
      </c>
    </row>
    <row r="430" spans="1:14">
      <c r="A430" s="220"/>
      <c r="B430" s="202" t="s">
        <v>21</v>
      </c>
      <c r="C430" s="104">
        <v>2.2793000000000951E-2</v>
      </c>
      <c r="D430" s="104">
        <v>7.0214910000000001</v>
      </c>
      <c r="E430" s="90">
        <v>6.0292449999999995</v>
      </c>
      <c r="F430" s="31">
        <f>(D430-E430)/E430*100</f>
        <v>16.457218109398454</v>
      </c>
      <c r="G430" s="72">
        <v>48</v>
      </c>
      <c r="H430" s="72">
        <v>15069.39453</v>
      </c>
      <c r="I430" s="72">
        <v>2</v>
      </c>
      <c r="J430" s="72">
        <v>0</v>
      </c>
      <c r="K430" s="72">
        <v>0</v>
      </c>
      <c r="L430" s="72">
        <v>0</v>
      </c>
      <c r="M430" s="31">
        <v>0</v>
      </c>
      <c r="N430" s="108">
        <f t="shared" si="88"/>
        <v>9.826798174115158</v>
      </c>
    </row>
    <row r="431" spans="1:14">
      <c r="A431" s="220"/>
      <c r="B431" s="202" t="s">
        <v>22</v>
      </c>
      <c r="C431" s="104">
        <v>0.21104100000000009</v>
      </c>
      <c r="D431" s="104">
        <v>0.64577400000000007</v>
      </c>
      <c r="E431" s="90">
        <v>0.45419800000000005</v>
      </c>
      <c r="F431" s="31">
        <f>(D431-E431)/E431*100</f>
        <v>42.178961598245699</v>
      </c>
      <c r="G431" s="72">
        <v>48</v>
      </c>
      <c r="H431" s="72">
        <v>4510.01</v>
      </c>
      <c r="I431" s="72">
        <v>15</v>
      </c>
      <c r="J431" s="72">
        <v>1</v>
      </c>
      <c r="K431" s="72">
        <v>2</v>
      </c>
      <c r="L431" s="72">
        <v>1</v>
      </c>
      <c r="M431" s="31">
        <v>1</v>
      </c>
      <c r="N431" s="108">
        <f t="shared" si="88"/>
        <v>0.37611309613530275</v>
      </c>
    </row>
    <row r="432" spans="1:14">
      <c r="A432" s="220"/>
      <c r="B432" s="202" t="s">
        <v>23</v>
      </c>
      <c r="C432" s="104">
        <v>0</v>
      </c>
      <c r="D432" s="104">
        <v>1.1320799999999998E-5</v>
      </c>
      <c r="E432" s="90">
        <v>0.11320799999999999</v>
      </c>
      <c r="F432" s="31"/>
      <c r="G432" s="72"/>
      <c r="H432" s="72"/>
      <c r="I432" s="72">
        <v>0</v>
      </c>
      <c r="J432" s="72">
        <v>0</v>
      </c>
      <c r="K432" s="72">
        <v>0</v>
      </c>
      <c r="L432" s="72">
        <v>0</v>
      </c>
      <c r="M432" s="31">
        <v>0</v>
      </c>
      <c r="N432" s="108">
        <f t="shared" si="88"/>
        <v>3.1844534753598707E-4</v>
      </c>
    </row>
    <row r="433" spans="1:14">
      <c r="A433" s="220"/>
      <c r="B433" s="202" t="s">
        <v>24</v>
      </c>
      <c r="C433" s="104">
        <v>-5.4126589999999997</v>
      </c>
      <c r="D433" s="104">
        <v>1.543625</v>
      </c>
      <c r="E433" s="90">
        <v>2.5225240000000002</v>
      </c>
      <c r="F433" s="31">
        <f>(D433-E433)/E433*100</f>
        <v>-38.806330484863579</v>
      </c>
      <c r="G433" s="72">
        <v>22</v>
      </c>
      <c r="H433" s="72">
        <v>40785.298016000001</v>
      </c>
      <c r="I433" s="72">
        <v>3</v>
      </c>
      <c r="J433" s="72">
        <v>0</v>
      </c>
      <c r="K433" s="72">
        <v>1</v>
      </c>
      <c r="L433" s="72">
        <v>0</v>
      </c>
      <c r="M433" s="31">
        <v>2</v>
      </c>
      <c r="N433" s="108">
        <f t="shared" si="88"/>
        <v>0.31395349421356128</v>
      </c>
    </row>
    <row r="434" spans="1:14">
      <c r="A434" s="220"/>
      <c r="B434" s="202" t="s">
        <v>25</v>
      </c>
      <c r="C434" s="104">
        <v>0</v>
      </c>
      <c r="D434" s="104">
        <v>0</v>
      </c>
      <c r="E434" s="90">
        <v>0</v>
      </c>
      <c r="F434" s="31"/>
      <c r="G434" s="74"/>
      <c r="H434" s="74"/>
      <c r="I434" s="72">
        <v>0</v>
      </c>
      <c r="J434" s="72">
        <v>0</v>
      </c>
      <c r="K434" s="72">
        <v>0</v>
      </c>
      <c r="L434" s="72">
        <v>0</v>
      </c>
      <c r="M434" s="31">
        <v>0</v>
      </c>
      <c r="N434" s="108"/>
    </row>
    <row r="435" spans="1:14">
      <c r="A435" s="220"/>
      <c r="B435" s="202" t="s">
        <v>26</v>
      </c>
      <c r="C435" s="104">
        <v>41.76487299999998</v>
      </c>
      <c r="D435" s="104">
        <v>63.380138679199995</v>
      </c>
      <c r="E435" s="90">
        <v>22.750957000000007</v>
      </c>
      <c r="F435" s="31">
        <f>(D435-E435)/E435*100</f>
        <v>178.5822973477554</v>
      </c>
      <c r="G435" s="72">
        <v>873</v>
      </c>
      <c r="H435" s="72">
        <v>353905.06</v>
      </c>
      <c r="I435" s="72">
        <v>10</v>
      </c>
      <c r="J435" s="72">
        <v>0.5</v>
      </c>
      <c r="K435" s="72">
        <v>4.5</v>
      </c>
      <c r="L435" s="72">
        <v>1</v>
      </c>
      <c r="M435" s="31">
        <v>1</v>
      </c>
      <c r="N435" s="108">
        <f>D435/D513*100</f>
        <v>25.78294650085774</v>
      </c>
    </row>
    <row r="436" spans="1:14">
      <c r="A436" s="220"/>
      <c r="B436" s="202" t="s">
        <v>27</v>
      </c>
      <c r="C436" s="104">
        <v>0</v>
      </c>
      <c r="D436" s="104">
        <v>0</v>
      </c>
      <c r="E436" s="90">
        <v>0</v>
      </c>
      <c r="F436" s="31"/>
      <c r="G436" s="72"/>
      <c r="H436" s="72"/>
      <c r="I436" s="72">
        <v>0</v>
      </c>
      <c r="J436" s="72">
        <v>0</v>
      </c>
      <c r="K436" s="72">
        <v>0</v>
      </c>
      <c r="L436" s="72">
        <v>0</v>
      </c>
      <c r="M436" s="31">
        <v>0</v>
      </c>
      <c r="N436" s="108"/>
    </row>
    <row r="437" spans="1:14">
      <c r="A437" s="220"/>
      <c r="B437" s="14" t="s">
        <v>28</v>
      </c>
      <c r="C437" s="104">
        <v>0</v>
      </c>
      <c r="D437" s="104">
        <v>0</v>
      </c>
      <c r="E437" s="90">
        <v>0</v>
      </c>
      <c r="F437" s="31"/>
      <c r="G437" s="72"/>
      <c r="H437" s="72"/>
      <c r="I437" s="72">
        <v>0</v>
      </c>
      <c r="J437" s="72">
        <v>0</v>
      </c>
      <c r="K437" s="72">
        <v>0</v>
      </c>
      <c r="L437" s="72">
        <v>0</v>
      </c>
      <c r="M437" s="31">
        <v>0</v>
      </c>
      <c r="N437" s="108"/>
    </row>
    <row r="438" spans="1:14">
      <c r="A438" s="220"/>
      <c r="B438" s="14" t="s">
        <v>29</v>
      </c>
      <c r="C438" s="104">
        <v>0</v>
      </c>
      <c r="D438" s="104">
        <v>0</v>
      </c>
      <c r="E438" s="90">
        <v>0</v>
      </c>
      <c r="F438" s="31"/>
      <c r="G438" s="72"/>
      <c r="H438" s="72"/>
      <c r="I438" s="72">
        <v>0</v>
      </c>
      <c r="J438" s="72">
        <v>0</v>
      </c>
      <c r="K438" s="72">
        <v>0</v>
      </c>
      <c r="L438" s="72">
        <v>0</v>
      </c>
      <c r="M438" s="31">
        <v>0</v>
      </c>
      <c r="N438" s="108"/>
    </row>
    <row r="439" spans="1:14">
      <c r="A439" s="220"/>
      <c r="B439" s="14" t="s">
        <v>30</v>
      </c>
      <c r="C439" s="104">
        <v>0</v>
      </c>
      <c r="D439" s="104">
        <v>0</v>
      </c>
      <c r="E439" s="90">
        <v>0</v>
      </c>
      <c r="F439" s="31"/>
      <c r="G439" s="72"/>
      <c r="H439" s="72"/>
      <c r="I439" s="72">
        <v>0</v>
      </c>
      <c r="J439" s="72">
        <v>0</v>
      </c>
      <c r="K439" s="72">
        <v>0</v>
      </c>
      <c r="L439" s="72">
        <v>0</v>
      </c>
      <c r="M439" s="31">
        <v>0</v>
      </c>
      <c r="N439" s="108"/>
    </row>
    <row r="440" spans="1:14" ht="14.25" thickBot="1">
      <c r="A440" s="270"/>
      <c r="B440" s="15" t="s">
        <v>31</v>
      </c>
      <c r="C440" s="16">
        <f t="shared" ref="C440:L440" si="89">C428+C430+C431+C432+C433+C434+C435+C436</f>
        <v>111.43489099999999</v>
      </c>
      <c r="D440" s="16">
        <f t="shared" si="89"/>
        <v>277.62286899999998</v>
      </c>
      <c r="E440" s="16">
        <v>150.49952800000003</v>
      </c>
      <c r="F440" s="16">
        <f>(D440-E440)/E440*100</f>
        <v>84.467601120981541</v>
      </c>
      <c r="G440" s="16">
        <f t="shared" si="89"/>
        <v>2858</v>
      </c>
      <c r="H440" s="16">
        <f t="shared" si="89"/>
        <v>616730.21950599994</v>
      </c>
      <c r="I440" s="16">
        <f t="shared" si="89"/>
        <v>163</v>
      </c>
      <c r="J440" s="16">
        <f t="shared" si="89"/>
        <v>55.4</v>
      </c>
      <c r="K440" s="16">
        <f t="shared" si="89"/>
        <v>70.7</v>
      </c>
      <c r="L440" s="16">
        <f t="shared" si="89"/>
        <v>55.9</v>
      </c>
      <c r="M440" s="16">
        <f t="shared" ref="M440:M442" si="90">(K440-L440)/L440*100</f>
        <v>26.475849731663693</v>
      </c>
      <c r="N440" s="109">
        <f>D440/D518*100</f>
        <v>10.727677201298334</v>
      </c>
    </row>
    <row r="441" spans="1:14" ht="14.25" thickTop="1">
      <c r="A441" s="220" t="s">
        <v>34</v>
      </c>
      <c r="B441" s="202" t="s">
        <v>19</v>
      </c>
      <c r="C441" s="32">
        <v>18.177759999999999</v>
      </c>
      <c r="D441" s="32">
        <v>41.634593000000002</v>
      </c>
      <c r="E441" s="32">
        <v>34.1629</v>
      </c>
      <c r="F441" s="31">
        <f>(D441-E441)/E441*100</f>
        <v>21.870780876330763</v>
      </c>
      <c r="G441" s="121">
        <v>328</v>
      </c>
      <c r="H441" s="121">
        <v>31122.371982000001</v>
      </c>
      <c r="I441" s="121">
        <v>27</v>
      </c>
      <c r="J441" s="121">
        <v>5.2886660000000001</v>
      </c>
      <c r="K441" s="121">
        <v>9.8559070000000002</v>
      </c>
      <c r="L441" s="121">
        <v>44.217700000000001</v>
      </c>
      <c r="M441" s="31">
        <f t="shared" si="90"/>
        <v>-77.710493761547966</v>
      </c>
      <c r="N441" s="108">
        <f>D441/D506*100</f>
        <v>3.3126600216016988</v>
      </c>
    </row>
    <row r="442" spans="1:14">
      <c r="A442" s="220"/>
      <c r="B442" s="202" t="s">
        <v>20</v>
      </c>
      <c r="C442" s="31">
        <v>7.02935</v>
      </c>
      <c r="D442" s="31">
        <v>15.129832</v>
      </c>
      <c r="E442" s="31">
        <v>8.5495000000000001</v>
      </c>
      <c r="F442" s="31">
        <f>(D442-E442)/E442*100</f>
        <v>76.967448388794665</v>
      </c>
      <c r="G442" s="121">
        <v>170</v>
      </c>
      <c r="H442" s="121">
        <v>3400</v>
      </c>
      <c r="I442" s="121">
        <v>10</v>
      </c>
      <c r="J442" s="121">
        <v>0.45</v>
      </c>
      <c r="K442" s="121">
        <v>2.0254050000000001</v>
      </c>
      <c r="L442" s="121">
        <v>5.3367000000000004</v>
      </c>
      <c r="M442" s="31">
        <f t="shared" si="90"/>
        <v>-62.047613693855752</v>
      </c>
      <c r="N442" s="108">
        <f>D442/D507*100</f>
        <v>3.3419058698798709</v>
      </c>
    </row>
    <row r="443" spans="1:14">
      <c r="A443" s="220"/>
      <c r="B443" s="202" t="s">
        <v>21</v>
      </c>
      <c r="C443" s="31">
        <v>1.4621710000000001</v>
      </c>
      <c r="D443" s="31">
        <v>6.9613849999999999</v>
      </c>
      <c r="E443" s="31">
        <v>1.6785000000000001</v>
      </c>
      <c r="F443" s="31">
        <f>(D443-E443)/E443*100</f>
        <v>314.73845695561511</v>
      </c>
      <c r="G443" s="121">
        <v>30</v>
      </c>
      <c r="H443" s="121">
        <v>6229.57</v>
      </c>
      <c r="I443" s="121">
        <v>0</v>
      </c>
      <c r="J443" s="121">
        <v>0</v>
      </c>
      <c r="K443" s="121">
        <v>0</v>
      </c>
      <c r="L443" s="121">
        <v>0.46</v>
      </c>
      <c r="M443" s="31"/>
      <c r="N443" s="108">
        <f>D443/D508*100</f>
        <v>9.7426779308429872</v>
      </c>
    </row>
    <row r="444" spans="1:14">
      <c r="A444" s="220"/>
      <c r="B444" s="202" t="s">
        <v>22</v>
      </c>
      <c r="C444" s="31">
        <v>3.3886959999999999</v>
      </c>
      <c r="D444" s="31">
        <v>8.0449439999999992</v>
      </c>
      <c r="E444" s="31">
        <v>7.8597999999999999</v>
      </c>
      <c r="F444" s="31">
        <f>(D444-E444)/E444*100</f>
        <v>2.3555815669609825</v>
      </c>
      <c r="G444" s="121">
        <v>515</v>
      </c>
      <c r="H444" s="121">
        <v>8958.2999999999993</v>
      </c>
      <c r="I444" s="121">
        <v>9</v>
      </c>
      <c r="J444" s="121">
        <v>0.63300000000000001</v>
      </c>
      <c r="K444" s="121">
        <v>6.593</v>
      </c>
      <c r="L444" s="121">
        <v>2.4706999999999999</v>
      </c>
      <c r="M444" s="31">
        <f t="shared" ref="M444:M449" si="91">(K444-L444)/L444*100</f>
        <v>166.8474521390699</v>
      </c>
      <c r="N444" s="108">
        <f>D444/D509*100</f>
        <v>4.6855537635072428</v>
      </c>
    </row>
    <row r="445" spans="1:14">
      <c r="A445" s="220"/>
      <c r="B445" s="202" t="s">
        <v>23</v>
      </c>
      <c r="C445" s="31">
        <v>0</v>
      </c>
      <c r="D445" s="31">
        <v>0</v>
      </c>
      <c r="E445" s="31">
        <v>0</v>
      </c>
      <c r="F445" s="31"/>
      <c r="G445" s="121">
        <v>0</v>
      </c>
      <c r="H445" s="121">
        <v>0</v>
      </c>
      <c r="I445" s="121">
        <v>0</v>
      </c>
      <c r="J445" s="121">
        <v>0</v>
      </c>
      <c r="K445" s="121">
        <v>0</v>
      </c>
      <c r="L445" s="121">
        <v>0</v>
      </c>
      <c r="M445" s="31"/>
      <c r="N445" s="108"/>
    </row>
    <row r="446" spans="1:14">
      <c r="A446" s="220"/>
      <c r="B446" s="202" t="s">
        <v>24</v>
      </c>
      <c r="C446" s="31">
        <v>0</v>
      </c>
      <c r="D446" s="31">
        <v>1.3245290000000001</v>
      </c>
      <c r="E446" s="31">
        <v>7.4141000000000004</v>
      </c>
      <c r="F446" s="31">
        <f>(D446-E446)/E446*100</f>
        <v>-82.134999527926524</v>
      </c>
      <c r="G446" s="121">
        <v>6</v>
      </c>
      <c r="H446" s="121">
        <v>3290</v>
      </c>
      <c r="I446" s="121">
        <v>12</v>
      </c>
      <c r="J446" s="121">
        <v>41.056100000000001</v>
      </c>
      <c r="K446" s="121">
        <v>43.213099999999997</v>
      </c>
      <c r="L446" s="121">
        <v>25.744800000000001</v>
      </c>
      <c r="M446" s="31">
        <f t="shared" si="91"/>
        <v>67.851760355489247</v>
      </c>
      <c r="N446" s="108">
        <f>D446/D511*100</f>
        <v>0.26939218251660479</v>
      </c>
    </row>
    <row r="447" spans="1:14">
      <c r="A447" s="220"/>
      <c r="B447" s="202" t="s">
        <v>25</v>
      </c>
      <c r="C447" s="33">
        <v>29.192399999999999</v>
      </c>
      <c r="D447" s="33">
        <v>30.2484</v>
      </c>
      <c r="E447" s="33">
        <v>78.731399999999994</v>
      </c>
      <c r="F447" s="31">
        <f>(D447-E447)/E447*100</f>
        <v>-61.580258956401124</v>
      </c>
      <c r="G447" s="123">
        <v>3</v>
      </c>
      <c r="H447" s="123">
        <v>565.20000000000005</v>
      </c>
      <c r="I447" s="123">
        <v>22</v>
      </c>
      <c r="J447" s="123">
        <v>3.38</v>
      </c>
      <c r="K447" s="123">
        <v>3.9</v>
      </c>
      <c r="L447" s="123">
        <v>10.395</v>
      </c>
      <c r="M447" s="31">
        <f t="shared" si="91"/>
        <v>-62.481962481962469</v>
      </c>
      <c r="N447" s="108">
        <f>D447/D512*100</f>
        <v>8.7219712916916414</v>
      </c>
    </row>
    <row r="448" spans="1:14">
      <c r="A448" s="220"/>
      <c r="B448" s="202" t="s">
        <v>26</v>
      </c>
      <c r="C448" s="31">
        <v>1.784373</v>
      </c>
      <c r="D448" s="31">
        <v>4.3442109999999996</v>
      </c>
      <c r="E448" s="31">
        <v>6.923</v>
      </c>
      <c r="F448" s="31">
        <f>(D448-E448)/E448*100</f>
        <v>-37.249588328759216</v>
      </c>
      <c r="G448" s="121">
        <v>386</v>
      </c>
      <c r="H448" s="121">
        <v>8415.7000000000007</v>
      </c>
      <c r="I448" s="121">
        <v>6</v>
      </c>
      <c r="J448" s="121">
        <v>2.3776000000000002</v>
      </c>
      <c r="K448" s="121">
        <v>5.4355630000000001</v>
      </c>
      <c r="L448" s="121">
        <v>13.966100000000001</v>
      </c>
      <c r="M448" s="31">
        <f t="shared" si="91"/>
        <v>-61.080308747610289</v>
      </c>
      <c r="N448" s="108">
        <f>D448/D513*100</f>
        <v>1.7672185977433945</v>
      </c>
    </row>
    <row r="449" spans="1:14">
      <c r="A449" s="220"/>
      <c r="B449" s="202" t="s">
        <v>27</v>
      </c>
      <c r="C449" s="34">
        <v>0</v>
      </c>
      <c r="D449" s="34">
        <v>0</v>
      </c>
      <c r="E449" s="34">
        <v>0</v>
      </c>
      <c r="F449" s="31" t="e">
        <f>(D449-E449)/E449*100</f>
        <v>#DIV/0!</v>
      </c>
      <c r="G449" s="121">
        <v>0</v>
      </c>
      <c r="H449" s="121">
        <v>0</v>
      </c>
      <c r="I449" s="121">
        <v>0</v>
      </c>
      <c r="J449" s="121">
        <v>0</v>
      </c>
      <c r="K449" s="122">
        <v>0</v>
      </c>
      <c r="L449" s="121">
        <v>0</v>
      </c>
      <c r="M449" s="31" t="e">
        <f t="shared" si="91"/>
        <v>#DIV/0!</v>
      </c>
      <c r="N449" s="108">
        <f>D449/D514*100</f>
        <v>0</v>
      </c>
    </row>
    <row r="450" spans="1:14">
      <c r="A450" s="220"/>
      <c r="B450" s="14" t="s">
        <v>28</v>
      </c>
      <c r="C450" s="34">
        <v>0</v>
      </c>
      <c r="D450" s="34">
        <v>0</v>
      </c>
      <c r="E450" s="34">
        <v>0</v>
      </c>
      <c r="F450" s="31" t="e">
        <f>(D450-E450)/E450*100</f>
        <v>#DIV/0!</v>
      </c>
      <c r="G450" s="122">
        <v>0</v>
      </c>
      <c r="H450" s="122">
        <v>0</v>
      </c>
      <c r="I450" s="122">
        <v>0</v>
      </c>
      <c r="J450" s="122">
        <v>0</v>
      </c>
      <c r="K450" s="122">
        <v>0</v>
      </c>
      <c r="L450" s="122">
        <v>0</v>
      </c>
      <c r="M450" s="31"/>
      <c r="N450" s="108" t="e">
        <f>D450/D515*100</f>
        <v>#DIV/0!</v>
      </c>
    </row>
    <row r="451" spans="1:14">
      <c r="A451" s="220"/>
      <c r="B451" s="14" t="s">
        <v>29</v>
      </c>
      <c r="C451" s="34">
        <v>0</v>
      </c>
      <c r="D451" s="34">
        <v>0</v>
      </c>
      <c r="E451" s="34">
        <v>0</v>
      </c>
      <c r="F451" s="31"/>
      <c r="G451" s="122">
        <v>0</v>
      </c>
      <c r="H451" s="122">
        <v>0</v>
      </c>
      <c r="I451" s="122">
        <v>0</v>
      </c>
      <c r="J451" s="122">
        <v>0</v>
      </c>
      <c r="K451" s="122">
        <v>0</v>
      </c>
      <c r="L451" s="122">
        <v>0</v>
      </c>
      <c r="M451" s="31"/>
      <c r="N451" s="108"/>
    </row>
    <row r="452" spans="1:14">
      <c r="A452" s="220"/>
      <c r="B452" s="14" t="s">
        <v>30</v>
      </c>
      <c r="C452" s="34">
        <v>0</v>
      </c>
      <c r="D452" s="34">
        <v>0</v>
      </c>
      <c r="E452" s="34">
        <v>0</v>
      </c>
      <c r="F452" s="31"/>
      <c r="G452" s="122">
        <v>0</v>
      </c>
      <c r="H452" s="122">
        <v>0</v>
      </c>
      <c r="I452" s="122">
        <v>0</v>
      </c>
      <c r="J452" s="122">
        <v>0</v>
      </c>
      <c r="K452" s="122">
        <v>0</v>
      </c>
      <c r="L452" s="122">
        <v>0</v>
      </c>
      <c r="M452" s="31" t="e">
        <f>(K452-L452)/L452*100</f>
        <v>#DIV/0!</v>
      </c>
      <c r="N452" s="108"/>
    </row>
    <row r="453" spans="1:14" ht="14.25" thickBot="1">
      <c r="A453" s="270"/>
      <c r="B453" s="15" t="s">
        <v>31</v>
      </c>
      <c r="C453" s="16">
        <f t="shared" ref="C453:L453" si="92">C441+C443+C444+C445+C446+C447+C448+C449</f>
        <v>54.005400000000002</v>
      </c>
      <c r="D453" s="16">
        <f t="shared" si="92"/>
        <v>92.558062000000007</v>
      </c>
      <c r="E453" s="16">
        <f t="shared" si="92"/>
        <v>136.7697</v>
      </c>
      <c r="F453" s="16">
        <f>(D453-E453)/E453*100</f>
        <v>-32.325608669171601</v>
      </c>
      <c r="G453" s="16">
        <f t="shared" si="92"/>
        <v>1268</v>
      </c>
      <c r="H453" s="16">
        <f t="shared" si="92"/>
        <v>58581.141982000001</v>
      </c>
      <c r="I453" s="16">
        <f t="shared" si="92"/>
        <v>76</v>
      </c>
      <c r="J453" s="16">
        <f t="shared" si="92"/>
        <v>52.735366000000006</v>
      </c>
      <c r="K453" s="16">
        <f t="shared" si="92"/>
        <v>68.997569999999996</v>
      </c>
      <c r="L453" s="16">
        <f t="shared" si="92"/>
        <v>97.254300000000001</v>
      </c>
      <c r="M453" s="16">
        <f>(K453-L453)/L453*100</f>
        <v>-29.054478825100798</v>
      </c>
      <c r="N453" s="109">
        <f>D453/D518*100</f>
        <v>3.5765533836974996</v>
      </c>
    </row>
    <row r="454" spans="1:14" ht="14.25" thickTop="1">
      <c r="A454" s="220" t="s">
        <v>36</v>
      </c>
      <c r="B454" s="202" t="s">
        <v>19</v>
      </c>
      <c r="C454" s="32">
        <v>19.715599999999998</v>
      </c>
      <c r="D454" s="32">
        <v>44.194299999999998</v>
      </c>
      <c r="E454" s="32">
        <v>23.3203</v>
      </c>
      <c r="F454" s="34">
        <f>(D454-E454)/E454*100</f>
        <v>89.509997727301965</v>
      </c>
      <c r="G454" s="31">
        <v>369</v>
      </c>
      <c r="H454" s="31">
        <v>40249.782200000001</v>
      </c>
      <c r="I454" s="33">
        <v>70</v>
      </c>
      <c r="J454" s="31">
        <v>13.517899999999999</v>
      </c>
      <c r="K454" s="31">
        <v>34.735700000000001</v>
      </c>
      <c r="L454" s="31">
        <v>84.258300000000006</v>
      </c>
      <c r="M454" s="31">
        <f>(K454-L454)/L454*100</f>
        <v>-58.774743853127816</v>
      </c>
      <c r="N454" s="108">
        <f>D454/D506*100</f>
        <v>3.5163233322029099</v>
      </c>
    </row>
    <row r="455" spans="1:14">
      <c r="A455" s="220"/>
      <c r="B455" s="202" t="s">
        <v>20</v>
      </c>
      <c r="C455" s="31">
        <v>7.7782</v>
      </c>
      <c r="D455" s="31">
        <v>18.828299999999999</v>
      </c>
      <c r="E455" s="31">
        <v>3.6775000000000002</v>
      </c>
      <c r="F455" s="31">
        <f>(D455-E455)/E455*100</f>
        <v>411.98640380693405</v>
      </c>
      <c r="G455" s="31">
        <v>215</v>
      </c>
      <c r="H455" s="31">
        <v>4300</v>
      </c>
      <c r="I455" s="33">
        <v>21</v>
      </c>
      <c r="J455" s="31">
        <v>2.1524999999999999</v>
      </c>
      <c r="K455" s="31">
        <v>8.3350000000000009</v>
      </c>
      <c r="L455" s="31">
        <v>23.3215</v>
      </c>
      <c r="M455" s="34">
        <f>(K455-L455)/L455*100</f>
        <v>-64.26044636923011</v>
      </c>
      <c r="N455" s="108">
        <f>D455/D507*100</f>
        <v>4.158830467506788</v>
      </c>
    </row>
    <row r="456" spans="1:14">
      <c r="A456" s="220"/>
      <c r="B456" s="202" t="s">
        <v>21</v>
      </c>
      <c r="C456" s="31">
        <v>2.0799999999999999E-2</v>
      </c>
      <c r="D456" s="31">
        <v>2.0799999999999999E-2</v>
      </c>
      <c r="E456" s="31">
        <v>0</v>
      </c>
      <c r="F456" s="31"/>
      <c r="G456" s="31">
        <v>1</v>
      </c>
      <c r="H456" s="31">
        <v>11</v>
      </c>
      <c r="I456" s="33">
        <v>0</v>
      </c>
      <c r="J456" s="31">
        <v>0</v>
      </c>
      <c r="K456" s="31">
        <v>0</v>
      </c>
      <c r="L456" s="31">
        <v>0</v>
      </c>
      <c r="M456" s="34"/>
      <c r="N456" s="108"/>
    </row>
    <row r="457" spans="1:14">
      <c r="A457" s="220"/>
      <c r="B457" s="202" t="s">
        <v>22</v>
      </c>
      <c r="C457" s="31">
        <v>0.16639999999999999</v>
      </c>
      <c r="D457" s="31">
        <v>0.32619999999999999</v>
      </c>
      <c r="E457" s="31">
        <v>0.42549999999999999</v>
      </c>
      <c r="F457" s="31">
        <f>(D457-E457)/E457*100</f>
        <v>-23.337250293772033</v>
      </c>
      <c r="G457" s="31">
        <v>34</v>
      </c>
      <c r="H457" s="31">
        <v>2537.1999999999998</v>
      </c>
      <c r="I457" s="33">
        <v>0</v>
      </c>
      <c r="J457" s="31">
        <v>0</v>
      </c>
      <c r="K457" s="31">
        <v>0</v>
      </c>
      <c r="L457" s="31">
        <v>0.1</v>
      </c>
      <c r="M457" s="34">
        <f t="shared" ref="M457:M462" si="93">(K457-L457)/L457*100</f>
        <v>-100</v>
      </c>
      <c r="N457" s="108">
        <f>D457/D509*100</f>
        <v>0.18998611272571478</v>
      </c>
    </row>
    <row r="458" spans="1:14">
      <c r="A458" s="220"/>
      <c r="B458" s="202" t="s">
        <v>23</v>
      </c>
      <c r="C458" s="31">
        <v>0</v>
      </c>
      <c r="D458" s="31">
        <v>0</v>
      </c>
      <c r="E458" s="31">
        <v>0</v>
      </c>
      <c r="F458" s="31"/>
      <c r="G458" s="31">
        <v>0</v>
      </c>
      <c r="H458" s="31">
        <v>0</v>
      </c>
      <c r="I458" s="33">
        <v>0</v>
      </c>
      <c r="J458" s="31">
        <v>0</v>
      </c>
      <c r="K458" s="31">
        <v>0</v>
      </c>
      <c r="L458" s="31">
        <v>0</v>
      </c>
      <c r="M458" s="34"/>
      <c r="N458" s="108">
        <f>D458/D510*100</f>
        <v>0</v>
      </c>
    </row>
    <row r="459" spans="1:14">
      <c r="A459" s="220"/>
      <c r="B459" s="202" t="s">
        <v>24</v>
      </c>
      <c r="C459" s="31">
        <v>1.0200000000000001E-2</v>
      </c>
      <c r="D459" s="31">
        <v>1.0200000000000001E-2</v>
      </c>
      <c r="E459" s="31">
        <v>0</v>
      </c>
      <c r="F459" s="31" t="e">
        <f>(D459-E459)/E459*100</f>
        <v>#DIV/0!</v>
      </c>
      <c r="G459" s="31">
        <v>1</v>
      </c>
      <c r="H459" s="31">
        <v>10</v>
      </c>
      <c r="I459" s="33">
        <v>0</v>
      </c>
      <c r="J459" s="31">
        <v>0</v>
      </c>
      <c r="K459" s="31">
        <v>0</v>
      </c>
      <c r="L459" s="31">
        <v>0</v>
      </c>
      <c r="M459" s="34"/>
      <c r="N459" s="108">
        <f>D459/D511*100</f>
        <v>2.0745489616832619E-3</v>
      </c>
    </row>
    <row r="460" spans="1:14">
      <c r="A460" s="220"/>
      <c r="B460" s="202" t="s">
        <v>25</v>
      </c>
      <c r="C460" s="33">
        <v>0</v>
      </c>
      <c r="D460" s="33">
        <v>0</v>
      </c>
      <c r="E460" s="31">
        <v>0</v>
      </c>
      <c r="F460" s="31"/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1">
        <v>0</v>
      </c>
      <c r="M460" s="34"/>
      <c r="N460" s="108"/>
    </row>
    <row r="461" spans="1:14">
      <c r="A461" s="220"/>
      <c r="B461" s="202" t="s">
        <v>26</v>
      </c>
      <c r="C461" s="31">
        <v>2.2761</v>
      </c>
      <c r="D461" s="31">
        <v>4.6794000000000002</v>
      </c>
      <c r="E461" s="31">
        <v>5.1369999999999996</v>
      </c>
      <c r="F461" s="31">
        <f>(D461-E461)/E461*100</f>
        <v>-8.9079229122055548</v>
      </c>
      <c r="G461" s="31">
        <v>122</v>
      </c>
      <c r="H461" s="31">
        <v>49052.75</v>
      </c>
      <c r="I461" s="33">
        <v>11</v>
      </c>
      <c r="J461" s="31">
        <v>0.51790000000000003</v>
      </c>
      <c r="K461" s="31">
        <v>2.0764999999999998</v>
      </c>
      <c r="L461" s="31">
        <v>0.72550000000000003</v>
      </c>
      <c r="M461" s="34">
        <f t="shared" si="93"/>
        <v>186.21640248104751</v>
      </c>
      <c r="N461" s="108">
        <f>D461/D513*100</f>
        <v>1.9035729862754001</v>
      </c>
    </row>
    <row r="462" spans="1:14">
      <c r="A462" s="220"/>
      <c r="B462" s="202" t="s">
        <v>27</v>
      </c>
      <c r="C462" s="31">
        <v>0</v>
      </c>
      <c r="D462" s="34">
        <v>0</v>
      </c>
      <c r="E462" s="31">
        <v>0</v>
      </c>
      <c r="F462" s="31"/>
      <c r="G462" s="34">
        <v>0</v>
      </c>
      <c r="H462" s="34">
        <v>0</v>
      </c>
      <c r="I462" s="33">
        <v>0</v>
      </c>
      <c r="J462" s="31">
        <v>0</v>
      </c>
      <c r="K462" s="31">
        <v>0</v>
      </c>
      <c r="L462" s="31">
        <v>0</v>
      </c>
      <c r="M462" s="34" t="e">
        <f t="shared" si="93"/>
        <v>#DIV/0!</v>
      </c>
      <c r="N462" s="108">
        <f>D462/D514*100</f>
        <v>0</v>
      </c>
    </row>
    <row r="463" spans="1:14">
      <c r="A463" s="220"/>
      <c r="B463" s="14" t="s">
        <v>28</v>
      </c>
      <c r="C463" s="34">
        <v>0</v>
      </c>
      <c r="D463" s="34">
        <v>0</v>
      </c>
      <c r="E463" s="41">
        <v>0</v>
      </c>
      <c r="F463" s="31"/>
      <c r="G463" s="34">
        <v>0</v>
      </c>
      <c r="H463" s="34">
        <v>0</v>
      </c>
      <c r="I463" s="33">
        <v>0</v>
      </c>
      <c r="J463" s="31">
        <v>0</v>
      </c>
      <c r="K463" s="31">
        <v>0</v>
      </c>
      <c r="L463" s="41">
        <v>0</v>
      </c>
      <c r="M463" s="31"/>
      <c r="N463" s="108"/>
    </row>
    <row r="464" spans="1:14">
      <c r="A464" s="220"/>
      <c r="B464" s="14" t="s">
        <v>29</v>
      </c>
      <c r="C464" s="34">
        <v>0</v>
      </c>
      <c r="D464" s="34">
        <v>0</v>
      </c>
      <c r="E464" s="41">
        <v>0</v>
      </c>
      <c r="F464" s="31"/>
      <c r="G464" s="34">
        <v>0</v>
      </c>
      <c r="H464" s="34">
        <v>0</v>
      </c>
      <c r="I464" s="33">
        <v>0</v>
      </c>
      <c r="J464" s="31">
        <v>0</v>
      </c>
      <c r="K464" s="31">
        <v>0</v>
      </c>
      <c r="L464" s="41">
        <v>0</v>
      </c>
      <c r="M464" s="31"/>
      <c r="N464" s="108" t="e">
        <f>D464/D516*100</f>
        <v>#DIV/0!</v>
      </c>
    </row>
    <row r="465" spans="1:14">
      <c r="A465" s="220"/>
      <c r="B465" s="14" t="s">
        <v>30</v>
      </c>
      <c r="C465" s="41">
        <v>0</v>
      </c>
      <c r="D465" s="41">
        <v>0</v>
      </c>
      <c r="E465" s="41">
        <v>0</v>
      </c>
      <c r="F465" s="31"/>
      <c r="G465" s="33">
        <v>0</v>
      </c>
      <c r="H465" s="33">
        <v>0</v>
      </c>
      <c r="I465" s="34">
        <v>0</v>
      </c>
      <c r="J465" s="34">
        <v>0</v>
      </c>
      <c r="K465" s="34">
        <v>0</v>
      </c>
      <c r="L465" s="34">
        <v>0</v>
      </c>
      <c r="M465" s="31"/>
      <c r="N465" s="108"/>
    </row>
    <row r="466" spans="1:14" ht="14.25" thickBot="1">
      <c r="A466" s="270"/>
      <c r="B466" s="15" t="s">
        <v>31</v>
      </c>
      <c r="C466" s="16">
        <f t="shared" ref="C466:L466" si="94">C454+C456+C457+C458+C459+C460+C461+C462</f>
        <v>22.1891</v>
      </c>
      <c r="D466" s="16">
        <f t="shared" si="94"/>
        <v>49.230899999999998</v>
      </c>
      <c r="E466" s="16">
        <f t="shared" si="94"/>
        <v>28.8828</v>
      </c>
      <c r="F466" s="16">
        <f t="shared" ref="F466:F472" si="95">(D466-E466)/E466*100</f>
        <v>70.450579583696864</v>
      </c>
      <c r="G466" s="16">
        <f t="shared" si="94"/>
        <v>527</v>
      </c>
      <c r="H466" s="16">
        <f t="shared" si="94"/>
        <v>91860.732199999999</v>
      </c>
      <c r="I466" s="16">
        <f t="shared" si="94"/>
        <v>81</v>
      </c>
      <c r="J466" s="16">
        <f t="shared" si="94"/>
        <v>14.035799999999998</v>
      </c>
      <c r="K466" s="16">
        <f t="shared" si="94"/>
        <v>36.812200000000004</v>
      </c>
      <c r="L466" s="16">
        <f t="shared" si="94"/>
        <v>85.083799999999997</v>
      </c>
      <c r="M466" s="16">
        <f>(K466-L466)/L466*100</f>
        <v>-56.734184415834733</v>
      </c>
      <c r="N466" s="109">
        <f>D466/D518*100</f>
        <v>1.9023404139282136</v>
      </c>
    </row>
    <row r="467" spans="1:14" ht="14.25" thickTop="1">
      <c r="A467" s="227" t="s">
        <v>40</v>
      </c>
      <c r="B467" s="18" t="s">
        <v>19</v>
      </c>
      <c r="C467" s="34">
        <v>49.996374000000003</v>
      </c>
      <c r="D467" s="34">
        <v>161.69341100000003</v>
      </c>
      <c r="E467" s="34">
        <v>162.63854800000001</v>
      </c>
      <c r="F467" s="116">
        <f t="shared" si="95"/>
        <v>-0.58112729830814047</v>
      </c>
      <c r="G467" s="34">
        <v>1500</v>
      </c>
      <c r="H467" s="34">
        <v>141724.13477999999</v>
      </c>
      <c r="I467" s="34">
        <v>174</v>
      </c>
      <c r="J467" s="34">
        <v>15.35</v>
      </c>
      <c r="K467" s="34">
        <v>152.9</v>
      </c>
      <c r="L467" s="31">
        <v>52.15</v>
      </c>
      <c r="M467" s="34">
        <f>(K467-L467)/L467*100</f>
        <v>193.19271332694152</v>
      </c>
      <c r="N467" s="111">
        <f t="shared" ref="N467:N475" si="96">D467/D506*100</f>
        <v>12.865150342075218</v>
      </c>
    </row>
    <row r="468" spans="1:14">
      <c r="A468" s="220"/>
      <c r="B468" s="202" t="s">
        <v>20</v>
      </c>
      <c r="C468" s="34">
        <v>18.823525</v>
      </c>
      <c r="D468" s="34">
        <v>61.583039000000007</v>
      </c>
      <c r="E468" s="34">
        <v>48.756308000000004</v>
      </c>
      <c r="F468" s="31">
        <f t="shared" si="95"/>
        <v>26.307838977471388</v>
      </c>
      <c r="G468" s="34">
        <v>787</v>
      </c>
      <c r="H468" s="34">
        <v>15740</v>
      </c>
      <c r="I468" s="34">
        <v>77</v>
      </c>
      <c r="J468" s="34">
        <v>4.7</v>
      </c>
      <c r="K468" s="34">
        <v>55.74</v>
      </c>
      <c r="L468" s="31">
        <v>15.88</v>
      </c>
      <c r="M468" s="34">
        <f>(K468-L468)/L468*100</f>
        <v>251.00755667506297</v>
      </c>
      <c r="N468" s="108">
        <f t="shared" si="96"/>
        <v>13.602577974371496</v>
      </c>
    </row>
    <row r="469" spans="1:14">
      <c r="A469" s="220"/>
      <c r="B469" s="202" t="s">
        <v>21</v>
      </c>
      <c r="C469" s="34">
        <v>8.2906070000000014</v>
      </c>
      <c r="D469" s="34">
        <v>11.663249</v>
      </c>
      <c r="E469" s="34">
        <v>0.21037700000000001</v>
      </c>
      <c r="F469" s="31">
        <f t="shared" si="95"/>
        <v>5443.9753395095477</v>
      </c>
      <c r="G469" s="34">
        <v>5</v>
      </c>
      <c r="H469" s="34">
        <v>21392.8838</v>
      </c>
      <c r="I469" s="34"/>
      <c r="J469" s="34"/>
      <c r="K469" s="34"/>
      <c r="L469" s="31"/>
      <c r="M469" s="34"/>
      <c r="N469" s="108">
        <f t="shared" si="96"/>
        <v>16.323084937009881</v>
      </c>
    </row>
    <row r="470" spans="1:14">
      <c r="A470" s="220"/>
      <c r="B470" s="202" t="s">
        <v>22</v>
      </c>
      <c r="C470" s="34">
        <v>5.2709450000000002</v>
      </c>
      <c r="D470" s="34">
        <v>115.75456699999999</v>
      </c>
      <c r="E470" s="34">
        <v>14.732887</v>
      </c>
      <c r="F470" s="31">
        <f t="shared" si="95"/>
        <v>685.68828363375076</v>
      </c>
      <c r="G470" s="34">
        <v>863</v>
      </c>
      <c r="H470" s="34">
        <v>125122.32</v>
      </c>
      <c r="I470" s="34">
        <v>66</v>
      </c>
      <c r="J470" s="34">
        <v>2.58</v>
      </c>
      <c r="K470" s="34">
        <v>9.51</v>
      </c>
      <c r="L470" s="31">
        <v>5.39</v>
      </c>
      <c r="M470" s="34">
        <f>(K470-L470)/L470*100</f>
        <v>76.437847866419304</v>
      </c>
      <c r="N470" s="108">
        <f t="shared" si="96"/>
        <v>67.418026408885055</v>
      </c>
    </row>
    <row r="471" spans="1:14">
      <c r="A471" s="220"/>
      <c r="B471" s="202" t="s">
        <v>23</v>
      </c>
      <c r="C471" s="34">
        <v>0</v>
      </c>
      <c r="D471" s="34">
        <v>0</v>
      </c>
      <c r="E471" s="34">
        <v>0</v>
      </c>
      <c r="F471" s="31" t="e">
        <f t="shared" si="95"/>
        <v>#DIV/0!</v>
      </c>
      <c r="G471" s="34">
        <v>0</v>
      </c>
      <c r="H471" s="34">
        <v>0</v>
      </c>
      <c r="I471" s="34"/>
      <c r="J471" s="34"/>
      <c r="K471" s="34"/>
      <c r="L471" s="31"/>
      <c r="M471" s="34" t="e">
        <f>(K471-L471)/L471*100</f>
        <v>#DIV/0!</v>
      </c>
      <c r="N471" s="108">
        <f t="shared" si="96"/>
        <v>0</v>
      </c>
    </row>
    <row r="472" spans="1:14">
      <c r="A472" s="220"/>
      <c r="B472" s="202" t="s">
        <v>24</v>
      </c>
      <c r="C472" s="34">
        <v>0.70233500000000004</v>
      </c>
      <c r="D472" s="34">
        <v>14.675889000000002</v>
      </c>
      <c r="E472" s="34">
        <v>11.765193</v>
      </c>
      <c r="F472" s="31">
        <f t="shared" si="95"/>
        <v>24.739891644786461</v>
      </c>
      <c r="G472" s="34">
        <v>7</v>
      </c>
      <c r="H472" s="34">
        <v>6650.7102000000004</v>
      </c>
      <c r="I472" s="34">
        <v>6</v>
      </c>
      <c r="J472" s="34"/>
      <c r="K472" s="34">
        <v>21.12</v>
      </c>
      <c r="L472" s="31">
        <v>6.77</v>
      </c>
      <c r="M472" s="34">
        <f>(K472-L472)/L472*100</f>
        <v>211.96454948301331</v>
      </c>
      <c r="N472" s="108">
        <f t="shared" si="96"/>
        <v>2.9848872830126281</v>
      </c>
    </row>
    <row r="473" spans="1:14">
      <c r="A473" s="220"/>
      <c r="B473" s="202" t="s">
        <v>25</v>
      </c>
      <c r="C473" s="34">
        <v>0</v>
      </c>
      <c r="D473" s="34">
        <v>0</v>
      </c>
      <c r="E473" s="34">
        <v>6.9480000000000004</v>
      </c>
      <c r="F473" s="31"/>
      <c r="G473" s="34">
        <v>0</v>
      </c>
      <c r="H473" s="34">
        <v>0</v>
      </c>
      <c r="I473" s="34">
        <v>7</v>
      </c>
      <c r="J473" s="34"/>
      <c r="K473" s="34">
        <v>111.08</v>
      </c>
      <c r="L473" s="31">
        <v>0.77</v>
      </c>
      <c r="M473" s="34"/>
      <c r="N473" s="108">
        <f t="shared" si="96"/>
        <v>0</v>
      </c>
    </row>
    <row r="474" spans="1:14">
      <c r="A474" s="220"/>
      <c r="B474" s="202" t="s">
        <v>26</v>
      </c>
      <c r="C474" s="34">
        <v>4.746486</v>
      </c>
      <c r="D474" s="34">
        <v>14.593150000000001</v>
      </c>
      <c r="E474" s="34">
        <v>16.683558999999999</v>
      </c>
      <c r="F474" s="31">
        <f>(D474-E474)/E474*100</f>
        <v>-12.529754592530274</v>
      </c>
      <c r="G474" s="34">
        <v>701</v>
      </c>
      <c r="H474" s="34">
        <v>36838.998</v>
      </c>
      <c r="I474" s="34">
        <v>23</v>
      </c>
      <c r="J474" s="34">
        <v>3.53</v>
      </c>
      <c r="K474" s="34">
        <v>9.49</v>
      </c>
      <c r="L474" s="31">
        <v>1.32</v>
      </c>
      <c r="M474" s="34">
        <f>(K474-L474)/L474*100</f>
        <v>618.93939393939399</v>
      </c>
      <c r="N474" s="108">
        <f t="shared" si="96"/>
        <v>5.9364717965262335</v>
      </c>
    </row>
    <row r="475" spans="1:14">
      <c r="A475" s="220"/>
      <c r="B475" s="202" t="s">
        <v>27</v>
      </c>
      <c r="C475" s="34">
        <v>7.3302000000000006E-2</v>
      </c>
      <c r="D475" s="34">
        <v>7.3302000000000006E-2</v>
      </c>
      <c r="E475" s="34">
        <v>0</v>
      </c>
      <c r="F475" s="31" t="e">
        <f>(D475-E475)/E475*100</f>
        <v>#DIV/0!</v>
      </c>
      <c r="G475" s="34">
        <v>1</v>
      </c>
      <c r="H475" s="34">
        <v>96</v>
      </c>
      <c r="I475" s="31"/>
      <c r="J475" s="31"/>
      <c r="K475" s="31"/>
      <c r="L475" s="31"/>
      <c r="M475" s="31"/>
      <c r="N475" s="108">
        <f t="shared" si="96"/>
        <v>100</v>
      </c>
    </row>
    <row r="476" spans="1:14">
      <c r="A476" s="220"/>
      <c r="B476" s="14" t="s">
        <v>28</v>
      </c>
      <c r="C476" s="34">
        <v>0</v>
      </c>
      <c r="D476" s="34">
        <v>0</v>
      </c>
      <c r="E476" s="34">
        <v>0</v>
      </c>
      <c r="F476" s="31"/>
      <c r="G476" s="34">
        <v>0</v>
      </c>
      <c r="H476" s="34">
        <v>0</v>
      </c>
      <c r="I476" s="34"/>
      <c r="J476" s="34"/>
      <c r="K476" s="34"/>
      <c r="L476" s="34"/>
      <c r="M476" s="31"/>
      <c r="N476" s="108"/>
    </row>
    <row r="477" spans="1:14">
      <c r="A477" s="220"/>
      <c r="B477" s="14" t="s">
        <v>29</v>
      </c>
      <c r="C477" s="34">
        <v>0</v>
      </c>
      <c r="D477" s="34">
        <v>0</v>
      </c>
      <c r="E477" s="34">
        <v>0</v>
      </c>
      <c r="F477" s="31" t="e">
        <f>(D477-E477)/E477*100</f>
        <v>#DIV/0!</v>
      </c>
      <c r="G477" s="34">
        <v>0</v>
      </c>
      <c r="H477" s="34">
        <v>0</v>
      </c>
      <c r="I477" s="34"/>
      <c r="J477" s="34"/>
      <c r="K477" s="34"/>
      <c r="L477" s="34"/>
      <c r="M477" s="31"/>
      <c r="N477" s="108" t="e">
        <f>D477/D516*100</f>
        <v>#DIV/0!</v>
      </c>
    </row>
    <row r="478" spans="1:14">
      <c r="A478" s="220"/>
      <c r="B478" s="14" t="s">
        <v>30</v>
      </c>
      <c r="C478" s="34">
        <v>0</v>
      </c>
      <c r="D478" s="34">
        <v>0</v>
      </c>
      <c r="E478" s="34">
        <v>0</v>
      </c>
      <c r="F478" s="31"/>
      <c r="G478" s="34">
        <v>0</v>
      </c>
      <c r="H478" s="34">
        <v>0</v>
      </c>
      <c r="I478" s="34"/>
      <c r="J478" s="34"/>
      <c r="K478" s="34"/>
      <c r="L478" s="34"/>
      <c r="M478" s="31"/>
      <c r="N478" s="108"/>
    </row>
    <row r="479" spans="1:14" ht="14.25" thickBot="1">
      <c r="A479" s="270"/>
      <c r="B479" s="15" t="s">
        <v>31</v>
      </c>
      <c r="C479" s="16">
        <f t="shared" ref="C479:L479" si="97">C467+C469+C470+C471+C472+C473+C474+C475</f>
        <v>69.080049000000002</v>
      </c>
      <c r="D479" s="16">
        <f t="shared" si="97"/>
        <v>318.45356800000002</v>
      </c>
      <c r="E479" s="16">
        <f t="shared" si="97"/>
        <v>212.97856400000003</v>
      </c>
      <c r="F479" s="16">
        <f>(D479-E479)/E479*100</f>
        <v>49.523765217986899</v>
      </c>
      <c r="G479" s="16">
        <f t="shared" si="97"/>
        <v>3077</v>
      </c>
      <c r="H479" s="16">
        <f t="shared" si="97"/>
        <v>331825.04677999998</v>
      </c>
      <c r="I479" s="16">
        <f t="shared" si="97"/>
        <v>276</v>
      </c>
      <c r="J479" s="16">
        <f t="shared" si="97"/>
        <v>21.46</v>
      </c>
      <c r="K479" s="16">
        <f t="shared" si="97"/>
        <v>304.10000000000002</v>
      </c>
      <c r="L479" s="16">
        <f t="shared" si="97"/>
        <v>66.399999999999991</v>
      </c>
      <c r="M479" s="16">
        <f>(K479-L479)/L479*100</f>
        <v>357.98192771084348</v>
      </c>
      <c r="N479" s="109">
        <f>D479/D518*100</f>
        <v>12.305423877402943</v>
      </c>
    </row>
    <row r="480" spans="1:14" ht="14.25" thickTop="1">
      <c r="A480" s="219" t="s">
        <v>67</v>
      </c>
      <c r="B480" s="18" t="s">
        <v>19</v>
      </c>
      <c r="C480" s="32">
        <v>24.777367999999999</v>
      </c>
      <c r="D480" s="32">
        <v>75.299385999999998</v>
      </c>
      <c r="E480" s="32">
        <v>31.457243999999999</v>
      </c>
      <c r="F480" s="116">
        <f>(D480-E480)/E480*100</f>
        <v>139.37057550241846</v>
      </c>
      <c r="G480" s="31">
        <v>661</v>
      </c>
      <c r="H480" s="31">
        <v>56290.18982</v>
      </c>
      <c r="I480" s="31">
        <v>60</v>
      </c>
      <c r="J480" s="31">
        <v>3.4112</v>
      </c>
      <c r="K480" s="31">
        <v>8.7630300000000005</v>
      </c>
      <c r="L480" s="31">
        <v>8.3392649999999993</v>
      </c>
      <c r="M480" s="32">
        <f>(K480-L480)/L480*100</f>
        <v>5.0815629434968344</v>
      </c>
      <c r="N480" s="113">
        <f>D480/D506*100</f>
        <v>5.9912022114243957</v>
      </c>
    </row>
    <row r="481" spans="1:14">
      <c r="A481" s="219"/>
      <c r="B481" s="202" t="s">
        <v>20</v>
      </c>
      <c r="C481" s="32">
        <v>9.6044520000000002</v>
      </c>
      <c r="D481" s="32">
        <v>29.828261999999999</v>
      </c>
      <c r="E481" s="32">
        <v>9.3228410000000004</v>
      </c>
      <c r="F481" s="31">
        <f>(D481-E481)/E481*100</f>
        <v>219.94820033936006</v>
      </c>
      <c r="G481" s="31">
        <v>360</v>
      </c>
      <c r="H481" s="31">
        <v>7200</v>
      </c>
      <c r="I481" s="31">
        <v>31</v>
      </c>
      <c r="J481" s="31">
        <v>1.4750000000000001</v>
      </c>
      <c r="K481" s="31">
        <v>5.4440999999999997</v>
      </c>
      <c r="L481" s="31">
        <v>2.448</v>
      </c>
      <c r="M481" s="34">
        <f>(K481-L481)/L481*100</f>
        <v>122.38970588235294</v>
      </c>
      <c r="N481" s="113">
        <f>D481/D507*100</f>
        <v>6.5885228511535816</v>
      </c>
    </row>
    <row r="482" spans="1:14">
      <c r="A482" s="219"/>
      <c r="B482" s="202" t="s">
        <v>21</v>
      </c>
      <c r="C482" s="32">
        <v>9.9547469999999993</v>
      </c>
      <c r="D482" s="32">
        <v>12.227297999999999</v>
      </c>
      <c r="E482" s="32">
        <v>5.6604000000000002E-2</v>
      </c>
      <c r="F482" s="31">
        <f>(D482-E482)/E482*100</f>
        <v>21501.473394106422</v>
      </c>
      <c r="G482" s="31">
        <v>6</v>
      </c>
      <c r="H482" s="31">
        <v>11851.035839</v>
      </c>
      <c r="I482" s="31">
        <v>0</v>
      </c>
      <c r="J482" s="31">
        <v>0</v>
      </c>
      <c r="K482" s="31">
        <v>0</v>
      </c>
      <c r="L482" s="31">
        <v>0</v>
      </c>
      <c r="M482" s="31"/>
      <c r="N482" s="113">
        <f>D482/D508*100</f>
        <v>17.112489307578965</v>
      </c>
    </row>
    <row r="483" spans="1:14">
      <c r="A483" s="219"/>
      <c r="B483" s="202" t="s">
        <v>22</v>
      </c>
      <c r="C483" s="32">
        <v>0.63141700000000001</v>
      </c>
      <c r="D483" s="32">
        <v>1.4434</v>
      </c>
      <c r="E483" s="32">
        <v>15.221607000000001</v>
      </c>
      <c r="F483" s="31">
        <f>(D483-E483)/E483*100</f>
        <v>-90.517426970752823</v>
      </c>
      <c r="G483" s="31">
        <v>54</v>
      </c>
      <c r="H483" s="31">
        <v>20150.3</v>
      </c>
      <c r="I483" s="31">
        <v>8</v>
      </c>
      <c r="J483" s="31">
        <v>0</v>
      </c>
      <c r="K483" s="31">
        <v>0.47699999999999998</v>
      </c>
      <c r="L483" s="31">
        <v>0.51500000000000001</v>
      </c>
      <c r="M483" s="31"/>
      <c r="N483" s="113">
        <f>D483/D509*100</f>
        <v>0.84066816403524436</v>
      </c>
    </row>
    <row r="484" spans="1:14">
      <c r="A484" s="219"/>
      <c r="B484" s="202" t="s">
        <v>23</v>
      </c>
      <c r="C484" s="32">
        <v>0</v>
      </c>
      <c r="D484" s="32">
        <v>0</v>
      </c>
      <c r="E484" s="32">
        <v>0</v>
      </c>
      <c r="F484" s="31"/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/>
      <c r="N484" s="113"/>
    </row>
    <row r="485" spans="1:14">
      <c r="A485" s="219"/>
      <c r="B485" s="202" t="s">
        <v>24</v>
      </c>
      <c r="C485" s="32">
        <v>0</v>
      </c>
      <c r="D485" s="32">
        <v>0</v>
      </c>
      <c r="E485" s="32">
        <v>0</v>
      </c>
      <c r="F485" s="31"/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/>
      <c r="N485" s="113">
        <f>D485/D511*100</f>
        <v>0</v>
      </c>
    </row>
    <row r="486" spans="1:14">
      <c r="A486" s="219"/>
      <c r="B486" s="202" t="s">
        <v>25</v>
      </c>
      <c r="C486" s="32">
        <v>0</v>
      </c>
      <c r="D486" s="32">
        <v>0</v>
      </c>
      <c r="E486" s="32">
        <v>0</v>
      </c>
      <c r="F486" s="31"/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/>
      <c r="N486" s="113"/>
    </row>
    <row r="487" spans="1:14">
      <c r="A487" s="219"/>
      <c r="B487" s="202" t="s">
        <v>26</v>
      </c>
      <c r="C487" s="32">
        <v>7.5030150000000004</v>
      </c>
      <c r="D487" s="32">
        <v>19.813033000000001</v>
      </c>
      <c r="E487" s="32">
        <v>19.521522000000001</v>
      </c>
      <c r="F487" s="31">
        <f>(D487-E487)/E487*100</f>
        <v>1.49328008338694</v>
      </c>
      <c r="G487" s="31">
        <v>316</v>
      </c>
      <c r="H487" s="31">
        <v>91683.28</v>
      </c>
      <c r="I487" s="31">
        <v>1</v>
      </c>
      <c r="J487" s="31">
        <v>0.45117499999999999</v>
      </c>
      <c r="K487" s="31">
        <v>0.45117499999999999</v>
      </c>
      <c r="L487" s="31">
        <v>0</v>
      </c>
      <c r="M487" s="31"/>
      <c r="N487" s="113">
        <f>D487/D513*100</f>
        <v>8.0599124663382167</v>
      </c>
    </row>
    <row r="488" spans="1:14">
      <c r="A488" s="219"/>
      <c r="B488" s="202" t="s">
        <v>27</v>
      </c>
      <c r="C488" s="32">
        <v>0</v>
      </c>
      <c r="D488" s="32">
        <v>0</v>
      </c>
      <c r="E488" s="32">
        <v>0</v>
      </c>
      <c r="F488" s="31"/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/>
      <c r="N488" s="113">
        <f>D488/D514*100</f>
        <v>0</v>
      </c>
    </row>
    <row r="489" spans="1:14">
      <c r="A489" s="219"/>
      <c r="B489" s="14" t="s">
        <v>28</v>
      </c>
      <c r="C489" s="32">
        <v>0</v>
      </c>
      <c r="D489" s="32">
        <v>0</v>
      </c>
      <c r="E489" s="32">
        <v>0</v>
      </c>
      <c r="F489" s="31"/>
      <c r="G489" s="31">
        <v>0</v>
      </c>
      <c r="H489" s="31">
        <v>0</v>
      </c>
      <c r="I489" s="31">
        <v>0</v>
      </c>
      <c r="J489" s="34">
        <v>0</v>
      </c>
      <c r="K489" s="31">
        <v>0</v>
      </c>
      <c r="L489" s="31">
        <v>0</v>
      </c>
      <c r="M489" s="31"/>
      <c r="N489" s="113" t="e">
        <f>D489/D515*100</f>
        <v>#DIV/0!</v>
      </c>
    </row>
    <row r="490" spans="1:14">
      <c r="A490" s="219"/>
      <c r="B490" s="14" t="s">
        <v>29</v>
      </c>
      <c r="C490" s="32">
        <v>0</v>
      </c>
      <c r="D490" s="32">
        <v>0</v>
      </c>
      <c r="E490" s="32">
        <v>0</v>
      </c>
      <c r="F490" s="31"/>
      <c r="G490" s="31">
        <v>0</v>
      </c>
      <c r="H490" s="31">
        <v>0</v>
      </c>
      <c r="I490" s="31">
        <v>0</v>
      </c>
      <c r="J490" s="34">
        <v>0</v>
      </c>
      <c r="K490" s="31">
        <v>0</v>
      </c>
      <c r="L490" s="31">
        <v>0</v>
      </c>
      <c r="M490" s="31"/>
      <c r="N490" s="113"/>
    </row>
    <row r="491" spans="1:14">
      <c r="A491" s="219"/>
      <c r="B491" s="14" t="s">
        <v>30</v>
      </c>
      <c r="C491" s="32">
        <v>0</v>
      </c>
      <c r="D491" s="32">
        <v>0</v>
      </c>
      <c r="E491" s="32">
        <v>0</v>
      </c>
      <c r="F491" s="31"/>
      <c r="G491" s="31">
        <v>0</v>
      </c>
      <c r="H491" s="31">
        <v>0</v>
      </c>
      <c r="I491" s="31">
        <v>0</v>
      </c>
      <c r="J491" s="34">
        <v>0</v>
      </c>
      <c r="K491" s="31">
        <v>0</v>
      </c>
      <c r="L491" s="31">
        <v>0</v>
      </c>
      <c r="M491" s="31"/>
      <c r="N491" s="113"/>
    </row>
    <row r="492" spans="1:14" ht="14.25" thickBot="1">
      <c r="A492" s="270"/>
      <c r="B492" s="15" t="s">
        <v>31</v>
      </c>
      <c r="C492" s="16">
        <f>C480+C482+C483+C484+C485+C486+C487+C488</f>
        <v>42.866546999999997</v>
      </c>
      <c r="D492" s="16">
        <f>D480+D482+D483+D484+D485+D486+D487+D488</f>
        <v>108.783117</v>
      </c>
      <c r="E492" s="16">
        <f>E480+E482+E483+E484+E485+E486+E487+E488</f>
        <v>66.256977000000006</v>
      </c>
      <c r="F492" s="16">
        <f>(D492-E492)/E492*100</f>
        <v>64.183640614934774</v>
      </c>
      <c r="G492" s="16">
        <f t="shared" ref="G492:L492" si="98">G480+G482+G483+G484+G485+G486+G487+G488</f>
        <v>1037</v>
      </c>
      <c r="H492" s="16">
        <f t="shared" si="98"/>
        <v>179974.80565900001</v>
      </c>
      <c r="I492" s="16">
        <f t="shared" si="98"/>
        <v>69</v>
      </c>
      <c r="J492" s="16">
        <f t="shared" si="98"/>
        <v>3.8623750000000001</v>
      </c>
      <c r="K492" s="16">
        <f t="shared" si="98"/>
        <v>9.6912050000000001</v>
      </c>
      <c r="L492" s="16">
        <f t="shared" si="98"/>
        <v>8.8542649999999998</v>
      </c>
      <c r="M492" s="16">
        <f>(K492-L492)/L492*100</f>
        <v>9.4523938463554025</v>
      </c>
      <c r="N492" s="109">
        <f>D492/D518*100</f>
        <v>4.2035087683178913</v>
      </c>
    </row>
    <row r="493" spans="1:14" ht="14.25" thickTop="1">
      <c r="A493" s="220" t="s">
        <v>43</v>
      </c>
      <c r="B493" s="204" t="s">
        <v>19</v>
      </c>
      <c r="C493" s="93">
        <v>0</v>
      </c>
      <c r="D493" s="93">
        <v>0.08</v>
      </c>
      <c r="E493" s="93">
        <v>0.08</v>
      </c>
      <c r="F493" s="116">
        <f>(D493-E493)/E493*100</f>
        <v>0</v>
      </c>
      <c r="G493" s="94">
        <v>1</v>
      </c>
      <c r="H493" s="94">
        <v>200</v>
      </c>
      <c r="I493" s="94">
        <v>0</v>
      </c>
      <c r="J493" s="94">
        <v>0</v>
      </c>
      <c r="K493" s="94">
        <v>0</v>
      </c>
      <c r="L493" s="94">
        <v>0.17</v>
      </c>
      <c r="M493" s="31">
        <f>(K493-L493)/L493*100</f>
        <v>-100</v>
      </c>
      <c r="N493" s="112">
        <f>D493/D506*100</f>
        <v>6.3652069741173146E-3</v>
      </c>
    </row>
    <row r="494" spans="1:14">
      <c r="A494" s="220"/>
      <c r="B494" s="202" t="s">
        <v>20</v>
      </c>
      <c r="C494" s="94">
        <v>0</v>
      </c>
      <c r="D494" s="94">
        <v>0</v>
      </c>
      <c r="E494" s="94">
        <v>0</v>
      </c>
      <c r="F494" s="31" t="e">
        <f>(D494-E494)/E494*100</f>
        <v>#DIV/0!</v>
      </c>
      <c r="G494" s="94">
        <v>0</v>
      </c>
      <c r="H494" s="94">
        <v>0</v>
      </c>
      <c r="I494" s="94">
        <v>0</v>
      </c>
      <c r="J494" s="94">
        <v>0</v>
      </c>
      <c r="K494" s="94">
        <v>0</v>
      </c>
      <c r="L494" s="94">
        <v>0.17</v>
      </c>
      <c r="M494" s="31">
        <f>(K494-L494)/L494*100</f>
        <v>-100</v>
      </c>
      <c r="N494" s="108">
        <f>D494/D507*100</f>
        <v>0</v>
      </c>
    </row>
    <row r="495" spans="1:14">
      <c r="A495" s="220"/>
      <c r="B495" s="202" t="s">
        <v>21</v>
      </c>
      <c r="C495" s="94"/>
      <c r="D495" s="94"/>
      <c r="E495" s="94"/>
      <c r="F495" s="31"/>
      <c r="G495" s="94"/>
      <c r="H495" s="94"/>
      <c r="I495" s="94"/>
      <c r="J495" s="94"/>
      <c r="K495" s="94"/>
      <c r="L495" s="94"/>
      <c r="M495" s="31"/>
      <c r="N495" s="108"/>
    </row>
    <row r="496" spans="1:14">
      <c r="A496" s="220"/>
      <c r="B496" s="202" t="s">
        <v>22</v>
      </c>
      <c r="C496" s="94">
        <v>0.02</v>
      </c>
      <c r="D496" s="94">
        <v>0.02</v>
      </c>
      <c r="E496" s="94">
        <v>0.04</v>
      </c>
      <c r="F496" s="31">
        <f>(D496-E496)/E496*100</f>
        <v>-50</v>
      </c>
      <c r="G496" s="94">
        <v>2</v>
      </c>
      <c r="H496" s="94">
        <v>21.4</v>
      </c>
      <c r="I496" s="94">
        <v>0</v>
      </c>
      <c r="J496" s="94">
        <v>0</v>
      </c>
      <c r="K496" s="94">
        <v>0</v>
      </c>
      <c r="L496" s="94">
        <v>0</v>
      </c>
      <c r="M496" s="31"/>
      <c r="N496" s="108">
        <f>D496/D509*100</f>
        <v>1.1648443453446644E-2</v>
      </c>
    </row>
    <row r="497" spans="1:14">
      <c r="A497" s="220"/>
      <c r="B497" s="202" t="s">
        <v>23</v>
      </c>
      <c r="C497" s="94"/>
      <c r="D497" s="94"/>
      <c r="E497" s="94"/>
      <c r="F497" s="31"/>
      <c r="G497" s="94"/>
      <c r="H497" s="94"/>
      <c r="I497" s="94"/>
      <c r="J497" s="94"/>
      <c r="K497" s="94"/>
      <c r="L497" s="94"/>
      <c r="M497" s="31"/>
      <c r="N497" s="108"/>
    </row>
    <row r="498" spans="1:14">
      <c r="A498" s="220"/>
      <c r="B498" s="202" t="s">
        <v>24</v>
      </c>
      <c r="C498" s="94">
        <v>0</v>
      </c>
      <c r="D498" s="94">
        <v>50.72</v>
      </c>
      <c r="E498" s="94">
        <v>0</v>
      </c>
      <c r="F498" s="31" t="e">
        <f>(D498-E498)/E498*100</f>
        <v>#DIV/0!</v>
      </c>
      <c r="G498" s="94">
        <v>4</v>
      </c>
      <c r="H498" s="94">
        <v>957</v>
      </c>
      <c r="I498" s="94">
        <v>0</v>
      </c>
      <c r="J498" s="94">
        <v>0</v>
      </c>
      <c r="K498" s="94">
        <v>0</v>
      </c>
      <c r="L498" s="94">
        <v>0</v>
      </c>
      <c r="M498" s="31" t="e">
        <f>(K498-L498)/L498*100</f>
        <v>#DIV/0!</v>
      </c>
      <c r="N498" s="108">
        <f>D498/D511*100</f>
        <v>10.315796405546571</v>
      </c>
    </row>
    <row r="499" spans="1:14">
      <c r="A499" s="220"/>
      <c r="B499" s="202" t="s">
        <v>25</v>
      </c>
      <c r="C499" s="94"/>
      <c r="D499" s="94"/>
      <c r="E499" s="94"/>
      <c r="F499" s="31"/>
      <c r="G499" s="94"/>
      <c r="H499" s="94"/>
      <c r="I499" s="94"/>
      <c r="J499" s="94"/>
      <c r="K499" s="94"/>
      <c r="L499" s="94"/>
      <c r="M499" s="31" t="e">
        <f>(K499-L499)/L499*100</f>
        <v>#DIV/0!</v>
      </c>
      <c r="N499" s="108">
        <f>D499/D512*100</f>
        <v>0</v>
      </c>
    </row>
    <row r="500" spans="1:14">
      <c r="A500" s="220"/>
      <c r="B500" s="202" t="s">
        <v>26</v>
      </c>
      <c r="C500" s="94">
        <v>0.01</v>
      </c>
      <c r="D500" s="94">
        <v>0.01</v>
      </c>
      <c r="E500" s="94">
        <v>0.01</v>
      </c>
      <c r="F500" s="31">
        <f>(D500-E500)/E500*100</f>
        <v>0</v>
      </c>
      <c r="G500" s="94">
        <v>1</v>
      </c>
      <c r="H500" s="94">
        <v>59.5</v>
      </c>
      <c r="I500" s="94">
        <v>0</v>
      </c>
      <c r="J500" s="94">
        <v>0</v>
      </c>
      <c r="K500" s="94">
        <v>0</v>
      </c>
      <c r="L500" s="94">
        <v>0</v>
      </c>
      <c r="M500" s="31" t="e">
        <f>(K500-L500)/L500*100</f>
        <v>#DIV/0!</v>
      </c>
      <c r="N500" s="108">
        <f>D500/D513*100</f>
        <v>4.0679851824494588E-3</v>
      </c>
    </row>
    <row r="501" spans="1:14">
      <c r="A501" s="220"/>
      <c r="B501" s="202" t="s">
        <v>27</v>
      </c>
      <c r="C501" s="23"/>
      <c r="D501" s="23"/>
      <c r="E501" s="23"/>
      <c r="F501" s="31"/>
      <c r="G501" s="23"/>
      <c r="H501" s="23"/>
      <c r="I501" s="23"/>
      <c r="J501" s="23"/>
      <c r="K501" s="23"/>
      <c r="L501" s="23"/>
      <c r="M501" s="31"/>
      <c r="N501" s="108"/>
    </row>
    <row r="502" spans="1:14">
      <c r="A502" s="220"/>
      <c r="B502" s="14" t="s">
        <v>28</v>
      </c>
      <c r="C502" s="42"/>
      <c r="D502" s="42"/>
      <c r="E502" s="95"/>
      <c r="F502" s="31"/>
      <c r="G502" s="42"/>
      <c r="H502" s="42"/>
      <c r="I502" s="42"/>
      <c r="J502" s="42"/>
      <c r="K502" s="42"/>
      <c r="L502" s="95"/>
      <c r="M502" s="31"/>
      <c r="N502" s="108"/>
    </row>
    <row r="503" spans="1:14">
      <c r="A503" s="220"/>
      <c r="B503" s="14" t="s">
        <v>29</v>
      </c>
      <c r="C503" s="34"/>
      <c r="D503" s="34"/>
      <c r="E503" s="34"/>
      <c r="F503" s="31"/>
      <c r="G503" s="42"/>
      <c r="H503" s="42"/>
      <c r="I503" s="42"/>
      <c r="J503" s="42"/>
      <c r="K503" s="42"/>
      <c r="L503" s="95"/>
      <c r="M503" s="31"/>
      <c r="N503" s="108"/>
    </row>
    <row r="504" spans="1:14">
      <c r="A504" s="220"/>
      <c r="B504" s="14" t="s">
        <v>30</v>
      </c>
      <c r="C504" s="34"/>
      <c r="D504" s="34"/>
      <c r="E504" s="34"/>
      <c r="F504" s="31"/>
      <c r="G504" s="34"/>
      <c r="H504" s="34"/>
      <c r="I504" s="34"/>
      <c r="J504" s="34"/>
      <c r="K504" s="34"/>
      <c r="L504" s="34"/>
      <c r="M504" s="31"/>
      <c r="N504" s="108"/>
    </row>
    <row r="505" spans="1:14" ht="14.25" thickBot="1">
      <c r="A505" s="270"/>
      <c r="B505" s="15" t="s">
        <v>31</v>
      </c>
      <c r="C505" s="16">
        <f t="shared" ref="C505:L505" si="99">C493+C495+C496+C497+C498+C499+C500+C501</f>
        <v>0.03</v>
      </c>
      <c r="D505" s="16">
        <f t="shared" si="99"/>
        <v>50.83</v>
      </c>
      <c r="E505" s="16">
        <f t="shared" si="99"/>
        <v>0.13</v>
      </c>
      <c r="F505" s="16">
        <f t="shared" ref="F505:F518" si="100">(D505-E505)/E505*100</f>
        <v>38999.999999999993</v>
      </c>
      <c r="G505" s="16">
        <f t="shared" si="99"/>
        <v>8</v>
      </c>
      <c r="H505" s="16">
        <f t="shared" si="99"/>
        <v>1237.9000000000001</v>
      </c>
      <c r="I505" s="16">
        <f t="shared" si="99"/>
        <v>0</v>
      </c>
      <c r="J505" s="16">
        <f t="shared" si="99"/>
        <v>0</v>
      </c>
      <c r="K505" s="16">
        <f t="shared" si="99"/>
        <v>0</v>
      </c>
      <c r="L505" s="16">
        <f t="shared" si="99"/>
        <v>0.17</v>
      </c>
      <c r="M505" s="16">
        <f t="shared" ref="M505:M518" si="101">(K505-L505)/L505*100</f>
        <v>-100</v>
      </c>
      <c r="N505" s="109">
        <f>D505/D518*100</f>
        <v>1.96413153608752</v>
      </c>
    </row>
    <row r="506" spans="1:14" ht="15" thickTop="1" thickBot="1">
      <c r="A506" s="261" t="s">
        <v>49</v>
      </c>
      <c r="B506" s="202" t="s">
        <v>19</v>
      </c>
      <c r="C506" s="31">
        <f>C402+C415+C428+C441+C454+C467+C480+C493</f>
        <v>455.01005999999995</v>
      </c>
      <c r="D506" s="31">
        <f>D402+D415+D428+D441+D454+D467+D480+D493</f>
        <v>1256.8326579999998</v>
      </c>
      <c r="E506" s="31">
        <f>E402+E415+E428+E441+E454+E467+E480+E493</f>
        <v>836.76063999999997</v>
      </c>
      <c r="F506" s="32">
        <f t="shared" si="100"/>
        <v>50.202172272347788</v>
      </c>
      <c r="G506" s="31">
        <f t="shared" ref="G506:L517" si="102">G402+G415+G428+G441+G454+G467+G480+G493</f>
        <v>10755</v>
      </c>
      <c r="H506" s="31">
        <f t="shared" si="102"/>
        <v>1097505.4268419999</v>
      </c>
      <c r="I506" s="31">
        <f t="shared" si="102"/>
        <v>1120</v>
      </c>
      <c r="J506" s="31">
        <f t="shared" si="102"/>
        <v>276.91543000000007</v>
      </c>
      <c r="K506" s="31">
        <f t="shared" si="102"/>
        <v>636.94978600000002</v>
      </c>
      <c r="L506" s="31">
        <f t="shared" si="102"/>
        <v>685.66780399999982</v>
      </c>
      <c r="M506" s="32">
        <f t="shared" si="101"/>
        <v>-7.1051925897339956</v>
      </c>
      <c r="N506" s="108">
        <f>D506/D518*100</f>
        <v>48.565505787182772</v>
      </c>
    </row>
    <row r="507" spans="1:14" ht="14.25" thickBot="1">
      <c r="A507" s="261"/>
      <c r="B507" s="202" t="s">
        <v>20</v>
      </c>
      <c r="C507" s="31">
        <f t="shared" ref="C507:E517" si="103">C403+C416+C429+C442+C455+C468+C481+C494</f>
        <v>166.37510299999997</v>
      </c>
      <c r="D507" s="31">
        <f t="shared" si="103"/>
        <v>452.73064499999998</v>
      </c>
      <c r="E507" s="31">
        <f t="shared" si="103"/>
        <v>218.57529700000001</v>
      </c>
      <c r="F507" s="31">
        <f t="shared" si="100"/>
        <v>107.12800175218335</v>
      </c>
      <c r="G507" s="31">
        <f t="shared" si="102"/>
        <v>5609</v>
      </c>
      <c r="H507" s="31">
        <f t="shared" si="102"/>
        <v>112100</v>
      </c>
      <c r="I507" s="31">
        <f t="shared" si="102"/>
        <v>560</v>
      </c>
      <c r="J507" s="31">
        <f t="shared" si="102"/>
        <v>84.702192999999994</v>
      </c>
      <c r="K507" s="31">
        <f t="shared" si="102"/>
        <v>225.800476</v>
      </c>
      <c r="L507" s="31">
        <f t="shared" si="102"/>
        <v>273.82437800000002</v>
      </c>
      <c r="M507" s="31">
        <f t="shared" si="101"/>
        <v>-17.538212759128413</v>
      </c>
      <c r="N507" s="108">
        <f>D507/D518*100</f>
        <v>17.494049521891476</v>
      </c>
    </row>
    <row r="508" spans="1:14" ht="14.25" thickBot="1">
      <c r="A508" s="261"/>
      <c r="B508" s="202" t="s">
        <v>21</v>
      </c>
      <c r="C508" s="31">
        <f t="shared" si="103"/>
        <v>29.382697999999998</v>
      </c>
      <c r="D508" s="31">
        <f t="shared" si="103"/>
        <v>71.452480000000008</v>
      </c>
      <c r="E508" s="31">
        <f t="shared" si="103"/>
        <v>425.34504299999998</v>
      </c>
      <c r="F508" s="31">
        <f t="shared" si="100"/>
        <v>-83.201290064170337</v>
      </c>
      <c r="G508" s="31">
        <f t="shared" si="102"/>
        <v>149</v>
      </c>
      <c r="H508" s="31">
        <f t="shared" si="102"/>
        <v>91909.604168999998</v>
      </c>
      <c r="I508" s="31">
        <f t="shared" si="102"/>
        <v>5</v>
      </c>
      <c r="J508" s="31">
        <f t="shared" si="102"/>
        <v>0</v>
      </c>
      <c r="K508" s="31">
        <f t="shared" si="102"/>
        <v>3.0952799999999998</v>
      </c>
      <c r="L508" s="31">
        <f t="shared" si="102"/>
        <v>366.7</v>
      </c>
      <c r="M508" s="31">
        <f t="shared" si="101"/>
        <v>-99.155909462776108</v>
      </c>
      <c r="N508" s="108">
        <f>D508/D518*100</f>
        <v>2.7610086425273033</v>
      </c>
    </row>
    <row r="509" spans="1:14" ht="14.25" thickBot="1">
      <c r="A509" s="261"/>
      <c r="B509" s="202" t="s">
        <v>22</v>
      </c>
      <c r="C509" s="31">
        <f t="shared" si="103"/>
        <v>22.751704999999998</v>
      </c>
      <c r="D509" s="31">
        <f t="shared" si="103"/>
        <v>171.69676000000001</v>
      </c>
      <c r="E509" s="31">
        <f t="shared" si="103"/>
        <v>82.721450000000019</v>
      </c>
      <c r="F509" s="31">
        <f t="shared" si="100"/>
        <v>107.56014310677577</v>
      </c>
      <c r="G509" s="31">
        <f t="shared" si="102"/>
        <v>5299</v>
      </c>
      <c r="H509" s="31">
        <f t="shared" si="102"/>
        <v>223011.11</v>
      </c>
      <c r="I509" s="31">
        <f t="shared" si="102"/>
        <v>145</v>
      </c>
      <c r="J509" s="31">
        <f t="shared" si="102"/>
        <v>30.441367999999997</v>
      </c>
      <c r="K509" s="31">
        <f t="shared" si="102"/>
        <v>55.674417999999989</v>
      </c>
      <c r="L509" s="31">
        <f t="shared" si="102"/>
        <v>53.694718000000002</v>
      </c>
      <c r="M509" s="31">
        <f t="shared" si="101"/>
        <v>3.6869548323170012</v>
      </c>
      <c r="N509" s="108">
        <f>D509/D518*100</f>
        <v>6.6345666134182624</v>
      </c>
    </row>
    <row r="510" spans="1:14" ht="14.25" thickBot="1">
      <c r="A510" s="261"/>
      <c r="B510" s="202" t="s">
        <v>23</v>
      </c>
      <c r="C510" s="31">
        <f t="shared" si="103"/>
        <v>0.413823</v>
      </c>
      <c r="D510" s="31">
        <f t="shared" si="103"/>
        <v>3.5550213207999999</v>
      </c>
      <c r="E510" s="31">
        <f t="shared" si="103"/>
        <v>1.633208</v>
      </c>
      <c r="F510" s="31">
        <f t="shared" si="100"/>
        <v>117.6710695024761</v>
      </c>
      <c r="G510" s="31">
        <f t="shared" si="102"/>
        <v>108</v>
      </c>
      <c r="H510" s="31">
        <f t="shared" si="102"/>
        <v>356.62</v>
      </c>
      <c r="I510" s="31">
        <f t="shared" si="102"/>
        <v>0</v>
      </c>
      <c r="J510" s="31">
        <f t="shared" si="102"/>
        <v>0</v>
      </c>
      <c r="K510" s="31">
        <f t="shared" si="102"/>
        <v>0</v>
      </c>
      <c r="L510" s="31">
        <f t="shared" si="102"/>
        <v>0</v>
      </c>
      <c r="M510" s="31" t="e">
        <f t="shared" si="101"/>
        <v>#DIV/0!</v>
      </c>
      <c r="N510" s="108">
        <f>D510/D518*100</f>
        <v>0.13737024370739304</v>
      </c>
    </row>
    <row r="511" spans="1:14" ht="14.25" thickBot="1">
      <c r="A511" s="261"/>
      <c r="B511" s="202" t="s">
        <v>24</v>
      </c>
      <c r="C511" s="31">
        <f t="shared" si="103"/>
        <v>3.9197570000000321</v>
      </c>
      <c r="D511" s="31">
        <f t="shared" si="103"/>
        <v>491.67313899999999</v>
      </c>
      <c r="E511" s="31">
        <f t="shared" si="103"/>
        <v>37.373893000000002</v>
      </c>
      <c r="F511" s="31">
        <f t="shared" si="100"/>
        <v>1215.5523803741823</v>
      </c>
      <c r="G511" s="31">
        <f t="shared" si="102"/>
        <v>77</v>
      </c>
      <c r="H511" s="31">
        <f t="shared" si="102"/>
        <v>102549.768216</v>
      </c>
      <c r="I511" s="31">
        <f t="shared" si="102"/>
        <v>28</v>
      </c>
      <c r="J511" s="31">
        <f t="shared" si="102"/>
        <v>43.446016999999998</v>
      </c>
      <c r="K511" s="31">
        <f t="shared" si="102"/>
        <v>298.53234299999997</v>
      </c>
      <c r="L511" s="31">
        <f t="shared" si="102"/>
        <v>47.530043000000006</v>
      </c>
      <c r="M511" s="31">
        <f t="shared" si="101"/>
        <v>528.09188495789897</v>
      </c>
      <c r="N511" s="108">
        <f>D511/D518*100</f>
        <v>18.998833715464151</v>
      </c>
    </row>
    <row r="512" spans="1:14" ht="14.25" thickBot="1">
      <c r="A512" s="261"/>
      <c r="B512" s="202" t="s">
        <v>25</v>
      </c>
      <c r="C512" s="31">
        <f t="shared" si="103"/>
        <v>151.77600000000001</v>
      </c>
      <c r="D512" s="31">
        <f t="shared" si="103"/>
        <v>346.80691999999999</v>
      </c>
      <c r="E512" s="31">
        <f t="shared" si="103"/>
        <v>284.0154</v>
      </c>
      <c r="F512" s="31">
        <f t="shared" si="100"/>
        <v>22.108491300119638</v>
      </c>
      <c r="G512" s="31">
        <f t="shared" si="102"/>
        <v>41</v>
      </c>
      <c r="H512" s="31">
        <f t="shared" si="102"/>
        <v>7920.07</v>
      </c>
      <c r="I512" s="31">
        <f t="shared" si="102"/>
        <v>370</v>
      </c>
      <c r="J512" s="31">
        <f t="shared" si="102"/>
        <v>53.647000000000006</v>
      </c>
      <c r="K512" s="31">
        <f t="shared" si="102"/>
        <v>207.042</v>
      </c>
      <c r="L512" s="31">
        <f t="shared" si="102"/>
        <v>62.985000000000007</v>
      </c>
      <c r="M512" s="31">
        <f t="shared" si="101"/>
        <v>228.71636103834243</v>
      </c>
      <c r="N512" s="108">
        <f>D512/D518*100</f>
        <v>13.401031054601253</v>
      </c>
    </row>
    <row r="513" spans="1:14" ht="14.25" thickBot="1">
      <c r="A513" s="261"/>
      <c r="B513" s="202" t="s">
        <v>26</v>
      </c>
      <c r="C513" s="31">
        <f t="shared" si="103"/>
        <v>84.248730999999992</v>
      </c>
      <c r="D513" s="31">
        <f t="shared" si="103"/>
        <v>245.8219376792</v>
      </c>
      <c r="E513" s="31">
        <f t="shared" si="103"/>
        <v>114.38603800000003</v>
      </c>
      <c r="F513" s="31">
        <f t="shared" si="100"/>
        <v>114.90554439799719</v>
      </c>
      <c r="G513" s="31">
        <f t="shared" si="102"/>
        <v>6856</v>
      </c>
      <c r="H513" s="31">
        <f t="shared" si="102"/>
        <v>2100365.0329999998</v>
      </c>
      <c r="I513" s="31">
        <f t="shared" si="102"/>
        <v>98</v>
      </c>
      <c r="J513" s="31">
        <f t="shared" si="102"/>
        <v>19.841144</v>
      </c>
      <c r="K513" s="31">
        <f t="shared" si="102"/>
        <v>38.127604999999996</v>
      </c>
      <c r="L513" s="31">
        <f t="shared" si="102"/>
        <v>20.273334999999999</v>
      </c>
      <c r="M513" s="31">
        <f t="shared" si="101"/>
        <v>88.067750076640067</v>
      </c>
      <c r="N513" s="108">
        <f>D513/D518*100</f>
        <v>9.498851466808139</v>
      </c>
    </row>
    <row r="514" spans="1:14" ht="14.25" thickBot="1">
      <c r="A514" s="261"/>
      <c r="B514" s="202" t="s">
        <v>27</v>
      </c>
      <c r="C514" s="31">
        <f t="shared" si="103"/>
        <v>7.3302000000000006E-2</v>
      </c>
      <c r="D514" s="31">
        <f t="shared" si="103"/>
        <v>7.3302000000000006E-2</v>
      </c>
      <c r="E514" s="31">
        <f t="shared" si="103"/>
        <v>0</v>
      </c>
      <c r="F514" s="31" t="e">
        <f t="shared" si="100"/>
        <v>#DIV/0!</v>
      </c>
      <c r="G514" s="31">
        <f t="shared" si="102"/>
        <v>1</v>
      </c>
      <c r="H514" s="31">
        <f t="shared" si="102"/>
        <v>96</v>
      </c>
      <c r="I514" s="31">
        <f t="shared" si="102"/>
        <v>0</v>
      </c>
      <c r="J514" s="31">
        <f t="shared" si="102"/>
        <v>0</v>
      </c>
      <c r="K514" s="31">
        <f t="shared" si="102"/>
        <v>0</v>
      </c>
      <c r="L514" s="31">
        <f t="shared" si="102"/>
        <v>0</v>
      </c>
      <c r="M514" s="31" t="e">
        <f t="shared" si="101"/>
        <v>#DIV/0!</v>
      </c>
      <c r="N514" s="108">
        <f>D514/D518*100</f>
        <v>2.8324762907394729E-3</v>
      </c>
    </row>
    <row r="515" spans="1:14" ht="14.25" thickBot="1">
      <c r="A515" s="261"/>
      <c r="B515" s="14" t="s">
        <v>28</v>
      </c>
      <c r="C515" s="31">
        <f t="shared" si="103"/>
        <v>0</v>
      </c>
      <c r="D515" s="31">
        <f t="shared" si="103"/>
        <v>0</v>
      </c>
      <c r="E515" s="31">
        <f t="shared" si="103"/>
        <v>0</v>
      </c>
      <c r="F515" s="31" t="e">
        <f t="shared" si="100"/>
        <v>#DIV/0!</v>
      </c>
      <c r="G515" s="31">
        <f t="shared" si="102"/>
        <v>0</v>
      </c>
      <c r="H515" s="31">
        <f t="shared" si="102"/>
        <v>0</v>
      </c>
      <c r="I515" s="31">
        <f t="shared" si="102"/>
        <v>0</v>
      </c>
      <c r="J515" s="31">
        <f t="shared" si="102"/>
        <v>0</v>
      </c>
      <c r="K515" s="31">
        <f t="shared" si="102"/>
        <v>0</v>
      </c>
      <c r="L515" s="31">
        <f t="shared" si="102"/>
        <v>0</v>
      </c>
      <c r="M515" s="31" t="e">
        <f t="shared" si="101"/>
        <v>#DIV/0!</v>
      </c>
      <c r="N515" s="108">
        <f>D515/D518*100</f>
        <v>0</v>
      </c>
    </row>
    <row r="516" spans="1:14" ht="14.25" thickBot="1">
      <c r="A516" s="261"/>
      <c r="B516" s="14" t="s">
        <v>29</v>
      </c>
      <c r="C516" s="31">
        <f t="shared" si="103"/>
        <v>0</v>
      </c>
      <c r="D516" s="31">
        <f t="shared" si="103"/>
        <v>0</v>
      </c>
      <c r="E516" s="31">
        <f t="shared" si="103"/>
        <v>0</v>
      </c>
      <c r="F516" s="31" t="e">
        <f t="shared" si="100"/>
        <v>#DIV/0!</v>
      </c>
      <c r="G516" s="31">
        <f t="shared" si="102"/>
        <v>0</v>
      </c>
      <c r="H516" s="31">
        <f t="shared" si="102"/>
        <v>0</v>
      </c>
      <c r="I516" s="31">
        <f t="shared" si="102"/>
        <v>0</v>
      </c>
      <c r="J516" s="31">
        <f t="shared" si="102"/>
        <v>0</v>
      </c>
      <c r="K516" s="31">
        <f t="shared" si="102"/>
        <v>0</v>
      </c>
      <c r="L516" s="31">
        <f t="shared" si="102"/>
        <v>0</v>
      </c>
      <c r="M516" s="31" t="e">
        <f t="shared" si="101"/>
        <v>#DIV/0!</v>
      </c>
      <c r="N516" s="108">
        <f>D516/D518*100</f>
        <v>0</v>
      </c>
    </row>
    <row r="517" spans="1:14" ht="14.25" thickBot="1">
      <c r="A517" s="261"/>
      <c r="B517" s="14" t="s">
        <v>30</v>
      </c>
      <c r="C517" s="31">
        <f t="shared" si="103"/>
        <v>0</v>
      </c>
      <c r="D517" s="31">
        <f t="shared" si="103"/>
        <v>0</v>
      </c>
      <c r="E517" s="31">
        <f t="shared" si="103"/>
        <v>0</v>
      </c>
      <c r="F517" s="31" t="e">
        <f t="shared" si="100"/>
        <v>#DIV/0!</v>
      </c>
      <c r="G517" s="31">
        <f t="shared" si="102"/>
        <v>0</v>
      </c>
      <c r="H517" s="31">
        <f t="shared" si="102"/>
        <v>0</v>
      </c>
      <c r="I517" s="31">
        <f t="shared" si="102"/>
        <v>0</v>
      </c>
      <c r="J517" s="31">
        <f t="shared" si="102"/>
        <v>0</v>
      </c>
      <c r="K517" s="31">
        <f t="shared" si="102"/>
        <v>0</v>
      </c>
      <c r="L517" s="31">
        <f t="shared" si="102"/>
        <v>0</v>
      </c>
      <c r="M517" s="31" t="e">
        <f t="shared" si="101"/>
        <v>#DIV/0!</v>
      </c>
      <c r="N517" s="108">
        <f>D517/D518*100</f>
        <v>0</v>
      </c>
    </row>
    <row r="518" spans="1:14" ht="14.25" thickBot="1">
      <c r="A518" s="267"/>
      <c r="B518" s="35" t="s">
        <v>31</v>
      </c>
      <c r="C518" s="36">
        <f t="shared" ref="C518:L518" si="104">C506+C508+C509+C510+C511+C512+C513+C514</f>
        <v>747.57607599999994</v>
      </c>
      <c r="D518" s="36">
        <f t="shared" si="104"/>
        <v>2587.9122179999995</v>
      </c>
      <c r="E518" s="36">
        <f t="shared" si="104"/>
        <v>1782.235672</v>
      </c>
      <c r="F518" s="36">
        <f t="shared" si="100"/>
        <v>45.205948834807039</v>
      </c>
      <c r="G518" s="36">
        <f t="shared" si="104"/>
        <v>23286</v>
      </c>
      <c r="H518" s="36">
        <f t="shared" si="104"/>
        <v>3623713.6322269998</v>
      </c>
      <c r="I518" s="36">
        <f t="shared" si="104"/>
        <v>1766</v>
      </c>
      <c r="J518" s="36">
        <f t="shared" si="104"/>
        <v>424.29095900000004</v>
      </c>
      <c r="K518" s="36">
        <f t="shared" si="104"/>
        <v>1239.4214319999999</v>
      </c>
      <c r="L518" s="36">
        <f t="shared" si="104"/>
        <v>1236.8508999999997</v>
      </c>
      <c r="M518" s="36">
        <f t="shared" si="101"/>
        <v>0.20782876901332131</v>
      </c>
      <c r="N518" s="114">
        <f>D518/D518*100</f>
        <v>100</v>
      </c>
    </row>
    <row r="522" spans="1:14">
      <c r="A522" s="221" t="s">
        <v>128</v>
      </c>
      <c r="B522" s="221"/>
      <c r="C522" s="221"/>
      <c r="D522" s="221"/>
      <c r="E522" s="221"/>
      <c r="F522" s="221"/>
      <c r="G522" s="221"/>
      <c r="H522" s="221"/>
      <c r="I522" s="221"/>
      <c r="J522" s="221"/>
      <c r="K522" s="221"/>
      <c r="L522" s="221"/>
      <c r="M522" s="221"/>
      <c r="N522" s="221"/>
    </row>
    <row r="523" spans="1:14">
      <c r="A523" s="221"/>
      <c r="B523" s="221"/>
      <c r="C523" s="221"/>
      <c r="D523" s="221"/>
      <c r="E523" s="221"/>
      <c r="F523" s="221"/>
      <c r="G523" s="221"/>
      <c r="H523" s="221"/>
      <c r="I523" s="221"/>
      <c r="J523" s="221"/>
      <c r="K523" s="221"/>
      <c r="L523" s="221"/>
      <c r="M523" s="221"/>
      <c r="N523" s="221"/>
    </row>
    <row r="524" spans="1:14" ht="14.25" thickBot="1">
      <c r="A524" s="271" t="str">
        <f>A3</f>
        <v>财字3号表                                             （2022年1-2月）                                           单位：万元</v>
      </c>
      <c r="B524" s="271"/>
      <c r="C524" s="271"/>
      <c r="D524" s="271"/>
      <c r="E524" s="271"/>
      <c r="F524" s="271"/>
      <c r="G524" s="271"/>
      <c r="H524" s="271"/>
      <c r="I524" s="271"/>
      <c r="J524" s="271"/>
      <c r="K524" s="271"/>
      <c r="L524" s="271"/>
      <c r="M524" s="271"/>
      <c r="N524" s="271"/>
    </row>
    <row r="525" spans="1:14" ht="14.25" thickBot="1">
      <c r="A525" s="265" t="s">
        <v>68</v>
      </c>
      <c r="B525" s="37" t="s">
        <v>3</v>
      </c>
      <c r="C525" s="231" t="s">
        <v>4</v>
      </c>
      <c r="D525" s="231"/>
      <c r="E525" s="231"/>
      <c r="F525" s="272"/>
      <c r="G525" s="223" t="s">
        <v>5</v>
      </c>
      <c r="H525" s="272"/>
      <c r="I525" s="223" t="s">
        <v>6</v>
      </c>
      <c r="J525" s="232"/>
      <c r="K525" s="232"/>
      <c r="L525" s="232"/>
      <c r="M525" s="232"/>
      <c r="N525" s="256" t="s">
        <v>7</v>
      </c>
    </row>
    <row r="526" spans="1:14" ht="14.25" thickBot="1">
      <c r="A526" s="265"/>
      <c r="B526" s="24" t="s">
        <v>8</v>
      </c>
      <c r="C526" s="268" t="s">
        <v>9</v>
      </c>
      <c r="D526" s="233" t="s">
        <v>10</v>
      </c>
      <c r="E526" s="233" t="s">
        <v>11</v>
      </c>
      <c r="F526" s="202" t="s">
        <v>12</v>
      </c>
      <c r="G526" s="233" t="s">
        <v>13</v>
      </c>
      <c r="H526" s="233" t="s">
        <v>14</v>
      </c>
      <c r="I526" s="202" t="s">
        <v>13</v>
      </c>
      <c r="J526" s="273" t="s">
        <v>15</v>
      </c>
      <c r="K526" s="274"/>
      <c r="L526" s="275"/>
      <c r="M526" s="96" t="s">
        <v>12</v>
      </c>
      <c r="N526" s="257"/>
    </row>
    <row r="527" spans="1:14" ht="14.25" thickBot="1">
      <c r="A527" s="265"/>
      <c r="B527" s="38" t="s">
        <v>16</v>
      </c>
      <c r="C527" s="269"/>
      <c r="D527" s="276"/>
      <c r="E527" s="276"/>
      <c r="F527" s="205" t="s">
        <v>17</v>
      </c>
      <c r="G527" s="276"/>
      <c r="H527" s="276"/>
      <c r="I527" s="24" t="s">
        <v>18</v>
      </c>
      <c r="J527" s="203" t="s">
        <v>9</v>
      </c>
      <c r="K527" s="25" t="s">
        <v>10</v>
      </c>
      <c r="L527" s="203" t="s">
        <v>11</v>
      </c>
      <c r="M527" s="202" t="s">
        <v>17</v>
      </c>
      <c r="N527" s="115" t="s">
        <v>17</v>
      </c>
    </row>
    <row r="528" spans="1:14" ht="14.25" thickBot="1">
      <c r="A528" s="265"/>
      <c r="B528" s="202" t="s">
        <v>19</v>
      </c>
      <c r="C528" s="31">
        <f t="shared" ref="C528:L539" si="105">C202</f>
        <v>1390.1172990000002</v>
      </c>
      <c r="D528" s="31">
        <f t="shared" si="105"/>
        <v>3884.8867449999998</v>
      </c>
      <c r="E528" s="31">
        <f t="shared" si="105"/>
        <v>2877.0578069999997</v>
      </c>
      <c r="F528" s="31">
        <f t="shared" ref="F528:F537" si="106">(D528-E528)/E528*100</f>
        <v>35.029846656118998</v>
      </c>
      <c r="G528" s="31">
        <f t="shared" si="105"/>
        <v>30404</v>
      </c>
      <c r="H528" s="31">
        <f t="shared" si="105"/>
        <v>2896671.2235789993</v>
      </c>
      <c r="I528" s="31">
        <f t="shared" si="105"/>
        <v>3312</v>
      </c>
      <c r="J528" s="31">
        <f t="shared" si="105"/>
        <v>1283.0220180000001</v>
      </c>
      <c r="K528" s="31">
        <f t="shared" si="105"/>
        <v>2765.5030150000002</v>
      </c>
      <c r="L528" s="31">
        <f t="shared" si="105"/>
        <v>2301.0785929999997</v>
      </c>
      <c r="M528" s="31">
        <f t="shared" ref="M528:M579" si="107">(K528-L528)/L528*100</f>
        <v>20.182901332131969</v>
      </c>
      <c r="N528" s="108">
        <f t="shared" ref="N528:N540" si="108">N202</f>
        <v>62.748142025802835</v>
      </c>
    </row>
    <row r="529" spans="1:14" ht="14.25" thickBot="1">
      <c r="A529" s="265"/>
      <c r="B529" s="202" t="s">
        <v>20</v>
      </c>
      <c r="C529" s="31">
        <f t="shared" si="105"/>
        <v>460.54518700000006</v>
      </c>
      <c r="D529" s="31">
        <f t="shared" si="105"/>
        <v>1264.5871730000001</v>
      </c>
      <c r="E529" s="31">
        <f t="shared" si="105"/>
        <v>572.07663200000002</v>
      </c>
      <c r="F529" s="31">
        <f t="shared" si="106"/>
        <v>121.05205880879262</v>
      </c>
      <c r="G529" s="31">
        <f t="shared" si="105"/>
        <v>15650</v>
      </c>
      <c r="H529" s="31">
        <f t="shared" si="105"/>
        <v>312960</v>
      </c>
      <c r="I529" s="31">
        <f t="shared" si="105"/>
        <v>1749</v>
      </c>
      <c r="J529" s="31">
        <f t="shared" si="105"/>
        <v>415.40904500000005</v>
      </c>
      <c r="K529" s="31">
        <f t="shared" si="105"/>
        <v>912.93839900000012</v>
      </c>
      <c r="L529" s="31">
        <f t="shared" si="105"/>
        <v>780.44337200000007</v>
      </c>
      <c r="M529" s="31">
        <f t="shared" si="107"/>
        <v>16.976891822460125</v>
      </c>
      <c r="N529" s="108">
        <f t="shared" si="108"/>
        <v>20.425433415154167</v>
      </c>
    </row>
    <row r="530" spans="1:14" ht="14.25" thickBot="1">
      <c r="A530" s="265"/>
      <c r="B530" s="202" t="s">
        <v>21</v>
      </c>
      <c r="C530" s="31">
        <f t="shared" si="105"/>
        <v>39.702370000000002</v>
      </c>
      <c r="D530" s="31">
        <f t="shared" si="105"/>
        <v>271.62691000000001</v>
      </c>
      <c r="E530" s="31">
        <f t="shared" si="105"/>
        <v>193.857</v>
      </c>
      <c r="F530" s="31">
        <f t="shared" si="106"/>
        <v>40.117153365625178</v>
      </c>
      <c r="G530" s="31">
        <f t="shared" si="105"/>
        <v>380</v>
      </c>
      <c r="H530" s="31">
        <f t="shared" si="105"/>
        <v>382878.26236200001</v>
      </c>
      <c r="I530" s="31">
        <f t="shared" si="105"/>
        <v>23</v>
      </c>
      <c r="J530" s="31">
        <f t="shared" si="105"/>
        <v>2.2820000000000107</v>
      </c>
      <c r="K530" s="31">
        <f t="shared" si="105"/>
        <v>561.305656</v>
      </c>
      <c r="L530" s="31">
        <f t="shared" si="105"/>
        <v>106.70678699999999</v>
      </c>
      <c r="M530" s="31">
        <f t="shared" si="107"/>
        <v>426.02619925197456</v>
      </c>
      <c r="N530" s="108">
        <f t="shared" si="108"/>
        <v>4.3872794872711189</v>
      </c>
    </row>
    <row r="531" spans="1:14" ht="14.25" thickBot="1">
      <c r="A531" s="265"/>
      <c r="B531" s="202" t="s">
        <v>22</v>
      </c>
      <c r="C531" s="31">
        <f t="shared" si="105"/>
        <v>21.273906</v>
      </c>
      <c r="D531" s="31">
        <f t="shared" si="105"/>
        <v>106.30545400000001</v>
      </c>
      <c r="E531" s="31">
        <f t="shared" si="105"/>
        <v>101.91151199999999</v>
      </c>
      <c r="F531" s="31">
        <f t="shared" si="106"/>
        <v>4.3115266506889078</v>
      </c>
      <c r="G531" s="31">
        <f t="shared" si="105"/>
        <v>5583</v>
      </c>
      <c r="H531" s="31">
        <f t="shared" si="105"/>
        <v>91997.61</v>
      </c>
      <c r="I531" s="31">
        <f t="shared" si="105"/>
        <v>90</v>
      </c>
      <c r="J531" s="31">
        <f t="shared" si="105"/>
        <v>5.4705000000000004</v>
      </c>
      <c r="K531" s="31">
        <f t="shared" si="105"/>
        <v>22.098520000000001</v>
      </c>
      <c r="L531" s="31">
        <f t="shared" si="105"/>
        <v>6.426000000000001</v>
      </c>
      <c r="M531" s="31">
        <f t="shared" si="107"/>
        <v>243.8923124805477</v>
      </c>
      <c r="N531" s="108">
        <f t="shared" si="108"/>
        <v>1.7170306790267704</v>
      </c>
    </row>
    <row r="532" spans="1:14" ht="14.25" thickBot="1">
      <c r="A532" s="265"/>
      <c r="B532" s="202" t="s">
        <v>23</v>
      </c>
      <c r="C532" s="31">
        <f t="shared" si="105"/>
        <v>11.958874000000002</v>
      </c>
      <c r="D532" s="31">
        <f t="shared" si="105"/>
        <v>14.501282</v>
      </c>
      <c r="E532" s="31">
        <f t="shared" si="105"/>
        <v>16.344608000000001</v>
      </c>
      <c r="F532" s="31">
        <f t="shared" si="106"/>
        <v>-11.277884425248994</v>
      </c>
      <c r="G532" s="31">
        <f t="shared" si="105"/>
        <v>257</v>
      </c>
      <c r="H532" s="31">
        <f t="shared" si="105"/>
        <v>30100.761399999999</v>
      </c>
      <c r="I532" s="31">
        <f t="shared" si="105"/>
        <v>4</v>
      </c>
      <c r="J532" s="31">
        <f t="shared" si="105"/>
        <v>0</v>
      </c>
      <c r="K532" s="31">
        <f t="shared" si="105"/>
        <v>1.8794299999999999</v>
      </c>
      <c r="L532" s="31">
        <f t="shared" si="105"/>
        <v>0.76</v>
      </c>
      <c r="M532" s="31">
        <f t="shared" si="107"/>
        <v>147.29342105263157</v>
      </c>
      <c r="N532" s="108">
        <f t="shared" si="108"/>
        <v>0.23422265878492635</v>
      </c>
    </row>
    <row r="533" spans="1:14" ht="14.25" thickBot="1">
      <c r="A533" s="265"/>
      <c r="B533" s="202" t="s">
        <v>24</v>
      </c>
      <c r="C533" s="31">
        <f t="shared" si="105"/>
        <v>104.73541900000001</v>
      </c>
      <c r="D533" s="31">
        <f t="shared" si="105"/>
        <v>435.63621399999994</v>
      </c>
      <c r="E533" s="31">
        <f t="shared" si="105"/>
        <v>215.88640700000002</v>
      </c>
      <c r="F533" s="31">
        <f t="shared" si="106"/>
        <v>101.78955222502725</v>
      </c>
      <c r="G533" s="31">
        <f t="shared" si="105"/>
        <v>367</v>
      </c>
      <c r="H533" s="31">
        <f t="shared" si="105"/>
        <v>847137.09169999999</v>
      </c>
      <c r="I533" s="31">
        <f t="shared" si="105"/>
        <v>130</v>
      </c>
      <c r="J533" s="31">
        <f t="shared" si="105"/>
        <v>85.35536000000009</v>
      </c>
      <c r="K533" s="31">
        <f t="shared" si="105"/>
        <v>981.87451099999998</v>
      </c>
      <c r="L533" s="31">
        <f t="shared" si="105"/>
        <v>260.70205000000004</v>
      </c>
      <c r="M533" s="31">
        <f t="shared" si="107"/>
        <v>276.62707715570309</v>
      </c>
      <c r="N533" s="108">
        <f t="shared" si="108"/>
        <v>7.0363346017323938</v>
      </c>
    </row>
    <row r="534" spans="1:14" ht="14.25" thickBot="1">
      <c r="A534" s="265"/>
      <c r="B534" s="202" t="s">
        <v>25</v>
      </c>
      <c r="C534" s="31">
        <f t="shared" si="105"/>
        <v>290.23802000000001</v>
      </c>
      <c r="D534" s="31">
        <f t="shared" si="105"/>
        <v>915.11389000000008</v>
      </c>
      <c r="E534" s="31">
        <f t="shared" si="105"/>
        <v>262.89012000000002</v>
      </c>
      <c r="F534" s="31">
        <f t="shared" si="106"/>
        <v>248.09748270494148</v>
      </c>
      <c r="G534" s="31">
        <f t="shared" si="105"/>
        <v>219</v>
      </c>
      <c r="H534" s="31">
        <f t="shared" si="105"/>
        <v>11968.715200000001</v>
      </c>
      <c r="I534" s="31">
        <f t="shared" si="105"/>
        <v>713</v>
      </c>
      <c r="J534" s="31">
        <f t="shared" si="105"/>
        <v>208.25999999999996</v>
      </c>
      <c r="K534" s="31">
        <f t="shared" si="105"/>
        <v>670.17319999999995</v>
      </c>
      <c r="L534" s="31">
        <f t="shared" si="105"/>
        <v>76.393799999999999</v>
      </c>
      <c r="M534" s="31">
        <f t="shared" si="107"/>
        <v>777.26124371349488</v>
      </c>
      <c r="N534" s="108">
        <f t="shared" si="108"/>
        <v>14.780790305768596</v>
      </c>
    </row>
    <row r="535" spans="1:14" ht="14.25" thickBot="1">
      <c r="A535" s="265"/>
      <c r="B535" s="202" t="s">
        <v>26</v>
      </c>
      <c r="C535" s="31">
        <f t="shared" si="105"/>
        <v>124.15444999999983</v>
      </c>
      <c r="D535" s="31">
        <f t="shared" si="105"/>
        <v>503.86459399999984</v>
      </c>
      <c r="E535" s="31">
        <f t="shared" si="105"/>
        <v>379.43719399999992</v>
      </c>
      <c r="F535" s="31">
        <f t="shared" si="106"/>
        <v>32.792620746610297</v>
      </c>
      <c r="G535" s="31">
        <f t="shared" si="105"/>
        <v>15465</v>
      </c>
      <c r="H535" s="31">
        <f t="shared" si="105"/>
        <v>6725820.7550000008</v>
      </c>
      <c r="I535" s="31">
        <f t="shared" si="105"/>
        <v>457</v>
      </c>
      <c r="J535" s="31">
        <f t="shared" si="105"/>
        <v>47.318398000000002</v>
      </c>
      <c r="K535" s="31">
        <f t="shared" si="105"/>
        <v>135.75334900000001</v>
      </c>
      <c r="L535" s="31">
        <f t="shared" si="105"/>
        <v>65.785069000000007</v>
      </c>
      <c r="M535" s="31">
        <f t="shared" si="107"/>
        <v>106.35890645641794</v>
      </c>
      <c r="N535" s="108">
        <f t="shared" si="108"/>
        <v>8.1383497593017928</v>
      </c>
    </row>
    <row r="536" spans="1:14" ht="14.25" thickBot="1">
      <c r="A536" s="265"/>
      <c r="B536" s="202" t="s">
        <v>27</v>
      </c>
      <c r="C536" s="31">
        <f t="shared" si="105"/>
        <v>0.11377</v>
      </c>
      <c r="D536" s="31">
        <f t="shared" si="105"/>
        <v>59.302802</v>
      </c>
      <c r="E536" s="31">
        <f t="shared" si="105"/>
        <v>20.437557000000002</v>
      </c>
      <c r="F536" s="31">
        <f t="shared" si="106"/>
        <v>190.16580602074896</v>
      </c>
      <c r="G536" s="31">
        <f t="shared" si="105"/>
        <v>20</v>
      </c>
      <c r="H536" s="31">
        <f t="shared" si="105"/>
        <v>25788.86</v>
      </c>
      <c r="I536" s="31">
        <f t="shared" si="105"/>
        <v>2</v>
      </c>
      <c r="J536" s="31">
        <f t="shared" si="105"/>
        <v>0.42304000000000003</v>
      </c>
      <c r="K536" s="31">
        <f t="shared" si="105"/>
        <v>95.42304</v>
      </c>
      <c r="L536" s="31">
        <f t="shared" si="105"/>
        <v>2.7</v>
      </c>
      <c r="M536" s="31">
        <f t="shared" si="107"/>
        <v>3434.186666666666</v>
      </c>
      <c r="N536" s="108">
        <f t="shared" si="108"/>
        <v>0.95785048231156722</v>
      </c>
    </row>
    <row r="537" spans="1:14" ht="14.25" thickBot="1">
      <c r="A537" s="265"/>
      <c r="B537" s="14" t="s">
        <v>28</v>
      </c>
      <c r="C537" s="31">
        <f t="shared" si="105"/>
        <v>0</v>
      </c>
      <c r="D537" s="31">
        <f t="shared" si="105"/>
        <v>56.877338999999999</v>
      </c>
      <c r="E537" s="31">
        <f t="shared" si="105"/>
        <v>16.170000000000002</v>
      </c>
      <c r="F537" s="31">
        <f t="shared" si="106"/>
        <v>251.74606679035247</v>
      </c>
      <c r="G537" s="31">
        <f t="shared" si="105"/>
        <v>14</v>
      </c>
      <c r="H537" s="31">
        <f t="shared" si="105"/>
        <v>23659.99</v>
      </c>
      <c r="I537" s="31">
        <f t="shared" si="105"/>
        <v>0</v>
      </c>
      <c r="J537" s="31">
        <f t="shared" si="105"/>
        <v>0</v>
      </c>
      <c r="K537" s="31">
        <f t="shared" si="105"/>
        <v>0</v>
      </c>
      <c r="L537" s="31">
        <f t="shared" si="105"/>
        <v>0</v>
      </c>
      <c r="M537" s="31">
        <v>0</v>
      </c>
      <c r="N537" s="108">
        <f t="shared" si="108"/>
        <v>0.91867474649424685</v>
      </c>
    </row>
    <row r="538" spans="1:14" ht="14.25" thickBot="1">
      <c r="A538" s="265"/>
      <c r="B538" s="14" t="s">
        <v>29</v>
      </c>
      <c r="C538" s="31">
        <f t="shared" si="105"/>
        <v>0</v>
      </c>
      <c r="D538" s="31">
        <f t="shared" si="105"/>
        <v>0</v>
      </c>
      <c r="E538" s="31">
        <f t="shared" si="105"/>
        <v>0</v>
      </c>
      <c r="F538" s="31">
        <v>0</v>
      </c>
      <c r="G538" s="31">
        <f t="shared" si="105"/>
        <v>0</v>
      </c>
      <c r="H538" s="31">
        <f t="shared" si="105"/>
        <v>0</v>
      </c>
      <c r="I538" s="31">
        <f t="shared" si="105"/>
        <v>0</v>
      </c>
      <c r="J538" s="31">
        <f t="shared" si="105"/>
        <v>0.42304000000000003</v>
      </c>
      <c r="K538" s="31">
        <f t="shared" si="105"/>
        <v>0.42304000000000003</v>
      </c>
      <c r="L538" s="31">
        <f t="shared" si="105"/>
        <v>2.7</v>
      </c>
      <c r="M538" s="31">
        <f t="shared" si="107"/>
        <v>-84.331851851851852</v>
      </c>
      <c r="N538" s="108">
        <f t="shared" si="108"/>
        <v>0</v>
      </c>
    </row>
    <row r="539" spans="1:14" ht="14.25" thickBot="1">
      <c r="A539" s="265"/>
      <c r="B539" s="14" t="s">
        <v>30</v>
      </c>
      <c r="C539" s="31">
        <f t="shared" si="105"/>
        <v>0</v>
      </c>
      <c r="D539" s="31">
        <f t="shared" si="105"/>
        <v>2.2397169999999997</v>
      </c>
      <c r="E539" s="31">
        <f t="shared" si="105"/>
        <v>0</v>
      </c>
      <c r="F539" s="31">
        <v>0</v>
      </c>
      <c r="G539" s="31">
        <f t="shared" si="105"/>
        <v>2</v>
      </c>
      <c r="H539" s="31">
        <f t="shared" si="105"/>
        <v>22.57</v>
      </c>
      <c r="I539" s="31">
        <f t="shared" si="105"/>
        <v>1</v>
      </c>
      <c r="J539" s="31">
        <f t="shared" si="105"/>
        <v>0</v>
      </c>
      <c r="K539" s="31">
        <f t="shared" si="105"/>
        <v>95</v>
      </c>
      <c r="L539" s="31">
        <f t="shared" si="105"/>
        <v>0</v>
      </c>
      <c r="M539" s="31">
        <v>0</v>
      </c>
      <c r="N539" s="108">
        <f t="shared" si="108"/>
        <v>3.6175592659035173E-2</v>
      </c>
    </row>
    <row r="540" spans="1:14" ht="14.25" thickBot="1">
      <c r="A540" s="265"/>
      <c r="B540" s="35" t="s">
        <v>31</v>
      </c>
      <c r="C540" s="36">
        <f t="shared" ref="C540:L540" si="109">C528+C530+C531+C532+C533+C534+C535+C536</f>
        <v>1982.2941079999998</v>
      </c>
      <c r="D540" s="36">
        <f t="shared" si="109"/>
        <v>6191.2378909999998</v>
      </c>
      <c r="E540" s="36">
        <f t="shared" si="109"/>
        <v>4067.8222049999999</v>
      </c>
      <c r="F540" s="36">
        <f t="shared" ref="F540:F548" si="110">(D540-E540)/E540*100</f>
        <v>52.200307166571449</v>
      </c>
      <c r="G540" s="36">
        <f t="shared" si="109"/>
        <v>52695</v>
      </c>
      <c r="H540" s="36">
        <f t="shared" si="109"/>
        <v>11012363.279240999</v>
      </c>
      <c r="I540" s="36">
        <f t="shared" si="109"/>
        <v>4731</v>
      </c>
      <c r="J540" s="36">
        <f t="shared" si="109"/>
        <v>1632.1313159999997</v>
      </c>
      <c r="K540" s="36">
        <f t="shared" si="109"/>
        <v>5234.0107209999996</v>
      </c>
      <c r="L540" s="36">
        <f t="shared" si="109"/>
        <v>2820.5522989999995</v>
      </c>
      <c r="M540" s="36">
        <f t="shared" si="107"/>
        <v>85.566873652924968</v>
      </c>
      <c r="N540" s="114">
        <f t="shared" si="108"/>
        <v>100</v>
      </c>
    </row>
    <row r="541" spans="1:14" ht="14.25" thickBot="1">
      <c r="A541" s="265" t="s">
        <v>69</v>
      </c>
      <c r="B541" s="202" t="s">
        <v>19</v>
      </c>
      <c r="C541" s="31">
        <f t="shared" ref="C541:L552" si="111">C381</f>
        <v>724.70932700000003</v>
      </c>
      <c r="D541" s="31">
        <f t="shared" si="111"/>
        <v>1768.6313119999998</v>
      </c>
      <c r="E541" s="31">
        <f t="shared" si="111"/>
        <v>1267.4066740000003</v>
      </c>
      <c r="F541" s="31">
        <f t="shared" si="110"/>
        <v>39.547262002188205</v>
      </c>
      <c r="G541" s="31">
        <f t="shared" si="111"/>
        <v>13661</v>
      </c>
      <c r="H541" s="31">
        <f t="shared" si="111"/>
        <v>1400291.0236919995</v>
      </c>
      <c r="I541" s="31">
        <f t="shared" si="111"/>
        <v>1301</v>
      </c>
      <c r="J541" s="31">
        <f t="shared" si="111"/>
        <v>419.93233600000008</v>
      </c>
      <c r="K541" s="31">
        <f t="shared" si="111"/>
        <v>873.459698</v>
      </c>
      <c r="L541" s="31">
        <f t="shared" si="111"/>
        <v>1051.3807239999999</v>
      </c>
      <c r="M541" s="31">
        <f t="shared" si="107"/>
        <v>-16.922606810128269</v>
      </c>
      <c r="N541" s="112">
        <f t="shared" ref="N541:N553" si="112">N381</f>
        <v>57.171693365407648</v>
      </c>
    </row>
    <row r="542" spans="1:14" ht="14.25" thickBot="1">
      <c r="A542" s="265"/>
      <c r="B542" s="202" t="s">
        <v>20</v>
      </c>
      <c r="C542" s="31">
        <f t="shared" si="111"/>
        <v>239.33231599999999</v>
      </c>
      <c r="D542" s="31">
        <f t="shared" si="111"/>
        <v>604.18824100000006</v>
      </c>
      <c r="E542" s="31">
        <f t="shared" si="111"/>
        <v>269.30422700000003</v>
      </c>
      <c r="F542" s="31">
        <f t="shared" si="110"/>
        <v>124.35156244316951</v>
      </c>
      <c r="G542" s="31">
        <f t="shared" si="111"/>
        <v>7158</v>
      </c>
      <c r="H542" s="31">
        <f t="shared" si="111"/>
        <v>143140</v>
      </c>
      <c r="I542" s="31">
        <f t="shared" si="111"/>
        <v>686</v>
      </c>
      <c r="J542" s="31">
        <f t="shared" si="111"/>
        <v>131.56311699999998</v>
      </c>
      <c r="K542" s="31">
        <f t="shared" si="111"/>
        <v>309.09775200000001</v>
      </c>
      <c r="L542" s="31">
        <f t="shared" si="111"/>
        <v>361.634163</v>
      </c>
      <c r="M542" s="31">
        <f t="shared" si="107"/>
        <v>-14.527502203933091</v>
      </c>
      <c r="N542" s="108">
        <f t="shared" si="112"/>
        <v>19.530619307183805</v>
      </c>
    </row>
    <row r="543" spans="1:14" ht="14.25" thickBot="1">
      <c r="A543" s="265"/>
      <c r="B543" s="202" t="s">
        <v>21</v>
      </c>
      <c r="C543" s="31">
        <f t="shared" si="111"/>
        <v>15.772813999999999</v>
      </c>
      <c r="D543" s="31">
        <f t="shared" si="111"/>
        <v>90.294170999999977</v>
      </c>
      <c r="E543" s="31">
        <f t="shared" si="111"/>
        <v>547.338302</v>
      </c>
      <c r="F543" s="31">
        <f t="shared" si="110"/>
        <v>-83.503041780547633</v>
      </c>
      <c r="G543" s="31">
        <f t="shared" si="111"/>
        <v>86</v>
      </c>
      <c r="H543" s="31">
        <f t="shared" si="111"/>
        <v>92889.318652000002</v>
      </c>
      <c r="I543" s="31">
        <f t="shared" si="111"/>
        <v>9</v>
      </c>
      <c r="J543" s="31">
        <f t="shared" si="111"/>
        <v>7.3185000000000011</v>
      </c>
      <c r="K543" s="31">
        <f t="shared" si="111"/>
        <v>20.966137</v>
      </c>
      <c r="L543" s="31">
        <f t="shared" si="111"/>
        <v>198.29</v>
      </c>
      <c r="M543" s="31">
        <f t="shared" si="107"/>
        <v>-89.426528317111291</v>
      </c>
      <c r="N543" s="108">
        <f t="shared" si="112"/>
        <v>2.918794110491064</v>
      </c>
    </row>
    <row r="544" spans="1:14" ht="14.25" thickBot="1">
      <c r="A544" s="265"/>
      <c r="B544" s="202" t="s">
        <v>22</v>
      </c>
      <c r="C544" s="31">
        <f t="shared" si="111"/>
        <v>4.4886229999999996</v>
      </c>
      <c r="D544" s="31">
        <f t="shared" si="111"/>
        <v>29.486129000000002</v>
      </c>
      <c r="E544" s="31">
        <f t="shared" si="111"/>
        <v>22.786805000000001</v>
      </c>
      <c r="F544" s="31">
        <f t="shared" si="110"/>
        <v>29.400014613720533</v>
      </c>
      <c r="G544" s="31">
        <f t="shared" si="111"/>
        <v>1262</v>
      </c>
      <c r="H544" s="31">
        <f t="shared" si="111"/>
        <v>124035.76</v>
      </c>
      <c r="I544" s="31">
        <f t="shared" si="111"/>
        <v>52</v>
      </c>
      <c r="J544" s="31">
        <f t="shared" si="111"/>
        <v>4.4000000000000004</v>
      </c>
      <c r="K544" s="31">
        <f t="shared" si="111"/>
        <v>7.8900000000000006</v>
      </c>
      <c r="L544" s="31">
        <f t="shared" si="111"/>
        <v>9.7200000000000006</v>
      </c>
      <c r="M544" s="31">
        <f t="shared" si="107"/>
        <v>-18.827160493827162</v>
      </c>
      <c r="N544" s="108">
        <f t="shared" si="112"/>
        <v>0.95315056014390764</v>
      </c>
    </row>
    <row r="545" spans="1:14" ht="14.25" thickBot="1">
      <c r="A545" s="265"/>
      <c r="B545" s="202" t="s">
        <v>23</v>
      </c>
      <c r="C545" s="31">
        <f t="shared" si="111"/>
        <v>2.1924679999999999</v>
      </c>
      <c r="D545" s="31">
        <f t="shared" si="111"/>
        <v>7.5793340000000002</v>
      </c>
      <c r="E545" s="31">
        <f t="shared" si="111"/>
        <v>8.519855999999999</v>
      </c>
      <c r="F545" s="31">
        <f t="shared" si="110"/>
        <v>-11.039177187971239</v>
      </c>
      <c r="G545" s="31">
        <f t="shared" si="111"/>
        <v>97</v>
      </c>
      <c r="H545" s="31">
        <f t="shared" si="111"/>
        <v>61521.64</v>
      </c>
      <c r="I545" s="31">
        <f t="shared" si="111"/>
        <v>0</v>
      </c>
      <c r="J545" s="31">
        <f t="shared" si="111"/>
        <v>0</v>
      </c>
      <c r="K545" s="31">
        <f t="shared" si="111"/>
        <v>0</v>
      </c>
      <c r="L545" s="31">
        <f t="shared" si="111"/>
        <v>0</v>
      </c>
      <c r="M545" s="31">
        <v>0</v>
      </c>
      <c r="N545" s="108">
        <f t="shared" si="112"/>
        <v>0.24500491222899295</v>
      </c>
    </row>
    <row r="546" spans="1:14" ht="14.25" thickBot="1">
      <c r="A546" s="265"/>
      <c r="B546" s="202" t="s">
        <v>24</v>
      </c>
      <c r="C546" s="31">
        <f t="shared" si="111"/>
        <v>23.934339000000001</v>
      </c>
      <c r="D546" s="31">
        <f t="shared" si="111"/>
        <v>129.33318600000001</v>
      </c>
      <c r="E546" s="31">
        <f t="shared" si="111"/>
        <v>94.659784000000016</v>
      </c>
      <c r="F546" s="31">
        <f t="shared" si="110"/>
        <v>36.629496217739089</v>
      </c>
      <c r="G546" s="31">
        <f t="shared" si="111"/>
        <v>118</v>
      </c>
      <c r="H546" s="31">
        <f t="shared" si="111"/>
        <v>183465.82399999999</v>
      </c>
      <c r="I546" s="31">
        <f t="shared" si="111"/>
        <v>98</v>
      </c>
      <c r="J546" s="31">
        <f t="shared" si="111"/>
        <v>17.315392999999997</v>
      </c>
      <c r="K546" s="31">
        <f t="shared" si="111"/>
        <v>42.351343</v>
      </c>
      <c r="L546" s="31">
        <f t="shared" si="111"/>
        <v>91.736099999999993</v>
      </c>
      <c r="M546" s="31">
        <f t="shared" si="107"/>
        <v>-53.833503931385785</v>
      </c>
      <c r="N546" s="108">
        <f t="shared" si="112"/>
        <v>4.1807454169754257</v>
      </c>
    </row>
    <row r="547" spans="1:14" ht="14.25" thickBot="1">
      <c r="A547" s="265"/>
      <c r="B547" s="202" t="s">
        <v>25</v>
      </c>
      <c r="C547" s="31">
        <f t="shared" si="111"/>
        <v>26.228900000000003</v>
      </c>
      <c r="D547" s="31">
        <f t="shared" si="111"/>
        <v>520.70247500000005</v>
      </c>
      <c r="E547" s="31">
        <f t="shared" si="111"/>
        <v>543.6336</v>
      </c>
      <c r="F547" s="31">
        <f t="shared" si="110"/>
        <v>-4.2181213596804819</v>
      </c>
      <c r="G547" s="31">
        <f t="shared" si="111"/>
        <v>78</v>
      </c>
      <c r="H547" s="31">
        <f t="shared" si="111"/>
        <v>10408.030000000001</v>
      </c>
      <c r="I547" s="31">
        <f t="shared" si="111"/>
        <v>426</v>
      </c>
      <c r="J547" s="31">
        <f t="shared" si="111"/>
        <v>57.769999999999996</v>
      </c>
      <c r="K547" s="31">
        <f t="shared" si="111"/>
        <v>136.04695000000001</v>
      </c>
      <c r="L547" s="31">
        <f t="shared" si="111"/>
        <v>56.469899999999996</v>
      </c>
      <c r="M547" s="31">
        <f t="shared" si="107"/>
        <v>140.91941016364473</v>
      </c>
      <c r="N547" s="108">
        <f t="shared" si="112"/>
        <v>16.831909529886719</v>
      </c>
    </row>
    <row r="548" spans="1:14" ht="14.25" thickBot="1">
      <c r="A548" s="265"/>
      <c r="B548" s="202" t="s">
        <v>26</v>
      </c>
      <c r="C548" s="31">
        <f t="shared" si="111"/>
        <v>71.184400999999951</v>
      </c>
      <c r="D548" s="31">
        <f t="shared" si="111"/>
        <v>541.33359199999995</v>
      </c>
      <c r="E548" s="31">
        <f t="shared" si="111"/>
        <v>343.21897300000006</v>
      </c>
      <c r="F548" s="31">
        <f t="shared" si="110"/>
        <v>57.722513784224816</v>
      </c>
      <c r="G548" s="31">
        <f t="shared" si="111"/>
        <v>9772</v>
      </c>
      <c r="H548" s="31">
        <f t="shared" si="111"/>
        <v>2944903.5690000001</v>
      </c>
      <c r="I548" s="31">
        <f t="shared" si="111"/>
        <v>294</v>
      </c>
      <c r="J548" s="31">
        <f t="shared" si="111"/>
        <v>26.403718999999995</v>
      </c>
      <c r="K548" s="31">
        <f t="shared" si="111"/>
        <v>82.582708999999994</v>
      </c>
      <c r="L548" s="31">
        <f t="shared" si="111"/>
        <v>47.578277999999997</v>
      </c>
      <c r="M548" s="31">
        <f t="shared" si="107"/>
        <v>73.572294903148872</v>
      </c>
      <c r="N548" s="108">
        <f t="shared" si="112"/>
        <v>17.498818391505832</v>
      </c>
    </row>
    <row r="549" spans="1:14" ht="14.25" thickBot="1">
      <c r="A549" s="265"/>
      <c r="B549" s="202" t="s">
        <v>27</v>
      </c>
      <c r="C549" s="31">
        <f t="shared" si="111"/>
        <v>5.8061319999999998</v>
      </c>
      <c r="D549" s="31">
        <f t="shared" si="111"/>
        <v>6.1834899999999999</v>
      </c>
      <c r="E549" s="31">
        <f t="shared" si="111"/>
        <v>0</v>
      </c>
      <c r="F549" s="31">
        <v>0</v>
      </c>
      <c r="G549" s="31">
        <f t="shared" si="111"/>
        <v>2</v>
      </c>
      <c r="H549" s="31">
        <f t="shared" si="111"/>
        <v>707.72044600000004</v>
      </c>
      <c r="I549" s="31">
        <f t="shared" si="111"/>
        <v>0</v>
      </c>
      <c r="J549" s="31">
        <f t="shared" si="111"/>
        <v>0</v>
      </c>
      <c r="K549" s="31">
        <f t="shared" si="111"/>
        <v>0</v>
      </c>
      <c r="L549" s="31">
        <f t="shared" si="111"/>
        <v>0</v>
      </c>
      <c r="M549" s="31">
        <v>0</v>
      </c>
      <c r="N549" s="108">
        <f t="shared" si="112"/>
        <v>0.19988371336041605</v>
      </c>
    </row>
    <row r="550" spans="1:14" ht="14.25" thickBot="1">
      <c r="A550" s="265"/>
      <c r="B550" s="14" t="s">
        <v>28</v>
      </c>
      <c r="C550" s="31">
        <f t="shared" si="111"/>
        <v>0</v>
      </c>
      <c r="D550" s="31">
        <f t="shared" si="111"/>
        <v>0</v>
      </c>
      <c r="E550" s="31">
        <f t="shared" si="111"/>
        <v>0</v>
      </c>
      <c r="F550" s="31">
        <v>0</v>
      </c>
      <c r="G550" s="31">
        <f t="shared" si="111"/>
        <v>0</v>
      </c>
      <c r="H550" s="31">
        <f t="shared" si="111"/>
        <v>0</v>
      </c>
      <c r="I550" s="31">
        <f t="shared" si="111"/>
        <v>0</v>
      </c>
      <c r="J550" s="31">
        <f t="shared" si="111"/>
        <v>0</v>
      </c>
      <c r="K550" s="31">
        <f t="shared" si="111"/>
        <v>0</v>
      </c>
      <c r="L550" s="31">
        <f t="shared" si="111"/>
        <v>0</v>
      </c>
      <c r="M550" s="31">
        <v>0</v>
      </c>
      <c r="N550" s="108">
        <f t="shared" si="112"/>
        <v>0</v>
      </c>
    </row>
    <row r="551" spans="1:14" ht="14.25" thickBot="1">
      <c r="A551" s="265"/>
      <c r="B551" s="14" t="s">
        <v>29</v>
      </c>
      <c r="C551" s="31">
        <f t="shared" si="111"/>
        <v>0</v>
      </c>
      <c r="D551" s="31">
        <f t="shared" si="111"/>
        <v>0.37735800000000003</v>
      </c>
      <c r="E551" s="31">
        <f t="shared" si="111"/>
        <v>0</v>
      </c>
      <c r="F551" s="31">
        <v>0</v>
      </c>
      <c r="G551" s="31">
        <f t="shared" si="111"/>
        <v>1</v>
      </c>
      <c r="H551" s="31">
        <f t="shared" si="111"/>
        <v>400</v>
      </c>
      <c r="I551" s="31">
        <f t="shared" si="111"/>
        <v>0</v>
      </c>
      <c r="J551" s="31">
        <f t="shared" si="111"/>
        <v>0</v>
      </c>
      <c r="K551" s="31">
        <f t="shared" si="111"/>
        <v>0</v>
      </c>
      <c r="L551" s="31">
        <f t="shared" si="111"/>
        <v>0</v>
      </c>
      <c r="M551" s="31">
        <v>0</v>
      </c>
      <c r="N551" s="108">
        <f t="shared" si="112"/>
        <v>1.2198243759795824E-2</v>
      </c>
    </row>
    <row r="552" spans="1:14" ht="14.25" thickBot="1">
      <c r="A552" s="265"/>
      <c r="B552" s="14" t="s">
        <v>30</v>
      </c>
      <c r="C552" s="31">
        <f t="shared" si="111"/>
        <v>19.068296</v>
      </c>
      <c r="D552" s="31">
        <f t="shared" si="111"/>
        <v>5.8061319999999998</v>
      </c>
      <c r="E552" s="31">
        <f t="shared" si="111"/>
        <v>0</v>
      </c>
      <c r="F552" s="31">
        <v>0</v>
      </c>
      <c r="G552" s="31">
        <f t="shared" si="111"/>
        <v>1</v>
      </c>
      <c r="H552" s="31">
        <f t="shared" si="111"/>
        <v>307.72044600000004</v>
      </c>
      <c r="I552" s="31">
        <f t="shared" si="111"/>
        <v>0</v>
      </c>
      <c r="J552" s="31">
        <f t="shared" si="111"/>
        <v>0</v>
      </c>
      <c r="K552" s="31">
        <f t="shared" si="111"/>
        <v>0</v>
      </c>
      <c r="L552" s="31">
        <f t="shared" si="111"/>
        <v>0</v>
      </c>
      <c r="M552" s="31">
        <v>0</v>
      </c>
      <c r="N552" s="108">
        <f t="shared" si="112"/>
        <v>0.18768546960062021</v>
      </c>
    </row>
    <row r="553" spans="1:14" ht="14.25" thickBot="1">
      <c r="A553" s="265"/>
      <c r="B553" s="35" t="s">
        <v>31</v>
      </c>
      <c r="C553" s="36">
        <f t="shared" ref="C553:L553" si="113">C541+C543+C544+C545+C546+C547+C548+C549</f>
        <v>874.317004</v>
      </c>
      <c r="D553" s="36">
        <f t="shared" si="113"/>
        <v>3093.5436889999996</v>
      </c>
      <c r="E553" s="36">
        <f t="shared" si="113"/>
        <v>2827.5639940000001</v>
      </c>
      <c r="F553" s="36">
        <f t="shared" ref="F553:F561" si="114">(D553-E553)/E553*100</f>
        <v>9.4066728662693357</v>
      </c>
      <c r="G553" s="36">
        <f t="shared" si="113"/>
        <v>25076</v>
      </c>
      <c r="H553" s="36">
        <f t="shared" si="113"/>
        <v>4818222.8857899997</v>
      </c>
      <c r="I553" s="36">
        <f t="shared" si="113"/>
        <v>2180</v>
      </c>
      <c r="J553" s="36">
        <f t="shared" si="113"/>
        <v>533.139948</v>
      </c>
      <c r="K553" s="36">
        <f t="shared" si="113"/>
        <v>1163.2968370000001</v>
      </c>
      <c r="L553" s="36">
        <f t="shared" si="113"/>
        <v>1455.1750019999999</v>
      </c>
      <c r="M553" s="36">
        <f t="shared" si="107"/>
        <v>-20.057942487937257</v>
      </c>
      <c r="N553" s="114">
        <f t="shared" si="112"/>
        <v>100</v>
      </c>
    </row>
    <row r="554" spans="1:14">
      <c r="A554" s="220" t="s">
        <v>70</v>
      </c>
      <c r="B554" s="202" t="s">
        <v>19</v>
      </c>
      <c r="C554" s="31">
        <f t="shared" ref="C554:L565" si="115">C506</f>
        <v>455.01005999999995</v>
      </c>
      <c r="D554" s="31">
        <f t="shared" si="115"/>
        <v>1256.8326579999998</v>
      </c>
      <c r="E554" s="31">
        <f t="shared" si="115"/>
        <v>836.76063999999997</v>
      </c>
      <c r="F554" s="31">
        <f t="shared" si="114"/>
        <v>50.202172272347788</v>
      </c>
      <c r="G554" s="31">
        <f t="shared" si="115"/>
        <v>10755</v>
      </c>
      <c r="H554" s="31">
        <f t="shared" si="115"/>
        <v>1097505.4268419999</v>
      </c>
      <c r="I554" s="31">
        <f t="shared" si="115"/>
        <v>1120</v>
      </c>
      <c r="J554" s="31">
        <f t="shared" si="115"/>
        <v>276.91543000000007</v>
      </c>
      <c r="K554" s="31">
        <f t="shared" si="115"/>
        <v>636.94978600000002</v>
      </c>
      <c r="L554" s="31">
        <f t="shared" si="115"/>
        <v>685.66780399999982</v>
      </c>
      <c r="M554" s="31">
        <f t="shared" si="107"/>
        <v>-7.1051925897339956</v>
      </c>
      <c r="N554" s="112">
        <f t="shared" ref="N554:N566" si="116">N506</f>
        <v>48.565505787182772</v>
      </c>
    </row>
    <row r="555" spans="1:14">
      <c r="A555" s="220"/>
      <c r="B555" s="202" t="s">
        <v>20</v>
      </c>
      <c r="C555" s="31">
        <f t="shared" si="115"/>
        <v>166.37510299999997</v>
      </c>
      <c r="D555" s="31">
        <f t="shared" si="115"/>
        <v>452.73064499999998</v>
      </c>
      <c r="E555" s="31">
        <f t="shared" si="115"/>
        <v>218.57529700000001</v>
      </c>
      <c r="F555" s="31">
        <f t="shared" si="114"/>
        <v>107.12800175218335</v>
      </c>
      <c r="G555" s="31">
        <f t="shared" si="115"/>
        <v>5609</v>
      </c>
      <c r="H555" s="31">
        <f t="shared" si="115"/>
        <v>112100</v>
      </c>
      <c r="I555" s="31">
        <f t="shared" si="115"/>
        <v>560</v>
      </c>
      <c r="J555" s="31">
        <f t="shared" si="115"/>
        <v>84.702192999999994</v>
      </c>
      <c r="K555" s="31">
        <f t="shared" si="115"/>
        <v>225.800476</v>
      </c>
      <c r="L555" s="31">
        <f t="shared" si="115"/>
        <v>273.82437800000002</v>
      </c>
      <c r="M555" s="31">
        <f t="shared" si="107"/>
        <v>-17.538212759128413</v>
      </c>
      <c r="N555" s="108">
        <f t="shared" si="116"/>
        <v>17.494049521891476</v>
      </c>
    </row>
    <row r="556" spans="1:14">
      <c r="A556" s="220"/>
      <c r="B556" s="202" t="s">
        <v>21</v>
      </c>
      <c r="C556" s="31">
        <f t="shared" si="115"/>
        <v>29.382697999999998</v>
      </c>
      <c r="D556" s="31">
        <f t="shared" si="115"/>
        <v>71.452480000000008</v>
      </c>
      <c r="E556" s="31">
        <f t="shared" si="115"/>
        <v>425.34504299999998</v>
      </c>
      <c r="F556" s="31">
        <f t="shared" si="114"/>
        <v>-83.201290064170337</v>
      </c>
      <c r="G556" s="31">
        <f t="shared" si="115"/>
        <v>149</v>
      </c>
      <c r="H556" s="31">
        <f t="shared" si="115"/>
        <v>91909.604168999998</v>
      </c>
      <c r="I556" s="31">
        <f t="shared" si="115"/>
        <v>5</v>
      </c>
      <c r="J556" s="31">
        <f t="shared" si="115"/>
        <v>0</v>
      </c>
      <c r="K556" s="31">
        <f t="shared" si="115"/>
        <v>3.0952799999999998</v>
      </c>
      <c r="L556" s="31">
        <f t="shared" si="115"/>
        <v>366.7</v>
      </c>
      <c r="M556" s="31">
        <f t="shared" si="107"/>
        <v>-99.155909462776108</v>
      </c>
      <c r="N556" s="108">
        <f t="shared" si="116"/>
        <v>2.7610086425273033</v>
      </c>
    </row>
    <row r="557" spans="1:14">
      <c r="A557" s="220"/>
      <c r="B557" s="202" t="s">
        <v>22</v>
      </c>
      <c r="C557" s="31">
        <f t="shared" si="115"/>
        <v>22.751704999999998</v>
      </c>
      <c r="D557" s="31">
        <f t="shared" si="115"/>
        <v>171.69676000000001</v>
      </c>
      <c r="E557" s="31">
        <f t="shared" si="115"/>
        <v>82.721450000000019</v>
      </c>
      <c r="F557" s="31">
        <f t="shared" si="114"/>
        <v>107.56014310677577</v>
      </c>
      <c r="G557" s="31">
        <f t="shared" si="115"/>
        <v>5299</v>
      </c>
      <c r="H557" s="31">
        <f t="shared" si="115"/>
        <v>223011.11</v>
      </c>
      <c r="I557" s="31">
        <f t="shared" si="115"/>
        <v>145</v>
      </c>
      <c r="J557" s="31">
        <f t="shared" si="115"/>
        <v>30.441367999999997</v>
      </c>
      <c r="K557" s="31">
        <f t="shared" si="115"/>
        <v>55.674417999999989</v>
      </c>
      <c r="L557" s="31">
        <f t="shared" si="115"/>
        <v>53.694718000000002</v>
      </c>
      <c r="M557" s="31">
        <f t="shared" si="107"/>
        <v>3.6869548323170012</v>
      </c>
      <c r="N557" s="108">
        <f t="shared" si="116"/>
        <v>6.6345666134182624</v>
      </c>
    </row>
    <row r="558" spans="1:14">
      <c r="A558" s="220"/>
      <c r="B558" s="202" t="s">
        <v>23</v>
      </c>
      <c r="C558" s="31">
        <f t="shared" si="115"/>
        <v>0.413823</v>
      </c>
      <c r="D558" s="31">
        <f t="shared" si="115"/>
        <v>3.5550213207999999</v>
      </c>
      <c r="E558" s="31">
        <f t="shared" si="115"/>
        <v>1.633208</v>
      </c>
      <c r="F558" s="31">
        <f t="shared" si="114"/>
        <v>117.6710695024761</v>
      </c>
      <c r="G558" s="31">
        <f t="shared" si="115"/>
        <v>108</v>
      </c>
      <c r="H558" s="31">
        <f t="shared" si="115"/>
        <v>356.62</v>
      </c>
      <c r="I558" s="31">
        <f t="shared" si="115"/>
        <v>0</v>
      </c>
      <c r="J558" s="31">
        <f t="shared" si="115"/>
        <v>0</v>
      </c>
      <c r="K558" s="31">
        <f t="shared" si="115"/>
        <v>0</v>
      </c>
      <c r="L558" s="31">
        <f t="shared" si="115"/>
        <v>0</v>
      </c>
      <c r="M558" s="31">
        <v>0</v>
      </c>
      <c r="N558" s="108">
        <f t="shared" si="116"/>
        <v>0.13737024370739304</v>
      </c>
    </row>
    <row r="559" spans="1:14">
      <c r="A559" s="220"/>
      <c r="B559" s="202" t="s">
        <v>24</v>
      </c>
      <c r="C559" s="31">
        <f t="shared" si="115"/>
        <v>3.9197570000000321</v>
      </c>
      <c r="D559" s="31">
        <f t="shared" si="115"/>
        <v>491.67313899999999</v>
      </c>
      <c r="E559" s="31">
        <f t="shared" si="115"/>
        <v>37.373893000000002</v>
      </c>
      <c r="F559" s="31">
        <f t="shared" si="114"/>
        <v>1215.5523803741823</v>
      </c>
      <c r="G559" s="31">
        <f t="shared" si="115"/>
        <v>77</v>
      </c>
      <c r="H559" s="31">
        <f t="shared" si="115"/>
        <v>102549.768216</v>
      </c>
      <c r="I559" s="31">
        <f t="shared" si="115"/>
        <v>28</v>
      </c>
      <c r="J559" s="31">
        <f t="shared" si="115"/>
        <v>43.446016999999998</v>
      </c>
      <c r="K559" s="31">
        <f t="shared" si="115"/>
        <v>298.53234299999997</v>
      </c>
      <c r="L559" s="31">
        <f t="shared" si="115"/>
        <v>47.530043000000006</v>
      </c>
      <c r="M559" s="31">
        <f t="shared" si="107"/>
        <v>528.09188495789897</v>
      </c>
      <c r="N559" s="108">
        <f t="shared" si="116"/>
        <v>18.998833715464151</v>
      </c>
    </row>
    <row r="560" spans="1:14">
      <c r="A560" s="220"/>
      <c r="B560" s="202" t="s">
        <v>25</v>
      </c>
      <c r="C560" s="31">
        <f t="shared" si="115"/>
        <v>151.77600000000001</v>
      </c>
      <c r="D560" s="31">
        <f t="shared" si="115"/>
        <v>346.80691999999999</v>
      </c>
      <c r="E560" s="31">
        <f t="shared" si="115"/>
        <v>284.0154</v>
      </c>
      <c r="F560" s="31">
        <f t="shared" si="114"/>
        <v>22.108491300119638</v>
      </c>
      <c r="G560" s="31">
        <f t="shared" si="115"/>
        <v>41</v>
      </c>
      <c r="H560" s="31">
        <f t="shared" si="115"/>
        <v>7920.07</v>
      </c>
      <c r="I560" s="31">
        <f t="shared" si="115"/>
        <v>370</v>
      </c>
      <c r="J560" s="31">
        <f t="shared" si="115"/>
        <v>53.647000000000006</v>
      </c>
      <c r="K560" s="31">
        <f t="shared" si="115"/>
        <v>207.042</v>
      </c>
      <c r="L560" s="31">
        <f t="shared" si="115"/>
        <v>62.985000000000007</v>
      </c>
      <c r="M560" s="31">
        <f t="shared" si="107"/>
        <v>228.71636103834243</v>
      </c>
      <c r="N560" s="108">
        <f t="shared" si="116"/>
        <v>13.401031054601253</v>
      </c>
    </row>
    <row r="561" spans="1:14">
      <c r="A561" s="220"/>
      <c r="B561" s="202" t="s">
        <v>26</v>
      </c>
      <c r="C561" s="31">
        <f t="shared" si="115"/>
        <v>84.248730999999992</v>
      </c>
      <c r="D561" s="31">
        <f t="shared" si="115"/>
        <v>245.8219376792</v>
      </c>
      <c r="E561" s="31">
        <f t="shared" si="115"/>
        <v>114.38603800000003</v>
      </c>
      <c r="F561" s="31">
        <f t="shared" si="114"/>
        <v>114.90554439799719</v>
      </c>
      <c r="G561" s="31">
        <f t="shared" si="115"/>
        <v>6856</v>
      </c>
      <c r="H561" s="31">
        <f t="shared" si="115"/>
        <v>2100365.0329999998</v>
      </c>
      <c r="I561" s="31">
        <f t="shared" si="115"/>
        <v>98</v>
      </c>
      <c r="J561" s="31">
        <f t="shared" si="115"/>
        <v>19.841144</v>
      </c>
      <c r="K561" s="31">
        <f t="shared" si="115"/>
        <v>38.127604999999996</v>
      </c>
      <c r="L561" s="31">
        <f t="shared" si="115"/>
        <v>20.273334999999999</v>
      </c>
      <c r="M561" s="31">
        <f t="shared" si="107"/>
        <v>88.067750076640067</v>
      </c>
      <c r="N561" s="108">
        <f t="shared" si="116"/>
        <v>9.498851466808139</v>
      </c>
    </row>
    <row r="562" spans="1:14">
      <c r="A562" s="220"/>
      <c r="B562" s="202" t="s">
        <v>27</v>
      </c>
      <c r="C562" s="31">
        <f t="shared" si="115"/>
        <v>7.3302000000000006E-2</v>
      </c>
      <c r="D562" s="31">
        <f t="shared" si="115"/>
        <v>7.3302000000000006E-2</v>
      </c>
      <c r="E562" s="31">
        <f t="shared" si="115"/>
        <v>0</v>
      </c>
      <c r="F562" s="31">
        <v>0</v>
      </c>
      <c r="G562" s="31">
        <f t="shared" si="115"/>
        <v>1</v>
      </c>
      <c r="H562" s="31">
        <f t="shared" si="115"/>
        <v>96</v>
      </c>
      <c r="I562" s="31">
        <f t="shared" si="115"/>
        <v>0</v>
      </c>
      <c r="J562" s="31">
        <f t="shared" si="115"/>
        <v>0</v>
      </c>
      <c r="K562" s="31">
        <f t="shared" si="115"/>
        <v>0</v>
      </c>
      <c r="L562" s="31">
        <f t="shared" si="115"/>
        <v>0</v>
      </c>
      <c r="M562" s="31">
        <v>0</v>
      </c>
      <c r="N562" s="108">
        <f t="shared" si="116"/>
        <v>2.8324762907394729E-3</v>
      </c>
    </row>
    <row r="563" spans="1:14">
      <c r="A563" s="220"/>
      <c r="B563" s="14" t="s">
        <v>28</v>
      </c>
      <c r="C563" s="31">
        <f t="shared" si="115"/>
        <v>0</v>
      </c>
      <c r="D563" s="31">
        <f t="shared" si="115"/>
        <v>0</v>
      </c>
      <c r="E563" s="31">
        <f t="shared" si="115"/>
        <v>0</v>
      </c>
      <c r="F563" s="31">
        <v>0</v>
      </c>
      <c r="G563" s="31">
        <f t="shared" si="115"/>
        <v>0</v>
      </c>
      <c r="H563" s="31">
        <f t="shared" si="115"/>
        <v>0</v>
      </c>
      <c r="I563" s="31">
        <f t="shared" si="115"/>
        <v>0</v>
      </c>
      <c r="J563" s="31">
        <f t="shared" si="115"/>
        <v>0</v>
      </c>
      <c r="K563" s="31">
        <f t="shared" si="115"/>
        <v>0</v>
      </c>
      <c r="L563" s="31">
        <f t="shared" si="115"/>
        <v>0</v>
      </c>
      <c r="M563" s="31">
        <v>0</v>
      </c>
      <c r="N563" s="108">
        <f t="shared" si="116"/>
        <v>0</v>
      </c>
    </row>
    <row r="564" spans="1:14">
      <c r="A564" s="220"/>
      <c r="B564" s="14" t="s">
        <v>29</v>
      </c>
      <c r="C564" s="31">
        <f t="shared" si="115"/>
        <v>0</v>
      </c>
      <c r="D564" s="31">
        <f t="shared" si="115"/>
        <v>0</v>
      </c>
      <c r="E564" s="31">
        <f t="shared" si="115"/>
        <v>0</v>
      </c>
      <c r="F564" s="31">
        <v>0</v>
      </c>
      <c r="G564" s="31">
        <f t="shared" si="115"/>
        <v>0</v>
      </c>
      <c r="H564" s="31">
        <f t="shared" si="115"/>
        <v>0</v>
      </c>
      <c r="I564" s="31">
        <f t="shared" si="115"/>
        <v>0</v>
      </c>
      <c r="J564" s="31">
        <f t="shared" si="115"/>
        <v>0</v>
      </c>
      <c r="K564" s="31">
        <f t="shared" si="115"/>
        <v>0</v>
      </c>
      <c r="L564" s="31">
        <f t="shared" si="115"/>
        <v>0</v>
      </c>
      <c r="M564" s="31">
        <v>0</v>
      </c>
      <c r="N564" s="108">
        <f t="shared" si="116"/>
        <v>0</v>
      </c>
    </row>
    <row r="565" spans="1:14">
      <c r="A565" s="220"/>
      <c r="B565" s="14" t="s">
        <v>30</v>
      </c>
      <c r="C565" s="31">
        <f t="shared" si="115"/>
        <v>0</v>
      </c>
      <c r="D565" s="31">
        <f t="shared" si="115"/>
        <v>0</v>
      </c>
      <c r="E565" s="31">
        <f t="shared" si="115"/>
        <v>0</v>
      </c>
      <c r="F565" s="31">
        <v>0</v>
      </c>
      <c r="G565" s="31">
        <f t="shared" si="115"/>
        <v>0</v>
      </c>
      <c r="H565" s="31">
        <f t="shared" si="115"/>
        <v>0</v>
      </c>
      <c r="I565" s="31">
        <f t="shared" si="115"/>
        <v>0</v>
      </c>
      <c r="J565" s="31">
        <f t="shared" si="115"/>
        <v>0</v>
      </c>
      <c r="K565" s="31">
        <f t="shared" si="115"/>
        <v>0</v>
      </c>
      <c r="L565" s="31">
        <f t="shared" si="115"/>
        <v>0</v>
      </c>
      <c r="M565" s="31">
        <v>0</v>
      </c>
      <c r="N565" s="108">
        <f t="shared" si="116"/>
        <v>0</v>
      </c>
    </row>
    <row r="566" spans="1:14" ht="14.25" thickBot="1">
      <c r="A566" s="219"/>
      <c r="B566" s="35" t="s">
        <v>31</v>
      </c>
      <c r="C566" s="36">
        <f t="shared" ref="C566:L566" si="117">C554+C556+C557+C558+C559+C560+C561+C562</f>
        <v>747.57607599999994</v>
      </c>
      <c r="D566" s="36">
        <f t="shared" si="117"/>
        <v>2587.9122179999995</v>
      </c>
      <c r="E566" s="36">
        <f t="shared" si="117"/>
        <v>1782.235672</v>
      </c>
      <c r="F566" s="36">
        <f t="shared" ref="F566:F576" si="118">(D566-E566)/E566*100</f>
        <v>45.205948834807039</v>
      </c>
      <c r="G566" s="36">
        <f t="shared" si="117"/>
        <v>23286</v>
      </c>
      <c r="H566" s="36">
        <f t="shared" si="117"/>
        <v>3623713.6322269998</v>
      </c>
      <c r="I566" s="36">
        <f t="shared" si="117"/>
        <v>1766</v>
      </c>
      <c r="J566" s="36">
        <f t="shared" si="117"/>
        <v>424.29095900000004</v>
      </c>
      <c r="K566" s="36">
        <f t="shared" si="117"/>
        <v>1239.4214319999999</v>
      </c>
      <c r="L566" s="36">
        <f t="shared" si="117"/>
        <v>1236.8508999999997</v>
      </c>
      <c r="M566" s="36">
        <f t="shared" si="107"/>
        <v>0.20782876901332131</v>
      </c>
      <c r="N566" s="114">
        <f t="shared" si="116"/>
        <v>100</v>
      </c>
    </row>
    <row r="567" spans="1:14" ht="14.25" thickBot="1">
      <c r="A567" s="261" t="s">
        <v>49</v>
      </c>
      <c r="B567" s="204" t="s">
        <v>19</v>
      </c>
      <c r="C567" s="32">
        <f t="shared" ref="C567:L578" si="119">C528+C541+C554</f>
        <v>2569.8366860000001</v>
      </c>
      <c r="D567" s="32">
        <f t="shared" si="119"/>
        <v>6910.3507149999987</v>
      </c>
      <c r="E567" s="32">
        <f t="shared" si="119"/>
        <v>4981.2251209999995</v>
      </c>
      <c r="F567" s="32">
        <f t="shared" si="118"/>
        <v>38.727934336216471</v>
      </c>
      <c r="G567" s="32">
        <f t="shared" si="119"/>
        <v>54820</v>
      </c>
      <c r="H567" s="32">
        <f t="shared" si="119"/>
        <v>5394467.6741129979</v>
      </c>
      <c r="I567" s="32">
        <f t="shared" si="119"/>
        <v>5733</v>
      </c>
      <c r="J567" s="32">
        <f t="shared" si="119"/>
        <v>1979.8697840000002</v>
      </c>
      <c r="K567" s="32">
        <f t="shared" si="119"/>
        <v>4275.912499</v>
      </c>
      <c r="L567" s="32">
        <f t="shared" si="119"/>
        <v>4038.1271209999995</v>
      </c>
      <c r="M567" s="32">
        <f t="shared" si="107"/>
        <v>5.8885065000409265</v>
      </c>
      <c r="N567" s="112">
        <f>D567/D579*100</f>
        <v>58.20373061557499</v>
      </c>
    </row>
    <row r="568" spans="1:14" ht="14.25" thickBot="1">
      <c r="A568" s="261"/>
      <c r="B568" s="202" t="s">
        <v>20</v>
      </c>
      <c r="C568" s="31">
        <f t="shared" si="119"/>
        <v>866.25260600000001</v>
      </c>
      <c r="D568" s="31">
        <f t="shared" si="119"/>
        <v>2321.5060590000003</v>
      </c>
      <c r="E568" s="31">
        <f t="shared" si="119"/>
        <v>1059.9561560000002</v>
      </c>
      <c r="F568" s="31">
        <f t="shared" si="118"/>
        <v>119.01906469044555</v>
      </c>
      <c r="G568" s="31">
        <f t="shared" si="119"/>
        <v>28417</v>
      </c>
      <c r="H568" s="31">
        <f t="shared" si="119"/>
        <v>568200</v>
      </c>
      <c r="I568" s="31">
        <f t="shared" si="119"/>
        <v>2995</v>
      </c>
      <c r="J568" s="31">
        <f t="shared" si="119"/>
        <v>631.67435499999999</v>
      </c>
      <c r="K568" s="31">
        <f t="shared" si="119"/>
        <v>1447.8366270000001</v>
      </c>
      <c r="L568" s="31">
        <f t="shared" si="119"/>
        <v>1415.9019130000001</v>
      </c>
      <c r="M568" s="31">
        <f t="shared" si="107"/>
        <v>2.2554326473319755</v>
      </c>
      <c r="N568" s="108">
        <f>D568/D579*100</f>
        <v>19.553322089306029</v>
      </c>
    </row>
    <row r="569" spans="1:14" ht="14.25" thickBot="1">
      <c r="A569" s="261"/>
      <c r="B569" s="202" t="s">
        <v>21</v>
      </c>
      <c r="C569" s="31">
        <f t="shared" si="119"/>
        <v>84.857881999999989</v>
      </c>
      <c r="D569" s="31">
        <f t="shared" si="119"/>
        <v>433.373561</v>
      </c>
      <c r="E569" s="31">
        <f t="shared" si="119"/>
        <v>1166.5403449999999</v>
      </c>
      <c r="F569" s="31">
        <f t="shared" si="118"/>
        <v>-62.849672293160161</v>
      </c>
      <c r="G569" s="31">
        <f t="shared" si="119"/>
        <v>615</v>
      </c>
      <c r="H569" s="31">
        <f t="shared" si="119"/>
        <v>567677.18518300005</v>
      </c>
      <c r="I569" s="31">
        <f t="shared" si="119"/>
        <v>37</v>
      </c>
      <c r="J569" s="31">
        <f t="shared" si="119"/>
        <v>9.6005000000000109</v>
      </c>
      <c r="K569" s="31">
        <f t="shared" si="119"/>
        <v>585.367073</v>
      </c>
      <c r="L569" s="31">
        <f t="shared" si="119"/>
        <v>671.69678699999997</v>
      </c>
      <c r="M569" s="31">
        <f t="shared" si="107"/>
        <v>-12.852482797420315</v>
      </c>
      <c r="N569" s="108">
        <f>D569/D579*100</f>
        <v>3.6501704530862531</v>
      </c>
    </row>
    <row r="570" spans="1:14" ht="14.25" thickBot="1">
      <c r="A570" s="261"/>
      <c r="B570" s="202" t="s">
        <v>22</v>
      </c>
      <c r="C570" s="31">
        <f t="shared" si="119"/>
        <v>48.514234000000002</v>
      </c>
      <c r="D570" s="31">
        <f t="shared" si="119"/>
        <v>307.48834299999999</v>
      </c>
      <c r="E570" s="31">
        <f t="shared" si="119"/>
        <v>207.41976700000001</v>
      </c>
      <c r="F570" s="31">
        <f t="shared" si="118"/>
        <v>48.244474211563443</v>
      </c>
      <c r="G570" s="31">
        <f t="shared" si="119"/>
        <v>12144</v>
      </c>
      <c r="H570" s="31">
        <f t="shared" si="119"/>
        <v>439044.48</v>
      </c>
      <c r="I570" s="31">
        <f t="shared" si="119"/>
        <v>287</v>
      </c>
      <c r="J570" s="31">
        <f t="shared" si="119"/>
        <v>40.311867999999997</v>
      </c>
      <c r="K570" s="31">
        <f t="shared" si="119"/>
        <v>85.662937999999997</v>
      </c>
      <c r="L570" s="31">
        <f t="shared" si="119"/>
        <v>69.84071800000001</v>
      </c>
      <c r="M570" s="31">
        <f t="shared" si="107"/>
        <v>22.654721275918131</v>
      </c>
      <c r="N570" s="108">
        <f>D570/D579*100</f>
        <v>2.5898784911963078</v>
      </c>
    </row>
    <row r="571" spans="1:14" ht="14.25" thickBot="1">
      <c r="A571" s="261"/>
      <c r="B571" s="202" t="s">
        <v>23</v>
      </c>
      <c r="C571" s="31">
        <f t="shared" si="119"/>
        <v>14.565165000000002</v>
      </c>
      <c r="D571" s="31">
        <f t="shared" si="119"/>
        <v>25.635637320800001</v>
      </c>
      <c r="E571" s="31">
        <f t="shared" si="119"/>
        <v>26.497671999999998</v>
      </c>
      <c r="F571" s="31">
        <f t="shared" si="118"/>
        <v>-3.253246848251413</v>
      </c>
      <c r="G571" s="31">
        <f t="shared" si="119"/>
        <v>462</v>
      </c>
      <c r="H571" s="31">
        <f t="shared" si="119"/>
        <v>91979.021399999998</v>
      </c>
      <c r="I571" s="31">
        <f t="shared" si="119"/>
        <v>4</v>
      </c>
      <c r="J571" s="31">
        <f t="shared" si="119"/>
        <v>0</v>
      </c>
      <c r="K571" s="31">
        <f t="shared" si="119"/>
        <v>1.8794299999999999</v>
      </c>
      <c r="L571" s="31">
        <f t="shared" si="119"/>
        <v>0.76</v>
      </c>
      <c r="M571" s="31">
        <f t="shared" si="107"/>
        <v>147.29342105263157</v>
      </c>
      <c r="N571" s="108">
        <f>D571/D579*100</f>
        <v>0.21592098437776963</v>
      </c>
    </row>
    <row r="572" spans="1:14" ht="14.25" thickBot="1">
      <c r="A572" s="261"/>
      <c r="B572" s="202" t="s">
        <v>24</v>
      </c>
      <c r="C572" s="31">
        <f t="shared" si="119"/>
        <v>132.58951500000003</v>
      </c>
      <c r="D572" s="31">
        <f t="shared" si="119"/>
        <v>1056.6425389999999</v>
      </c>
      <c r="E572" s="31">
        <f t="shared" si="119"/>
        <v>347.92008400000003</v>
      </c>
      <c r="F572" s="31">
        <f t="shared" si="118"/>
        <v>203.70265690094502</v>
      </c>
      <c r="G572" s="31">
        <f t="shared" si="119"/>
        <v>562</v>
      </c>
      <c r="H572" s="31">
        <f t="shared" si="119"/>
        <v>1133152.683916</v>
      </c>
      <c r="I572" s="31">
        <f t="shared" si="119"/>
        <v>256</v>
      </c>
      <c r="J572" s="31">
        <f t="shared" si="119"/>
        <v>146.11677000000009</v>
      </c>
      <c r="K572" s="31">
        <f t="shared" si="119"/>
        <v>1322.7581970000001</v>
      </c>
      <c r="L572" s="31">
        <f t="shared" si="119"/>
        <v>399.96819300000004</v>
      </c>
      <c r="M572" s="31">
        <f t="shared" si="107"/>
        <v>230.71584694735964</v>
      </c>
      <c r="N572" s="108">
        <f>D572/D579*100</f>
        <v>8.8997708268867797</v>
      </c>
    </row>
    <row r="573" spans="1:14" ht="14.25" thickBot="1">
      <c r="A573" s="261"/>
      <c r="B573" s="202" t="s">
        <v>25</v>
      </c>
      <c r="C573" s="31">
        <f t="shared" si="119"/>
        <v>468.24292000000003</v>
      </c>
      <c r="D573" s="31">
        <f t="shared" si="119"/>
        <v>1782.6232850000001</v>
      </c>
      <c r="E573" s="31">
        <f t="shared" si="119"/>
        <v>1090.5391199999999</v>
      </c>
      <c r="F573" s="31">
        <f t="shared" si="118"/>
        <v>63.462571154714766</v>
      </c>
      <c r="G573" s="31">
        <f t="shared" si="119"/>
        <v>338</v>
      </c>
      <c r="H573" s="31">
        <f t="shared" si="119"/>
        <v>30296.815200000001</v>
      </c>
      <c r="I573" s="31">
        <f t="shared" si="119"/>
        <v>1509</v>
      </c>
      <c r="J573" s="31">
        <f t="shared" si="119"/>
        <v>319.67699999999996</v>
      </c>
      <c r="K573" s="31">
        <f t="shared" si="119"/>
        <v>1013.26215</v>
      </c>
      <c r="L573" s="31">
        <f t="shared" si="119"/>
        <v>195.84870000000001</v>
      </c>
      <c r="M573" s="31">
        <f t="shared" si="107"/>
        <v>417.36986255206182</v>
      </c>
      <c r="N573" s="108">
        <f>D573/D579*100</f>
        <v>15.014480414716752</v>
      </c>
    </row>
    <row r="574" spans="1:14" ht="14.25" thickBot="1">
      <c r="A574" s="261"/>
      <c r="B574" s="202" t="s">
        <v>26</v>
      </c>
      <c r="C574" s="31">
        <f t="shared" si="119"/>
        <v>279.58758199999977</v>
      </c>
      <c r="D574" s="31">
        <f t="shared" si="119"/>
        <v>1291.0201236792</v>
      </c>
      <c r="E574" s="31">
        <f t="shared" si="119"/>
        <v>837.04220499999997</v>
      </c>
      <c r="F574" s="31">
        <f t="shared" si="118"/>
        <v>54.235965160108023</v>
      </c>
      <c r="G574" s="31">
        <f t="shared" si="119"/>
        <v>32093</v>
      </c>
      <c r="H574" s="31">
        <f t="shared" si="119"/>
        <v>11771089.357000001</v>
      </c>
      <c r="I574" s="31">
        <f t="shared" si="119"/>
        <v>849</v>
      </c>
      <c r="J574" s="31">
        <f t="shared" si="119"/>
        <v>93.563260999999997</v>
      </c>
      <c r="K574" s="31">
        <f t="shared" si="119"/>
        <v>256.463663</v>
      </c>
      <c r="L574" s="31">
        <f t="shared" si="119"/>
        <v>133.63668200000001</v>
      </c>
      <c r="M574" s="31">
        <f t="shared" si="107"/>
        <v>91.911127365463912</v>
      </c>
      <c r="N574" s="108">
        <f>D574/D579*100</f>
        <v>10.873860184086254</v>
      </c>
    </row>
    <row r="575" spans="1:14" ht="14.25" thickBot="1">
      <c r="A575" s="261"/>
      <c r="B575" s="202" t="s">
        <v>27</v>
      </c>
      <c r="C575" s="31">
        <f t="shared" si="119"/>
        <v>5.9932039999999995</v>
      </c>
      <c r="D575" s="31">
        <f t="shared" si="119"/>
        <v>65.559594000000004</v>
      </c>
      <c r="E575" s="31">
        <f t="shared" si="119"/>
        <v>20.437557000000002</v>
      </c>
      <c r="F575" s="31">
        <f t="shared" si="118"/>
        <v>220.7799934209358</v>
      </c>
      <c r="G575" s="31">
        <f t="shared" si="119"/>
        <v>23</v>
      </c>
      <c r="H575" s="31">
        <f t="shared" si="119"/>
        <v>26592.580446</v>
      </c>
      <c r="I575" s="31">
        <f t="shared" si="119"/>
        <v>2</v>
      </c>
      <c r="J575" s="31">
        <f t="shared" si="119"/>
        <v>0.42304000000000003</v>
      </c>
      <c r="K575" s="31">
        <f t="shared" si="119"/>
        <v>95.42304</v>
      </c>
      <c r="L575" s="31">
        <f t="shared" si="119"/>
        <v>2.7</v>
      </c>
      <c r="M575" s="31">
        <f t="shared" si="107"/>
        <v>3434.186666666666</v>
      </c>
      <c r="N575" s="108">
        <f>D575/D579*100</f>
        <v>0.55218803007489148</v>
      </c>
    </row>
    <row r="576" spans="1:14" ht="14.25" thickBot="1">
      <c r="A576" s="261"/>
      <c r="B576" s="14" t="s">
        <v>28</v>
      </c>
      <c r="C576" s="31">
        <f t="shared" si="119"/>
        <v>0</v>
      </c>
      <c r="D576" s="31">
        <f t="shared" si="119"/>
        <v>56.877338999999999</v>
      </c>
      <c r="E576" s="31">
        <f t="shared" si="119"/>
        <v>16.170000000000002</v>
      </c>
      <c r="F576" s="31">
        <f t="shared" si="118"/>
        <v>251.74606679035247</v>
      </c>
      <c r="G576" s="31">
        <f t="shared" si="119"/>
        <v>14</v>
      </c>
      <c r="H576" s="31">
        <f t="shared" si="119"/>
        <v>23659.99</v>
      </c>
      <c r="I576" s="31">
        <f t="shared" si="119"/>
        <v>0</v>
      </c>
      <c r="J576" s="31">
        <f t="shared" si="119"/>
        <v>0</v>
      </c>
      <c r="K576" s="31">
        <f t="shared" si="119"/>
        <v>0</v>
      </c>
      <c r="L576" s="31">
        <f t="shared" si="119"/>
        <v>0</v>
      </c>
      <c r="M576" s="31">
        <v>0</v>
      </c>
      <c r="N576" s="108">
        <f>D576/D579*100</f>
        <v>0.47906010184126208</v>
      </c>
    </row>
    <row r="577" spans="1:14" ht="14.25" thickBot="1">
      <c r="A577" s="261"/>
      <c r="B577" s="14" t="s">
        <v>29</v>
      </c>
      <c r="C577" s="31">
        <f t="shared" si="119"/>
        <v>0</v>
      </c>
      <c r="D577" s="31">
        <f t="shared" si="119"/>
        <v>0.37735800000000003</v>
      </c>
      <c r="E577" s="31">
        <f t="shared" si="119"/>
        <v>0</v>
      </c>
      <c r="F577" s="31">
        <v>0</v>
      </c>
      <c r="G577" s="31">
        <f t="shared" si="119"/>
        <v>1</v>
      </c>
      <c r="H577" s="31">
        <f t="shared" si="119"/>
        <v>400</v>
      </c>
      <c r="I577" s="31">
        <f t="shared" si="119"/>
        <v>0</v>
      </c>
      <c r="J577" s="31">
        <f t="shared" si="119"/>
        <v>0.42304000000000003</v>
      </c>
      <c r="K577" s="31">
        <f t="shared" si="119"/>
        <v>0.42304000000000003</v>
      </c>
      <c r="L577" s="31">
        <f t="shared" si="119"/>
        <v>2.7</v>
      </c>
      <c r="M577" s="31">
        <f t="shared" si="107"/>
        <v>-84.331851851851852</v>
      </c>
      <c r="N577" s="108">
        <f>D577/D579*100</f>
        <v>3.1783688387850739E-3</v>
      </c>
    </row>
    <row r="578" spans="1:14" ht="14.25" thickBot="1">
      <c r="A578" s="261"/>
      <c r="B578" s="14" t="s">
        <v>30</v>
      </c>
      <c r="C578" s="31">
        <f t="shared" si="119"/>
        <v>19.068296</v>
      </c>
      <c r="D578" s="31">
        <f t="shared" si="119"/>
        <v>8.0458490000000005</v>
      </c>
      <c r="E578" s="31">
        <f t="shared" si="119"/>
        <v>0</v>
      </c>
      <c r="F578" s="31">
        <v>0</v>
      </c>
      <c r="G578" s="31">
        <f t="shared" si="119"/>
        <v>3</v>
      </c>
      <c r="H578" s="31">
        <f t="shared" si="119"/>
        <v>330.29044600000003</v>
      </c>
      <c r="I578" s="31">
        <f t="shared" si="119"/>
        <v>1</v>
      </c>
      <c r="J578" s="31">
        <f t="shared" si="119"/>
        <v>0</v>
      </c>
      <c r="K578" s="31">
        <f t="shared" si="119"/>
        <v>95</v>
      </c>
      <c r="L578" s="31">
        <f t="shared" si="119"/>
        <v>0</v>
      </c>
      <c r="M578" s="31">
        <v>0</v>
      </c>
      <c r="N578" s="108">
        <f>D578/D579*100</f>
        <v>6.776767881738309E-2</v>
      </c>
    </row>
    <row r="579" spans="1:14" ht="14.25" thickBot="1">
      <c r="A579" s="267"/>
      <c r="B579" s="35" t="s">
        <v>50</v>
      </c>
      <c r="C579" s="36">
        <f t="shared" ref="C579:L579" si="120">C567+C569+C570+C571+C572+C573+C574+C575</f>
        <v>3604.1871879999999</v>
      </c>
      <c r="D579" s="36">
        <f t="shared" si="120"/>
        <v>11872.693797999998</v>
      </c>
      <c r="E579" s="36">
        <f t="shared" si="120"/>
        <v>8677.6218709999994</v>
      </c>
      <c r="F579" s="36">
        <f>(D579-E579)/E579*100</f>
        <v>36.819672192420647</v>
      </c>
      <c r="G579" s="36">
        <f t="shared" si="120"/>
        <v>101057</v>
      </c>
      <c r="H579" s="36">
        <f t="shared" si="120"/>
        <v>19454299.797258001</v>
      </c>
      <c r="I579" s="36">
        <f t="shared" si="120"/>
        <v>8677</v>
      </c>
      <c r="J579" s="36">
        <f t="shared" si="120"/>
        <v>2589.5622230000004</v>
      </c>
      <c r="K579" s="36">
        <f t="shared" si="120"/>
        <v>7636.7289900000014</v>
      </c>
      <c r="L579" s="36">
        <f t="shared" si="120"/>
        <v>5512.5782009999994</v>
      </c>
      <c r="M579" s="36">
        <f t="shared" si="107"/>
        <v>38.53280101522504</v>
      </c>
      <c r="N579" s="114">
        <f>D579/D579*100</f>
        <v>100</v>
      </c>
    </row>
    <row r="580" spans="1:14">
      <c r="A580" s="43" t="s">
        <v>51</v>
      </c>
      <c r="B580" s="43"/>
      <c r="C580" s="43"/>
      <c r="D580" s="43"/>
      <c r="E580" s="43"/>
      <c r="F580" s="43"/>
      <c r="G580" s="43"/>
      <c r="H580" s="43"/>
      <c r="I580" s="43"/>
    </row>
    <row r="581" spans="1:14">
      <c r="A581" s="43" t="s">
        <v>52</v>
      </c>
      <c r="B581" s="43"/>
      <c r="C581" s="43"/>
      <c r="D581" s="43"/>
      <c r="E581" s="43"/>
      <c r="F581" s="43"/>
      <c r="G581" s="43"/>
      <c r="H581" s="43"/>
      <c r="I581" s="43"/>
    </row>
  </sheetData>
  <mergeCells count="91">
    <mergeCell ref="A398:N398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  <mergeCell ref="A150:A162"/>
    <mergeCell ref="A3:N3"/>
    <mergeCell ref="C222:F222"/>
    <mergeCell ref="G222:H222"/>
    <mergeCell ref="I222:M222"/>
    <mergeCell ref="J223:L223"/>
    <mergeCell ref="D223:D224"/>
    <mergeCell ref="E223:E224"/>
    <mergeCell ref="G223:G224"/>
    <mergeCell ref="H223:H224"/>
    <mergeCell ref="A221:N221"/>
    <mergeCell ref="A20:A32"/>
    <mergeCell ref="A33:A45"/>
    <mergeCell ref="A46:A58"/>
    <mergeCell ref="A85:A97"/>
    <mergeCell ref="A98:A110"/>
    <mergeCell ref="A111:A123"/>
    <mergeCell ref="C525:F525"/>
    <mergeCell ref="G525:H525"/>
    <mergeCell ref="I525:M525"/>
    <mergeCell ref="J526:L526"/>
    <mergeCell ref="D526:D527"/>
    <mergeCell ref="E526:E527"/>
    <mergeCell ref="G526:G527"/>
    <mergeCell ref="H526:H527"/>
    <mergeCell ref="A524:N524"/>
    <mergeCell ref="C399:F399"/>
    <mergeCell ref="G399:H399"/>
    <mergeCell ref="I399:M399"/>
    <mergeCell ref="J400:L400"/>
    <mergeCell ref="D400:D401"/>
    <mergeCell ref="E400:E401"/>
    <mergeCell ref="G400:G401"/>
    <mergeCell ref="H400:H401"/>
    <mergeCell ref="A163:A175"/>
    <mergeCell ref="A176:A188"/>
    <mergeCell ref="A189:A201"/>
    <mergeCell ref="A316:A328"/>
    <mergeCell ref="A329:A341"/>
    <mergeCell ref="A202:A214"/>
    <mergeCell ref="A222:A237"/>
    <mergeCell ref="A238:A250"/>
    <mergeCell ref="A251:A263"/>
    <mergeCell ref="A264:A276"/>
    <mergeCell ref="A554:A566"/>
    <mergeCell ref="A567:A579"/>
    <mergeCell ref="C5:C6"/>
    <mergeCell ref="C223:C224"/>
    <mergeCell ref="C400:C401"/>
    <mergeCell ref="C526:C527"/>
    <mergeCell ref="A480:A492"/>
    <mergeCell ref="A493:A505"/>
    <mergeCell ref="A506:A518"/>
    <mergeCell ref="A525:A540"/>
    <mergeCell ref="A541:A553"/>
    <mergeCell ref="A415:A427"/>
    <mergeCell ref="A428:A440"/>
    <mergeCell ref="A441:A453"/>
    <mergeCell ref="A454:A466"/>
    <mergeCell ref="A467:A479"/>
    <mergeCell ref="N4:N5"/>
    <mergeCell ref="N222:N223"/>
    <mergeCell ref="N399:N400"/>
    <mergeCell ref="N525:N526"/>
    <mergeCell ref="A1:N2"/>
    <mergeCell ref="A219:N220"/>
    <mergeCell ref="A396:N397"/>
    <mergeCell ref="A522:N523"/>
    <mergeCell ref="A342:A354"/>
    <mergeCell ref="A355:A367"/>
    <mergeCell ref="A368:A380"/>
    <mergeCell ref="A381:A393"/>
    <mergeCell ref="A399:A414"/>
    <mergeCell ref="A277:A289"/>
    <mergeCell ref="A290:A302"/>
    <mergeCell ref="A303:A31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G16" sqref="G16:G17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129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83" t="s">
        <v>123</v>
      </c>
      <c r="E2" s="283"/>
      <c r="F2" s="283"/>
      <c r="G2" s="283"/>
      <c r="H2" s="283"/>
      <c r="I2" s="283"/>
      <c r="J2" s="2" t="s">
        <v>71</v>
      </c>
    </row>
    <row r="3" spans="1:11">
      <c r="A3" s="282" t="s">
        <v>72</v>
      </c>
      <c r="B3" s="282" t="s">
        <v>73</v>
      </c>
      <c r="C3" s="282"/>
      <c r="D3" s="282" t="s">
        <v>74</v>
      </c>
      <c r="E3" s="282"/>
      <c r="F3" s="282" t="s">
        <v>68</v>
      </c>
      <c r="G3" s="282"/>
      <c r="H3" s="282" t="s">
        <v>69</v>
      </c>
      <c r="I3" s="282"/>
      <c r="J3" s="282" t="s">
        <v>70</v>
      </c>
      <c r="K3" s="282"/>
    </row>
    <row r="4" spans="1:11">
      <c r="A4" s="282"/>
      <c r="B4" s="182" t="s">
        <v>9</v>
      </c>
      <c r="C4" s="182" t="s">
        <v>50</v>
      </c>
      <c r="D4" s="182" t="s">
        <v>9</v>
      </c>
      <c r="E4" s="182" t="s">
        <v>75</v>
      </c>
      <c r="F4" s="182" t="s">
        <v>9</v>
      </c>
      <c r="G4" s="182" t="s">
        <v>75</v>
      </c>
      <c r="H4" s="182" t="s">
        <v>9</v>
      </c>
      <c r="I4" s="182" t="s">
        <v>75</v>
      </c>
      <c r="J4" s="182" t="s">
        <v>9</v>
      </c>
      <c r="K4" s="182" t="s">
        <v>75</v>
      </c>
    </row>
    <row r="5" spans="1:11">
      <c r="A5" s="182" t="s">
        <v>57</v>
      </c>
      <c r="B5" s="118">
        <v>1158</v>
      </c>
      <c r="C5" s="118">
        <v>2083</v>
      </c>
      <c r="D5" s="118">
        <v>180</v>
      </c>
      <c r="E5" s="118">
        <v>408</v>
      </c>
      <c r="F5" s="118">
        <v>818</v>
      </c>
      <c r="G5" s="118">
        <v>1383</v>
      </c>
      <c r="H5" s="118">
        <v>86</v>
      </c>
      <c r="I5" s="118">
        <v>155</v>
      </c>
      <c r="J5" s="118">
        <v>74</v>
      </c>
      <c r="K5" s="118">
        <v>137</v>
      </c>
    </row>
    <row r="6" spans="1:11">
      <c r="A6" s="182" t="s">
        <v>76</v>
      </c>
      <c r="B6" s="3">
        <v>18</v>
      </c>
      <c r="C6" s="3">
        <v>36</v>
      </c>
      <c r="D6" s="3">
        <v>18</v>
      </c>
      <c r="E6" s="3">
        <v>36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182" t="s">
        <v>59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>
      <c r="A8" s="182" t="s">
        <v>77</v>
      </c>
      <c r="B8" s="3">
        <v>1</v>
      </c>
      <c r="C8" s="3">
        <v>3</v>
      </c>
      <c r="D8" s="3">
        <v>0</v>
      </c>
      <c r="E8" s="3">
        <v>1</v>
      </c>
      <c r="F8" s="3">
        <v>1</v>
      </c>
      <c r="G8" s="3">
        <v>2</v>
      </c>
      <c r="H8" s="3">
        <v>0</v>
      </c>
      <c r="I8" s="3">
        <v>0</v>
      </c>
      <c r="J8" s="3">
        <v>0</v>
      </c>
      <c r="K8" s="3">
        <v>0</v>
      </c>
    </row>
    <row r="9" spans="1:11">
      <c r="A9" s="182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81" t="s">
        <v>79</v>
      </c>
      <c r="K9" s="281"/>
    </row>
    <row r="10" spans="1:11">
      <c r="A10" s="182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82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81" t="s">
        <v>79</v>
      </c>
      <c r="K11" s="281"/>
    </row>
    <row r="12" spans="1:11">
      <c r="A12" s="182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81" t="s">
        <v>79</v>
      </c>
      <c r="K12" s="281"/>
    </row>
    <row r="13" spans="1:11">
      <c r="A13" s="182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81" t="s">
        <v>79</v>
      </c>
      <c r="I13" s="281"/>
      <c r="J13" s="281" t="s">
        <v>79</v>
      </c>
      <c r="K13" s="281"/>
    </row>
    <row r="14" spans="1:11">
      <c r="A14" s="182" t="s">
        <v>81</v>
      </c>
      <c r="B14" s="3">
        <v>0</v>
      </c>
      <c r="C14" s="3">
        <v>0</v>
      </c>
      <c r="D14" s="3">
        <v>0</v>
      </c>
      <c r="E14" s="3">
        <v>0</v>
      </c>
      <c r="F14" s="281" t="s">
        <v>79</v>
      </c>
      <c r="G14" s="281"/>
      <c r="H14" s="281" t="s">
        <v>79</v>
      </c>
      <c r="I14" s="281"/>
      <c r="J14" s="281" t="s">
        <v>79</v>
      </c>
      <c r="K14" s="281"/>
    </row>
    <row r="15" spans="1:11">
      <c r="A15" s="182" t="s">
        <v>63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82" t="s">
        <v>64</v>
      </c>
      <c r="B16" s="117">
        <v>27</v>
      </c>
      <c r="C16" s="117">
        <v>40</v>
      </c>
      <c r="D16" s="117">
        <v>3</v>
      </c>
      <c r="E16" s="117">
        <v>6</v>
      </c>
      <c r="F16" s="117">
        <v>0</v>
      </c>
      <c r="G16" s="117">
        <v>0</v>
      </c>
      <c r="H16" s="117">
        <v>24</v>
      </c>
      <c r="I16" s="117">
        <v>34</v>
      </c>
      <c r="J16" s="188">
        <v>0</v>
      </c>
      <c r="K16" s="188">
        <v>0</v>
      </c>
    </row>
    <row r="17" spans="1:11">
      <c r="A17" s="182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82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82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81" t="s">
        <v>79</v>
      </c>
      <c r="I19" s="281"/>
      <c r="J19" s="281" t="s">
        <v>79</v>
      </c>
      <c r="K19" s="281"/>
    </row>
    <row r="20" spans="1:11">
      <c r="A20" s="182" t="s">
        <v>84</v>
      </c>
      <c r="B20" s="3">
        <v>0</v>
      </c>
      <c r="C20" s="3">
        <v>0</v>
      </c>
      <c r="D20" s="3">
        <v>0</v>
      </c>
      <c r="E20" s="3">
        <v>0</v>
      </c>
      <c r="F20" s="281" t="s">
        <v>79</v>
      </c>
      <c r="G20" s="281"/>
      <c r="H20" s="281" t="s">
        <v>79</v>
      </c>
      <c r="I20" s="281"/>
      <c r="J20" s="281" t="s">
        <v>79</v>
      </c>
      <c r="K20" s="281"/>
    </row>
    <row r="21" spans="1:11">
      <c r="A21" s="182" t="s">
        <v>85</v>
      </c>
      <c r="B21" s="3">
        <v>0</v>
      </c>
      <c r="C21" s="3">
        <v>0</v>
      </c>
      <c r="D21" s="3">
        <v>0</v>
      </c>
      <c r="E21" s="3">
        <v>0</v>
      </c>
      <c r="F21" s="281" t="s">
        <v>79</v>
      </c>
      <c r="G21" s="281"/>
      <c r="H21" s="281" t="s">
        <v>79</v>
      </c>
      <c r="I21" s="281"/>
      <c r="J21" s="281" t="s">
        <v>79</v>
      </c>
      <c r="K21" s="281"/>
    </row>
    <row r="22" spans="1:11">
      <c r="A22" s="182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81" t="s">
        <v>79</v>
      </c>
      <c r="I22" s="281"/>
      <c r="J22" s="281" t="s">
        <v>79</v>
      </c>
      <c r="K22" s="281"/>
    </row>
    <row r="23" spans="1:11">
      <c r="A23" s="182" t="s">
        <v>87</v>
      </c>
      <c r="B23" s="3">
        <v>0</v>
      </c>
      <c r="C23" s="3">
        <v>0</v>
      </c>
      <c r="D23" s="3">
        <v>0</v>
      </c>
      <c r="E23" s="3">
        <v>0</v>
      </c>
      <c r="F23" s="281" t="s">
        <v>79</v>
      </c>
      <c r="G23" s="281"/>
      <c r="H23" s="281" t="s">
        <v>79</v>
      </c>
      <c r="I23" s="281"/>
      <c r="J23" s="281" t="s">
        <v>79</v>
      </c>
      <c r="K23" s="281"/>
    </row>
    <row r="24" spans="1:11">
      <c r="A24" s="182" t="s">
        <v>88</v>
      </c>
      <c r="B24" s="3">
        <v>0</v>
      </c>
      <c r="C24" s="3">
        <v>0</v>
      </c>
      <c r="D24" s="3">
        <v>0</v>
      </c>
      <c r="E24" s="3">
        <v>0</v>
      </c>
      <c r="F24" s="281" t="s">
        <v>79</v>
      </c>
      <c r="G24" s="281"/>
      <c r="H24" s="281" t="s">
        <v>79</v>
      </c>
      <c r="I24" s="281"/>
      <c r="J24" s="281" t="s">
        <v>79</v>
      </c>
      <c r="K24" s="281"/>
    </row>
    <row r="25" spans="1:11">
      <c r="A25" s="182" t="s">
        <v>50</v>
      </c>
      <c r="B25" s="3">
        <f>B5+B6+B7+B8+B9+B10+B11+B12+B13+B15+B14+B16+B17+B18+B19+B20+B21+B22+B23+B24</f>
        <v>1204</v>
      </c>
      <c r="C25" s="3">
        <f t="shared" ref="C25:E25" si="0">C5+C6+C7+C8+C9+C10+C11+C12+C13+C15+C14+C16+C17+C18+C19+C20+C21+C22+C23+C24</f>
        <v>2162</v>
      </c>
      <c r="D25" s="3">
        <f t="shared" si="0"/>
        <v>201</v>
      </c>
      <c r="E25" s="3">
        <f t="shared" si="0"/>
        <v>451</v>
      </c>
      <c r="F25" s="3">
        <f>F5+F6+F7+F8+F9+F10+F11+F12+F13</f>
        <v>819</v>
      </c>
      <c r="G25" s="3">
        <f>G5+G6+G7+G8+G9+G10+G11+G12+G13</f>
        <v>1385</v>
      </c>
      <c r="H25" s="3">
        <f>H10+H9+H8+H7+H6+H5+H11+H16</f>
        <v>110</v>
      </c>
      <c r="I25" s="3">
        <f>I10+I9+I8+I7+I6+I5+I11+I16</f>
        <v>189</v>
      </c>
      <c r="J25" s="3">
        <f>J8+J7+J6+J5</f>
        <v>74</v>
      </c>
      <c r="K25" s="3">
        <f>K8+K7+K6+K5</f>
        <v>137</v>
      </c>
    </row>
    <row r="27" spans="1:11">
      <c r="A27" s="5" t="s">
        <v>89</v>
      </c>
    </row>
  </sheetData>
  <mergeCells count="31">
    <mergeCell ref="D2:I2"/>
    <mergeCell ref="B3:C3"/>
    <mergeCell ref="D3:E3"/>
    <mergeCell ref="F3:G3"/>
    <mergeCell ref="H3:I3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4" workbookViewId="0">
      <selection activeCell="L4" sqref="L1:L1048576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84" t="s">
        <v>130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20.25">
      <c r="A2" s="140"/>
      <c r="B2" s="140"/>
      <c r="C2" s="140"/>
      <c r="D2" s="141"/>
      <c r="E2" s="142"/>
      <c r="F2" s="142"/>
      <c r="G2" s="142"/>
      <c r="H2" s="143"/>
      <c r="I2" s="144" t="s">
        <v>92</v>
      </c>
      <c r="J2" s="143"/>
      <c r="K2" s="145"/>
    </row>
    <row r="3" spans="1:11" ht="20.25">
      <c r="A3" s="286" t="s">
        <v>72</v>
      </c>
      <c r="B3" s="286" t="s">
        <v>73</v>
      </c>
      <c r="C3" s="286"/>
      <c r="D3" s="286" t="s">
        <v>74</v>
      </c>
      <c r="E3" s="286"/>
      <c r="F3" s="286" t="s">
        <v>68</v>
      </c>
      <c r="G3" s="286"/>
      <c r="H3" s="286" t="s">
        <v>69</v>
      </c>
      <c r="I3" s="286"/>
      <c r="J3" s="286" t="s">
        <v>70</v>
      </c>
      <c r="K3" s="286"/>
    </row>
    <row r="4" spans="1:11" ht="20.25">
      <c r="A4" s="286"/>
      <c r="B4" s="183" t="s">
        <v>9</v>
      </c>
      <c r="C4" s="183" t="s">
        <v>93</v>
      </c>
      <c r="D4" s="183" t="s">
        <v>9</v>
      </c>
      <c r="E4" s="183" t="s">
        <v>93</v>
      </c>
      <c r="F4" s="183" t="s">
        <v>9</v>
      </c>
      <c r="G4" s="183" t="s">
        <v>93</v>
      </c>
      <c r="H4" s="183" t="s">
        <v>9</v>
      </c>
      <c r="I4" s="183" t="s">
        <v>93</v>
      </c>
      <c r="J4" s="183" t="s">
        <v>9</v>
      </c>
      <c r="K4" s="183" t="s">
        <v>93</v>
      </c>
    </row>
    <row r="5" spans="1:11" ht="20.25">
      <c r="A5" s="183" t="s">
        <v>57</v>
      </c>
      <c r="B5" s="146">
        <f>D5+F5+H5+J5</f>
        <v>175.99</v>
      </c>
      <c r="C5" s="146">
        <f>E5+G5+I5+K5</f>
        <v>464.07</v>
      </c>
      <c r="D5" s="146">
        <v>139.39000000000001</v>
      </c>
      <c r="E5" s="146">
        <v>365.09999999999997</v>
      </c>
      <c r="F5" s="146">
        <v>26.53</v>
      </c>
      <c r="G5" s="146">
        <v>65.75</v>
      </c>
      <c r="H5" s="146">
        <v>3.26</v>
      </c>
      <c r="I5" s="146">
        <v>8.86</v>
      </c>
      <c r="J5" s="146">
        <v>6.81</v>
      </c>
      <c r="K5" s="146">
        <v>24.36</v>
      </c>
    </row>
    <row r="6" spans="1:11" ht="20.25">
      <c r="A6" s="183" t="s">
        <v>76</v>
      </c>
      <c r="B6" s="146">
        <f t="shared" ref="B6:C24" si="0">D6+F6+H6+J6</f>
        <v>32.340000000000003</v>
      </c>
      <c r="C6" s="146">
        <f t="shared" si="0"/>
        <v>88.6</v>
      </c>
      <c r="D6" s="147">
        <v>30.12</v>
      </c>
      <c r="E6" s="147">
        <v>76.38</v>
      </c>
      <c r="F6" s="148">
        <v>1.41</v>
      </c>
      <c r="G6" s="148">
        <v>6.01</v>
      </c>
      <c r="H6" s="148">
        <v>1.32</v>
      </c>
      <c r="I6" s="148">
        <v>5.8</v>
      </c>
      <c r="J6" s="148">
        <v>-0.51</v>
      </c>
      <c r="K6" s="148">
        <v>0.41</v>
      </c>
    </row>
    <row r="7" spans="1:11" ht="20.25">
      <c r="A7" s="183" t="s">
        <v>59</v>
      </c>
      <c r="B7" s="146">
        <f t="shared" si="0"/>
        <v>206.30109905660373</v>
      </c>
      <c r="C7" s="146">
        <f t="shared" si="0"/>
        <v>502.52978773584891</v>
      </c>
      <c r="D7" s="147">
        <v>130.47712830188678</v>
      </c>
      <c r="E7" s="147">
        <v>310.35320566037728</v>
      </c>
      <c r="F7" s="147">
        <v>61.036894339622627</v>
      </c>
      <c r="G7" s="147">
        <v>164.59934245283009</v>
      </c>
      <c r="H7" s="147">
        <v>10.101400943396227</v>
      </c>
      <c r="I7" s="147">
        <v>21.074436792452829</v>
      </c>
      <c r="J7" s="147">
        <v>4.6856754716981133</v>
      </c>
      <c r="K7" s="147">
        <v>6.5028028301886796</v>
      </c>
    </row>
    <row r="8" spans="1:11" ht="20.25">
      <c r="A8" s="183" t="s">
        <v>77</v>
      </c>
      <c r="B8" s="146">
        <f t="shared" si="0"/>
        <v>7.59</v>
      </c>
      <c r="C8" s="146">
        <f t="shared" si="0"/>
        <v>22.624092999999998</v>
      </c>
      <c r="D8" s="147">
        <v>4.8</v>
      </c>
      <c r="E8" s="147">
        <v>15.504092999999999</v>
      </c>
      <c r="F8" s="147">
        <v>2.79</v>
      </c>
      <c r="G8" s="147">
        <v>7.12</v>
      </c>
      <c r="H8" s="147">
        <v>0</v>
      </c>
      <c r="I8" s="147">
        <v>0</v>
      </c>
      <c r="J8" s="147">
        <v>0</v>
      </c>
      <c r="K8" s="147">
        <v>0</v>
      </c>
    </row>
    <row r="9" spans="1:11" ht="20.25">
      <c r="A9" s="183" t="s">
        <v>78</v>
      </c>
      <c r="B9" s="146">
        <f t="shared" si="0"/>
        <v>1.95</v>
      </c>
      <c r="C9" s="146">
        <f t="shared" si="0"/>
        <v>2.37</v>
      </c>
      <c r="D9" s="147">
        <v>1.95</v>
      </c>
      <c r="E9" s="147">
        <v>2.37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</row>
    <row r="10" spans="1:11" ht="20.25">
      <c r="A10" s="183" t="s">
        <v>61</v>
      </c>
      <c r="B10" s="146">
        <f t="shared" si="0"/>
        <v>1.99</v>
      </c>
      <c r="C10" s="146">
        <f t="shared" si="0"/>
        <v>4.79</v>
      </c>
      <c r="D10" s="151">
        <v>1.26</v>
      </c>
      <c r="E10" s="151">
        <v>3.21</v>
      </c>
      <c r="F10" s="151">
        <v>0</v>
      </c>
      <c r="G10" s="151">
        <v>0.14000000000000001</v>
      </c>
      <c r="H10" s="151">
        <v>0</v>
      </c>
      <c r="I10" s="151">
        <v>0</v>
      </c>
      <c r="J10" s="151">
        <v>0.73</v>
      </c>
      <c r="K10" s="151">
        <v>1.44</v>
      </c>
    </row>
    <row r="11" spans="1:11" ht="20.25">
      <c r="A11" s="183" t="s">
        <v>62</v>
      </c>
      <c r="B11" s="146">
        <f t="shared" si="0"/>
        <v>1.77</v>
      </c>
      <c r="C11" s="146">
        <f t="shared" si="0"/>
        <v>2.14</v>
      </c>
      <c r="D11" s="147">
        <v>1.3</v>
      </c>
      <c r="E11" s="147">
        <v>1.3</v>
      </c>
      <c r="F11" s="147">
        <v>0.47</v>
      </c>
      <c r="G11" s="147">
        <v>0.84</v>
      </c>
      <c r="H11" s="147">
        <v>0</v>
      </c>
      <c r="I11" s="147">
        <v>0</v>
      </c>
      <c r="J11" s="149">
        <v>0</v>
      </c>
      <c r="K11" s="149">
        <v>0</v>
      </c>
    </row>
    <row r="12" spans="1:11" ht="20.25">
      <c r="A12" s="183" t="s">
        <v>94</v>
      </c>
      <c r="B12" s="146">
        <f t="shared" si="0"/>
        <v>0</v>
      </c>
      <c r="C12" s="146">
        <f t="shared" si="0"/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</row>
    <row r="13" spans="1:11" ht="20.25">
      <c r="A13" s="183" t="s">
        <v>80</v>
      </c>
      <c r="B13" s="146">
        <f t="shared" si="0"/>
        <v>9.61</v>
      </c>
      <c r="C13" s="146">
        <f t="shared" si="0"/>
        <v>20.990000000000002</v>
      </c>
      <c r="D13" s="151">
        <v>6.29</v>
      </c>
      <c r="E13" s="151">
        <v>16.190000000000001</v>
      </c>
      <c r="F13" s="151">
        <v>3.32</v>
      </c>
      <c r="G13" s="151">
        <v>4.8</v>
      </c>
      <c r="H13" s="153">
        <v>0</v>
      </c>
      <c r="I13" s="153">
        <v>0</v>
      </c>
      <c r="J13" s="153">
        <v>0</v>
      </c>
      <c r="K13" s="153">
        <v>0</v>
      </c>
    </row>
    <row r="14" spans="1:11" ht="20.25">
      <c r="A14" s="183" t="s">
        <v>81</v>
      </c>
      <c r="B14" s="146">
        <f t="shared" si="0"/>
        <v>0</v>
      </c>
      <c r="C14" s="146">
        <f t="shared" si="0"/>
        <v>0</v>
      </c>
      <c r="D14" s="147">
        <v>0</v>
      </c>
      <c r="E14" s="147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</row>
    <row r="15" spans="1:11" ht="20.25">
      <c r="A15" s="183" t="s">
        <v>63</v>
      </c>
      <c r="B15" s="146">
        <f t="shared" si="0"/>
        <v>5.8137170000000005</v>
      </c>
      <c r="C15" s="146">
        <f t="shared" si="0"/>
        <v>18.274492000000002</v>
      </c>
      <c r="D15" s="147">
        <v>0</v>
      </c>
      <c r="E15" s="147">
        <v>0</v>
      </c>
      <c r="F15" s="147">
        <v>1.2473320000000001</v>
      </c>
      <c r="G15" s="147">
        <v>3.7522980000000001</v>
      </c>
      <c r="H15" s="147">
        <v>0</v>
      </c>
      <c r="I15" s="147">
        <v>0</v>
      </c>
      <c r="J15" s="147">
        <v>4.5663850000000004</v>
      </c>
      <c r="K15" s="147">
        <v>14.522194000000001</v>
      </c>
    </row>
    <row r="16" spans="1:11" ht="20.25">
      <c r="A16" s="183" t="s">
        <v>64</v>
      </c>
      <c r="B16" s="146">
        <f t="shared" si="0"/>
        <v>0</v>
      </c>
      <c r="C16" s="146">
        <f t="shared" si="0"/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</row>
    <row r="17" spans="1:11" ht="20.25">
      <c r="A17" s="183" t="s">
        <v>65</v>
      </c>
      <c r="B17" s="146">
        <f t="shared" si="0"/>
        <v>3.01</v>
      </c>
      <c r="C17" s="146">
        <f t="shared" si="0"/>
        <v>10.08</v>
      </c>
      <c r="D17" s="147">
        <v>0.56000000000000005</v>
      </c>
      <c r="E17" s="147">
        <v>1.34</v>
      </c>
      <c r="F17" s="147">
        <v>0.56999999999999995</v>
      </c>
      <c r="G17" s="147">
        <v>1.75</v>
      </c>
      <c r="H17" s="147">
        <v>1.46</v>
      </c>
      <c r="I17" s="147">
        <v>3.91</v>
      </c>
      <c r="J17" s="147">
        <v>0.42</v>
      </c>
      <c r="K17" s="147">
        <v>3.08</v>
      </c>
    </row>
    <row r="18" spans="1:11" ht="20.25">
      <c r="A18" s="183" t="s">
        <v>82</v>
      </c>
      <c r="B18" s="146">
        <f t="shared" si="0"/>
        <v>0</v>
      </c>
      <c r="C18" s="146">
        <f t="shared" si="0"/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</row>
    <row r="19" spans="1:11" ht="20.25">
      <c r="A19" s="183" t="s">
        <v>83</v>
      </c>
      <c r="B19" s="146">
        <f t="shared" si="0"/>
        <v>0</v>
      </c>
      <c r="C19" s="146">
        <f t="shared" si="0"/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</row>
    <row r="20" spans="1:11" ht="20.25">
      <c r="A20" s="183" t="s">
        <v>84</v>
      </c>
      <c r="B20" s="146">
        <f t="shared" si="0"/>
        <v>0</v>
      </c>
      <c r="C20" s="146">
        <f t="shared" si="0"/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</row>
    <row r="21" spans="1:11" ht="20.25">
      <c r="A21" s="183" t="s">
        <v>85</v>
      </c>
      <c r="B21" s="146">
        <f t="shared" si="0"/>
        <v>3.2</v>
      </c>
      <c r="C21" s="146">
        <f t="shared" si="0"/>
        <v>3.2</v>
      </c>
      <c r="D21" s="147">
        <v>3.2</v>
      </c>
      <c r="E21" s="147">
        <v>3.2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</row>
    <row r="22" spans="1:11" ht="20.25">
      <c r="A22" s="183" t="s">
        <v>86</v>
      </c>
      <c r="B22" s="146">
        <f t="shared" si="0"/>
        <v>0</v>
      </c>
      <c r="C22" s="146">
        <f t="shared" si="0"/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</row>
    <row r="23" spans="1:11" ht="20.25">
      <c r="A23" s="183" t="s">
        <v>87</v>
      </c>
      <c r="B23" s="146" t="e">
        <f t="shared" si="0"/>
        <v>#REF!</v>
      </c>
      <c r="C23" s="146">
        <f t="shared" si="0"/>
        <v>0</v>
      </c>
      <c r="D23" s="146" t="e">
        <f>F23+H23+J23+#REF!</f>
        <v>#REF!</v>
      </c>
      <c r="E23" s="147">
        <v>0</v>
      </c>
      <c r="F23" s="147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</row>
    <row r="24" spans="1:11" ht="20.25">
      <c r="A24" s="183" t="s">
        <v>88</v>
      </c>
      <c r="B24" s="146">
        <f t="shared" si="0"/>
        <v>0</v>
      </c>
      <c r="C24" s="146">
        <f t="shared" si="0"/>
        <v>0.43</v>
      </c>
      <c r="D24" s="147">
        <v>0</v>
      </c>
      <c r="E24" s="147">
        <v>0.43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</row>
    <row r="25" spans="1:11" ht="20.25">
      <c r="A25" s="183" t="s">
        <v>100</v>
      </c>
      <c r="B25" s="146">
        <f t="shared" ref="B25:C25" si="1">D25+F25+H25+J25</f>
        <v>0</v>
      </c>
      <c r="C25" s="146">
        <f t="shared" si="1"/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</row>
    <row r="26" spans="1:11" ht="20.25">
      <c r="A26" s="183" t="s">
        <v>50</v>
      </c>
      <c r="B26" s="146" t="e">
        <f>SUM(B5:B25)</f>
        <v>#REF!</v>
      </c>
      <c r="C26" s="146">
        <f>SUM(C5:C25)</f>
        <v>1140.0983727358489</v>
      </c>
      <c r="D26" s="146" t="e">
        <f t="shared" ref="D26:K26" si="2">SUM(D5:D24)</f>
        <v>#REF!</v>
      </c>
      <c r="E26" s="146">
        <f t="shared" si="2"/>
        <v>795.37729866037728</v>
      </c>
      <c r="F26" s="146">
        <f t="shared" si="2"/>
        <v>97.374226339622624</v>
      </c>
      <c r="G26" s="146">
        <f t="shared" si="2"/>
        <v>254.76164045283011</v>
      </c>
      <c r="H26" s="146">
        <f t="shared" si="2"/>
        <v>16.141400943396228</v>
      </c>
      <c r="I26" s="146">
        <f t="shared" si="2"/>
        <v>39.644436792452822</v>
      </c>
      <c r="J26" s="146">
        <f t="shared" si="2"/>
        <v>16.702060471698115</v>
      </c>
      <c r="K26" s="146">
        <f t="shared" si="2"/>
        <v>50.314996830188676</v>
      </c>
    </row>
    <row r="28" spans="1:11">
      <c r="A28" s="150" t="s">
        <v>89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24" sqref="K24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200" customWidth="1"/>
    <col min="8" max="8" width="19.875" style="217" customWidth="1"/>
    <col min="9" max="9" width="15.75" customWidth="1"/>
  </cols>
  <sheetData>
    <row r="1" spans="1:9" ht="29.25">
      <c r="A1" s="287" t="s">
        <v>116</v>
      </c>
      <c r="B1" s="287"/>
      <c r="C1" s="287"/>
      <c r="D1" s="287"/>
      <c r="E1" s="287"/>
      <c r="F1" s="288"/>
      <c r="G1" s="288"/>
      <c r="H1" s="289"/>
      <c r="I1" s="289"/>
    </row>
    <row r="2" spans="1:9" ht="20.25">
      <c r="A2" s="189"/>
      <c r="B2" s="190"/>
      <c r="C2" s="190"/>
      <c r="D2" s="190"/>
      <c r="E2" s="190"/>
      <c r="F2" s="189"/>
      <c r="G2" s="191"/>
    </row>
    <row r="3" spans="1:9" ht="20.25">
      <c r="A3" s="290" t="s">
        <v>101</v>
      </c>
      <c r="B3" s="291" t="s">
        <v>102</v>
      </c>
      <c r="C3" s="290"/>
      <c r="D3" s="292" t="s">
        <v>103</v>
      </c>
      <c r="E3" s="292"/>
      <c r="F3" s="293" t="s">
        <v>104</v>
      </c>
      <c r="G3" s="293" t="s">
        <v>105</v>
      </c>
      <c r="H3" s="293" t="s">
        <v>106</v>
      </c>
      <c r="I3" s="293" t="s">
        <v>107</v>
      </c>
    </row>
    <row r="4" spans="1:9" ht="20.25">
      <c r="A4" s="290"/>
      <c r="B4" s="192" t="s">
        <v>108</v>
      </c>
      <c r="C4" s="192" t="s">
        <v>109</v>
      </c>
      <c r="D4" s="192" t="s">
        <v>108</v>
      </c>
      <c r="E4" s="192" t="s">
        <v>109</v>
      </c>
      <c r="F4" s="293"/>
      <c r="G4" s="293"/>
      <c r="H4" s="293"/>
      <c r="I4" s="293"/>
    </row>
    <row r="5" spans="1:9" ht="20.25">
      <c r="A5" s="193" t="s">
        <v>57</v>
      </c>
      <c r="B5" s="194">
        <v>180</v>
      </c>
      <c r="C5" s="195">
        <v>26.75</v>
      </c>
      <c r="D5" s="196">
        <v>181</v>
      </c>
      <c r="E5" s="195">
        <v>68.81</v>
      </c>
      <c r="F5" s="194">
        <v>361</v>
      </c>
      <c r="G5" s="197">
        <f>C5+E5</f>
        <v>95.56</v>
      </c>
      <c r="H5" s="201">
        <v>342.19</v>
      </c>
      <c r="I5" s="198">
        <f>H5/G5</f>
        <v>3.5808915864378399</v>
      </c>
    </row>
    <row r="6" spans="1:9" ht="20.25">
      <c r="A6" s="193" t="s">
        <v>58</v>
      </c>
      <c r="B6" s="194">
        <v>4</v>
      </c>
      <c r="C6" s="194">
        <v>0.66</v>
      </c>
      <c r="D6" s="194">
        <v>4</v>
      </c>
      <c r="E6" s="194">
        <v>1.59</v>
      </c>
      <c r="F6" s="194">
        <v>4</v>
      </c>
      <c r="G6" s="197">
        <f t="shared" ref="G6:G25" si="0">C6+E6</f>
        <v>2.25</v>
      </c>
      <c r="H6" s="201">
        <v>27.35</v>
      </c>
      <c r="I6" s="198">
        <f t="shared" ref="I6:I26" si="1">H6/G6</f>
        <v>12.155555555555557</v>
      </c>
    </row>
    <row r="7" spans="1:9" ht="20.25">
      <c r="A7" s="193" t="s">
        <v>59</v>
      </c>
      <c r="B7" s="194">
        <v>6</v>
      </c>
      <c r="C7" s="194">
        <v>1.1000000000000001</v>
      </c>
      <c r="D7" s="194">
        <v>6</v>
      </c>
      <c r="E7" s="194">
        <v>2.92</v>
      </c>
      <c r="F7" s="194">
        <v>6</v>
      </c>
      <c r="G7" s="197">
        <f t="shared" si="0"/>
        <v>4.0199999999999996</v>
      </c>
      <c r="H7" s="201">
        <v>0.25659999999999999</v>
      </c>
      <c r="I7" s="198">
        <f t="shared" si="1"/>
        <v>6.3830845771144284E-2</v>
      </c>
    </row>
    <row r="8" spans="1:9" ht="20.25">
      <c r="A8" s="193" t="s">
        <v>60</v>
      </c>
      <c r="B8" s="194">
        <v>21</v>
      </c>
      <c r="C8" s="194">
        <v>3.14</v>
      </c>
      <c r="D8" s="194">
        <v>24</v>
      </c>
      <c r="E8" s="194">
        <v>10.23</v>
      </c>
      <c r="F8" s="194">
        <v>21</v>
      </c>
      <c r="G8" s="197">
        <f t="shared" si="0"/>
        <v>13.370000000000001</v>
      </c>
      <c r="H8" s="201">
        <v>19.559999999999999</v>
      </c>
      <c r="I8" s="198">
        <f t="shared" si="1"/>
        <v>1.4629768137621539</v>
      </c>
    </row>
    <row r="9" spans="1:9" ht="20.25">
      <c r="A9" s="193" t="s">
        <v>63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197">
        <f t="shared" si="0"/>
        <v>0</v>
      </c>
      <c r="H9" s="201">
        <v>0</v>
      </c>
      <c r="I9" s="198" t="e">
        <f t="shared" si="1"/>
        <v>#DIV/0!</v>
      </c>
    </row>
    <row r="10" spans="1:9" ht="20.25">
      <c r="A10" s="193" t="s">
        <v>78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7">
        <f t="shared" si="0"/>
        <v>0</v>
      </c>
      <c r="H10" s="201">
        <v>0</v>
      </c>
      <c r="I10" s="198" t="e">
        <f t="shared" si="1"/>
        <v>#DIV/0!</v>
      </c>
    </row>
    <row r="11" spans="1:9" ht="20.25">
      <c r="A11" s="193" t="s">
        <v>61</v>
      </c>
      <c r="B11" s="194">
        <v>1</v>
      </c>
      <c r="C11" s="194">
        <v>0.18</v>
      </c>
      <c r="D11" s="194">
        <v>1</v>
      </c>
      <c r="E11" s="194">
        <v>0.31</v>
      </c>
      <c r="F11" s="194">
        <v>1</v>
      </c>
      <c r="G11" s="197">
        <f t="shared" si="0"/>
        <v>0.49</v>
      </c>
      <c r="H11" s="201">
        <v>0</v>
      </c>
      <c r="I11" s="198">
        <f t="shared" si="1"/>
        <v>0</v>
      </c>
    </row>
    <row r="12" spans="1:9" ht="20.25">
      <c r="A12" s="193" t="s">
        <v>64</v>
      </c>
      <c r="B12" s="194">
        <v>0</v>
      </c>
      <c r="C12" s="194">
        <v>0</v>
      </c>
      <c r="D12" s="194">
        <v>0</v>
      </c>
      <c r="E12" s="194">
        <v>0</v>
      </c>
      <c r="F12" s="194">
        <v>0</v>
      </c>
      <c r="G12" s="197">
        <f t="shared" si="0"/>
        <v>0</v>
      </c>
      <c r="H12" s="201">
        <v>0</v>
      </c>
      <c r="I12" s="198" t="e">
        <f t="shared" si="1"/>
        <v>#DIV/0!</v>
      </c>
    </row>
    <row r="13" spans="1:9" ht="20.25">
      <c r="A13" s="193" t="s">
        <v>62</v>
      </c>
      <c r="B13" s="194">
        <v>0</v>
      </c>
      <c r="C13" s="194">
        <v>0</v>
      </c>
      <c r="D13" s="194">
        <v>0</v>
      </c>
      <c r="E13" s="194">
        <v>0</v>
      </c>
      <c r="F13" s="194">
        <v>0</v>
      </c>
      <c r="G13" s="197">
        <f t="shared" si="0"/>
        <v>0</v>
      </c>
      <c r="H13" s="201">
        <v>0</v>
      </c>
      <c r="I13" s="198" t="e">
        <f t="shared" si="1"/>
        <v>#DIV/0!</v>
      </c>
    </row>
    <row r="14" spans="1:9" ht="20.25">
      <c r="A14" s="193" t="s">
        <v>94</v>
      </c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7">
        <f t="shared" si="0"/>
        <v>0</v>
      </c>
      <c r="H14" s="201">
        <v>0</v>
      </c>
      <c r="I14" s="198" t="e">
        <f t="shared" si="1"/>
        <v>#DIV/0!</v>
      </c>
    </row>
    <row r="15" spans="1:9" ht="20.25">
      <c r="A15" s="193" t="s">
        <v>110</v>
      </c>
      <c r="B15" s="194">
        <v>0</v>
      </c>
      <c r="C15" s="194">
        <v>0</v>
      </c>
      <c r="D15" s="194">
        <v>0</v>
      </c>
      <c r="E15" s="194">
        <v>0</v>
      </c>
      <c r="F15" s="194">
        <v>0</v>
      </c>
      <c r="G15" s="197">
        <f t="shared" si="0"/>
        <v>0</v>
      </c>
      <c r="H15" s="201">
        <v>0</v>
      </c>
      <c r="I15" s="198" t="e">
        <f t="shared" si="1"/>
        <v>#DIV/0!</v>
      </c>
    </row>
    <row r="16" spans="1:9" ht="20.25">
      <c r="A16" s="193" t="s">
        <v>111</v>
      </c>
      <c r="B16" s="194">
        <v>0</v>
      </c>
      <c r="C16" s="194">
        <v>0</v>
      </c>
      <c r="D16" s="194">
        <v>0</v>
      </c>
      <c r="E16" s="194">
        <v>0</v>
      </c>
      <c r="F16" s="194">
        <v>0</v>
      </c>
      <c r="G16" s="197">
        <f t="shared" si="0"/>
        <v>0</v>
      </c>
      <c r="H16" s="201">
        <v>0</v>
      </c>
      <c r="I16" s="198" t="e">
        <f t="shared" si="1"/>
        <v>#DIV/0!</v>
      </c>
    </row>
    <row r="17" spans="1:9" ht="20.25">
      <c r="A17" s="193" t="s">
        <v>80</v>
      </c>
      <c r="B17" s="194">
        <v>0</v>
      </c>
      <c r="C17" s="194">
        <v>0</v>
      </c>
      <c r="D17" s="194">
        <v>0</v>
      </c>
      <c r="E17" s="194">
        <v>0</v>
      </c>
      <c r="F17" s="194">
        <v>0</v>
      </c>
      <c r="G17" s="197">
        <f t="shared" si="0"/>
        <v>0</v>
      </c>
      <c r="H17" s="201">
        <v>0</v>
      </c>
      <c r="I17" s="198" t="e">
        <f t="shared" si="1"/>
        <v>#DIV/0!</v>
      </c>
    </row>
    <row r="18" spans="1:9" ht="20.25">
      <c r="A18" s="193" t="s">
        <v>88</v>
      </c>
      <c r="B18" s="196">
        <v>1</v>
      </c>
      <c r="C18" s="196">
        <v>0.2</v>
      </c>
      <c r="D18" s="196">
        <v>1</v>
      </c>
      <c r="E18" s="196">
        <v>0.43</v>
      </c>
      <c r="F18" s="196">
        <v>1</v>
      </c>
      <c r="G18" s="197">
        <f t="shared" si="0"/>
        <v>0.63</v>
      </c>
      <c r="H18" s="201">
        <v>24</v>
      </c>
      <c r="I18" s="198">
        <f t="shared" si="1"/>
        <v>38.095238095238095</v>
      </c>
    </row>
    <row r="19" spans="1:9" ht="20.25">
      <c r="A19" s="193" t="s">
        <v>87</v>
      </c>
      <c r="B19" s="194">
        <v>0</v>
      </c>
      <c r="C19" s="194">
        <v>0</v>
      </c>
      <c r="D19" s="194">
        <v>0</v>
      </c>
      <c r="E19" s="194">
        <v>0</v>
      </c>
      <c r="F19" s="194">
        <v>0</v>
      </c>
      <c r="G19" s="197">
        <f t="shared" si="0"/>
        <v>0</v>
      </c>
      <c r="H19" s="201">
        <v>0</v>
      </c>
      <c r="I19" s="198" t="e">
        <f t="shared" si="1"/>
        <v>#DIV/0!</v>
      </c>
    </row>
    <row r="20" spans="1:9" ht="20.25">
      <c r="A20" s="193" t="s">
        <v>112</v>
      </c>
      <c r="B20" s="194">
        <v>0</v>
      </c>
      <c r="C20" s="194">
        <v>0</v>
      </c>
      <c r="D20" s="194">
        <v>0</v>
      </c>
      <c r="E20" s="194">
        <v>0</v>
      </c>
      <c r="F20" s="194">
        <v>0</v>
      </c>
      <c r="G20" s="197">
        <f t="shared" si="0"/>
        <v>0</v>
      </c>
      <c r="H20" s="201">
        <v>0</v>
      </c>
      <c r="I20" s="198" t="e">
        <f t="shared" si="1"/>
        <v>#DIV/0!</v>
      </c>
    </row>
    <row r="21" spans="1:9" ht="20.25">
      <c r="A21" s="193" t="s">
        <v>113</v>
      </c>
      <c r="B21" s="194">
        <v>0</v>
      </c>
      <c r="C21" s="194">
        <v>0</v>
      </c>
      <c r="D21" s="194">
        <v>0</v>
      </c>
      <c r="E21" s="194">
        <v>0</v>
      </c>
      <c r="F21" s="194">
        <v>0</v>
      </c>
      <c r="G21" s="197">
        <f t="shared" si="0"/>
        <v>0</v>
      </c>
      <c r="H21" s="201">
        <v>0</v>
      </c>
      <c r="I21" s="198" t="e">
        <f t="shared" si="1"/>
        <v>#DIV/0!</v>
      </c>
    </row>
    <row r="22" spans="1:9" ht="20.25">
      <c r="A22" s="193" t="s">
        <v>84</v>
      </c>
      <c r="B22" s="194">
        <v>0</v>
      </c>
      <c r="C22" s="194">
        <v>0</v>
      </c>
      <c r="D22" s="194">
        <v>0</v>
      </c>
      <c r="E22" s="194">
        <v>0</v>
      </c>
      <c r="F22" s="194">
        <v>0</v>
      </c>
      <c r="G22" s="197">
        <f t="shared" si="0"/>
        <v>0</v>
      </c>
      <c r="H22" s="201">
        <v>0</v>
      </c>
      <c r="I22" s="198" t="e">
        <f t="shared" si="1"/>
        <v>#DIV/0!</v>
      </c>
    </row>
    <row r="23" spans="1:9" ht="20.25">
      <c r="A23" s="193" t="s">
        <v>83</v>
      </c>
      <c r="B23" s="194">
        <v>0</v>
      </c>
      <c r="C23" s="194">
        <v>0</v>
      </c>
      <c r="D23" s="194">
        <v>0</v>
      </c>
      <c r="E23" s="194">
        <v>0</v>
      </c>
      <c r="F23" s="194">
        <v>0</v>
      </c>
      <c r="G23" s="197">
        <f t="shared" si="0"/>
        <v>0</v>
      </c>
      <c r="H23" s="201">
        <v>0</v>
      </c>
      <c r="I23" s="198" t="e">
        <f t="shared" si="1"/>
        <v>#DIV/0!</v>
      </c>
    </row>
    <row r="24" spans="1:9" ht="20.25">
      <c r="A24" s="193" t="s">
        <v>86</v>
      </c>
      <c r="B24" s="194">
        <v>0</v>
      </c>
      <c r="C24" s="194">
        <v>0</v>
      </c>
      <c r="D24" s="194">
        <v>0</v>
      </c>
      <c r="E24" s="194">
        <v>0</v>
      </c>
      <c r="F24" s="194">
        <v>0</v>
      </c>
      <c r="G24" s="197">
        <f t="shared" si="0"/>
        <v>0</v>
      </c>
      <c r="H24" s="201">
        <v>0</v>
      </c>
      <c r="I24" s="198" t="e">
        <f t="shared" si="1"/>
        <v>#DIV/0!</v>
      </c>
    </row>
    <row r="25" spans="1:9" ht="20.25">
      <c r="A25" s="193" t="s">
        <v>114</v>
      </c>
      <c r="B25" s="194">
        <v>0</v>
      </c>
      <c r="C25" s="194">
        <v>0</v>
      </c>
      <c r="D25" s="194">
        <v>0</v>
      </c>
      <c r="E25" s="194">
        <v>0</v>
      </c>
      <c r="F25" s="194">
        <v>0</v>
      </c>
      <c r="G25" s="197">
        <f t="shared" si="0"/>
        <v>0</v>
      </c>
      <c r="H25" s="201">
        <v>0</v>
      </c>
      <c r="I25" s="198" t="e">
        <f t="shared" si="1"/>
        <v>#DIV/0!</v>
      </c>
    </row>
    <row r="26" spans="1:9" ht="20.25">
      <c r="A26" s="199" t="s">
        <v>115</v>
      </c>
      <c r="B26" s="196">
        <f>SUM(B5:B25)</f>
        <v>213</v>
      </c>
      <c r="C26" s="196">
        <f t="shared" ref="C26:E26" si="2">SUM(C5:C25)</f>
        <v>32.03</v>
      </c>
      <c r="D26" s="196">
        <f t="shared" si="2"/>
        <v>217</v>
      </c>
      <c r="E26" s="196">
        <f t="shared" si="2"/>
        <v>84.29000000000002</v>
      </c>
      <c r="F26" s="196">
        <f>SUM(F5:F25)</f>
        <v>394</v>
      </c>
      <c r="G26" s="197">
        <f t="shared" ref="G26" si="3">SUM(G5:G25)</f>
        <v>116.32</v>
      </c>
      <c r="H26" s="196">
        <f>SUM(H5:H25)</f>
        <v>413.35660000000001</v>
      </c>
      <c r="I26" s="198">
        <f t="shared" si="1"/>
        <v>3.5536158872077031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2022-03-18T01:00:05Z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