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60" yWindow="-15" windowWidth="14115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/>
</workbook>
</file>

<file path=xl/calcChain.xml><?xml version="1.0" encoding="utf-8"?>
<calcChain xmlns="http://schemas.openxmlformats.org/spreadsheetml/2006/main">
  <c r="M295" i="1" l="1"/>
  <c r="M151" i="1"/>
  <c r="M152" i="1"/>
  <c r="M154" i="1"/>
  <c r="M129" i="1"/>
  <c r="M131" i="1"/>
  <c r="M133" i="1"/>
  <c r="M134" i="1"/>
  <c r="M136" i="1"/>
  <c r="M116" i="1"/>
  <c r="M117" i="1"/>
  <c r="M118" i="1"/>
  <c r="M119" i="1"/>
  <c r="M120" i="1"/>
  <c r="M38" i="1"/>
  <c r="F41" i="1"/>
  <c r="F42" i="1"/>
  <c r="F43" i="1"/>
  <c r="F28" i="1"/>
  <c r="F29" i="1"/>
  <c r="F30" i="1"/>
  <c r="F53" i="1" l="1"/>
  <c r="F54" i="1"/>
  <c r="F55" i="1"/>
  <c r="F56" i="1"/>
  <c r="F57" i="1"/>
  <c r="F58" i="1"/>
  <c r="F59" i="1"/>
  <c r="F60" i="1"/>
  <c r="F61" i="1"/>
  <c r="F62" i="1"/>
  <c r="F63" i="1"/>
  <c r="F64" i="1"/>
  <c r="F319" i="1" l="1"/>
  <c r="F321" i="1"/>
  <c r="F322" i="1"/>
  <c r="F324" i="1"/>
  <c r="F306" i="1"/>
  <c r="F308" i="1"/>
  <c r="F309" i="1"/>
  <c r="F312" i="1"/>
  <c r="F293" i="1"/>
  <c r="F295" i="1"/>
  <c r="F296" i="1"/>
  <c r="F299" i="1"/>
  <c r="F270" i="1"/>
  <c r="F272" i="1"/>
  <c r="F274" i="1"/>
  <c r="F258" i="1"/>
  <c r="F259" i="1"/>
  <c r="F261" i="1"/>
  <c r="F262" i="1"/>
  <c r="F246" i="1"/>
  <c r="F248" i="1"/>
  <c r="F249" i="1"/>
  <c r="F251" i="1"/>
  <c r="F222" i="1"/>
  <c r="F223" i="1"/>
  <c r="F225" i="1"/>
  <c r="F226" i="1"/>
  <c r="F227" i="1"/>
  <c r="F228" i="1"/>
  <c r="F200" i="1"/>
  <c r="F201" i="1"/>
  <c r="F202" i="1"/>
  <c r="F204" i="1"/>
  <c r="F178" i="1"/>
  <c r="F180" i="1"/>
  <c r="F166" i="1"/>
  <c r="F167" i="1"/>
  <c r="F168" i="1"/>
  <c r="F169" i="1"/>
  <c r="F170" i="1"/>
  <c r="F171" i="1"/>
  <c r="F151" i="1"/>
  <c r="F152" i="1"/>
  <c r="F154" i="1"/>
  <c r="F155" i="1"/>
  <c r="F158" i="1"/>
  <c r="F133" i="1"/>
  <c r="F134" i="1"/>
  <c r="F137" i="1"/>
  <c r="F115" i="1"/>
  <c r="F116" i="1"/>
  <c r="F117" i="1"/>
  <c r="F118" i="1"/>
  <c r="F119" i="1"/>
  <c r="F120" i="1"/>
  <c r="F121" i="1"/>
  <c r="F123" i="1"/>
  <c r="F124" i="1"/>
  <c r="F111" i="1"/>
  <c r="F105" i="1"/>
  <c r="F106" i="1"/>
  <c r="F107" i="1"/>
  <c r="F108" i="1"/>
  <c r="F85" i="1"/>
  <c r="F86" i="1"/>
  <c r="F87" i="1"/>
  <c r="F90" i="1"/>
  <c r="F71" i="1"/>
  <c r="F73" i="1"/>
  <c r="F74" i="1"/>
  <c r="F75" i="1"/>
  <c r="F38" i="1"/>
  <c r="L394" i="3"/>
  <c r="L554" i="3" s="1"/>
  <c r="L395" i="3"/>
  <c r="L555" i="3" s="1"/>
  <c r="L396" i="3"/>
  <c r="L556" i="3" s="1"/>
  <c r="L397" i="3"/>
  <c r="L557" i="3" s="1"/>
  <c r="L398" i="3"/>
  <c r="L558" i="3" s="1"/>
  <c r="L399" i="3"/>
  <c r="L559" i="3" s="1"/>
  <c r="L400" i="3"/>
  <c r="L560" i="3" s="1"/>
  <c r="L401" i="3"/>
  <c r="L561" i="3" s="1"/>
  <c r="L402" i="3"/>
  <c r="L562" i="3" s="1"/>
  <c r="L403" i="3"/>
  <c r="L563" i="3" s="1"/>
  <c r="L404" i="3"/>
  <c r="L564" i="3" s="1"/>
  <c r="L405" i="3"/>
  <c r="J394" i="3"/>
  <c r="J554" i="3" s="1"/>
  <c r="K394" i="3"/>
  <c r="K554" i="3" s="1"/>
  <c r="J395" i="3"/>
  <c r="J555" i="3" s="1"/>
  <c r="K395" i="3"/>
  <c r="K555" i="3" s="1"/>
  <c r="M555" i="3" s="1"/>
  <c r="J396" i="3"/>
  <c r="K396" i="3"/>
  <c r="K556" i="3" s="1"/>
  <c r="J397" i="3"/>
  <c r="J557" i="3" s="1"/>
  <c r="K397" i="3"/>
  <c r="K557" i="3" s="1"/>
  <c r="M557" i="3" s="1"/>
  <c r="J398" i="3"/>
  <c r="J558" i="3" s="1"/>
  <c r="K398" i="3"/>
  <c r="K558" i="3" s="1"/>
  <c r="J399" i="3"/>
  <c r="J559" i="3" s="1"/>
  <c r="K399" i="3"/>
  <c r="K559" i="3" s="1"/>
  <c r="M559" i="3" s="1"/>
  <c r="J400" i="3"/>
  <c r="J560" i="3" s="1"/>
  <c r="K400" i="3"/>
  <c r="K560" i="3" s="1"/>
  <c r="J401" i="3"/>
  <c r="J561" i="3" s="1"/>
  <c r="K401" i="3"/>
  <c r="K561" i="3" s="1"/>
  <c r="M561" i="3" s="1"/>
  <c r="J402" i="3"/>
  <c r="J562" i="3" s="1"/>
  <c r="K402" i="3"/>
  <c r="K562" i="3" s="1"/>
  <c r="J403" i="3"/>
  <c r="J563" i="3" s="1"/>
  <c r="K403" i="3"/>
  <c r="K563" i="3" s="1"/>
  <c r="J404" i="3"/>
  <c r="J564" i="3" s="1"/>
  <c r="K404" i="3"/>
  <c r="K564" i="3" s="1"/>
  <c r="J405" i="3"/>
  <c r="J565" i="3" s="1"/>
  <c r="K405" i="3"/>
  <c r="K565" i="3" s="1"/>
  <c r="I405" i="3"/>
  <c r="I565" i="3" s="1"/>
  <c r="H405" i="3"/>
  <c r="H565" i="3" s="1"/>
  <c r="G405" i="3"/>
  <c r="G565" i="3" s="1"/>
  <c r="I404" i="3"/>
  <c r="I564" i="3" s="1"/>
  <c r="H404" i="3"/>
  <c r="H564" i="3" s="1"/>
  <c r="G404" i="3"/>
  <c r="I403" i="3"/>
  <c r="I563" i="3" s="1"/>
  <c r="H403" i="3"/>
  <c r="H563" i="3" s="1"/>
  <c r="G403" i="3"/>
  <c r="G563" i="3" s="1"/>
  <c r="I402" i="3"/>
  <c r="I562" i="3" s="1"/>
  <c r="H402" i="3"/>
  <c r="H562" i="3" s="1"/>
  <c r="G402" i="3"/>
  <c r="G562" i="3" s="1"/>
  <c r="I401" i="3"/>
  <c r="I561" i="3" s="1"/>
  <c r="H401" i="3"/>
  <c r="H561" i="3" s="1"/>
  <c r="G401" i="3"/>
  <c r="G561" i="3" s="1"/>
  <c r="I400" i="3"/>
  <c r="I560" i="3" s="1"/>
  <c r="H400" i="3"/>
  <c r="H560" i="3" s="1"/>
  <c r="G400" i="3"/>
  <c r="G560" i="3" s="1"/>
  <c r="I399" i="3"/>
  <c r="I559" i="3" s="1"/>
  <c r="H399" i="3"/>
  <c r="H559" i="3" s="1"/>
  <c r="G399" i="3"/>
  <c r="G559" i="3" s="1"/>
  <c r="I398" i="3"/>
  <c r="I558" i="3" s="1"/>
  <c r="H398" i="3"/>
  <c r="H558" i="3" s="1"/>
  <c r="G398" i="3"/>
  <c r="G558" i="3" s="1"/>
  <c r="I397" i="3"/>
  <c r="I557" i="3" s="1"/>
  <c r="H397" i="3"/>
  <c r="H557" i="3" s="1"/>
  <c r="G397" i="3"/>
  <c r="G557" i="3" s="1"/>
  <c r="I396" i="3"/>
  <c r="I556" i="3" s="1"/>
  <c r="H396" i="3"/>
  <c r="H556" i="3" s="1"/>
  <c r="G396" i="3"/>
  <c r="G556" i="3" s="1"/>
  <c r="I395" i="3"/>
  <c r="I555" i="3" s="1"/>
  <c r="H395" i="3"/>
  <c r="H555" i="3" s="1"/>
  <c r="G395" i="3"/>
  <c r="G555" i="3" s="1"/>
  <c r="I394" i="3"/>
  <c r="I554" i="3" s="1"/>
  <c r="H394" i="3"/>
  <c r="H554" i="3" s="1"/>
  <c r="G394" i="3"/>
  <c r="G554" i="3" s="1"/>
  <c r="D394" i="3"/>
  <c r="D554" i="3" s="1"/>
  <c r="E394" i="3"/>
  <c r="E554" i="3" s="1"/>
  <c r="D395" i="3"/>
  <c r="D555" i="3" s="1"/>
  <c r="E395" i="3"/>
  <c r="E555" i="3" s="1"/>
  <c r="D396" i="3"/>
  <c r="N318" i="3" s="1"/>
  <c r="E396" i="3"/>
  <c r="E556" i="3" s="1"/>
  <c r="D397" i="3"/>
  <c r="N254" i="3" s="1"/>
  <c r="E397" i="3"/>
  <c r="E557" i="3" s="1"/>
  <c r="D398" i="3"/>
  <c r="E398" i="3"/>
  <c r="E558" i="3" s="1"/>
  <c r="D399" i="3"/>
  <c r="D559" i="3" s="1"/>
  <c r="E399" i="3"/>
  <c r="E559" i="3" s="1"/>
  <c r="D400" i="3"/>
  <c r="N361" i="3" s="1"/>
  <c r="E400" i="3"/>
  <c r="E560" i="3" s="1"/>
  <c r="D401" i="3"/>
  <c r="D561" i="3" s="1"/>
  <c r="E401" i="3"/>
  <c r="E561" i="3" s="1"/>
  <c r="D402" i="3"/>
  <c r="D562" i="3" s="1"/>
  <c r="E402" i="3"/>
  <c r="D403" i="3"/>
  <c r="D563" i="3" s="1"/>
  <c r="E403" i="3"/>
  <c r="E563" i="3" s="1"/>
  <c r="D404" i="3"/>
  <c r="D564" i="3" s="1"/>
  <c r="E404" i="3"/>
  <c r="E564" i="3" s="1"/>
  <c r="D405" i="3"/>
  <c r="D565" i="3" s="1"/>
  <c r="E405" i="3"/>
  <c r="E565" i="3" s="1"/>
  <c r="C396" i="3"/>
  <c r="C556" i="3" s="1"/>
  <c r="C397" i="3"/>
  <c r="C557" i="3" s="1"/>
  <c r="C398" i="3"/>
  <c r="C558" i="3" s="1"/>
  <c r="C399" i="3"/>
  <c r="C559" i="3" s="1"/>
  <c r="C400" i="3"/>
  <c r="C560" i="3" s="1"/>
  <c r="C401" i="3"/>
  <c r="C561" i="3" s="1"/>
  <c r="C402" i="3"/>
  <c r="C562" i="3" s="1"/>
  <c r="C403" i="3"/>
  <c r="C404" i="3"/>
  <c r="C564" i="3" s="1"/>
  <c r="C405" i="3"/>
  <c r="C565" i="3" s="1"/>
  <c r="C395" i="3"/>
  <c r="C555" i="3" s="1"/>
  <c r="C394" i="3"/>
  <c r="C554" i="3" s="1"/>
  <c r="N387" i="3"/>
  <c r="N381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D393" i="3"/>
  <c r="C393" i="3"/>
  <c r="L393" i="3"/>
  <c r="E393" i="3"/>
  <c r="D326" i="1"/>
  <c r="D327" i="1"/>
  <c r="N79" i="1" s="1"/>
  <c r="D329" i="1"/>
  <c r="N115" i="1" s="1"/>
  <c r="D330" i="1"/>
  <c r="N35" i="1" s="1"/>
  <c r="D331" i="1"/>
  <c r="N117" i="1" s="1"/>
  <c r="D332" i="1"/>
  <c r="N118" i="1" s="1"/>
  <c r="D333" i="1"/>
  <c r="N119" i="1" s="1"/>
  <c r="D334" i="1"/>
  <c r="N180" i="1" s="1"/>
  <c r="D335" i="1"/>
  <c r="N121" i="1" s="1"/>
  <c r="D313" i="1"/>
  <c r="N316" i="1"/>
  <c r="D328" i="1"/>
  <c r="N7" i="1" s="1"/>
  <c r="H26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K25" i="4"/>
  <c r="J25" i="4"/>
  <c r="I25" i="4"/>
  <c r="H25" i="4"/>
  <c r="G25" i="4"/>
  <c r="F25" i="4"/>
  <c r="E25" i="4"/>
  <c r="D25" i="4"/>
  <c r="C25" i="4"/>
  <c r="B25" i="4"/>
  <c r="D202" i="3"/>
  <c r="N189" i="3" s="1"/>
  <c r="D519" i="3"/>
  <c r="D567" i="3" s="1"/>
  <c r="D204" i="3"/>
  <c r="N165" i="3" s="1"/>
  <c r="D521" i="3"/>
  <c r="D569" i="3" s="1"/>
  <c r="D205" i="3"/>
  <c r="N114" i="3" s="1"/>
  <c r="D557" i="3"/>
  <c r="D522" i="3"/>
  <c r="D570" i="3" s="1"/>
  <c r="D206" i="3"/>
  <c r="N141" i="3" s="1"/>
  <c r="D523" i="3"/>
  <c r="D571" i="3" s="1"/>
  <c r="D207" i="3"/>
  <c r="N129" i="3" s="1"/>
  <c r="D524" i="3"/>
  <c r="D572" i="3" s="1"/>
  <c r="D208" i="3"/>
  <c r="N13" i="3" s="1"/>
  <c r="D525" i="3"/>
  <c r="D573" i="3" s="1"/>
  <c r="D209" i="3"/>
  <c r="N144" i="3" s="1"/>
  <c r="D526" i="3"/>
  <c r="D574" i="3" s="1"/>
  <c r="D210" i="3"/>
  <c r="N171" i="3" s="1"/>
  <c r="D527" i="3"/>
  <c r="D575" i="3"/>
  <c r="K202" i="3"/>
  <c r="K541" i="3" s="1"/>
  <c r="K519" i="3"/>
  <c r="K567" i="3" s="1"/>
  <c r="K204" i="3"/>
  <c r="K543" i="3" s="1"/>
  <c r="K521" i="3"/>
  <c r="K569" i="3" s="1"/>
  <c r="K205" i="3"/>
  <c r="K544" i="3" s="1"/>
  <c r="K522" i="3"/>
  <c r="K570" i="3" s="1"/>
  <c r="K206" i="3"/>
  <c r="K545" i="3" s="1"/>
  <c r="K523" i="3"/>
  <c r="K571" i="3" s="1"/>
  <c r="K207" i="3"/>
  <c r="K546" i="3" s="1"/>
  <c r="K524" i="3"/>
  <c r="K572" i="3" s="1"/>
  <c r="K208" i="3"/>
  <c r="K547" i="3" s="1"/>
  <c r="K525" i="3"/>
  <c r="K573" i="3" s="1"/>
  <c r="K209" i="3"/>
  <c r="K548" i="3" s="1"/>
  <c r="K526" i="3"/>
  <c r="K574" i="3" s="1"/>
  <c r="K210" i="3"/>
  <c r="K549" i="3" s="1"/>
  <c r="K527" i="3"/>
  <c r="K575" i="3" s="1"/>
  <c r="L202" i="3"/>
  <c r="L541" i="3" s="1"/>
  <c r="L519" i="3"/>
  <c r="L567" i="3" s="1"/>
  <c r="L204" i="3"/>
  <c r="L543" i="3" s="1"/>
  <c r="L521" i="3"/>
  <c r="L569" i="3" s="1"/>
  <c r="L205" i="3"/>
  <c r="L544" i="3" s="1"/>
  <c r="L522" i="3"/>
  <c r="L570" i="3" s="1"/>
  <c r="L206" i="3"/>
  <c r="L545" i="3" s="1"/>
  <c r="L523" i="3"/>
  <c r="L571" i="3" s="1"/>
  <c r="L207" i="3"/>
  <c r="L546" i="3" s="1"/>
  <c r="L524" i="3"/>
  <c r="L572" i="3" s="1"/>
  <c r="L208" i="3"/>
  <c r="L547" i="3" s="1"/>
  <c r="L525" i="3"/>
  <c r="L573" i="3" s="1"/>
  <c r="L209" i="3"/>
  <c r="L548" i="3" s="1"/>
  <c r="L526" i="3"/>
  <c r="L574" i="3" s="1"/>
  <c r="L210" i="3"/>
  <c r="L549" i="3" s="1"/>
  <c r="L527" i="3"/>
  <c r="L575" i="3" s="1"/>
  <c r="J202" i="3"/>
  <c r="J541" i="3" s="1"/>
  <c r="J519" i="3"/>
  <c r="J567" i="3" s="1"/>
  <c r="J204" i="3"/>
  <c r="J543" i="3" s="1"/>
  <c r="J556" i="3"/>
  <c r="J521" i="3"/>
  <c r="J569" i="3" s="1"/>
  <c r="J205" i="3"/>
  <c r="J544" i="3" s="1"/>
  <c r="J522" i="3"/>
  <c r="J570" i="3" s="1"/>
  <c r="J206" i="3"/>
  <c r="J545" i="3" s="1"/>
  <c r="J523" i="3"/>
  <c r="J571" i="3" s="1"/>
  <c r="J207" i="3"/>
  <c r="J546" i="3" s="1"/>
  <c r="J524" i="3"/>
  <c r="J572" i="3" s="1"/>
  <c r="J208" i="3"/>
  <c r="J547" i="3" s="1"/>
  <c r="J525" i="3"/>
  <c r="J573" i="3" s="1"/>
  <c r="J209" i="3"/>
  <c r="J548" i="3" s="1"/>
  <c r="J526" i="3"/>
  <c r="J574" i="3" s="1"/>
  <c r="J210" i="3"/>
  <c r="J549" i="3" s="1"/>
  <c r="J527" i="3"/>
  <c r="J575" i="3" s="1"/>
  <c r="I202" i="3"/>
  <c r="I541" i="3" s="1"/>
  <c r="I519" i="3"/>
  <c r="I567" i="3" s="1"/>
  <c r="I204" i="3"/>
  <c r="I543" i="3" s="1"/>
  <c r="I521" i="3"/>
  <c r="I569" i="3" s="1"/>
  <c r="I205" i="3"/>
  <c r="I544" i="3" s="1"/>
  <c r="I522" i="3"/>
  <c r="I570" i="3" s="1"/>
  <c r="I206" i="3"/>
  <c r="I545" i="3" s="1"/>
  <c r="I523" i="3"/>
  <c r="I571" i="3" s="1"/>
  <c r="I207" i="3"/>
  <c r="I546" i="3" s="1"/>
  <c r="I524" i="3"/>
  <c r="I572" i="3" s="1"/>
  <c r="I208" i="3"/>
  <c r="I547" i="3" s="1"/>
  <c r="I525" i="3"/>
  <c r="I573" i="3" s="1"/>
  <c r="I209" i="3"/>
  <c r="I548" i="3" s="1"/>
  <c r="I526" i="3"/>
  <c r="I574" i="3" s="1"/>
  <c r="I210" i="3"/>
  <c r="I549" i="3" s="1"/>
  <c r="I527" i="3"/>
  <c r="I575" i="3"/>
  <c r="H202" i="3"/>
  <c r="H541" i="3" s="1"/>
  <c r="H519" i="3"/>
  <c r="H567" i="3" s="1"/>
  <c r="H204" i="3"/>
  <c r="H543" i="3" s="1"/>
  <c r="H521" i="3"/>
  <c r="H569" i="3" s="1"/>
  <c r="H205" i="3"/>
  <c r="H544" i="3" s="1"/>
  <c r="H522" i="3"/>
  <c r="H570" i="3" s="1"/>
  <c r="H206" i="3"/>
  <c r="H545" i="3" s="1"/>
  <c r="H523" i="3"/>
  <c r="H571" i="3" s="1"/>
  <c r="H207" i="3"/>
  <c r="H546" i="3" s="1"/>
  <c r="H524" i="3"/>
  <c r="H572" i="3" s="1"/>
  <c r="H208" i="3"/>
  <c r="H547" i="3" s="1"/>
  <c r="H525" i="3"/>
  <c r="H573" i="3" s="1"/>
  <c r="H209" i="3"/>
  <c r="H548" i="3" s="1"/>
  <c r="H526" i="3"/>
  <c r="H574" i="3" s="1"/>
  <c r="H210" i="3"/>
  <c r="H549" i="3" s="1"/>
  <c r="H527" i="3"/>
  <c r="H575" i="3" s="1"/>
  <c r="G202" i="3"/>
  <c r="G541" i="3" s="1"/>
  <c r="G519" i="3"/>
  <c r="G567" i="3" s="1"/>
  <c r="G204" i="3"/>
  <c r="G543" i="3" s="1"/>
  <c r="G521" i="3"/>
  <c r="G569" i="3" s="1"/>
  <c r="G205" i="3"/>
  <c r="G544" i="3" s="1"/>
  <c r="G522" i="3"/>
  <c r="G570" i="3" s="1"/>
  <c r="G206" i="3"/>
  <c r="G545" i="3" s="1"/>
  <c r="G523" i="3"/>
  <c r="G571" i="3" s="1"/>
  <c r="G207" i="3"/>
  <c r="G546" i="3" s="1"/>
  <c r="G524" i="3"/>
  <c r="G572" i="3" s="1"/>
  <c r="G208" i="3"/>
  <c r="G547" i="3" s="1"/>
  <c r="G525" i="3"/>
  <c r="G573" i="3" s="1"/>
  <c r="G209" i="3"/>
  <c r="G548" i="3" s="1"/>
  <c r="G526" i="3"/>
  <c r="G574" i="3" s="1"/>
  <c r="G210" i="3"/>
  <c r="G549" i="3" s="1"/>
  <c r="G527" i="3"/>
  <c r="G575" i="3" s="1"/>
  <c r="E202" i="3"/>
  <c r="E541" i="3" s="1"/>
  <c r="E519" i="3"/>
  <c r="E567" i="3" s="1"/>
  <c r="E204" i="3"/>
  <c r="E543" i="3" s="1"/>
  <c r="E521" i="3"/>
  <c r="E569" i="3" s="1"/>
  <c r="E205" i="3"/>
  <c r="E544" i="3" s="1"/>
  <c r="E522" i="3"/>
  <c r="E570" i="3" s="1"/>
  <c r="E206" i="3"/>
  <c r="E545" i="3" s="1"/>
  <c r="E523" i="3"/>
  <c r="E571" i="3" s="1"/>
  <c r="E207" i="3"/>
  <c r="E546" i="3" s="1"/>
  <c r="E524" i="3"/>
  <c r="E572" i="3" s="1"/>
  <c r="E208" i="3"/>
  <c r="E547" i="3" s="1"/>
  <c r="E525" i="3"/>
  <c r="E573" i="3" s="1"/>
  <c r="E209" i="3"/>
  <c r="E548" i="3" s="1"/>
  <c r="E526" i="3"/>
  <c r="E574" i="3" s="1"/>
  <c r="E210" i="3"/>
  <c r="E549" i="3" s="1"/>
  <c r="E562" i="3"/>
  <c r="E527" i="3"/>
  <c r="E575" i="3" s="1"/>
  <c r="C202" i="3"/>
  <c r="C541" i="3" s="1"/>
  <c r="C519" i="3"/>
  <c r="C567" i="3" s="1"/>
  <c r="C204" i="3"/>
  <c r="C543" i="3" s="1"/>
  <c r="C521" i="3"/>
  <c r="C569" i="3" s="1"/>
  <c r="C205" i="3"/>
  <c r="C544" i="3" s="1"/>
  <c r="C522" i="3"/>
  <c r="C570" i="3" s="1"/>
  <c r="C206" i="3"/>
  <c r="C545" i="3" s="1"/>
  <c r="C523" i="3"/>
  <c r="C571" i="3" s="1"/>
  <c r="C207" i="3"/>
  <c r="C546" i="3" s="1"/>
  <c r="C524" i="3"/>
  <c r="C572" i="3" s="1"/>
  <c r="C208" i="3"/>
  <c r="C547" i="3" s="1"/>
  <c r="C525" i="3"/>
  <c r="C573" i="3" s="1"/>
  <c r="C209" i="3"/>
  <c r="C548" i="3" s="1"/>
  <c r="C526" i="3"/>
  <c r="C574" i="3" s="1"/>
  <c r="C210" i="3"/>
  <c r="C549" i="3" s="1"/>
  <c r="C527" i="3"/>
  <c r="C575" i="3" s="1"/>
  <c r="D213" i="3"/>
  <c r="D552" i="3" s="1"/>
  <c r="D530" i="3"/>
  <c r="D578" i="3" s="1"/>
  <c r="K213" i="3"/>
  <c r="K552" i="3" s="1"/>
  <c r="K530" i="3"/>
  <c r="K578" i="3" s="1"/>
  <c r="L213" i="3"/>
  <c r="L552" i="3" s="1"/>
  <c r="L565" i="3"/>
  <c r="L530" i="3"/>
  <c r="L578" i="3" s="1"/>
  <c r="J213" i="3"/>
  <c r="J552" i="3" s="1"/>
  <c r="J530" i="3"/>
  <c r="J578" i="3" s="1"/>
  <c r="I213" i="3"/>
  <c r="I552" i="3" s="1"/>
  <c r="I530" i="3"/>
  <c r="I578" i="3" s="1"/>
  <c r="H213" i="3"/>
  <c r="H552" i="3" s="1"/>
  <c r="H530" i="3"/>
  <c r="H578" i="3" s="1"/>
  <c r="G213" i="3"/>
  <c r="G552" i="3" s="1"/>
  <c r="G530" i="3"/>
  <c r="G578" i="3" s="1"/>
  <c r="E213" i="3"/>
  <c r="E552" i="3" s="1"/>
  <c r="E530" i="3"/>
  <c r="E578" i="3" s="1"/>
  <c r="C213" i="3"/>
  <c r="C552" i="3" s="1"/>
  <c r="C530" i="3"/>
  <c r="C578" i="3" s="1"/>
  <c r="D212" i="3"/>
  <c r="D551" i="3" s="1"/>
  <c r="D529" i="3"/>
  <c r="D577" i="3" s="1"/>
  <c r="K212" i="3"/>
  <c r="K551" i="3" s="1"/>
  <c r="K529" i="3"/>
  <c r="K577" i="3" s="1"/>
  <c r="L212" i="3"/>
  <c r="L551" i="3" s="1"/>
  <c r="L529" i="3"/>
  <c r="L577" i="3" s="1"/>
  <c r="J212" i="3"/>
  <c r="J551" i="3" s="1"/>
  <c r="J529" i="3"/>
  <c r="J577" i="3" s="1"/>
  <c r="I212" i="3"/>
  <c r="I551" i="3" s="1"/>
  <c r="I529" i="3"/>
  <c r="I577" i="3" s="1"/>
  <c r="H212" i="3"/>
  <c r="H551" i="3" s="1"/>
  <c r="H529" i="3"/>
  <c r="H577" i="3" s="1"/>
  <c r="G212" i="3"/>
  <c r="G551" i="3" s="1"/>
  <c r="G564" i="3"/>
  <c r="G529" i="3"/>
  <c r="G577" i="3" s="1"/>
  <c r="E212" i="3"/>
  <c r="E551" i="3" s="1"/>
  <c r="E529" i="3"/>
  <c r="E577" i="3" s="1"/>
  <c r="C212" i="3"/>
  <c r="C551" i="3" s="1"/>
  <c r="C529" i="3"/>
  <c r="C577" i="3" s="1"/>
  <c r="D211" i="3"/>
  <c r="D550" i="3" s="1"/>
  <c r="D528" i="3"/>
  <c r="D576" i="3" s="1"/>
  <c r="K211" i="3"/>
  <c r="K550" i="3" s="1"/>
  <c r="K528" i="3"/>
  <c r="K576" i="3" s="1"/>
  <c r="L211" i="3"/>
  <c r="L550" i="3" s="1"/>
  <c r="L528" i="3"/>
  <c r="L576" i="3" s="1"/>
  <c r="J211" i="3"/>
  <c r="J550" i="3" s="1"/>
  <c r="J528" i="3"/>
  <c r="J576" i="3" s="1"/>
  <c r="I211" i="3"/>
  <c r="I550" i="3" s="1"/>
  <c r="I528" i="3"/>
  <c r="I576" i="3" s="1"/>
  <c r="H211" i="3"/>
  <c r="H550" i="3" s="1"/>
  <c r="H528" i="3"/>
  <c r="H576" i="3" s="1"/>
  <c r="G211" i="3"/>
  <c r="G550" i="3" s="1"/>
  <c r="G528" i="3"/>
  <c r="G576" i="3" s="1"/>
  <c r="E211" i="3"/>
  <c r="E550" i="3" s="1"/>
  <c r="E528" i="3"/>
  <c r="E576" i="3" s="1"/>
  <c r="C211" i="3"/>
  <c r="C550" i="3" s="1"/>
  <c r="C563" i="3"/>
  <c r="C528" i="3"/>
  <c r="C576" i="3" s="1"/>
  <c r="D203" i="3"/>
  <c r="N164" i="3" s="1"/>
  <c r="D520" i="3"/>
  <c r="D568" i="3" s="1"/>
  <c r="K203" i="3"/>
  <c r="K542" i="3" s="1"/>
  <c r="K520" i="3"/>
  <c r="K568" i="3" s="1"/>
  <c r="L203" i="3"/>
  <c r="L542" i="3" s="1"/>
  <c r="L520" i="3"/>
  <c r="L568" i="3" s="1"/>
  <c r="J203" i="3"/>
  <c r="J542" i="3" s="1"/>
  <c r="J520" i="3"/>
  <c r="J568" i="3" s="1"/>
  <c r="I203" i="3"/>
  <c r="I542" i="3" s="1"/>
  <c r="I520" i="3"/>
  <c r="I568" i="3" s="1"/>
  <c r="H203" i="3"/>
  <c r="H542" i="3" s="1"/>
  <c r="H520" i="3"/>
  <c r="H568" i="3" s="1"/>
  <c r="G203" i="3"/>
  <c r="G542" i="3" s="1"/>
  <c r="G520" i="3"/>
  <c r="G568" i="3" s="1"/>
  <c r="E203" i="3"/>
  <c r="E542" i="3" s="1"/>
  <c r="E520" i="3"/>
  <c r="E568" i="3" s="1"/>
  <c r="C203" i="3"/>
  <c r="C542" i="3" s="1"/>
  <c r="C520" i="3"/>
  <c r="C568" i="3" s="1"/>
  <c r="A537" i="3"/>
  <c r="F527" i="3"/>
  <c r="F522" i="3"/>
  <c r="D518" i="3"/>
  <c r="K518" i="3"/>
  <c r="L518" i="3"/>
  <c r="M518" i="3" s="1"/>
  <c r="J518" i="3"/>
  <c r="I518" i="3"/>
  <c r="H518" i="3"/>
  <c r="G518" i="3"/>
  <c r="E518" i="3"/>
  <c r="C518" i="3"/>
  <c r="M513" i="3"/>
  <c r="F513" i="3"/>
  <c r="N512" i="3"/>
  <c r="M512" i="3"/>
  <c r="N511" i="3"/>
  <c r="M511" i="3"/>
  <c r="F511" i="3"/>
  <c r="F509" i="3"/>
  <c r="M507" i="3"/>
  <c r="F507" i="3"/>
  <c r="M506" i="3"/>
  <c r="F506" i="3"/>
  <c r="D505" i="3"/>
  <c r="K505" i="3"/>
  <c r="L505" i="3"/>
  <c r="M505" i="3"/>
  <c r="J505" i="3"/>
  <c r="I505" i="3"/>
  <c r="H505" i="3"/>
  <c r="G505" i="3"/>
  <c r="E505" i="3"/>
  <c r="C505" i="3"/>
  <c r="N501" i="3"/>
  <c r="F500" i="3"/>
  <c r="F498" i="3"/>
  <c r="F496" i="3"/>
  <c r="F495" i="3"/>
  <c r="M494" i="3"/>
  <c r="F494" i="3"/>
  <c r="M493" i="3"/>
  <c r="F493" i="3"/>
  <c r="D492" i="3"/>
  <c r="K492" i="3"/>
  <c r="L492" i="3"/>
  <c r="M492" i="3" s="1"/>
  <c r="J492" i="3"/>
  <c r="I492" i="3"/>
  <c r="H492" i="3"/>
  <c r="G492" i="3"/>
  <c r="E492" i="3"/>
  <c r="C492" i="3"/>
  <c r="F490" i="3"/>
  <c r="N488" i="3"/>
  <c r="F488" i="3"/>
  <c r="M487" i="3"/>
  <c r="F487" i="3"/>
  <c r="M485" i="3"/>
  <c r="F485" i="3"/>
  <c r="N484" i="3"/>
  <c r="M484" i="3"/>
  <c r="F484" i="3"/>
  <c r="M483" i="3"/>
  <c r="F483" i="3"/>
  <c r="F482" i="3"/>
  <c r="M481" i="3"/>
  <c r="F481" i="3"/>
  <c r="M480" i="3"/>
  <c r="F480" i="3"/>
  <c r="D479" i="3"/>
  <c r="K479" i="3"/>
  <c r="L479" i="3"/>
  <c r="J479" i="3"/>
  <c r="I479" i="3"/>
  <c r="H479" i="3"/>
  <c r="G479" i="3"/>
  <c r="E479" i="3"/>
  <c r="C479" i="3"/>
  <c r="N475" i="3"/>
  <c r="M475" i="3"/>
  <c r="M474" i="3"/>
  <c r="F474" i="3"/>
  <c r="F472" i="3"/>
  <c r="M470" i="3"/>
  <c r="F470" i="3"/>
  <c r="N468" i="3"/>
  <c r="M468" i="3"/>
  <c r="F468" i="3"/>
  <c r="M467" i="3"/>
  <c r="F467" i="3"/>
  <c r="D466" i="3"/>
  <c r="F466" i="3" s="1"/>
  <c r="K466" i="3"/>
  <c r="L466" i="3"/>
  <c r="M466" i="3" s="1"/>
  <c r="J466" i="3"/>
  <c r="I466" i="3"/>
  <c r="H466" i="3"/>
  <c r="G466" i="3"/>
  <c r="E466" i="3"/>
  <c r="C466" i="3"/>
  <c r="M465" i="3"/>
  <c r="F463" i="3"/>
  <c r="N462" i="3"/>
  <c r="M462" i="3"/>
  <c r="F462" i="3"/>
  <c r="N461" i="3"/>
  <c r="M461" i="3"/>
  <c r="F461" i="3"/>
  <c r="M460" i="3"/>
  <c r="F460" i="3"/>
  <c r="M459" i="3"/>
  <c r="F459" i="3"/>
  <c r="M457" i="3"/>
  <c r="F457" i="3"/>
  <c r="F456" i="3"/>
  <c r="M455" i="3"/>
  <c r="F455" i="3"/>
  <c r="M454" i="3"/>
  <c r="F454" i="3"/>
  <c r="D453" i="3"/>
  <c r="K453" i="3"/>
  <c r="L453" i="3"/>
  <c r="M453" i="3" s="1"/>
  <c r="J453" i="3"/>
  <c r="I453" i="3"/>
  <c r="H453" i="3"/>
  <c r="G453" i="3"/>
  <c r="E453" i="3"/>
  <c r="C453" i="3"/>
  <c r="N448" i="3"/>
  <c r="M448" i="3"/>
  <c r="F448" i="3"/>
  <c r="F446" i="3"/>
  <c r="N444" i="3"/>
  <c r="M444" i="3"/>
  <c r="F444" i="3"/>
  <c r="M443" i="3"/>
  <c r="F443" i="3"/>
  <c r="M442" i="3"/>
  <c r="F442" i="3"/>
  <c r="M441" i="3"/>
  <c r="F441" i="3"/>
  <c r="D440" i="3"/>
  <c r="K440" i="3"/>
  <c r="L440" i="3"/>
  <c r="M440" i="3" s="1"/>
  <c r="J440" i="3"/>
  <c r="I440" i="3"/>
  <c r="H440" i="3"/>
  <c r="G440" i="3"/>
  <c r="E440" i="3"/>
  <c r="C440" i="3"/>
  <c r="N435" i="3"/>
  <c r="M435" i="3"/>
  <c r="F435" i="3"/>
  <c r="F434" i="3"/>
  <c r="M433" i="3"/>
  <c r="F433" i="3"/>
  <c r="N431" i="3"/>
  <c r="F431" i="3"/>
  <c r="M430" i="3"/>
  <c r="F430" i="3"/>
  <c r="N429" i="3"/>
  <c r="M429" i="3"/>
  <c r="F429" i="3"/>
  <c r="M428" i="3"/>
  <c r="F428" i="3"/>
  <c r="D427" i="3"/>
  <c r="K427" i="3"/>
  <c r="L427" i="3"/>
  <c r="J427" i="3"/>
  <c r="I427" i="3"/>
  <c r="H427" i="3"/>
  <c r="G427" i="3"/>
  <c r="E427" i="3"/>
  <c r="C427" i="3"/>
  <c r="F425" i="3"/>
  <c r="N423" i="3"/>
  <c r="F423" i="3"/>
  <c r="N422" i="3"/>
  <c r="M422" i="3"/>
  <c r="F422" i="3"/>
  <c r="M421" i="3"/>
  <c r="F421" i="3"/>
  <c r="M420" i="3"/>
  <c r="F420" i="3"/>
  <c r="M419" i="3"/>
  <c r="F419" i="3"/>
  <c r="M418" i="3"/>
  <c r="F418" i="3"/>
  <c r="M417" i="3"/>
  <c r="F417" i="3"/>
  <c r="M416" i="3"/>
  <c r="F416" i="3"/>
  <c r="M415" i="3"/>
  <c r="F415" i="3"/>
  <c r="A411" i="3"/>
  <c r="D380" i="3"/>
  <c r="F380" i="3" s="1"/>
  <c r="K380" i="3"/>
  <c r="L380" i="3"/>
  <c r="M380" i="3" s="1"/>
  <c r="J380" i="3"/>
  <c r="I380" i="3"/>
  <c r="H380" i="3"/>
  <c r="G380" i="3"/>
  <c r="E380" i="3"/>
  <c r="C380" i="3"/>
  <c r="M374" i="3"/>
  <c r="F374" i="3"/>
  <c r="D367" i="3"/>
  <c r="K367" i="3"/>
  <c r="L367" i="3"/>
  <c r="J367" i="3"/>
  <c r="I367" i="3"/>
  <c r="H367" i="3"/>
  <c r="G367" i="3"/>
  <c r="E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D354" i="3"/>
  <c r="F354" i="3" s="1"/>
  <c r="K354" i="3"/>
  <c r="L354" i="3"/>
  <c r="M354" i="3" s="1"/>
  <c r="J354" i="3"/>
  <c r="I354" i="3"/>
  <c r="H354" i="3"/>
  <c r="G354" i="3"/>
  <c r="E354" i="3"/>
  <c r="C354" i="3"/>
  <c r="F350" i="3"/>
  <c r="M349" i="3"/>
  <c r="F349" i="3"/>
  <c r="F347" i="3"/>
  <c r="F345" i="3"/>
  <c r="F344" i="3"/>
  <c r="M343" i="3"/>
  <c r="F343" i="3"/>
  <c r="M342" i="3"/>
  <c r="F342" i="3"/>
  <c r="D341" i="3"/>
  <c r="K341" i="3"/>
  <c r="L341" i="3"/>
  <c r="J341" i="3"/>
  <c r="I341" i="3"/>
  <c r="H341" i="3"/>
  <c r="G341" i="3"/>
  <c r="E341" i="3"/>
  <c r="F341" i="3" s="1"/>
  <c r="C341" i="3"/>
  <c r="M336" i="3"/>
  <c r="F336" i="3"/>
  <c r="M334" i="3"/>
  <c r="F334" i="3"/>
  <c r="M330" i="3"/>
  <c r="F330" i="3"/>
  <c r="M329" i="3"/>
  <c r="F329" i="3"/>
  <c r="D328" i="3"/>
  <c r="K328" i="3"/>
  <c r="L328" i="3"/>
  <c r="M328" i="3" s="1"/>
  <c r="J328" i="3"/>
  <c r="I328" i="3"/>
  <c r="H328" i="3"/>
  <c r="G328" i="3"/>
  <c r="E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D315" i="3"/>
  <c r="K315" i="3"/>
  <c r="L315" i="3"/>
  <c r="M315" i="3" s="1"/>
  <c r="J315" i="3"/>
  <c r="I315" i="3"/>
  <c r="H315" i="3"/>
  <c r="G315" i="3"/>
  <c r="E315" i="3"/>
  <c r="C315" i="3"/>
  <c r="N310" i="3"/>
  <c r="F310" i="3"/>
  <c r="N308" i="3"/>
  <c r="M304" i="3"/>
  <c r="F304" i="3"/>
  <c r="M303" i="3"/>
  <c r="F303" i="3"/>
  <c r="D302" i="3"/>
  <c r="F302" i="3" s="1"/>
  <c r="K302" i="3"/>
  <c r="L302" i="3"/>
  <c r="M302" i="3" s="1"/>
  <c r="J302" i="3"/>
  <c r="I302" i="3"/>
  <c r="H302" i="3"/>
  <c r="G302" i="3"/>
  <c r="E302" i="3"/>
  <c r="C302" i="3"/>
  <c r="N298" i="3"/>
  <c r="M297" i="3"/>
  <c r="F297" i="3"/>
  <c r="F295" i="3"/>
  <c r="F294" i="3"/>
  <c r="F293" i="3"/>
  <c r="M292" i="3"/>
  <c r="F292" i="3"/>
  <c r="M291" i="3"/>
  <c r="F291" i="3"/>
  <c r="M290" i="3"/>
  <c r="F290" i="3"/>
  <c r="D289" i="3"/>
  <c r="K289" i="3"/>
  <c r="L289" i="3"/>
  <c r="J289" i="3"/>
  <c r="I289" i="3"/>
  <c r="H289" i="3"/>
  <c r="G289" i="3"/>
  <c r="E289" i="3"/>
  <c r="C289" i="3"/>
  <c r="M284" i="3"/>
  <c r="F284" i="3"/>
  <c r="F282" i="3"/>
  <c r="M278" i="3"/>
  <c r="F278" i="3"/>
  <c r="M277" i="3"/>
  <c r="F277" i="3"/>
  <c r="D276" i="3"/>
  <c r="K276" i="3"/>
  <c r="L276" i="3"/>
  <c r="J276" i="3"/>
  <c r="I276" i="3"/>
  <c r="H276" i="3"/>
  <c r="G276" i="3"/>
  <c r="E276" i="3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D263" i="3"/>
  <c r="K263" i="3"/>
  <c r="L263" i="3"/>
  <c r="M263" i="3" s="1"/>
  <c r="J263" i="3"/>
  <c r="I263" i="3"/>
  <c r="H263" i="3"/>
  <c r="G263" i="3"/>
  <c r="E263" i="3"/>
  <c r="F263" i="3"/>
  <c r="C263" i="3"/>
  <c r="M258" i="3"/>
  <c r="F258" i="3"/>
  <c r="M256" i="3"/>
  <c r="F256" i="3"/>
  <c r="M254" i="3"/>
  <c r="F254" i="3"/>
  <c r="F253" i="3"/>
  <c r="M252" i="3"/>
  <c r="F252" i="3"/>
  <c r="M251" i="3"/>
  <c r="F251" i="3"/>
  <c r="D250" i="3"/>
  <c r="K250" i="3"/>
  <c r="L250" i="3"/>
  <c r="M250" i="3"/>
  <c r="J250" i="3"/>
  <c r="I250" i="3"/>
  <c r="H250" i="3"/>
  <c r="G250" i="3"/>
  <c r="E250" i="3"/>
  <c r="F250" i="3" s="1"/>
  <c r="C250" i="3"/>
  <c r="M245" i="3"/>
  <c r="F245" i="3"/>
  <c r="M243" i="3"/>
  <c r="F243" i="3"/>
  <c r="F241" i="3"/>
  <c r="F240" i="3"/>
  <c r="M239" i="3"/>
  <c r="F239" i="3"/>
  <c r="M238" i="3"/>
  <c r="F238" i="3"/>
  <c r="D237" i="3"/>
  <c r="K237" i="3"/>
  <c r="L237" i="3"/>
  <c r="M237" i="3" s="1"/>
  <c r="J237" i="3"/>
  <c r="I237" i="3"/>
  <c r="H237" i="3"/>
  <c r="G237" i="3"/>
  <c r="E237" i="3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A221" i="3"/>
  <c r="D201" i="3"/>
  <c r="K201" i="3"/>
  <c r="L201" i="3"/>
  <c r="J201" i="3"/>
  <c r="I201" i="3"/>
  <c r="H201" i="3"/>
  <c r="G201" i="3"/>
  <c r="E201" i="3"/>
  <c r="C201" i="3"/>
  <c r="F196" i="3"/>
  <c r="F194" i="3"/>
  <c r="M190" i="3"/>
  <c r="F190" i="3"/>
  <c r="M189" i="3"/>
  <c r="F189" i="3"/>
  <c r="D188" i="3"/>
  <c r="K188" i="3"/>
  <c r="L188" i="3"/>
  <c r="J188" i="3"/>
  <c r="I188" i="3"/>
  <c r="H188" i="3"/>
  <c r="G188" i="3"/>
  <c r="E188" i="3"/>
  <c r="C188" i="3"/>
  <c r="F183" i="3"/>
  <c r="M182" i="3"/>
  <c r="F182" i="3"/>
  <c r="M181" i="3"/>
  <c r="F181" i="3"/>
  <c r="F179" i="3"/>
  <c r="M178" i="3"/>
  <c r="F178" i="3"/>
  <c r="N177" i="3"/>
  <c r="M177" i="3"/>
  <c r="F177" i="3"/>
  <c r="M176" i="3"/>
  <c r="F176" i="3"/>
  <c r="D175" i="3"/>
  <c r="K175" i="3"/>
  <c r="L175" i="3"/>
  <c r="J175" i="3"/>
  <c r="I175" i="3"/>
  <c r="H175" i="3"/>
  <c r="G175" i="3"/>
  <c r="E175" i="3"/>
  <c r="F175" i="3" s="1"/>
  <c r="C175" i="3"/>
  <c r="F171" i="3"/>
  <c r="M170" i="3"/>
  <c r="F170" i="3"/>
  <c r="F168" i="3"/>
  <c r="M167" i="3"/>
  <c r="F167" i="3"/>
  <c r="F166" i="3"/>
  <c r="F165" i="3"/>
  <c r="M164" i="3"/>
  <c r="F164" i="3"/>
  <c r="M163" i="3"/>
  <c r="F163" i="3"/>
  <c r="D162" i="3"/>
  <c r="K162" i="3"/>
  <c r="L162" i="3"/>
  <c r="M162" i="3" s="1"/>
  <c r="J162" i="3"/>
  <c r="I162" i="3"/>
  <c r="H162" i="3"/>
  <c r="G162" i="3"/>
  <c r="E162" i="3"/>
  <c r="C162" i="3"/>
  <c r="F158" i="3"/>
  <c r="M157" i="3"/>
  <c r="F157" i="3"/>
  <c r="F155" i="3"/>
  <c r="F154" i="3"/>
  <c r="M153" i="3"/>
  <c r="F153" i="3"/>
  <c r="F152" i="3"/>
  <c r="M151" i="3"/>
  <c r="F151" i="3"/>
  <c r="M150" i="3"/>
  <c r="F150" i="3"/>
  <c r="D149" i="3"/>
  <c r="K149" i="3"/>
  <c r="L149" i="3"/>
  <c r="M149" i="3" s="1"/>
  <c r="J149" i="3"/>
  <c r="I149" i="3"/>
  <c r="H149" i="3"/>
  <c r="G149" i="3"/>
  <c r="E149" i="3"/>
  <c r="F149" i="3"/>
  <c r="C149" i="3"/>
  <c r="N138" i="3"/>
  <c r="M138" i="3"/>
  <c r="F138" i="3"/>
  <c r="M137" i="3"/>
  <c r="F137" i="3"/>
  <c r="D136" i="3"/>
  <c r="K136" i="3"/>
  <c r="L136" i="3"/>
  <c r="M136" i="3" s="1"/>
  <c r="J136" i="3"/>
  <c r="I136" i="3"/>
  <c r="H136" i="3"/>
  <c r="G136" i="3"/>
  <c r="E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D123" i="3"/>
  <c r="K123" i="3"/>
  <c r="L123" i="3"/>
  <c r="J123" i="3"/>
  <c r="I123" i="3"/>
  <c r="H123" i="3"/>
  <c r="G123" i="3"/>
  <c r="E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D110" i="3"/>
  <c r="K110" i="3"/>
  <c r="L110" i="3"/>
  <c r="M110" i="3" s="1"/>
  <c r="J110" i="3"/>
  <c r="I110" i="3"/>
  <c r="H110" i="3"/>
  <c r="G110" i="3"/>
  <c r="E110" i="3"/>
  <c r="C110" i="3"/>
  <c r="F105" i="3"/>
  <c r="M99" i="3"/>
  <c r="F99" i="3"/>
  <c r="M98" i="3"/>
  <c r="F98" i="3"/>
  <c r="D97" i="3"/>
  <c r="K97" i="3"/>
  <c r="L97" i="3"/>
  <c r="J97" i="3"/>
  <c r="I97" i="3"/>
  <c r="H97" i="3"/>
  <c r="G97" i="3"/>
  <c r="E97" i="3"/>
  <c r="C97" i="3"/>
  <c r="M92" i="3"/>
  <c r="F92" i="3"/>
  <c r="M86" i="3"/>
  <c r="F86" i="3"/>
  <c r="M85" i="3"/>
  <c r="F85" i="3"/>
  <c r="D84" i="3"/>
  <c r="K84" i="3"/>
  <c r="L84" i="3"/>
  <c r="M84" i="3" s="1"/>
  <c r="J84" i="3"/>
  <c r="I84" i="3"/>
  <c r="H84" i="3"/>
  <c r="G84" i="3"/>
  <c r="E84" i="3"/>
  <c r="F84" i="3" s="1"/>
  <c r="C84" i="3"/>
  <c r="N81" i="3"/>
  <c r="F81" i="3"/>
  <c r="F80" i="3"/>
  <c r="M79" i="3"/>
  <c r="F79" i="3"/>
  <c r="M77" i="3"/>
  <c r="F77" i="3"/>
  <c r="F76" i="3"/>
  <c r="F75" i="3"/>
  <c r="M74" i="3"/>
  <c r="F74" i="3"/>
  <c r="M73" i="3"/>
  <c r="F73" i="3"/>
  <c r="M72" i="3"/>
  <c r="F72" i="3"/>
  <c r="D71" i="3"/>
  <c r="K71" i="3"/>
  <c r="L71" i="3"/>
  <c r="M71" i="3" s="1"/>
  <c r="J71" i="3"/>
  <c r="I71" i="3"/>
  <c r="H71" i="3"/>
  <c r="G71" i="3"/>
  <c r="E71" i="3"/>
  <c r="C71" i="3"/>
  <c r="M66" i="3"/>
  <c r="F66" i="3"/>
  <c r="F64" i="3"/>
  <c r="F61" i="3"/>
  <c r="M60" i="3"/>
  <c r="F60" i="3"/>
  <c r="M59" i="3"/>
  <c r="F59" i="3"/>
  <c r="D58" i="3"/>
  <c r="K58" i="3"/>
  <c r="L58" i="3"/>
  <c r="J58" i="3"/>
  <c r="I58" i="3"/>
  <c r="H58" i="3"/>
  <c r="G58" i="3"/>
  <c r="E58" i="3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D45" i="3"/>
  <c r="K45" i="3"/>
  <c r="L45" i="3"/>
  <c r="J45" i="3"/>
  <c r="I45" i="3"/>
  <c r="H45" i="3"/>
  <c r="G45" i="3"/>
  <c r="E45" i="3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D32" i="3"/>
  <c r="K32" i="3"/>
  <c r="L32" i="3"/>
  <c r="J32" i="3"/>
  <c r="I32" i="3"/>
  <c r="H32" i="3"/>
  <c r="G32" i="3"/>
  <c r="E32" i="3"/>
  <c r="C32" i="3"/>
  <c r="M27" i="3"/>
  <c r="F27" i="3"/>
  <c r="M25" i="3"/>
  <c r="F25" i="3"/>
  <c r="F23" i="3"/>
  <c r="M22" i="3"/>
  <c r="F22" i="3"/>
  <c r="M21" i="3"/>
  <c r="F21" i="3"/>
  <c r="M20" i="3"/>
  <c r="F20" i="3"/>
  <c r="D19" i="3"/>
  <c r="K19" i="3"/>
  <c r="L19" i="3"/>
  <c r="M19" i="3"/>
  <c r="J19" i="3"/>
  <c r="I19" i="3"/>
  <c r="H19" i="3"/>
  <c r="G19" i="3"/>
  <c r="E19" i="3"/>
  <c r="F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5" i="2"/>
  <c r="H27" i="2" s="1"/>
  <c r="G25" i="2"/>
  <c r="G27" i="2" s="1"/>
  <c r="D25" i="2"/>
  <c r="D27" i="2" s="1"/>
  <c r="E25" i="2"/>
  <c r="E27" i="2" s="1"/>
  <c r="C25" i="2"/>
  <c r="C27" i="2" s="1"/>
  <c r="H26" i="2"/>
  <c r="G26" i="2"/>
  <c r="D26" i="2"/>
  <c r="E26" i="2"/>
  <c r="C26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E138" i="1"/>
  <c r="D185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H327" i="1"/>
  <c r="I327" i="1"/>
  <c r="J327" i="1"/>
  <c r="K327" i="1"/>
  <c r="H328" i="1"/>
  <c r="I328" i="1"/>
  <c r="J328" i="1"/>
  <c r="K328" i="1"/>
  <c r="M328" i="1" s="1"/>
  <c r="H329" i="1"/>
  <c r="I329" i="1"/>
  <c r="J329" i="1"/>
  <c r="K329" i="1"/>
  <c r="H330" i="1"/>
  <c r="I330" i="1"/>
  <c r="J330" i="1"/>
  <c r="K330" i="1"/>
  <c r="M330" i="1" s="1"/>
  <c r="H331" i="1"/>
  <c r="I331" i="1"/>
  <c r="J331" i="1"/>
  <c r="K331" i="1"/>
  <c r="H332" i="1"/>
  <c r="I332" i="1"/>
  <c r="J332" i="1"/>
  <c r="K332" i="1"/>
  <c r="M332" i="1" s="1"/>
  <c r="H333" i="1"/>
  <c r="I333" i="1"/>
  <c r="J333" i="1"/>
  <c r="K333" i="1"/>
  <c r="H334" i="1"/>
  <c r="I334" i="1"/>
  <c r="J334" i="1"/>
  <c r="K334" i="1"/>
  <c r="M334" i="1" s="1"/>
  <c r="H335" i="1"/>
  <c r="I335" i="1"/>
  <c r="J335" i="1"/>
  <c r="K335" i="1"/>
  <c r="H336" i="1"/>
  <c r="I336" i="1"/>
  <c r="J336" i="1"/>
  <c r="K336" i="1"/>
  <c r="M336" i="1" s="1"/>
  <c r="H337" i="1"/>
  <c r="I337" i="1"/>
  <c r="J337" i="1"/>
  <c r="K337" i="1"/>
  <c r="H338" i="1"/>
  <c r="I338" i="1"/>
  <c r="J338" i="1"/>
  <c r="K338" i="1"/>
  <c r="M338" i="1" s="1"/>
  <c r="G338" i="1"/>
  <c r="G337" i="1"/>
  <c r="G336" i="1"/>
  <c r="G335" i="1"/>
  <c r="G334" i="1"/>
  <c r="G333" i="1"/>
  <c r="G332" i="1"/>
  <c r="G331" i="1"/>
  <c r="G330" i="1"/>
  <c r="G329" i="1"/>
  <c r="G328" i="1"/>
  <c r="G327" i="1"/>
  <c r="D337" i="1"/>
  <c r="N123" i="1" s="1"/>
  <c r="E327" i="1"/>
  <c r="E328" i="1"/>
  <c r="E329" i="1"/>
  <c r="E330" i="1"/>
  <c r="E331" i="1"/>
  <c r="E332" i="1"/>
  <c r="E333" i="1"/>
  <c r="E334" i="1"/>
  <c r="E335" i="1"/>
  <c r="D336" i="1"/>
  <c r="N28" i="1" s="1"/>
  <c r="E336" i="1"/>
  <c r="E337" i="1"/>
  <c r="D338" i="1"/>
  <c r="N30" i="1" s="1"/>
  <c r="E338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L326" i="1"/>
  <c r="K326" i="1"/>
  <c r="J326" i="1"/>
  <c r="I326" i="1"/>
  <c r="H326" i="1"/>
  <c r="G326" i="1"/>
  <c r="E326" i="1"/>
  <c r="C326" i="1"/>
  <c r="F317" i="1"/>
  <c r="F316" i="1"/>
  <c r="M315" i="1"/>
  <c r="F315" i="1"/>
  <c r="M314" i="1"/>
  <c r="F314" i="1"/>
  <c r="F326" i="1"/>
  <c r="H159" i="1"/>
  <c r="D232" i="1"/>
  <c r="I172" i="1"/>
  <c r="E65" i="1"/>
  <c r="H266" i="1"/>
  <c r="H65" i="1"/>
  <c r="K185" i="1"/>
  <c r="C206" i="1"/>
  <c r="E253" i="1"/>
  <c r="L78" i="1"/>
  <c r="L91" i="1"/>
  <c r="C300" i="1"/>
  <c r="D300" i="1"/>
  <c r="L313" i="1"/>
  <c r="K313" i="1"/>
  <c r="J313" i="1"/>
  <c r="I313" i="1"/>
  <c r="H313" i="1"/>
  <c r="G313" i="1"/>
  <c r="E313" i="1"/>
  <c r="C313" i="1"/>
  <c r="F304" i="1"/>
  <c r="F301" i="1"/>
  <c r="L300" i="1"/>
  <c r="K300" i="1"/>
  <c r="J300" i="1"/>
  <c r="I300" i="1"/>
  <c r="H300" i="1"/>
  <c r="G300" i="1"/>
  <c r="E300" i="1"/>
  <c r="F290" i="1"/>
  <c r="M289" i="1"/>
  <c r="F289" i="1"/>
  <c r="M288" i="1"/>
  <c r="F288" i="1"/>
  <c r="G284" i="1"/>
  <c r="A283" i="1"/>
  <c r="L279" i="1"/>
  <c r="M279" i="1" s="1"/>
  <c r="K279" i="1"/>
  <c r="J279" i="1"/>
  <c r="I279" i="1"/>
  <c r="H279" i="1"/>
  <c r="G279" i="1"/>
  <c r="E279" i="1"/>
  <c r="D279" i="1"/>
  <c r="C279" i="1"/>
  <c r="M274" i="1"/>
  <c r="M272" i="1"/>
  <c r="F269" i="1"/>
  <c r="M268" i="1"/>
  <c r="F268" i="1"/>
  <c r="M267" i="1"/>
  <c r="F267" i="1"/>
  <c r="L266" i="1"/>
  <c r="K266" i="1"/>
  <c r="J266" i="1"/>
  <c r="I266" i="1"/>
  <c r="G266" i="1"/>
  <c r="E266" i="1"/>
  <c r="D266" i="1"/>
  <c r="C266" i="1"/>
  <c r="M261" i="1"/>
  <c r="M259" i="1"/>
  <c r="M258" i="1"/>
  <c r="M257" i="1"/>
  <c r="F257" i="1"/>
  <c r="M256" i="1"/>
  <c r="F256" i="1"/>
  <c r="M255" i="1"/>
  <c r="F255" i="1"/>
  <c r="M254" i="1"/>
  <c r="F254" i="1"/>
  <c r="L253" i="1"/>
  <c r="M253" i="1" s="1"/>
  <c r="K253" i="1"/>
  <c r="J253" i="1"/>
  <c r="I253" i="1"/>
  <c r="H253" i="1"/>
  <c r="G253" i="1"/>
  <c r="D253" i="1"/>
  <c r="C253" i="1"/>
  <c r="M248" i="1"/>
  <c r="M246" i="1"/>
  <c r="F244" i="1"/>
  <c r="F243" i="1"/>
  <c r="M242" i="1"/>
  <c r="F242" i="1"/>
  <c r="M241" i="1"/>
  <c r="F241" i="1"/>
  <c r="G237" i="1"/>
  <c r="A236" i="1"/>
  <c r="L232" i="1"/>
  <c r="K232" i="1"/>
  <c r="M232" i="1" s="1"/>
  <c r="J232" i="1"/>
  <c r="I232" i="1"/>
  <c r="H232" i="1"/>
  <c r="G232" i="1"/>
  <c r="E232" i="1"/>
  <c r="F232" i="1" s="1"/>
  <c r="C232" i="1"/>
  <c r="M226" i="1"/>
  <c r="M225" i="1"/>
  <c r="M221" i="1"/>
  <c r="F221" i="1"/>
  <c r="M220" i="1"/>
  <c r="F220" i="1"/>
  <c r="L219" i="1"/>
  <c r="K219" i="1"/>
  <c r="J219" i="1"/>
  <c r="I219" i="1"/>
  <c r="H219" i="1"/>
  <c r="G219" i="1"/>
  <c r="E219" i="1"/>
  <c r="D219" i="1"/>
  <c r="F219" i="1" s="1"/>
  <c r="C219" i="1"/>
  <c r="F215" i="1"/>
  <c r="M214" i="1"/>
  <c r="F214" i="1"/>
  <c r="M213" i="1"/>
  <c r="F213" i="1"/>
  <c r="M212" i="1"/>
  <c r="F212" i="1"/>
  <c r="M210" i="1"/>
  <c r="F210" i="1"/>
  <c r="F209" i="1"/>
  <c r="M208" i="1"/>
  <c r="F208" i="1"/>
  <c r="M207" i="1"/>
  <c r="F207" i="1"/>
  <c r="L206" i="1"/>
  <c r="K206" i="1"/>
  <c r="M206" i="1"/>
  <c r="J206" i="1"/>
  <c r="I206" i="1"/>
  <c r="G206" i="1"/>
  <c r="E206" i="1"/>
  <c r="F206" i="1" s="1"/>
  <c r="D206" i="1"/>
  <c r="M205" i="1"/>
  <c r="F205" i="1"/>
  <c r="M202" i="1"/>
  <c r="M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J185" i="1"/>
  <c r="I185" i="1"/>
  <c r="H185" i="1"/>
  <c r="G185" i="1"/>
  <c r="E185" i="1"/>
  <c r="C185" i="1"/>
  <c r="M180" i="1"/>
  <c r="M178" i="1"/>
  <c r="F176" i="1"/>
  <c r="F175" i="1"/>
  <c r="M174" i="1"/>
  <c r="F174" i="1"/>
  <c r="M173" i="1"/>
  <c r="F173" i="1"/>
  <c r="L172" i="1"/>
  <c r="K172" i="1"/>
  <c r="J172" i="1"/>
  <c r="H172" i="1"/>
  <c r="G172" i="1"/>
  <c r="E172" i="1"/>
  <c r="F172" i="1" s="1"/>
  <c r="D172" i="1"/>
  <c r="C172" i="1"/>
  <c r="M167" i="1"/>
  <c r="M165" i="1"/>
  <c r="F165" i="1"/>
  <c r="F164" i="1"/>
  <c r="M163" i="1"/>
  <c r="F163" i="1"/>
  <c r="M162" i="1"/>
  <c r="F162" i="1"/>
  <c r="M161" i="1"/>
  <c r="F161" i="1"/>
  <c r="M160" i="1"/>
  <c r="F160" i="1"/>
  <c r="L159" i="1"/>
  <c r="K159" i="1"/>
  <c r="J159" i="1"/>
  <c r="I159" i="1"/>
  <c r="G159" i="1"/>
  <c r="E159" i="1"/>
  <c r="D159" i="1"/>
  <c r="C159" i="1"/>
  <c r="M150" i="1"/>
  <c r="F150" i="1"/>
  <c r="M149" i="1"/>
  <c r="F149" i="1"/>
  <c r="M147" i="1"/>
  <c r="F147" i="1"/>
  <c r="G143" i="1"/>
  <c r="A142" i="1"/>
  <c r="L138" i="1"/>
  <c r="K138" i="1"/>
  <c r="J138" i="1"/>
  <c r="I138" i="1"/>
  <c r="H138" i="1"/>
  <c r="G138" i="1"/>
  <c r="D138" i="1"/>
  <c r="F138" i="1" s="1"/>
  <c r="C138" i="1"/>
  <c r="F131" i="1"/>
  <c r="F130" i="1"/>
  <c r="F129" i="1"/>
  <c r="M128" i="1"/>
  <c r="F128" i="1"/>
  <c r="M127" i="1"/>
  <c r="F127" i="1"/>
  <c r="M126" i="1"/>
  <c r="F126" i="1"/>
  <c r="L125" i="1"/>
  <c r="K125" i="1"/>
  <c r="M125" i="1" s="1"/>
  <c r="J125" i="1"/>
  <c r="I125" i="1"/>
  <c r="H125" i="1"/>
  <c r="G125" i="1"/>
  <c r="E125" i="1"/>
  <c r="D125" i="1"/>
  <c r="F125" i="1" s="1"/>
  <c r="C125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M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E91" i="1"/>
  <c r="D91" i="1"/>
  <c r="F91" i="1" s="1"/>
  <c r="C91" i="1"/>
  <c r="M86" i="1"/>
  <c r="M84" i="1"/>
  <c r="F84" i="1"/>
  <c r="F83" i="1"/>
  <c r="M82" i="1"/>
  <c r="F82" i="1"/>
  <c r="M81" i="1"/>
  <c r="F81" i="1"/>
  <c r="M80" i="1"/>
  <c r="F80" i="1"/>
  <c r="M79" i="1"/>
  <c r="F79" i="1"/>
  <c r="K78" i="1"/>
  <c r="M78" i="1" s="1"/>
  <c r="J78" i="1"/>
  <c r="I78" i="1"/>
  <c r="H78" i="1"/>
  <c r="G78" i="1"/>
  <c r="E78" i="1"/>
  <c r="D78" i="1"/>
  <c r="C78" i="1"/>
  <c r="M73" i="1"/>
  <c r="M71" i="1"/>
  <c r="F69" i="1"/>
  <c r="F68" i="1"/>
  <c r="M67" i="1"/>
  <c r="F67" i="1"/>
  <c r="M66" i="1"/>
  <c r="F66" i="1"/>
  <c r="L65" i="1"/>
  <c r="K65" i="1"/>
  <c r="J65" i="1"/>
  <c r="I65" i="1"/>
  <c r="G65" i="1"/>
  <c r="D65" i="1"/>
  <c r="F65" i="1"/>
  <c r="C65" i="1"/>
  <c r="M64" i="1"/>
  <c r="M63" i="1"/>
  <c r="M61" i="1"/>
  <c r="M60" i="1"/>
  <c r="M59" i="1"/>
  <c r="M58" i="1"/>
  <c r="M56" i="1"/>
  <c r="M55" i="1"/>
  <c r="M54" i="1"/>
  <c r="M53" i="1"/>
  <c r="G49" i="1"/>
  <c r="A48" i="1"/>
  <c r="L44" i="1"/>
  <c r="K44" i="1"/>
  <c r="J44" i="1"/>
  <c r="I44" i="1"/>
  <c r="H44" i="1"/>
  <c r="G44" i="1"/>
  <c r="E44" i="1"/>
  <c r="D44" i="1"/>
  <c r="C44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M31" i="1" s="1"/>
  <c r="K31" i="1"/>
  <c r="J31" i="1"/>
  <c r="I31" i="1"/>
  <c r="H31" i="1"/>
  <c r="G31" i="1"/>
  <c r="E31" i="1"/>
  <c r="D31" i="1"/>
  <c r="C31" i="1"/>
  <c r="F27" i="1"/>
  <c r="M26" i="1"/>
  <c r="F26" i="1"/>
  <c r="F25" i="1"/>
  <c r="M24" i="1"/>
  <c r="F24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F18" i="1" s="1"/>
  <c r="C18" i="1"/>
  <c r="M17" i="1"/>
  <c r="F17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M18" i="1"/>
  <c r="M91" i="1"/>
  <c r="F31" i="1"/>
  <c r="M159" i="1"/>
  <c r="M172" i="1"/>
  <c r="M44" i="1"/>
  <c r="M300" i="1"/>
  <c r="N27" i="1"/>
  <c r="F112" i="1" l="1"/>
  <c r="M112" i="1"/>
  <c r="F78" i="1"/>
  <c r="F313" i="1"/>
  <c r="M326" i="1"/>
  <c r="M97" i="3"/>
  <c r="M276" i="3"/>
  <c r="F276" i="3"/>
  <c r="M289" i="3"/>
  <c r="F289" i="3"/>
  <c r="F162" i="3"/>
  <c r="M201" i="3"/>
  <c r="F201" i="3"/>
  <c r="F237" i="3"/>
  <c r="F328" i="3"/>
  <c r="M341" i="3"/>
  <c r="M367" i="3"/>
  <c r="F367" i="3"/>
  <c r="M479" i="3"/>
  <c r="F479" i="3"/>
  <c r="F505" i="3"/>
  <c r="F393" i="3"/>
  <c r="M393" i="3"/>
  <c r="M529" i="3"/>
  <c r="N425" i="3"/>
  <c r="F524" i="3"/>
  <c r="M403" i="3"/>
  <c r="F27" i="2"/>
  <c r="N34" i="1"/>
  <c r="N205" i="1"/>
  <c r="F159" i="1"/>
  <c r="N15" i="1"/>
  <c r="M65" i="1"/>
  <c r="M185" i="1"/>
  <c r="N166" i="1"/>
  <c r="N290" i="1"/>
  <c r="N269" i="1"/>
  <c r="F185" i="1"/>
  <c r="F453" i="3"/>
  <c r="F526" i="3"/>
  <c r="M45" i="3"/>
  <c r="N16" i="3"/>
  <c r="F45" i="3"/>
  <c r="F44" i="1"/>
  <c r="M266" i="1"/>
  <c r="N215" i="1"/>
  <c r="N23" i="1"/>
  <c r="N102" i="1"/>
  <c r="N149" i="1"/>
  <c r="N209" i="1"/>
  <c r="N55" i="1"/>
  <c r="F266" i="1"/>
  <c r="N128" i="1"/>
  <c r="F315" i="3"/>
  <c r="F440" i="3"/>
  <c r="M32" i="3"/>
  <c r="F32" i="3"/>
  <c r="N56" i="3"/>
  <c r="M58" i="3"/>
  <c r="F58" i="3"/>
  <c r="F71" i="3"/>
  <c r="F97" i="3"/>
  <c r="F110" i="3"/>
  <c r="M123" i="3"/>
  <c r="F123" i="3"/>
  <c r="N134" i="3"/>
  <c r="F136" i="3"/>
  <c r="M175" i="3"/>
  <c r="M188" i="3"/>
  <c r="F188" i="3"/>
  <c r="M427" i="3"/>
  <c r="F427" i="3"/>
  <c r="N455" i="3"/>
  <c r="F492" i="3"/>
  <c r="F518" i="3"/>
  <c r="F521" i="3"/>
  <c r="F523" i="3"/>
  <c r="F525" i="3"/>
  <c r="F253" i="1"/>
  <c r="M138" i="1"/>
  <c r="M219" i="1"/>
  <c r="F279" i="1"/>
  <c r="F300" i="1"/>
  <c r="N181" i="3"/>
  <c r="M521" i="3"/>
  <c r="M522" i="3"/>
  <c r="M523" i="3"/>
  <c r="M524" i="3"/>
  <c r="N456" i="3"/>
  <c r="N226" i="3"/>
  <c r="N8" i="3"/>
  <c r="N73" i="3"/>
  <c r="N67" i="1"/>
  <c r="F334" i="1"/>
  <c r="G26" i="6"/>
  <c r="I26" i="6" s="1"/>
  <c r="M572" i="3"/>
  <c r="N481" i="3"/>
  <c r="N507" i="3"/>
  <c r="F519" i="3"/>
  <c r="F529" i="3"/>
  <c r="F530" i="3"/>
  <c r="H214" i="3"/>
  <c r="N11" i="3"/>
  <c r="N47" i="3"/>
  <c r="N112" i="3"/>
  <c r="N116" i="3"/>
  <c r="N125" i="3"/>
  <c r="N242" i="1"/>
  <c r="L531" i="3"/>
  <c r="N482" i="3"/>
  <c r="N493" i="3"/>
  <c r="F520" i="3"/>
  <c r="F528" i="3"/>
  <c r="C531" i="3"/>
  <c r="J406" i="3"/>
  <c r="N233" i="3"/>
  <c r="N244" i="3"/>
  <c r="N251" i="3"/>
  <c r="N269" i="3"/>
  <c r="N317" i="3"/>
  <c r="N322" i="3"/>
  <c r="N324" i="3"/>
  <c r="N334" i="3"/>
  <c r="N18" i="3"/>
  <c r="N41" i="3"/>
  <c r="F26" i="2"/>
  <c r="N199" i="1"/>
  <c r="N63" i="1"/>
  <c r="F395" i="3"/>
  <c r="E406" i="3"/>
  <c r="N85" i="3"/>
  <c r="N271" i="1"/>
  <c r="N164" i="1"/>
  <c r="N175" i="1"/>
  <c r="N303" i="1"/>
  <c r="N174" i="1"/>
  <c r="N33" i="1"/>
  <c r="N196" i="1"/>
  <c r="N213" i="1"/>
  <c r="N104" i="1"/>
  <c r="N289" i="1"/>
  <c r="N59" i="1"/>
  <c r="N320" i="1"/>
  <c r="H339" i="1"/>
  <c r="M567" i="3"/>
  <c r="M575" i="3"/>
  <c r="M519" i="3"/>
  <c r="M520" i="3"/>
  <c r="M525" i="3"/>
  <c r="M526" i="3"/>
  <c r="M527" i="3"/>
  <c r="M528" i="3"/>
  <c r="M530" i="3"/>
  <c r="H531" i="3"/>
  <c r="F576" i="3"/>
  <c r="F577" i="3"/>
  <c r="F578" i="3"/>
  <c r="N418" i="3"/>
  <c r="N471" i="3"/>
  <c r="N477" i="3"/>
  <c r="N486" i="3"/>
  <c r="N490" i="3"/>
  <c r="F568" i="3"/>
  <c r="F575" i="3"/>
  <c r="M565" i="3"/>
  <c r="M563" i="3"/>
  <c r="N230" i="3"/>
  <c r="N272" i="3"/>
  <c r="F399" i="3"/>
  <c r="C566" i="3"/>
  <c r="F561" i="3"/>
  <c r="F557" i="3"/>
  <c r="M212" i="3"/>
  <c r="N17" i="3"/>
  <c r="N20" i="3"/>
  <c r="N51" i="3"/>
  <c r="N59" i="3"/>
  <c r="N158" i="3"/>
  <c r="F207" i="3"/>
  <c r="M333" i="1"/>
  <c r="N100" i="1"/>
  <c r="N150" i="1"/>
  <c r="N160" i="1"/>
  <c r="N267" i="1"/>
  <c r="B26" i="5"/>
  <c r="C26" i="5"/>
  <c r="M405" i="3"/>
  <c r="G406" i="3"/>
  <c r="K406" i="3"/>
  <c r="M562" i="3"/>
  <c r="E566" i="3"/>
  <c r="F554" i="3"/>
  <c r="F563" i="3"/>
  <c r="F564" i="3"/>
  <c r="F559" i="3"/>
  <c r="F397" i="3"/>
  <c r="F401" i="3"/>
  <c r="F555" i="3"/>
  <c r="F565" i="3"/>
  <c r="C406" i="3"/>
  <c r="F405" i="3"/>
  <c r="F404" i="3"/>
  <c r="F403" i="3"/>
  <c r="F562" i="3"/>
  <c r="M551" i="3"/>
  <c r="H589" i="3"/>
  <c r="M211" i="3"/>
  <c r="M213" i="3"/>
  <c r="L214" i="3"/>
  <c r="H591" i="3"/>
  <c r="E590" i="3"/>
  <c r="N9" i="3"/>
  <c r="N22" i="3"/>
  <c r="N23" i="3"/>
  <c r="N36" i="3"/>
  <c r="N48" i="3"/>
  <c r="N66" i="3"/>
  <c r="N88" i="3"/>
  <c r="F203" i="3"/>
  <c r="F211" i="3"/>
  <c r="F212" i="3"/>
  <c r="F213" i="3"/>
  <c r="E214" i="3"/>
  <c r="E589" i="3"/>
  <c r="E591" i="3"/>
  <c r="J339" i="1"/>
  <c r="M337" i="1"/>
  <c r="N14" i="1"/>
  <c r="N25" i="1"/>
  <c r="N130" i="1"/>
  <c r="N211" i="1"/>
  <c r="N198" i="1"/>
  <c r="N243" i="1"/>
  <c r="N68" i="1"/>
  <c r="N222" i="1"/>
  <c r="N81" i="1"/>
  <c r="N162" i="1"/>
  <c r="N256" i="1"/>
  <c r="N8" i="1"/>
  <c r="N57" i="1"/>
  <c r="N10" i="1"/>
  <c r="N29" i="1"/>
  <c r="N36" i="1"/>
  <c r="N21" i="1"/>
  <c r="N61" i="1"/>
  <c r="N12" i="1"/>
  <c r="N204" i="1"/>
  <c r="N83" i="1"/>
  <c r="N177" i="1"/>
  <c r="N168" i="1"/>
  <c r="F335" i="1"/>
  <c r="F333" i="1"/>
  <c r="F331" i="1"/>
  <c r="F329" i="1"/>
  <c r="N318" i="1"/>
  <c r="M576" i="3"/>
  <c r="M577" i="3"/>
  <c r="K590" i="3"/>
  <c r="M578" i="3"/>
  <c r="M568" i="3"/>
  <c r="M573" i="3"/>
  <c r="M569" i="3"/>
  <c r="G589" i="3"/>
  <c r="I589" i="3"/>
  <c r="G591" i="3"/>
  <c r="I591" i="3"/>
  <c r="J591" i="3"/>
  <c r="J589" i="3"/>
  <c r="J531" i="3"/>
  <c r="M574" i="3"/>
  <c r="C579" i="3"/>
  <c r="E579" i="3"/>
  <c r="F573" i="3"/>
  <c r="F572" i="3"/>
  <c r="F569" i="3"/>
  <c r="N416" i="3"/>
  <c r="N420" i="3"/>
  <c r="N426" i="3"/>
  <c r="N428" i="3"/>
  <c r="N430" i="3"/>
  <c r="N442" i="3"/>
  <c r="N459" i="3"/>
  <c r="N463" i="3"/>
  <c r="N472" i="3"/>
  <c r="N494" i="3"/>
  <c r="N502" i="3"/>
  <c r="N506" i="3"/>
  <c r="E531" i="3"/>
  <c r="F574" i="3"/>
  <c r="F571" i="3"/>
  <c r="F570" i="3"/>
  <c r="J566" i="3"/>
  <c r="L590" i="3"/>
  <c r="M564" i="3"/>
  <c r="H588" i="3"/>
  <c r="L588" i="3"/>
  <c r="M402" i="3"/>
  <c r="M404" i="3"/>
  <c r="I406" i="3"/>
  <c r="L589" i="3"/>
  <c r="G590" i="3"/>
  <c r="H590" i="3"/>
  <c r="I590" i="3"/>
  <c r="J590" i="3"/>
  <c r="L591" i="3"/>
  <c r="G588" i="3"/>
  <c r="I588" i="3"/>
  <c r="J588" i="3"/>
  <c r="G566" i="3"/>
  <c r="I566" i="3"/>
  <c r="H566" i="3"/>
  <c r="M560" i="3"/>
  <c r="M558" i="3"/>
  <c r="M556" i="3"/>
  <c r="D406" i="3"/>
  <c r="N401" i="3" s="1"/>
  <c r="N561" i="3" s="1"/>
  <c r="N228" i="3"/>
  <c r="N232" i="3"/>
  <c r="N236" i="3"/>
  <c r="N239" i="3"/>
  <c r="N240" i="3"/>
  <c r="N241" i="3"/>
  <c r="N258" i="3"/>
  <c r="N265" i="3"/>
  <c r="N266" i="3"/>
  <c r="N267" i="3"/>
  <c r="N271" i="3"/>
  <c r="N275" i="3"/>
  <c r="N278" i="3"/>
  <c r="N284" i="3"/>
  <c r="N291" i="3"/>
  <c r="N297" i="3"/>
  <c r="N303" i="3"/>
  <c r="N329" i="3"/>
  <c r="N342" i="3"/>
  <c r="N349" i="3"/>
  <c r="N350" i="3"/>
  <c r="N356" i="3"/>
  <c r="N357" i="3"/>
  <c r="N358" i="3"/>
  <c r="N363" i="3"/>
  <c r="F394" i="3"/>
  <c r="F396" i="3"/>
  <c r="F398" i="3"/>
  <c r="F400" i="3"/>
  <c r="F402" i="3"/>
  <c r="C589" i="3"/>
  <c r="C590" i="3"/>
  <c r="C591" i="3"/>
  <c r="C588" i="3"/>
  <c r="E588" i="3"/>
  <c r="D560" i="3"/>
  <c r="F560" i="3" s="1"/>
  <c r="D558" i="3"/>
  <c r="F558" i="3" s="1"/>
  <c r="D556" i="3"/>
  <c r="F556" i="3" s="1"/>
  <c r="K589" i="3"/>
  <c r="M589" i="3" s="1"/>
  <c r="M550" i="3"/>
  <c r="K591" i="3"/>
  <c r="M552" i="3"/>
  <c r="J214" i="3"/>
  <c r="D590" i="3"/>
  <c r="F551" i="3"/>
  <c r="D589" i="3"/>
  <c r="F550" i="3"/>
  <c r="D591" i="3"/>
  <c r="F552" i="3"/>
  <c r="D214" i="3"/>
  <c r="N208" i="3" s="1"/>
  <c r="N547" i="3" s="1"/>
  <c r="N7" i="3"/>
  <c r="N21" i="3"/>
  <c r="N27" i="3"/>
  <c r="N34" i="3"/>
  <c r="N38" i="3"/>
  <c r="N43" i="3"/>
  <c r="N46" i="3"/>
  <c r="N53" i="3"/>
  <c r="N60" i="3"/>
  <c r="N77" i="3"/>
  <c r="N86" i="3"/>
  <c r="N92" i="3"/>
  <c r="N99" i="3"/>
  <c r="N111" i="3"/>
  <c r="N124" i="3"/>
  <c r="N151" i="3"/>
  <c r="N157" i="3"/>
  <c r="N166" i="3"/>
  <c r="N170" i="3"/>
  <c r="F205" i="3"/>
  <c r="F209" i="3"/>
  <c r="F210" i="3"/>
  <c r="F25" i="2"/>
  <c r="G339" i="1"/>
  <c r="M335" i="1"/>
  <c r="M331" i="1"/>
  <c r="M329" i="1"/>
  <c r="N147" i="1"/>
  <c r="N19" i="1"/>
  <c r="N148" i="1"/>
  <c r="F328" i="1"/>
  <c r="N165" i="1"/>
  <c r="N291" i="1"/>
  <c r="N195" i="1"/>
  <c r="N54" i="1"/>
  <c r="N314" i="1"/>
  <c r="D339" i="1"/>
  <c r="N78" i="1" s="1"/>
  <c r="N322" i="1"/>
  <c r="N305" i="1"/>
  <c r="N292" i="1"/>
  <c r="N264" i="1"/>
  <c r="N251" i="1"/>
  <c r="N230" i="1"/>
  <c r="N217" i="1"/>
  <c r="N169" i="1"/>
  <c r="N151" i="1"/>
  <c r="N122" i="1"/>
  <c r="N106" i="1"/>
  <c r="N76" i="1"/>
  <c r="N42" i="1"/>
  <c r="N334" i="1"/>
  <c r="N32" i="1"/>
  <c r="N53" i="1"/>
  <c r="N56" i="1"/>
  <c r="N210" i="1"/>
  <c r="N176" i="1"/>
  <c r="N60" i="1"/>
  <c r="N62" i="1"/>
  <c r="F332" i="1"/>
  <c r="N105" i="1"/>
  <c r="N270" i="1"/>
  <c r="N82" i="1"/>
  <c r="N257" i="1"/>
  <c r="N167" i="1"/>
  <c r="N126" i="1"/>
  <c r="N16" i="1"/>
  <c r="F330" i="1"/>
  <c r="F337" i="1"/>
  <c r="C339" i="1"/>
  <c r="F336" i="1"/>
  <c r="N309" i="1"/>
  <c r="N296" i="1"/>
  <c r="N275" i="1"/>
  <c r="N260" i="1"/>
  <c r="N247" i="1"/>
  <c r="N226" i="1"/>
  <c r="N182" i="1"/>
  <c r="N155" i="1"/>
  <c r="N134" i="1"/>
  <c r="N110" i="1"/>
  <c r="N87" i="1"/>
  <c r="N72" i="1"/>
  <c r="N38" i="1"/>
  <c r="J579" i="3"/>
  <c r="K579" i="3"/>
  <c r="G579" i="3"/>
  <c r="H579" i="3"/>
  <c r="I579" i="3"/>
  <c r="L579" i="3"/>
  <c r="M570" i="3"/>
  <c r="M571" i="3"/>
  <c r="G581" i="3"/>
  <c r="I581" i="3"/>
  <c r="G585" i="3"/>
  <c r="H586" i="3"/>
  <c r="H582" i="3"/>
  <c r="I587" i="3"/>
  <c r="I583" i="3"/>
  <c r="J587" i="3"/>
  <c r="J586" i="3"/>
  <c r="J585" i="3"/>
  <c r="J584" i="3"/>
  <c r="J583" i="3"/>
  <c r="J582" i="3"/>
  <c r="L584" i="3"/>
  <c r="G531" i="3"/>
  <c r="I531" i="3"/>
  <c r="K531" i="3"/>
  <c r="M531" i="3" s="1"/>
  <c r="H581" i="3"/>
  <c r="J581" i="3"/>
  <c r="G587" i="3"/>
  <c r="G583" i="3"/>
  <c r="H584" i="3"/>
  <c r="I585" i="3"/>
  <c r="L586" i="3"/>
  <c r="L582" i="3"/>
  <c r="D579" i="3"/>
  <c r="F579" i="3" s="1"/>
  <c r="F567" i="3"/>
  <c r="N415" i="3"/>
  <c r="N417" i="3"/>
  <c r="N419" i="3"/>
  <c r="N421" i="3"/>
  <c r="N433" i="3"/>
  <c r="N434" i="3"/>
  <c r="N441" i="3"/>
  <c r="N443" i="3"/>
  <c r="N445" i="3"/>
  <c r="N446" i="3"/>
  <c r="N454" i="3"/>
  <c r="N457" i="3"/>
  <c r="N460" i="3"/>
  <c r="N467" i="3"/>
  <c r="N470" i="3"/>
  <c r="N474" i="3"/>
  <c r="N480" i="3"/>
  <c r="N483" i="3"/>
  <c r="N485" i="3"/>
  <c r="N487" i="3"/>
  <c r="N495" i="3"/>
  <c r="N496" i="3"/>
  <c r="N498" i="3"/>
  <c r="N500" i="3"/>
  <c r="N509" i="3"/>
  <c r="N513" i="3"/>
  <c r="D531" i="3"/>
  <c r="C581" i="3"/>
  <c r="K566" i="3"/>
  <c r="M554" i="3"/>
  <c r="L566" i="3"/>
  <c r="L581" i="3"/>
  <c r="G586" i="3"/>
  <c r="G584" i="3"/>
  <c r="G582" i="3"/>
  <c r="H587" i="3"/>
  <c r="H585" i="3"/>
  <c r="H583" i="3"/>
  <c r="I586" i="3"/>
  <c r="I584" i="3"/>
  <c r="I582" i="3"/>
  <c r="L587" i="3"/>
  <c r="L585" i="3"/>
  <c r="L583" i="3"/>
  <c r="M394" i="3"/>
  <c r="M395" i="3"/>
  <c r="M396" i="3"/>
  <c r="M397" i="3"/>
  <c r="M398" i="3"/>
  <c r="M399" i="3"/>
  <c r="M400" i="3"/>
  <c r="M401" i="3"/>
  <c r="H406" i="3"/>
  <c r="L406" i="3"/>
  <c r="N367" i="3"/>
  <c r="N225" i="3"/>
  <c r="N227" i="3"/>
  <c r="N229" i="3"/>
  <c r="N231" i="3"/>
  <c r="N238" i="3"/>
  <c r="N243" i="3"/>
  <c r="N245" i="3"/>
  <c r="N252" i="3"/>
  <c r="N253" i="3"/>
  <c r="N256" i="3"/>
  <c r="N264" i="3"/>
  <c r="N268" i="3"/>
  <c r="N270" i="3"/>
  <c r="N277" i="3"/>
  <c r="N280" i="3"/>
  <c r="N282" i="3"/>
  <c r="N290" i="3"/>
  <c r="N292" i="3"/>
  <c r="N293" i="3"/>
  <c r="N294" i="3"/>
  <c r="N295" i="3"/>
  <c r="N304" i="3"/>
  <c r="N316" i="3"/>
  <c r="N319" i="3"/>
  <c r="N321" i="3"/>
  <c r="N323" i="3"/>
  <c r="N330" i="3"/>
  <c r="N336" i="3"/>
  <c r="N343" i="3"/>
  <c r="N344" i="3"/>
  <c r="N345" i="3"/>
  <c r="N347" i="3"/>
  <c r="N355" i="3"/>
  <c r="N360" i="3"/>
  <c r="N362" i="3"/>
  <c r="N374" i="3"/>
  <c r="E581" i="3"/>
  <c r="C587" i="3"/>
  <c r="C586" i="3"/>
  <c r="C585" i="3"/>
  <c r="C584" i="3"/>
  <c r="C583" i="3"/>
  <c r="C582" i="3"/>
  <c r="C580" i="3"/>
  <c r="E587" i="3"/>
  <c r="E586" i="3"/>
  <c r="E585" i="3"/>
  <c r="E584" i="3"/>
  <c r="E583" i="3"/>
  <c r="E582" i="3"/>
  <c r="E580" i="3"/>
  <c r="H580" i="3"/>
  <c r="H553" i="3"/>
  <c r="J580" i="3"/>
  <c r="J553" i="3"/>
  <c r="L580" i="3"/>
  <c r="L553" i="3"/>
  <c r="K588" i="3"/>
  <c r="M549" i="3"/>
  <c r="M210" i="3"/>
  <c r="G214" i="3"/>
  <c r="I214" i="3"/>
  <c r="K214" i="3"/>
  <c r="N45" i="3"/>
  <c r="N10" i="3"/>
  <c r="N12" i="3"/>
  <c r="N14" i="3"/>
  <c r="N15" i="3"/>
  <c r="N25" i="3"/>
  <c r="N33" i="3"/>
  <c r="N35" i="3"/>
  <c r="N37" i="3"/>
  <c r="N40" i="3"/>
  <c r="N49" i="3"/>
  <c r="N52" i="3"/>
  <c r="N54" i="3"/>
  <c r="N61" i="3"/>
  <c r="N64" i="3"/>
  <c r="N72" i="3"/>
  <c r="N74" i="3"/>
  <c r="N75" i="3"/>
  <c r="N76" i="3"/>
  <c r="N79" i="3"/>
  <c r="N80" i="3"/>
  <c r="N90" i="3"/>
  <c r="N98" i="3"/>
  <c r="N103" i="3"/>
  <c r="N105" i="3"/>
  <c r="N113" i="3"/>
  <c r="N115" i="3"/>
  <c r="N118" i="3"/>
  <c r="N126" i="3"/>
  <c r="N152" i="3"/>
  <c r="F202" i="3"/>
  <c r="F204" i="3"/>
  <c r="F206" i="3"/>
  <c r="F208" i="3"/>
  <c r="C214" i="3"/>
  <c r="K339" i="1"/>
  <c r="I339" i="1"/>
  <c r="L339" i="1"/>
  <c r="M327" i="1"/>
  <c r="N241" i="1"/>
  <c r="N194" i="1"/>
  <c r="N6" i="1"/>
  <c r="N207" i="1"/>
  <c r="N173" i="1"/>
  <c r="N69" i="1"/>
  <c r="N223" i="1"/>
  <c r="N26" i="1"/>
  <c r="N84" i="1"/>
  <c r="N131" i="1"/>
  <c r="N214" i="1"/>
  <c r="N37" i="1"/>
  <c r="N212" i="1"/>
  <c r="N178" i="1"/>
  <c r="N129" i="1"/>
  <c r="N103" i="1"/>
  <c r="N197" i="1"/>
  <c r="N244" i="1"/>
  <c r="N304" i="1"/>
  <c r="N11" i="1"/>
  <c r="N272" i="1"/>
  <c r="N288" i="1"/>
  <c r="N113" i="1"/>
  <c r="N24" i="1"/>
  <c r="N324" i="1"/>
  <c r="N311" i="1"/>
  <c r="N307" i="1"/>
  <c r="N298" i="1"/>
  <c r="N294" i="1"/>
  <c r="N277" i="1"/>
  <c r="N273" i="1"/>
  <c r="N262" i="1"/>
  <c r="N258" i="1"/>
  <c r="N249" i="1"/>
  <c r="N245" i="1"/>
  <c r="N228" i="1"/>
  <c r="N224" i="1"/>
  <c r="N203" i="1"/>
  <c r="N157" i="1"/>
  <c r="N153" i="1"/>
  <c r="N136" i="1"/>
  <c r="N132" i="1"/>
  <c r="N108" i="1"/>
  <c r="N89" i="1"/>
  <c r="N85" i="1"/>
  <c r="N74" i="1"/>
  <c r="N70" i="1"/>
  <c r="N40" i="1"/>
  <c r="G580" i="3"/>
  <c r="G553" i="3"/>
  <c r="I580" i="3"/>
  <c r="I553" i="3"/>
  <c r="K587" i="3"/>
  <c r="M548" i="3"/>
  <c r="K586" i="3"/>
  <c r="M547" i="3"/>
  <c r="K585" i="3"/>
  <c r="M546" i="3"/>
  <c r="K584" i="3"/>
  <c r="M545" i="3"/>
  <c r="K583" i="3"/>
  <c r="M544" i="3"/>
  <c r="K582" i="3"/>
  <c r="M543" i="3"/>
  <c r="K580" i="3"/>
  <c r="K553" i="3"/>
  <c r="M541" i="3"/>
  <c r="K581" i="3"/>
  <c r="M542" i="3"/>
  <c r="M202" i="3"/>
  <c r="M203" i="3"/>
  <c r="M204" i="3"/>
  <c r="M205" i="3"/>
  <c r="M206" i="3"/>
  <c r="M207" i="3"/>
  <c r="M208" i="3"/>
  <c r="M209" i="3"/>
  <c r="E553" i="3"/>
  <c r="D542" i="3"/>
  <c r="N190" i="3"/>
  <c r="C553" i="3"/>
  <c r="D549" i="3"/>
  <c r="N132" i="3"/>
  <c r="D548" i="3"/>
  <c r="N196" i="3"/>
  <c r="N183" i="3"/>
  <c r="N131" i="3"/>
  <c r="D547" i="3"/>
  <c r="N182" i="3"/>
  <c r="D546" i="3"/>
  <c r="N194" i="3"/>
  <c r="N168" i="3"/>
  <c r="N155" i="3"/>
  <c r="N142" i="3"/>
  <c r="D545" i="3"/>
  <c r="N167" i="3"/>
  <c r="N154" i="3"/>
  <c r="N128" i="3"/>
  <c r="D544" i="3"/>
  <c r="N179" i="3"/>
  <c r="N153" i="3"/>
  <c r="N127" i="3"/>
  <c r="D543" i="3"/>
  <c r="N178" i="3"/>
  <c r="N139" i="3"/>
  <c r="D541" i="3"/>
  <c r="N176" i="3"/>
  <c r="N163" i="3"/>
  <c r="N150" i="3"/>
  <c r="N137" i="3"/>
  <c r="N43" i="1"/>
  <c r="N77" i="1"/>
  <c r="N90" i="1"/>
  <c r="N111" i="1"/>
  <c r="N137" i="1"/>
  <c r="N158" i="1"/>
  <c r="N218" i="1"/>
  <c r="N231" i="1"/>
  <c r="N252" i="1"/>
  <c r="N265" i="1"/>
  <c r="N278" i="1"/>
  <c r="N299" i="1"/>
  <c r="N312" i="1"/>
  <c r="N325" i="1"/>
  <c r="F338" i="1"/>
  <c r="N64" i="1"/>
  <c r="N17" i="1"/>
  <c r="E339" i="1"/>
  <c r="N315" i="1"/>
  <c r="N127" i="1"/>
  <c r="N208" i="1"/>
  <c r="N302" i="1"/>
  <c r="N80" i="1"/>
  <c r="N184" i="1"/>
  <c r="N124" i="1"/>
  <c r="N101" i="1"/>
  <c r="N114" i="1"/>
  <c r="N20" i="1"/>
  <c r="N255" i="1"/>
  <c r="N268" i="1"/>
  <c r="N161" i="1"/>
  <c r="N221" i="1"/>
  <c r="N39" i="1"/>
  <c r="N73" i="1"/>
  <c r="N86" i="1"/>
  <c r="N107" i="1"/>
  <c r="N133" i="1"/>
  <c r="N154" i="1"/>
  <c r="N227" i="1"/>
  <c r="N248" i="1"/>
  <c r="N261" i="1"/>
  <c r="N274" i="1"/>
  <c r="N295" i="1"/>
  <c r="N308" i="1"/>
  <c r="N321" i="1"/>
  <c r="N13" i="1"/>
  <c r="N71" i="1"/>
  <c r="N152" i="1"/>
  <c r="N225" i="1"/>
  <c r="N246" i="1"/>
  <c r="N259" i="1"/>
  <c r="N293" i="1"/>
  <c r="N306" i="1"/>
  <c r="N319" i="1"/>
  <c r="N58" i="1"/>
  <c r="N317" i="1"/>
  <c r="N9" i="1"/>
  <c r="N163" i="1"/>
  <c r="N22" i="1"/>
  <c r="N301" i="1"/>
  <c r="N220" i="1"/>
  <c r="F327" i="1"/>
  <c r="N66" i="1"/>
  <c r="N254" i="1"/>
  <c r="N201" i="1"/>
  <c r="N171" i="1"/>
  <c r="N120" i="1"/>
  <c r="N116" i="1"/>
  <c r="N323" i="1"/>
  <c r="N310" i="1"/>
  <c r="N297" i="1"/>
  <c r="N276" i="1"/>
  <c r="N263" i="1"/>
  <c r="N250" i="1"/>
  <c r="N229" i="1"/>
  <c r="N216" i="1"/>
  <c r="N202" i="1"/>
  <c r="N200" i="1"/>
  <c r="N183" i="1"/>
  <c r="N181" i="1"/>
  <c r="N179" i="1"/>
  <c r="N170" i="1"/>
  <c r="N156" i="1"/>
  <c r="N135" i="1"/>
  <c r="N109" i="1"/>
  <c r="N88" i="1"/>
  <c r="N75" i="1"/>
  <c r="N41" i="1"/>
  <c r="N175" i="3" l="1"/>
  <c r="N97" i="3"/>
  <c r="N354" i="3"/>
  <c r="N91" i="1"/>
  <c r="N210" i="3"/>
  <c r="N549" i="3" s="1"/>
  <c r="N263" i="3"/>
  <c r="N404" i="3"/>
  <c r="N564" i="3" s="1"/>
  <c r="N326" i="1"/>
  <c r="N328" i="1"/>
  <c r="F339" i="1"/>
  <c r="N406" i="3"/>
  <c r="N566" i="3" s="1"/>
  <c r="N289" i="3"/>
  <c r="N402" i="3"/>
  <c r="N562" i="3" s="1"/>
  <c r="N393" i="3"/>
  <c r="N336" i="1"/>
  <c r="N335" i="1"/>
  <c r="N65" i="1"/>
  <c r="M582" i="3"/>
  <c r="M583" i="3"/>
  <c r="M587" i="3"/>
  <c r="M588" i="3"/>
  <c r="M553" i="3"/>
  <c r="N149" i="3"/>
  <c r="N205" i="3"/>
  <c r="N544" i="3" s="1"/>
  <c r="N207" i="3"/>
  <c r="N546" i="3" s="1"/>
  <c r="N32" i="3"/>
  <c r="N211" i="3"/>
  <c r="N550" i="3" s="1"/>
  <c r="N206" i="3"/>
  <c r="N545" i="3" s="1"/>
  <c r="N338" i="1"/>
  <c r="N232" i="1"/>
  <c r="N329" i="1"/>
  <c r="N394" i="3"/>
  <c r="N554" i="3" s="1"/>
  <c r="N250" i="3"/>
  <c r="N237" i="3"/>
  <c r="N276" i="3"/>
  <c r="N315" i="3"/>
  <c r="F406" i="3"/>
  <c r="N403" i="3"/>
  <c r="N563" i="3" s="1"/>
  <c r="N405" i="3"/>
  <c r="N565" i="3" s="1"/>
  <c r="N136" i="3"/>
  <c r="N162" i="3"/>
  <c r="N214" i="3"/>
  <c r="N553" i="3" s="1"/>
  <c r="N202" i="3"/>
  <c r="N541" i="3" s="1"/>
  <c r="N84" i="3"/>
  <c r="N19" i="3"/>
  <c r="N209" i="3"/>
  <c r="N548" i="3" s="1"/>
  <c r="N212" i="3"/>
  <c r="N551" i="3" s="1"/>
  <c r="N71" i="3"/>
  <c r="N201" i="3"/>
  <c r="N213" i="3"/>
  <c r="N552" i="3" s="1"/>
  <c r="N204" i="3"/>
  <c r="N543" i="3" s="1"/>
  <c r="F214" i="3"/>
  <c r="M214" i="3"/>
  <c r="F591" i="3"/>
  <c r="F590" i="3"/>
  <c r="M590" i="3"/>
  <c r="M584" i="3"/>
  <c r="M586" i="3"/>
  <c r="J592" i="3"/>
  <c r="M406" i="3"/>
  <c r="M591" i="3"/>
  <c r="F589" i="3"/>
  <c r="N395" i="3"/>
  <c r="N555" i="3" s="1"/>
  <c r="N399" i="3"/>
  <c r="N559" i="3" s="1"/>
  <c r="N397" i="3"/>
  <c r="N557" i="3" s="1"/>
  <c r="N313" i="1"/>
  <c r="N330" i="1"/>
  <c r="N332" i="1"/>
  <c r="N18" i="1"/>
  <c r="N138" i="1"/>
  <c r="N185" i="1"/>
  <c r="N380" i="3"/>
  <c r="N341" i="3"/>
  <c r="N328" i="3"/>
  <c r="N302" i="3"/>
  <c r="N396" i="3"/>
  <c r="N556" i="3" s="1"/>
  <c r="N398" i="3"/>
  <c r="N558" i="3" s="1"/>
  <c r="N400" i="3"/>
  <c r="N560" i="3" s="1"/>
  <c r="D566" i="3"/>
  <c r="F566" i="3" s="1"/>
  <c r="M581" i="3"/>
  <c r="E592" i="3"/>
  <c r="C592" i="3"/>
  <c r="N123" i="3"/>
  <c r="N110" i="3"/>
  <c r="N203" i="3"/>
  <c r="N542" i="3" s="1"/>
  <c r="N188" i="3"/>
  <c r="N58" i="3"/>
  <c r="N331" i="1"/>
  <c r="N159" i="1"/>
  <c r="N206" i="1"/>
  <c r="N333" i="1"/>
  <c r="N112" i="1"/>
  <c r="N300" i="1"/>
  <c r="N327" i="1"/>
  <c r="N266" i="1"/>
  <c r="N125" i="1"/>
  <c r="N279" i="1"/>
  <c r="N337" i="1"/>
  <c r="N172" i="1"/>
  <c r="N44" i="1"/>
  <c r="N31" i="1"/>
  <c r="N253" i="1"/>
  <c r="N219" i="1"/>
  <c r="M579" i="3"/>
  <c r="N530" i="3"/>
  <c r="N578" i="3" s="1"/>
  <c r="N529" i="3"/>
  <c r="N577" i="3" s="1"/>
  <c r="N528" i="3"/>
  <c r="N576" i="3" s="1"/>
  <c r="N527" i="3"/>
  <c r="N575" i="3" s="1"/>
  <c r="N520" i="3"/>
  <c r="N568" i="3" s="1"/>
  <c r="F531" i="3"/>
  <c r="N479" i="3"/>
  <c r="N466" i="3"/>
  <c r="N453" i="3"/>
  <c r="N440" i="3"/>
  <c r="N531" i="3"/>
  <c r="N579" i="3" s="1"/>
  <c r="N518" i="3"/>
  <c r="N505" i="3"/>
  <c r="N492" i="3"/>
  <c r="N427" i="3"/>
  <c r="N525" i="3"/>
  <c r="N573" i="3" s="1"/>
  <c r="N523" i="3"/>
  <c r="N571" i="3" s="1"/>
  <c r="N521" i="3"/>
  <c r="N569" i="3" s="1"/>
  <c r="N526" i="3"/>
  <c r="N574" i="3" s="1"/>
  <c r="N524" i="3"/>
  <c r="N572" i="3" s="1"/>
  <c r="N522" i="3"/>
  <c r="N570" i="3" s="1"/>
  <c r="N519" i="3"/>
  <c r="N567" i="3" s="1"/>
  <c r="M566" i="3"/>
  <c r="M585" i="3"/>
  <c r="I592" i="3"/>
  <c r="G592" i="3"/>
  <c r="L592" i="3"/>
  <c r="H592" i="3"/>
  <c r="M339" i="1"/>
  <c r="M580" i="3"/>
  <c r="K592" i="3"/>
  <c r="M592" i="3" s="1"/>
  <c r="D580" i="3"/>
  <c r="F541" i="3"/>
  <c r="D553" i="3"/>
  <c r="F553" i="3" s="1"/>
  <c r="D585" i="3"/>
  <c r="F546" i="3"/>
  <c r="D586" i="3"/>
  <c r="F547" i="3"/>
  <c r="D587" i="3"/>
  <c r="F548" i="3"/>
  <c r="D588" i="3"/>
  <c r="F549" i="3"/>
  <c r="D581" i="3"/>
  <c r="F542" i="3"/>
  <c r="D582" i="3"/>
  <c r="F543" i="3"/>
  <c r="D583" i="3"/>
  <c r="F544" i="3"/>
  <c r="D584" i="3"/>
  <c r="F545" i="3"/>
  <c r="F584" i="3" l="1"/>
  <c r="F583" i="3"/>
  <c r="F582" i="3"/>
  <c r="F581" i="3"/>
  <c r="F588" i="3"/>
  <c r="F587" i="3"/>
  <c r="F586" i="3"/>
  <c r="F585" i="3"/>
  <c r="F580" i="3"/>
  <c r="D592" i="3"/>
  <c r="N592" i="3" l="1"/>
  <c r="N590" i="3"/>
  <c r="F592" i="3"/>
  <c r="N589" i="3"/>
  <c r="N591" i="3"/>
  <c r="N580" i="3"/>
  <c r="N585" i="3"/>
  <c r="N586" i="3"/>
  <c r="N587" i="3"/>
  <c r="N588" i="3"/>
  <c r="N581" i="3"/>
  <c r="N582" i="3"/>
  <c r="N583" i="3"/>
  <c r="N584" i="3"/>
</calcChain>
</file>

<file path=xl/sharedStrings.xml><?xml version="1.0" encoding="utf-8"?>
<sst xmlns="http://schemas.openxmlformats.org/spreadsheetml/2006/main" count="1383" uniqueCount="131">
  <si>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</si>
  <si>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</si>
  <si>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</si>
  <si>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</si>
  <si>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</si>
  <si>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</si>
  <si>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</si>
  <si>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</si>
  <si>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</si>
  <si>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</si>
  <si>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</si>
  <si>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</si>
  <si>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</si>
  <si>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</si>
  <si>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</si>
  <si>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</si>
  <si>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</si>
  <si>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</si>
  <si>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</si>
  <si>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</si>
  <si>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</si>
  <si>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</si>
  <si>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</si>
  <si>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</si>
  <si>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</si>
  <si>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</si>
  <si>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</si>
  <si>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</si>
  <si>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</si>
  <si>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</si>
  <si>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</si>
  <si>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</si>
  <si>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</si>
  <si>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</si>
  <si>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</si>
  <si>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</si>
  <si>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</si>
  <si>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</si>
  <si>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</si>
  <si>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</si>
  <si>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</si>
  <si>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</si>
  <si>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</si>
  <si>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</si>
  <si>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</si>
  <si>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</si>
  <si>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</si>
  <si>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</si>
  <si>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</si>
  <si>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</si>
  <si>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</si>
  <si>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</si>
  <si>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</si>
  <si>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</si>
  <si>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</si>
  <si>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</si>
  <si>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</si>
  <si>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</si>
  <si>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</si>
  <si>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</si>
  <si>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</si>
  <si>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</si>
  <si>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</si>
  <si>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</si>
  <si>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</si>
  <si>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</si>
  <si>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</si>
  <si>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</si>
  <si>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</si>
  <si>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</si>
  <si>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</si>
  <si>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</si>
  <si>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</si>
  <si>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</si>
  <si>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</si>
  <si>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</si>
  <si>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</si>
  <si>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</si>
  <si>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</si>
  <si>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</si>
  <si>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</si>
  <si>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</si>
  <si>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</si>
  <si>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</si>
  <si>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</si>
  <si>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</si>
  <si>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</si>
  <si>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</si>
  <si>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</si>
  <si>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</si>
  <si>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</si>
  <si>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</si>
  <si>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</si>
  <si>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</si>
  <si>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</si>
  <si>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</si>
  <si>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</si>
  <si>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</si>
  <si>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</si>
  <si>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</si>
  <si>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</si>
  <si>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1" type="noConversion"/>
  </si>
  <si>
    <t>商业险</t>
    <phoneticPr fontId="41" type="noConversion"/>
  </si>
  <si>
    <t>累计承保出租车台数</t>
    <phoneticPr fontId="41" type="noConversion"/>
  </si>
  <si>
    <t>保费合计</t>
    <phoneticPr fontId="41" type="noConversion"/>
  </si>
  <si>
    <t>累计支付赔款（万元）</t>
    <phoneticPr fontId="41" type="noConversion"/>
  </si>
  <si>
    <t>简单赔付率</t>
    <phoneticPr fontId="41" type="noConversion"/>
  </si>
  <si>
    <t>笔数</t>
    <phoneticPr fontId="41" type="noConversion"/>
  </si>
  <si>
    <t>保费（万元）</t>
    <phoneticPr fontId="41" type="noConversion"/>
  </si>
  <si>
    <t>阳光</t>
  </si>
  <si>
    <t>永城</t>
  </si>
  <si>
    <t>安华</t>
  </si>
  <si>
    <t>英大</t>
  </si>
  <si>
    <t>融盛</t>
  </si>
  <si>
    <t>合计</t>
    <phoneticPr fontId="41" type="noConversion"/>
  </si>
  <si>
    <t>公司</t>
    <phoneticPr fontId="20" type="noConversion"/>
  </si>
  <si>
    <t>公司</t>
    <phoneticPr fontId="20" type="noConversion"/>
  </si>
  <si>
    <t>亚太财险</t>
  </si>
  <si>
    <t>太平财险</t>
    <phoneticPr fontId="20" type="noConversion"/>
  </si>
  <si>
    <t>2023年丹东市电销业务统计表</t>
    <phoneticPr fontId="20" type="noConversion"/>
  </si>
  <si>
    <t>2023年各财险公司摩托车交强险承保情况表</t>
    <phoneticPr fontId="20" type="noConversion"/>
  </si>
  <si>
    <t>2023年1-10月丹东市财产保险业务统计表</t>
    <phoneticPr fontId="20" type="noConversion"/>
  </si>
  <si>
    <t>（2023年10月）</t>
    <phoneticPr fontId="20" type="noConversion"/>
  </si>
  <si>
    <t>2023年1-10月县域财产保险业务统计表</t>
    <phoneticPr fontId="20" type="noConversion"/>
  </si>
  <si>
    <t>宽甸县1-10月财产保险业务统计表</t>
    <phoneticPr fontId="20" type="noConversion"/>
  </si>
  <si>
    <t>凤城市1-10月财产保险业务统计表</t>
    <phoneticPr fontId="20" type="noConversion"/>
  </si>
  <si>
    <t>东港市1-10月财产保险业务统计表</t>
    <phoneticPr fontId="20" type="noConversion"/>
  </si>
  <si>
    <t>财字3号表                                             （2023年10月）                                           单位：万元</t>
    <phoneticPr fontId="20" type="noConversion"/>
  </si>
  <si>
    <r>
      <t>2023年</t>
    </r>
    <r>
      <rPr>
        <b/>
        <u/>
        <sz val="20"/>
        <rFont val="仿宋_GB2312"/>
        <charset val="134"/>
      </rPr>
      <t xml:space="preserve">10月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</si>
  <si>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t>10月“出租车”承保情况统计表</t>
    <phoneticPr fontId="41" type="noConversion"/>
  </si>
  <si>
    <t>英大泰和财险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</si>
</sst>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0.00_ "/>
    <numFmt numFmtId="178" formatCode="_-* #,##0.00_-;\-* #,##0.00_-;_-* &quot;-&quot;??_-;_-@_-"/>
    <numFmt numFmtId="179" formatCode="0_);[Red]\(0\)"/>
    <numFmt numFmtId="180" formatCode="0.0_);[Red]\(0.0\)"/>
  </numFmts>
  <fonts count="50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0" xfId="0" applyNumberFormat="1" applyFont="1" applyFill="1" applyAlignment="1"/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>
      <alignment vertical="center"/>
    </xf>
    <xf numFmtId="177" fontId="13" fillId="0" borderId="0" xfId="0" applyNumberFormat="1" applyFont="1" applyFill="1" applyAlignment="1"/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3" fillId="0" borderId="0" xfId="0" applyNumberFormat="1" applyFont="1" applyBorder="1" applyAlignment="1">
      <alignment horizontal="center" vertical="center"/>
    </xf>
    <xf numFmtId="0" fontId="44" fillId="0" borderId="0" xfId="0" applyFont="1" applyBorder="1">
      <alignment vertical="center"/>
    </xf>
    <xf numFmtId="0" fontId="45" fillId="0" borderId="4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2" fontId="49" fillId="0" borderId="4" xfId="0" applyNumberFormat="1" applyFont="1" applyBorder="1" applyAlignment="1">
      <alignment horizontal="center" vertical="center"/>
    </xf>
    <xf numFmtId="1" fontId="49" fillId="0" borderId="4" xfId="0" applyNumberFormat="1" applyFont="1" applyBorder="1" applyAlignment="1">
      <alignment horizontal="center" vertical="center"/>
    </xf>
    <xf numFmtId="180" fontId="49" fillId="3" borderId="4" xfId="0" applyNumberFormat="1" applyFont="1" applyFill="1" applyBorder="1" applyAlignment="1">
      <alignment horizontal="center" vertical="center"/>
    </xf>
    <xf numFmtId="180" fontId="49" fillId="0" borderId="4" xfId="0" applyNumberFormat="1" applyFont="1" applyBorder="1">
      <alignment vertical="center"/>
    </xf>
    <xf numFmtId="10" fontId="49" fillId="3" borderId="4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/>
    </xf>
    <xf numFmtId="0" fontId="44" fillId="0" borderId="0" xfId="0" applyFont="1">
      <alignment vertical="center"/>
    </xf>
    <xf numFmtId="177" fontId="6" fillId="0" borderId="38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58" xfId="0" applyNumberFormat="1" applyFont="1" applyFill="1" applyBorder="1" applyAlignment="1">
      <alignment horizontal="center" vertical="center"/>
    </xf>
    <xf numFmtId="177" fontId="6" fillId="0" borderId="59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60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1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5" fillId="0" borderId="4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176" fontId="22" fillId="0" borderId="48" xfId="0" applyNumberFormat="1" applyFont="1" applyFill="1" applyBorder="1" applyAlignment="1">
      <alignment horizontal="right" vertical="center"/>
    </xf>
    <xf numFmtId="176" fontId="6" fillId="0" borderId="50" xfId="0" applyNumberFormat="1" applyFont="1" applyFill="1" applyBorder="1" applyAlignment="1">
      <alignment horizontal="center" vertical="center" wrapText="1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3" fillId="0" borderId="24" xfId="0" applyNumberFormat="1" applyFont="1" applyFill="1" applyBorder="1" applyAlignment="1"/>
    <xf numFmtId="176" fontId="22" fillId="0" borderId="24" xfId="0" applyNumberFormat="1" applyFont="1" applyFill="1" applyBorder="1" applyAlignment="1">
      <alignment horizontal="center" vertical="center"/>
    </xf>
    <xf numFmtId="177" fontId="6" fillId="0" borderId="24" xfId="0" applyNumberFormat="1" applyFont="1" applyFill="1" applyBorder="1" applyAlignment="1">
      <alignment horizontal="right" vertical="center"/>
    </xf>
    <xf numFmtId="176" fontId="22" fillId="0" borderId="24" xfId="0" applyNumberFormat="1" applyFont="1" applyFill="1" applyBorder="1" applyAlignment="1">
      <alignment horizontal="right" vertical="center"/>
    </xf>
    <xf numFmtId="176" fontId="6" fillId="0" borderId="62" xfId="0" applyNumberFormat="1" applyFont="1" applyFill="1" applyBorder="1" applyAlignment="1">
      <alignment horizontal="center" vertical="center" wrapText="1"/>
    </xf>
    <xf numFmtId="177" fontId="6" fillId="0" borderId="63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vertical="center"/>
    </xf>
    <xf numFmtId="176" fontId="9" fillId="0" borderId="24" xfId="0" applyNumberFormat="1" applyFont="1" applyFill="1" applyBorder="1" applyAlignment="1">
      <alignment horizontal="right" vertical="center"/>
    </xf>
    <xf numFmtId="176" fontId="23" fillId="0" borderId="24" xfId="0" applyNumberFormat="1" applyFont="1" applyFill="1" applyBorder="1" applyAlignment="1">
      <alignment horizontal="right" vertical="center"/>
    </xf>
    <xf numFmtId="176" fontId="27" fillId="0" borderId="24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24" fillId="0" borderId="4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/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161925</xdr:rowOff>
    </xdr:to>
    <xdr:sp macro="" textlink="">
      <xdr:nvSpPr>
        <xdr:cNvPr id="10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161925</xdr:rowOff>
    </xdr:to>
    <xdr:sp macro="" textlink="">
      <xdr:nvSpPr>
        <xdr:cNvPr id="1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161925</xdr:rowOff>
    </xdr:to>
    <xdr:sp macro="" textlink="">
      <xdr:nvSpPr>
        <xdr:cNvPr id="13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161925</xdr:rowOff>
    </xdr:to>
    <xdr:sp macro="" textlink="">
      <xdr:nvSpPr>
        <xdr:cNvPr id="15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161925</xdr:rowOff>
    </xdr:to>
    <xdr:sp macro="" textlink="">
      <xdr:nvSpPr>
        <xdr:cNvPr id="16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284</xdr:row>
      <xdr:rowOff>19050</xdr:rowOff>
    </xdr:from>
    <xdr:to>
      <xdr:col>2</xdr:col>
      <xdr:colOff>9525</xdr:colOff>
      <xdr:row>286</xdr:row>
      <xdr:rowOff>161925</xdr:rowOff>
    </xdr:to>
    <xdr:sp macro="" textlink="">
      <xdr:nvSpPr>
        <xdr:cNvPr id="18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workbookViewId="0">
      <selection activeCell="H35" sqref="H35:I35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9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9" customWidth="1"/>
    <col min="15" max="16384" width="9" style="8"/>
  </cols>
  <sheetData>
    <row r="1" spans="1:14" s="57" customFormat="1" ht="18.75">
      <c r="A1" s="206" t="s">
        <v>121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 s="57" customFormat="1" ht="14.25" thickBot="1">
      <c r="B2" s="59" t="s">
        <v>0</v>
      </c>
      <c r="C2" s="58"/>
      <c r="D2" s="58"/>
      <c r="F2" s="154"/>
      <c r="G2" s="73" t="s">
        <v>122</v>
      </c>
      <c r="H2" s="58"/>
      <c r="I2" s="58"/>
      <c r="J2" s="58"/>
      <c r="K2" s="58"/>
      <c r="L2" s="59" t="s">
        <v>1</v>
      </c>
      <c r="N2" s="167"/>
    </row>
    <row r="3" spans="1:14" s="57" customFormat="1" ht="13.5" customHeight="1">
      <c r="A3" s="204" t="s">
        <v>115</v>
      </c>
      <c r="B3" s="164" t="s">
        <v>3</v>
      </c>
      <c r="C3" s="207" t="s">
        <v>4</v>
      </c>
      <c r="D3" s="207"/>
      <c r="E3" s="207"/>
      <c r="F3" s="208"/>
      <c r="G3" s="207" t="s">
        <v>5</v>
      </c>
      <c r="H3" s="207"/>
      <c r="I3" s="207" t="s">
        <v>6</v>
      </c>
      <c r="J3" s="207"/>
      <c r="K3" s="207"/>
      <c r="L3" s="207"/>
      <c r="M3" s="207"/>
      <c r="N3" s="210" t="s">
        <v>7</v>
      </c>
    </row>
    <row r="4" spans="1:14" s="57" customFormat="1">
      <c r="A4" s="202"/>
      <c r="B4" s="58" t="s">
        <v>8</v>
      </c>
      <c r="C4" s="209" t="s">
        <v>9</v>
      </c>
      <c r="D4" s="209" t="s">
        <v>10</v>
      </c>
      <c r="E4" s="209" t="s">
        <v>11</v>
      </c>
      <c r="F4" s="195" t="s">
        <v>12</v>
      </c>
      <c r="G4" s="209" t="s">
        <v>13</v>
      </c>
      <c r="H4" s="209" t="s">
        <v>14</v>
      </c>
      <c r="I4" s="197" t="s">
        <v>13</v>
      </c>
      <c r="J4" s="209" t="s">
        <v>15</v>
      </c>
      <c r="K4" s="209"/>
      <c r="L4" s="209"/>
      <c r="M4" s="198" t="s">
        <v>12</v>
      </c>
      <c r="N4" s="211"/>
    </row>
    <row r="5" spans="1:14" s="57" customFormat="1" ht="14.25" thickBot="1">
      <c r="A5" s="216"/>
      <c r="B5" s="165" t="s">
        <v>16</v>
      </c>
      <c r="C5" s="209"/>
      <c r="D5" s="209"/>
      <c r="E5" s="209"/>
      <c r="F5" s="196" t="s">
        <v>17</v>
      </c>
      <c r="G5" s="209"/>
      <c r="H5" s="209"/>
      <c r="I5" s="33" t="s">
        <v>18</v>
      </c>
      <c r="J5" s="197" t="s">
        <v>9</v>
      </c>
      <c r="K5" s="197" t="s">
        <v>10</v>
      </c>
      <c r="L5" s="197" t="s">
        <v>11</v>
      </c>
      <c r="M5" s="199" t="s">
        <v>17</v>
      </c>
      <c r="N5" s="194" t="s">
        <v>17</v>
      </c>
    </row>
    <row r="6" spans="1:14" s="57" customFormat="1" ht="13.5" customHeight="1">
      <c r="A6" s="204" t="s">
        <v>2</v>
      </c>
      <c r="B6" s="197" t="s">
        <v>19</v>
      </c>
      <c r="C6" s="74">
        <v>3300.0400910000008</v>
      </c>
      <c r="D6" s="74">
        <v>32811.407277999999</v>
      </c>
      <c r="E6" s="71">
        <v>29722.321174000001</v>
      </c>
      <c r="F6" s="155">
        <f>(D6-E6)/E6*100</f>
        <v>10.393152290885739</v>
      </c>
      <c r="G6" s="72">
        <v>238280</v>
      </c>
      <c r="H6" s="72">
        <v>27396397.77</v>
      </c>
      <c r="I6" s="72">
        <v>29785</v>
      </c>
      <c r="J6" s="71">
        <v>1881.5226389999989</v>
      </c>
      <c r="K6" s="71">
        <v>20605.116772999998</v>
      </c>
      <c r="L6" s="71">
        <v>14320.678146</v>
      </c>
      <c r="M6" s="31">
        <f t="shared" ref="M6:M18" si="0">(K6-L6)/L6*100</f>
        <v>43.883666422287021</v>
      </c>
      <c r="N6" s="168">
        <f>D6/D327*100</f>
        <v>38.245056079383431</v>
      </c>
    </row>
    <row r="7" spans="1:14" s="57" customFormat="1" ht="13.5" customHeight="1">
      <c r="A7" s="202"/>
      <c r="B7" s="197" t="s">
        <v>20</v>
      </c>
      <c r="C7" s="74">
        <v>1076.5516970000008</v>
      </c>
      <c r="D7" s="74">
        <v>10290.900814000001</v>
      </c>
      <c r="E7" s="72">
        <v>9551.7860259999998</v>
      </c>
      <c r="F7" s="155">
        <f>(D7-E7)/E7*100</f>
        <v>7.7379747199961075</v>
      </c>
      <c r="G7" s="72">
        <v>133036</v>
      </c>
      <c r="H7" s="72">
        <v>2660720</v>
      </c>
      <c r="I7" s="72">
        <v>17108</v>
      </c>
      <c r="J7" s="71">
        <v>755.9161869999989</v>
      </c>
      <c r="K7" s="71">
        <v>8153.434839999999</v>
      </c>
      <c r="L7" s="71">
        <v>5360.6716610000003</v>
      </c>
      <c r="M7" s="31">
        <f t="shared" si="0"/>
        <v>52.097262350871645</v>
      </c>
      <c r="N7" s="168">
        <f>D7/D328*100</f>
        <v>37.943135805949495</v>
      </c>
    </row>
    <row r="8" spans="1:14" s="57" customFormat="1" ht="13.5" customHeight="1">
      <c r="A8" s="202"/>
      <c r="B8" s="197" t="s">
        <v>21</v>
      </c>
      <c r="C8" s="74">
        <v>58.100549999999657</v>
      </c>
      <c r="D8" s="74">
        <v>2412.5061609999998</v>
      </c>
      <c r="E8" s="72">
        <v>1342.0163500000001</v>
      </c>
      <c r="F8" s="155">
        <f>(D8-E8)/E8*100</f>
        <v>79.767270421109231</v>
      </c>
      <c r="G8" s="72">
        <v>1289</v>
      </c>
      <c r="H8" s="72">
        <v>1607815.37</v>
      </c>
      <c r="I8" s="72">
        <v>258</v>
      </c>
      <c r="J8" s="71">
        <v>331.01350200000002</v>
      </c>
      <c r="K8" s="71">
        <v>1780.1684539999999</v>
      </c>
      <c r="L8" s="71">
        <v>513.65932999999995</v>
      </c>
      <c r="M8" s="31">
        <f t="shared" si="0"/>
        <v>246.56597282093566</v>
      </c>
      <c r="N8" s="168">
        <f>D8/D329*100</f>
        <v>53.272087300772661</v>
      </c>
    </row>
    <row r="9" spans="1:14" s="57" customFormat="1" ht="13.5" customHeight="1">
      <c r="A9" s="202"/>
      <c r="B9" s="197" t="s">
        <v>22</v>
      </c>
      <c r="C9" s="74">
        <v>201.41374900000028</v>
      </c>
      <c r="D9" s="74">
        <v>1867.2819100000002</v>
      </c>
      <c r="E9" s="72">
        <v>785.04250500000001</v>
      </c>
      <c r="F9" s="155">
        <f>(D9-E9)/E9*100</f>
        <v>137.85742785990936</v>
      </c>
      <c r="G9" s="72">
        <v>143678</v>
      </c>
      <c r="H9" s="72">
        <v>976513.28</v>
      </c>
      <c r="I9" s="72">
        <v>2591</v>
      </c>
      <c r="J9" s="71">
        <v>18.464839999999981</v>
      </c>
      <c r="K9" s="71">
        <v>291.54980599999999</v>
      </c>
      <c r="L9" s="71">
        <v>341.67604799999998</v>
      </c>
      <c r="M9" s="31">
        <f t="shared" si="0"/>
        <v>-14.670692398081117</v>
      </c>
      <c r="N9" s="168">
        <f>D9/D330*100</f>
        <v>52.98352979230858</v>
      </c>
    </row>
    <row r="10" spans="1:14" s="57" customFormat="1" ht="13.5" customHeight="1">
      <c r="A10" s="202"/>
      <c r="B10" s="197" t="s">
        <v>23</v>
      </c>
      <c r="C10" s="74">
        <v>5.330173000000002</v>
      </c>
      <c r="D10" s="74">
        <v>119.072221</v>
      </c>
      <c r="E10" s="72">
        <v>141.702889</v>
      </c>
      <c r="F10" s="155">
        <f>(D10-E10)/E10*100</f>
        <v>-15.970505724833881</v>
      </c>
      <c r="G10" s="72">
        <v>1237</v>
      </c>
      <c r="H10" s="72">
        <v>106774.21</v>
      </c>
      <c r="I10" s="72">
        <v>41</v>
      </c>
      <c r="J10" s="71">
        <v>0.86599999999999966</v>
      </c>
      <c r="K10" s="71">
        <v>43.879544999999993</v>
      </c>
      <c r="L10" s="71">
        <v>26.153490999999999</v>
      </c>
      <c r="M10" s="31">
        <f t="shared" si="0"/>
        <v>67.77700919544543</v>
      </c>
      <c r="N10" s="168">
        <f>D10/D331*100</f>
        <v>29.079166461154841</v>
      </c>
    </row>
    <row r="11" spans="1:14" s="57" customFormat="1" ht="13.5" customHeight="1">
      <c r="A11" s="202"/>
      <c r="B11" s="197" t="s">
        <v>24</v>
      </c>
      <c r="C11" s="74">
        <v>289.67828499999996</v>
      </c>
      <c r="D11" s="74">
        <v>5237.4365370000005</v>
      </c>
      <c r="E11" s="72">
        <v>4377.3034989999996</v>
      </c>
      <c r="F11" s="155">
        <f>(D11-E11)/E11*100</f>
        <v>19.649837809886826</v>
      </c>
      <c r="G11" s="72">
        <v>16960</v>
      </c>
      <c r="H11" s="72">
        <v>5150416.82</v>
      </c>
      <c r="I11" s="72">
        <v>934</v>
      </c>
      <c r="J11" s="71">
        <v>127.22346999999991</v>
      </c>
      <c r="K11" s="71">
        <v>1541.1267089999999</v>
      </c>
      <c r="L11" s="71">
        <v>2339.820181</v>
      </c>
      <c r="M11" s="31">
        <f t="shared" si="0"/>
        <v>-34.134822773374488</v>
      </c>
      <c r="N11" s="168">
        <f>D11/D332*100</f>
        <v>48.310438784637675</v>
      </c>
    </row>
    <row r="12" spans="1:14" s="57" customFormat="1" ht="13.5" customHeight="1">
      <c r="A12" s="202"/>
      <c r="B12" s="197" t="s">
        <v>25</v>
      </c>
      <c r="C12" s="74">
        <v>47.755880000000616</v>
      </c>
      <c r="D12" s="74">
        <v>10280.197032</v>
      </c>
      <c r="E12" s="74">
        <v>8203.381453</v>
      </c>
      <c r="F12" s="155">
        <f>(D12-E12)/E12*100</f>
        <v>25.316579399590182</v>
      </c>
      <c r="G12" s="74">
        <v>2637</v>
      </c>
      <c r="H12" s="74">
        <v>454751.68</v>
      </c>
      <c r="I12" s="74">
        <v>3699</v>
      </c>
      <c r="J12" s="71">
        <v>289.10468000000037</v>
      </c>
      <c r="K12" s="71">
        <v>4848.635241</v>
      </c>
      <c r="L12" s="71">
        <v>3526.8145639999998</v>
      </c>
      <c r="M12" s="31">
        <f t="shared" si="0"/>
        <v>37.47916577447819</v>
      </c>
      <c r="N12" s="168">
        <f>D12/D333*100</f>
        <v>38.770273174440469</v>
      </c>
    </row>
    <row r="13" spans="1:14" s="58" customFormat="1" ht="13.5" customHeight="1">
      <c r="A13" s="202"/>
      <c r="B13" s="197" t="s">
        <v>26</v>
      </c>
      <c r="C13" s="74">
        <v>300.14692599999989</v>
      </c>
      <c r="D13" s="74">
        <v>5438.2258470000006</v>
      </c>
      <c r="E13" s="72">
        <v>4926.1273199999996</v>
      </c>
      <c r="F13" s="155">
        <f>(D13-E13)/E13*100</f>
        <v>10.395560117191634</v>
      </c>
      <c r="G13" s="72">
        <v>343789</v>
      </c>
      <c r="H13" s="72">
        <v>46565999.520000003</v>
      </c>
      <c r="I13" s="72">
        <v>50761</v>
      </c>
      <c r="J13" s="71">
        <v>148.24630200000001</v>
      </c>
      <c r="K13" s="71">
        <v>2482.0464200000001</v>
      </c>
      <c r="L13" s="71">
        <v>3227.369459</v>
      </c>
      <c r="M13" s="31">
        <f t="shared" si="0"/>
        <v>-23.093824505327571</v>
      </c>
      <c r="N13" s="168">
        <f>D13/D334*100</f>
        <v>31.364507296259088</v>
      </c>
    </row>
    <row r="14" spans="1:14" s="58" customFormat="1" ht="13.5" customHeight="1">
      <c r="A14" s="202"/>
      <c r="B14" s="197" t="s">
        <v>27</v>
      </c>
      <c r="C14" s="74">
        <v>-18.75</v>
      </c>
      <c r="D14" s="74">
        <v>446.48</v>
      </c>
      <c r="E14" s="72">
        <v>200.11339599999999</v>
      </c>
      <c r="F14" s="155">
        <f>(D14-E14)/E14*100</f>
        <v>123.1134991082756</v>
      </c>
      <c r="G14" s="72">
        <v>223</v>
      </c>
      <c r="H14" s="72">
        <v>213736.78999999911</v>
      </c>
      <c r="I14" s="72">
        <v>4</v>
      </c>
      <c r="J14" s="76">
        <v>7.9257999999999811</v>
      </c>
      <c r="K14" s="71">
        <v>128.30602999999999</v>
      </c>
      <c r="L14" s="71">
        <v>216.780115</v>
      </c>
      <c r="M14" s="31">
        <f t="shared" si="0"/>
        <v>-40.812823168767117</v>
      </c>
      <c r="N14" s="168">
        <f>D14/D335*100</f>
        <v>20.934359230716126</v>
      </c>
    </row>
    <row r="15" spans="1:14" s="58" customFormat="1" ht="13.5" customHeight="1">
      <c r="A15" s="202"/>
      <c r="B15" s="14" t="s">
        <v>28</v>
      </c>
      <c r="C15" s="74">
        <v>0</v>
      </c>
      <c r="D15" s="74">
        <v>209.06004099999998</v>
      </c>
      <c r="E15" s="75">
        <v>123.91130200000001</v>
      </c>
      <c r="F15" s="155">
        <f>(D15-E15)/E15*100</f>
        <v>68.717491968569561</v>
      </c>
      <c r="G15" s="75">
        <v>66</v>
      </c>
      <c r="H15" s="75">
        <v>38201.379999999997</v>
      </c>
      <c r="I15" s="75">
        <v>0</v>
      </c>
      <c r="J15" s="76">
        <v>0</v>
      </c>
      <c r="K15" s="71">
        <v>0</v>
      </c>
      <c r="L15" s="71">
        <v>0</v>
      </c>
      <c r="M15" s="31">
        <v>0</v>
      </c>
      <c r="N15" s="168">
        <f>D15/D336*100</f>
        <v>67.86196946933245</v>
      </c>
    </row>
    <row r="16" spans="1:14" s="58" customFormat="1" ht="13.5" customHeight="1">
      <c r="A16" s="202"/>
      <c r="B16" s="14" t="s">
        <v>29</v>
      </c>
      <c r="C16" s="74">
        <v>1.7994340000000193</v>
      </c>
      <c r="D16" s="74">
        <v>134.67735200000001</v>
      </c>
      <c r="E16" s="75">
        <v>6.3801629999999996</v>
      </c>
      <c r="F16" s="155">
        <f>(D16-E16)/E16*100</f>
        <v>2010.8763522185877</v>
      </c>
      <c r="G16" s="75">
        <v>22</v>
      </c>
      <c r="H16" s="75">
        <v>62571.43</v>
      </c>
      <c r="I16" s="75">
        <v>0</v>
      </c>
      <c r="J16" s="76">
        <v>0</v>
      </c>
      <c r="K16" s="71">
        <v>0</v>
      </c>
      <c r="L16" s="71">
        <v>0</v>
      </c>
      <c r="M16" s="31">
        <v>0</v>
      </c>
      <c r="N16" s="168">
        <f>D16/D337*100</f>
        <v>51.788739717620004</v>
      </c>
    </row>
    <row r="17" spans="1:14" s="58" customFormat="1" ht="13.5" customHeight="1">
      <c r="A17" s="202"/>
      <c r="B17" s="14" t="s">
        <v>30</v>
      </c>
      <c r="C17" s="74">
        <v>-20.900769000000036</v>
      </c>
      <c r="D17" s="74">
        <v>101.72876699999999</v>
      </c>
      <c r="E17" s="75">
        <v>68.811988999999997</v>
      </c>
      <c r="F17" s="155">
        <f>(D17-E17)/E17*100</f>
        <v>47.835818261262574</v>
      </c>
      <c r="G17" s="75">
        <v>132</v>
      </c>
      <c r="H17" s="75">
        <v>112813.23</v>
      </c>
      <c r="I17" s="75">
        <v>4</v>
      </c>
      <c r="J17" s="76">
        <v>7.9257999999999811</v>
      </c>
      <c r="K17" s="71">
        <v>128.30602999999999</v>
      </c>
      <c r="L17" s="71">
        <v>216.780115</v>
      </c>
      <c r="M17" s="31">
        <f t="shared" si="0"/>
        <v>-40.812823168767117</v>
      </c>
      <c r="N17" s="168">
        <f>D17/D338*100</f>
        <v>8.5542801401588324</v>
      </c>
    </row>
    <row r="18" spans="1:14" s="58" customFormat="1" ht="13.5" customHeight="1" thickBot="1">
      <c r="A18" s="203"/>
      <c r="B18" s="15" t="s">
        <v>31</v>
      </c>
      <c r="C18" s="16">
        <f>C6+C8+C9+C10+C11+C12+C13+C14</f>
        <v>4183.7156540000015</v>
      </c>
      <c r="D18" s="16">
        <f t="shared" ref="D18:L18" si="1">D6+D8+D9+D10+D11+D12+D13+D14</f>
        <v>58612.606985999999</v>
      </c>
      <c r="E18" s="16">
        <f t="shared" si="1"/>
        <v>49698.008586000004</v>
      </c>
      <c r="F18" s="156">
        <f>(D18-E18)/E18*100</f>
        <v>17.937536439863006</v>
      </c>
      <c r="G18" s="16">
        <f t="shared" si="1"/>
        <v>748093</v>
      </c>
      <c r="H18" s="16">
        <f t="shared" si="1"/>
        <v>82472405.439999998</v>
      </c>
      <c r="I18" s="16">
        <f t="shared" si="1"/>
        <v>88073</v>
      </c>
      <c r="J18" s="16">
        <f t="shared" si="1"/>
        <v>2804.367232999999</v>
      </c>
      <c r="K18" s="16">
        <f t="shared" si="1"/>
        <v>31720.828977999994</v>
      </c>
      <c r="L18" s="16">
        <f t="shared" si="1"/>
        <v>24512.951334000001</v>
      </c>
      <c r="M18" s="16">
        <f t="shared" si="0"/>
        <v>29.404364842851493</v>
      </c>
      <c r="N18" s="169">
        <f>D18/D339*100</f>
        <v>38.794876537603812</v>
      </c>
    </row>
    <row r="19" spans="1:14" s="57" customFormat="1" ht="14.25" thickTop="1">
      <c r="A19" s="212" t="s">
        <v>32</v>
      </c>
      <c r="B19" s="18" t="s">
        <v>19</v>
      </c>
      <c r="C19" s="21">
        <v>924.69418800000005</v>
      </c>
      <c r="D19" s="21">
        <v>10900.995080999999</v>
      </c>
      <c r="E19" s="20">
        <v>10210.06</v>
      </c>
      <c r="F19" s="157">
        <f>(D19-E19)/E19*100</f>
        <v>6.7671990272339206</v>
      </c>
      <c r="G19" s="20">
        <v>74675</v>
      </c>
      <c r="H19" s="20">
        <v>9856451.7736189999</v>
      </c>
      <c r="I19" s="20">
        <v>12287</v>
      </c>
      <c r="J19" s="20">
        <v>770.58058600000095</v>
      </c>
      <c r="K19" s="20">
        <v>6940.9923829999998</v>
      </c>
      <c r="L19" s="22">
        <v>4688.6099999999997</v>
      </c>
      <c r="M19" s="111">
        <f t="shared" ref="M19:M31" si="2">(K19-L19)/L19*100</f>
        <v>48.039448429278622</v>
      </c>
      <c r="N19" s="170">
        <f>D19/D327*100</f>
        <v>12.706226363947057</v>
      </c>
    </row>
    <row r="20" spans="1:14" s="57" customFormat="1">
      <c r="A20" s="213"/>
      <c r="B20" s="197" t="s">
        <v>20</v>
      </c>
      <c r="C20" s="21">
        <v>297.03103700000003</v>
      </c>
      <c r="D20" s="21">
        <v>3370.1821599999998</v>
      </c>
      <c r="E20" s="20">
        <v>3260</v>
      </c>
      <c r="F20" s="155">
        <f>(D20-E20)/E20*100</f>
        <v>3.3798208588957004</v>
      </c>
      <c r="G20" s="20">
        <v>37823</v>
      </c>
      <c r="H20" s="20">
        <v>753880</v>
      </c>
      <c r="I20" s="20">
        <v>6592</v>
      </c>
      <c r="J20" s="20">
        <v>338.75130699999897</v>
      </c>
      <c r="K20" s="20">
        <v>2614.7169680000002</v>
      </c>
      <c r="L20" s="22">
        <v>1466.66</v>
      </c>
      <c r="M20" s="31">
        <f t="shared" si="2"/>
        <v>78.276967258942094</v>
      </c>
      <c r="N20" s="168">
        <f>D20/D328*100</f>
        <v>12.426053044229466</v>
      </c>
    </row>
    <row r="21" spans="1:14" s="57" customFormat="1">
      <c r="A21" s="213"/>
      <c r="B21" s="197" t="s">
        <v>21</v>
      </c>
      <c r="C21" s="21">
        <v>3.8605E-2</v>
      </c>
      <c r="D21" s="21">
        <v>102.51190800000001</v>
      </c>
      <c r="E21" s="20">
        <v>92.85</v>
      </c>
      <c r="F21" s="155">
        <f>(D21-E21)/E21*100</f>
        <v>10.40593214862683</v>
      </c>
      <c r="G21" s="20">
        <v>192</v>
      </c>
      <c r="H21" s="20">
        <v>142821.96857900001</v>
      </c>
      <c r="I21" s="20">
        <v>10</v>
      </c>
      <c r="J21" s="20">
        <v>0</v>
      </c>
      <c r="K21" s="20">
        <v>80.726961000000003</v>
      </c>
      <c r="L21" s="22">
        <v>26.25</v>
      </c>
      <c r="M21" s="31">
        <f t="shared" si="2"/>
        <v>207.53128000000004</v>
      </c>
      <c r="N21" s="168">
        <f>D21/D329*100</f>
        <v>2.2636308253327511</v>
      </c>
    </row>
    <row r="22" spans="1:14" s="57" customFormat="1">
      <c r="A22" s="213"/>
      <c r="B22" s="197" t="s">
        <v>22</v>
      </c>
      <c r="C22" s="21">
        <v>79.331406999999999</v>
      </c>
      <c r="D22" s="21">
        <v>501.00109099999997</v>
      </c>
      <c r="E22" s="20">
        <v>299.19</v>
      </c>
      <c r="F22" s="155">
        <f>(D22-E22)/E22*100</f>
        <v>67.452485377185056</v>
      </c>
      <c r="G22" s="20">
        <v>24292</v>
      </c>
      <c r="H22" s="20">
        <v>395980.46</v>
      </c>
      <c r="I22" s="20">
        <v>24</v>
      </c>
      <c r="J22" s="20">
        <v>0</v>
      </c>
      <c r="K22" s="20">
        <v>23.132912000000001</v>
      </c>
      <c r="L22" s="22">
        <v>36.520000000000003</v>
      </c>
      <c r="M22" s="31">
        <f t="shared" si="2"/>
        <v>-36.656867469879522</v>
      </c>
      <c r="N22" s="168">
        <f>D22/D330*100</f>
        <v>14.215746475569722</v>
      </c>
    </row>
    <row r="23" spans="1:14" s="57" customFormat="1">
      <c r="A23" s="213"/>
      <c r="B23" s="197" t="s">
        <v>23</v>
      </c>
      <c r="C23" s="21">
        <v>0.36468</v>
      </c>
      <c r="D23" s="21">
        <v>1.646657</v>
      </c>
      <c r="E23" s="20">
        <v>1.34</v>
      </c>
      <c r="F23" s="155">
        <f>(D23-E23)/E23*100</f>
        <v>22.884850746268654</v>
      </c>
      <c r="G23" s="20">
        <v>16</v>
      </c>
      <c r="H23" s="20">
        <v>1771.1849999999999</v>
      </c>
      <c r="I23" s="20">
        <v>0</v>
      </c>
      <c r="J23" s="20">
        <v>0</v>
      </c>
      <c r="K23" s="20">
        <v>0</v>
      </c>
      <c r="L23" s="22">
        <v>0</v>
      </c>
      <c r="M23" s="31">
        <v>0</v>
      </c>
      <c r="N23" s="168">
        <f>D23/D331*100</f>
        <v>0.40213756496089759</v>
      </c>
    </row>
    <row r="24" spans="1:14" s="57" customFormat="1">
      <c r="A24" s="213"/>
      <c r="B24" s="197" t="s">
        <v>24</v>
      </c>
      <c r="C24" s="21">
        <v>20.499877000000001</v>
      </c>
      <c r="D24" s="21">
        <v>309.82029899999998</v>
      </c>
      <c r="E24" s="20">
        <v>298.29000000000002</v>
      </c>
      <c r="F24" s="155">
        <f>(D24-E24)/E24*100</f>
        <v>3.8654661570954292</v>
      </c>
      <c r="G24" s="20">
        <v>15472</v>
      </c>
      <c r="H24" s="20">
        <v>660377.57148299995</v>
      </c>
      <c r="I24" s="20">
        <v>103</v>
      </c>
      <c r="J24" s="20">
        <v>13.600923999999999</v>
      </c>
      <c r="K24" s="20">
        <v>237.434268</v>
      </c>
      <c r="L24" s="22">
        <v>161.36000000000001</v>
      </c>
      <c r="M24" s="31">
        <f t="shared" si="2"/>
        <v>47.14567922657411</v>
      </c>
      <c r="N24" s="168">
        <f>D24/D332*100</f>
        <v>2.8578016140795177</v>
      </c>
    </row>
    <row r="25" spans="1:14" s="57" customFormat="1">
      <c r="A25" s="213"/>
      <c r="B25" s="197" t="s">
        <v>25</v>
      </c>
      <c r="C25" s="20">
        <v>35.847915</v>
      </c>
      <c r="D25" s="20">
        <v>2078.1104810000002</v>
      </c>
      <c r="E25" s="20">
        <v>1383.32</v>
      </c>
      <c r="F25" s="155">
        <f>(D25-E25)/E25*100</f>
        <v>50.226302012549539</v>
      </c>
      <c r="G25" s="22">
        <v>940</v>
      </c>
      <c r="H25" s="22">
        <v>108229.01371</v>
      </c>
      <c r="I25" s="22">
        <v>2526</v>
      </c>
      <c r="J25" s="22">
        <v>31.977</v>
      </c>
      <c r="K25" s="22">
        <v>286.81988000000001</v>
      </c>
      <c r="L25" s="22">
        <v>57.17</v>
      </c>
      <c r="M25" s="31">
        <v>0</v>
      </c>
      <c r="N25" s="168">
        <f>D25/D333*100</f>
        <v>7.8372924939322202</v>
      </c>
    </row>
    <row r="26" spans="1:14" s="58" customFormat="1">
      <c r="A26" s="213"/>
      <c r="B26" s="197" t="s">
        <v>26</v>
      </c>
      <c r="C26" s="20">
        <v>457.57</v>
      </c>
      <c r="D26" s="20">
        <v>4291.33</v>
      </c>
      <c r="E26" s="20">
        <v>8442.39</v>
      </c>
      <c r="F26" s="155">
        <f>(D26-E26)/E26*100</f>
        <v>-49.169251835084609</v>
      </c>
      <c r="G26" s="20">
        <v>158052</v>
      </c>
      <c r="H26" s="20">
        <v>38376816.289999999</v>
      </c>
      <c r="I26" s="20">
        <v>42071</v>
      </c>
      <c r="J26" s="20">
        <v>1620.9955419999999</v>
      </c>
      <c r="K26" s="20">
        <v>6451.1607059999997</v>
      </c>
      <c r="L26" s="22">
        <v>4446.32</v>
      </c>
      <c r="M26" s="31">
        <f t="shared" si="2"/>
        <v>45.089887952284137</v>
      </c>
      <c r="N26" s="168">
        <f>D26/D334*100</f>
        <v>24.749882568761855</v>
      </c>
    </row>
    <row r="27" spans="1:14" s="58" customFormat="1">
      <c r="A27" s="213"/>
      <c r="B27" s="197" t="s">
        <v>27</v>
      </c>
      <c r="C27" s="139">
        <v>0.94339600000000001</v>
      </c>
      <c r="D27" s="139">
        <v>25.02</v>
      </c>
      <c r="E27" s="20">
        <v>47.2</v>
      </c>
      <c r="F27" s="155">
        <f>(D27-E27)/E27*100</f>
        <v>-46.991525423728817</v>
      </c>
      <c r="G27" s="20">
        <v>89</v>
      </c>
      <c r="H27" s="20">
        <v>6146.08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168">
        <f>D27/D335*100</f>
        <v>1.1731268320025923</v>
      </c>
    </row>
    <row r="28" spans="1:14" s="58" customFormat="1">
      <c r="A28" s="213"/>
      <c r="B28" s="14" t="s">
        <v>28</v>
      </c>
      <c r="C28" s="40">
        <v>0</v>
      </c>
      <c r="D28" s="40">
        <v>4.943397</v>
      </c>
      <c r="E28" s="40">
        <v>34.46</v>
      </c>
      <c r="F28" s="155">
        <f t="shared" ref="F28:F30" si="3">(D28-E28)/E28*100</f>
        <v>-85.654680789320949</v>
      </c>
      <c r="G28" s="40">
        <v>4</v>
      </c>
      <c r="H28" s="40">
        <v>262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168">
        <f>D28/D336*100</f>
        <v>1.6046522074909075</v>
      </c>
    </row>
    <row r="29" spans="1:14" s="58" customFormat="1">
      <c r="A29" s="213"/>
      <c r="B29" s="14" t="s">
        <v>29</v>
      </c>
      <c r="C29" s="40">
        <v>0</v>
      </c>
      <c r="D29" s="40">
        <v>15.559877</v>
      </c>
      <c r="E29" s="40">
        <v>12.16</v>
      </c>
      <c r="F29" s="155">
        <f t="shared" si="3"/>
        <v>27.959514802631581</v>
      </c>
      <c r="G29" s="40">
        <v>82</v>
      </c>
      <c r="H29" s="40">
        <v>5695.3959880000002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168">
        <f>D29/D337*100</f>
        <v>5.9833847935410986</v>
      </c>
    </row>
    <row r="30" spans="1:14" s="58" customFormat="1">
      <c r="A30" s="213"/>
      <c r="B30" s="14" t="s">
        <v>30</v>
      </c>
      <c r="C30" s="139">
        <v>0.94339600000000001</v>
      </c>
      <c r="D30" s="139">
        <v>4.51349</v>
      </c>
      <c r="E30" s="40">
        <v>0.57999999999999996</v>
      </c>
      <c r="F30" s="155">
        <f t="shared" si="3"/>
        <v>678.18793103448286</v>
      </c>
      <c r="G30" s="40">
        <v>3</v>
      </c>
      <c r="H30" s="20">
        <v>188.68704299999999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168">
        <f>D30/D338*100</f>
        <v>0.37953529771775857</v>
      </c>
    </row>
    <row r="31" spans="1:14" s="58" customFormat="1" ht="14.25" thickBot="1">
      <c r="A31" s="214"/>
      <c r="B31" s="15" t="s">
        <v>31</v>
      </c>
      <c r="C31" s="16">
        <f>C19+C21+C22+C23+C24+C25+C26+C27</f>
        <v>1519.290068</v>
      </c>
      <c r="D31" s="16">
        <f>D19+D21+D22+D23+D24+D25+D26+D27</f>
        <v>18210.435517000002</v>
      </c>
      <c r="E31" s="16">
        <f>E19+E21+E22+E23+E24+E25+E26+E27</f>
        <v>20774.640000000003</v>
      </c>
      <c r="F31" s="156">
        <f>(D31-E31)/E31*100</f>
        <v>-12.342955078884644</v>
      </c>
      <c r="G31" s="16">
        <f t="shared" ref="G31:L31" si="4">G19+G21+G22+G23+G24+G25+G26+G27</f>
        <v>273728</v>
      </c>
      <c r="H31" s="16">
        <f t="shared" si="4"/>
        <v>49548594.342390999</v>
      </c>
      <c r="I31" s="16">
        <f t="shared" si="4"/>
        <v>57021</v>
      </c>
      <c r="J31" s="16">
        <f t="shared" si="4"/>
        <v>2437.1540520000008</v>
      </c>
      <c r="K31" s="16">
        <f t="shared" si="4"/>
        <v>14020.267110000001</v>
      </c>
      <c r="L31" s="16">
        <f t="shared" si="4"/>
        <v>9416.23</v>
      </c>
      <c r="M31" s="16">
        <f t="shared" si="2"/>
        <v>48.894696816029359</v>
      </c>
      <c r="N31" s="169">
        <f>D31/D339*100</f>
        <v>12.053236221803882</v>
      </c>
    </row>
    <row r="32" spans="1:14" s="57" customFormat="1" ht="14.25" thickTop="1">
      <c r="A32" s="212" t="s">
        <v>33</v>
      </c>
      <c r="B32" s="18" t="s">
        <v>19</v>
      </c>
      <c r="C32" s="278">
        <v>2220.2687429999969</v>
      </c>
      <c r="D32" s="278">
        <v>20779.945212999999</v>
      </c>
      <c r="E32" s="279">
        <v>19216.656159999999</v>
      </c>
      <c r="F32" s="280">
        <f>(D32-E32)/E32*100</f>
        <v>8.1350732405465518</v>
      </c>
      <c r="G32" s="281">
        <v>153383</v>
      </c>
      <c r="H32" s="278">
        <v>30861879.222688001</v>
      </c>
      <c r="I32" s="281">
        <v>9252</v>
      </c>
      <c r="J32" s="278">
        <v>3359.223453999999</v>
      </c>
      <c r="K32" s="278">
        <v>14135.450994999999</v>
      </c>
      <c r="L32" s="278">
        <v>10435.360071999999</v>
      </c>
      <c r="M32" s="111">
        <f t="shared" ref="M32:M43" si="5">(K32-L32)/L32*100</f>
        <v>35.457242466678537</v>
      </c>
      <c r="N32" s="170">
        <f>D32/D327*100</f>
        <v>24.221154651009609</v>
      </c>
    </row>
    <row r="33" spans="1:14" s="57" customFormat="1">
      <c r="A33" s="213"/>
      <c r="B33" s="197" t="s">
        <v>20</v>
      </c>
      <c r="C33" s="99">
        <v>689.49556399999983</v>
      </c>
      <c r="D33" s="99">
        <v>6366.8629920000003</v>
      </c>
      <c r="E33" s="91">
        <v>5913.1896459999998</v>
      </c>
      <c r="F33" s="26">
        <f>(D33-E33)/E33*100</f>
        <v>7.6722272269229457</v>
      </c>
      <c r="G33" s="72">
        <v>76656</v>
      </c>
      <c r="H33" s="99">
        <v>1533120</v>
      </c>
      <c r="I33" s="72">
        <v>7161</v>
      </c>
      <c r="J33" s="99">
        <v>1309.2584780000002</v>
      </c>
      <c r="K33" s="99">
        <v>5324.3170840000002</v>
      </c>
      <c r="L33" s="99">
        <v>3529.5540200000005</v>
      </c>
      <c r="M33" s="31">
        <f t="shared" si="5"/>
        <v>50.849570620823073</v>
      </c>
      <c r="N33" s="168">
        <f>D33/D328*100</f>
        <v>23.474985477916583</v>
      </c>
    </row>
    <row r="34" spans="1:14" s="57" customFormat="1">
      <c r="A34" s="213"/>
      <c r="B34" s="197" t="s">
        <v>21</v>
      </c>
      <c r="C34" s="99">
        <v>9.7231550000000198</v>
      </c>
      <c r="D34" s="99">
        <v>703.90974500000004</v>
      </c>
      <c r="E34" s="91">
        <v>687.55158399999993</v>
      </c>
      <c r="F34" s="26">
        <f>(D34-E34)/E34*100</f>
        <v>2.3791903590465893</v>
      </c>
      <c r="G34" s="72">
        <v>311</v>
      </c>
      <c r="H34" s="99">
        <v>1235198.7275409999</v>
      </c>
      <c r="I34" s="72">
        <v>68</v>
      </c>
      <c r="J34" s="99">
        <v>91.075934000000018</v>
      </c>
      <c r="K34" s="99">
        <v>244.37383500000001</v>
      </c>
      <c r="L34" s="99">
        <v>118.28421599999999</v>
      </c>
      <c r="M34" s="31">
        <f t="shared" si="5"/>
        <v>106.59885423766096</v>
      </c>
      <c r="N34" s="168">
        <f>D34/D329*100</f>
        <v>15.543480051450379</v>
      </c>
    </row>
    <row r="35" spans="1:14" s="57" customFormat="1">
      <c r="A35" s="213"/>
      <c r="B35" s="197" t="s">
        <v>22</v>
      </c>
      <c r="C35" s="99">
        <v>65.526295000000005</v>
      </c>
      <c r="D35" s="99">
        <v>586.30826100000002</v>
      </c>
      <c r="E35" s="91">
        <v>555.73274600000002</v>
      </c>
      <c r="F35" s="26">
        <f>(D35-E35)/E35*100</f>
        <v>5.5018379284059673</v>
      </c>
      <c r="G35" s="72">
        <v>51686</v>
      </c>
      <c r="H35" s="99">
        <v>3377887.2481999998</v>
      </c>
      <c r="I35" s="72">
        <v>92</v>
      </c>
      <c r="J35" s="99">
        <v>20.507514000000008</v>
      </c>
      <c r="K35" s="99">
        <v>63.225581000000005</v>
      </c>
      <c r="L35" s="99">
        <v>66.243369000000001</v>
      </c>
      <c r="M35" s="31">
        <f t="shared" si="5"/>
        <v>-4.5556076714636839</v>
      </c>
      <c r="N35" s="168">
        <f>D35/D330*100</f>
        <v>16.63631026884962</v>
      </c>
    </row>
    <row r="36" spans="1:14" s="57" customFormat="1">
      <c r="A36" s="213"/>
      <c r="B36" s="197" t="s">
        <v>23</v>
      </c>
      <c r="C36" s="99">
        <v>6.9696279999999859</v>
      </c>
      <c r="D36" s="99">
        <v>97.105706999999995</v>
      </c>
      <c r="E36" s="91">
        <v>57.518898</v>
      </c>
      <c r="F36" s="26">
        <f>(D36-E36)/E36*100</f>
        <v>68.824004590630366</v>
      </c>
      <c r="G36" s="72">
        <v>1474</v>
      </c>
      <c r="H36" s="99">
        <v>124934.25768800001</v>
      </c>
      <c r="I36" s="72">
        <v>4</v>
      </c>
      <c r="J36" s="99">
        <v>6.4319000000000237E-2</v>
      </c>
      <c r="K36" s="99">
        <v>5.6960440000000006</v>
      </c>
      <c r="L36" s="99">
        <v>25.353317999999998</v>
      </c>
      <c r="M36" s="31">
        <f t="shared" si="5"/>
        <v>-77.533339028840317</v>
      </c>
      <c r="N36" s="168">
        <f>D36/D331*100</f>
        <v>23.714624573779712</v>
      </c>
    </row>
    <row r="37" spans="1:14" s="57" customFormat="1">
      <c r="A37" s="213"/>
      <c r="B37" s="197" t="s">
        <v>24</v>
      </c>
      <c r="C37" s="99">
        <v>47.441725000000133</v>
      </c>
      <c r="D37" s="99">
        <v>1616.9464380000002</v>
      </c>
      <c r="E37" s="91">
        <v>1151.3951159999999</v>
      </c>
      <c r="F37" s="26">
        <f>(D37-E37)/E37*100</f>
        <v>40.433671771802118</v>
      </c>
      <c r="G37" s="72">
        <v>34434</v>
      </c>
      <c r="H37" s="99">
        <v>6882625.1182880001</v>
      </c>
      <c r="I37" s="72">
        <v>188</v>
      </c>
      <c r="J37" s="99">
        <v>219.11596000000003</v>
      </c>
      <c r="K37" s="99">
        <v>539.47031800000002</v>
      </c>
      <c r="L37" s="99">
        <v>657.18467499999997</v>
      </c>
      <c r="M37" s="31">
        <f t="shared" si="5"/>
        <v>-17.911914485833066</v>
      </c>
      <c r="N37" s="168">
        <f>D37/D332*100</f>
        <v>14.914814023843309</v>
      </c>
    </row>
    <row r="38" spans="1:14" s="57" customFormat="1">
      <c r="A38" s="213"/>
      <c r="B38" s="197" t="s">
        <v>25</v>
      </c>
      <c r="C38" s="99">
        <v>650.00004399999943</v>
      </c>
      <c r="D38" s="99">
        <v>4137.3047229999993</v>
      </c>
      <c r="E38" s="91">
        <v>757.62682500000005</v>
      </c>
      <c r="F38" s="26">
        <f>(D38-E38)/E38*100</f>
        <v>446.0874122296288</v>
      </c>
      <c r="G38" s="74">
        <v>52</v>
      </c>
      <c r="H38" s="99">
        <v>17392.586432</v>
      </c>
      <c r="I38" s="74">
        <v>45</v>
      </c>
      <c r="J38" s="99">
        <v>854.98661999999968</v>
      </c>
      <c r="K38" s="99">
        <v>3001.030037</v>
      </c>
      <c r="L38" s="99">
        <v>30.014145000000003</v>
      </c>
      <c r="M38" s="31">
        <f t="shared" si="5"/>
        <v>9898.719060629579</v>
      </c>
      <c r="N38" s="168">
        <f>D38/D333*100</f>
        <v>15.603245134048393</v>
      </c>
    </row>
    <row r="39" spans="1:14" s="58" customFormat="1">
      <c r="A39" s="213"/>
      <c r="B39" s="197" t="s">
        <v>26</v>
      </c>
      <c r="C39" s="99">
        <v>185.94648800000368</v>
      </c>
      <c r="D39" s="99">
        <v>1833.3592470000017</v>
      </c>
      <c r="E39" s="91">
        <v>1723.4153360000012</v>
      </c>
      <c r="F39" s="26">
        <f>(D39-E39)/E39*100</f>
        <v>6.3794204857882537</v>
      </c>
      <c r="G39" s="72">
        <v>252662</v>
      </c>
      <c r="H39" s="99">
        <v>47680195.551499985</v>
      </c>
      <c r="I39" s="72">
        <v>1622</v>
      </c>
      <c r="J39" s="99">
        <v>79.583686999999713</v>
      </c>
      <c r="K39" s="99">
        <v>518.90340600000025</v>
      </c>
      <c r="L39" s="99">
        <v>424.47202100000095</v>
      </c>
      <c r="M39" s="31">
        <f t="shared" si="5"/>
        <v>22.246786673366884</v>
      </c>
      <c r="N39" s="168">
        <f>D39/D334*100</f>
        <v>10.573744286643933</v>
      </c>
    </row>
    <row r="40" spans="1:14" s="58" customFormat="1">
      <c r="A40" s="213"/>
      <c r="B40" s="197" t="s">
        <v>27</v>
      </c>
      <c r="C40" s="99">
        <v>28.602169000000004</v>
      </c>
      <c r="D40" s="99">
        <v>430.64130899999998</v>
      </c>
      <c r="E40" s="91">
        <v>312.65345299999996</v>
      </c>
      <c r="F40" s="26">
        <f>(D40-E40)/E40*100</f>
        <v>37.737582895014448</v>
      </c>
      <c r="G40" s="72">
        <v>38792</v>
      </c>
      <c r="H40" s="99">
        <v>200396.40338199999</v>
      </c>
      <c r="I40" s="72">
        <v>21</v>
      </c>
      <c r="J40" s="99">
        <v>-0.31397399999999998</v>
      </c>
      <c r="K40" s="99">
        <v>3.0562689999999999</v>
      </c>
      <c r="L40" s="99">
        <v>3.7280269999999995</v>
      </c>
      <c r="M40" s="31">
        <f t="shared" si="5"/>
        <v>-18.019129153302799</v>
      </c>
      <c r="N40" s="168">
        <f>D40/D335*100</f>
        <v>20.191721604980795</v>
      </c>
    </row>
    <row r="41" spans="1:14" s="58" customFormat="1">
      <c r="A41" s="213"/>
      <c r="B41" s="14" t="s">
        <v>28</v>
      </c>
      <c r="C41" s="99">
        <v>0</v>
      </c>
      <c r="D41" s="99">
        <v>60.716259999999998</v>
      </c>
      <c r="E41" s="91">
        <v>58.440893000000003</v>
      </c>
      <c r="F41" s="26">
        <f t="shared" ref="F41:F43" si="6">(D41-E41)/E41*100</f>
        <v>3.8934500881086733</v>
      </c>
      <c r="G41" s="72">
        <v>14</v>
      </c>
      <c r="H41" s="99">
        <v>25721.179543999999</v>
      </c>
      <c r="I41" s="75">
        <v>0</v>
      </c>
      <c r="J41" s="99">
        <v>0</v>
      </c>
      <c r="K41" s="99">
        <v>0</v>
      </c>
      <c r="L41" s="99">
        <v>0</v>
      </c>
      <c r="M41" s="31">
        <v>0</v>
      </c>
      <c r="N41" s="168">
        <f>D41/D336*100</f>
        <v>19.708811701668282</v>
      </c>
    </row>
    <row r="42" spans="1:14" s="58" customFormat="1">
      <c r="A42" s="213"/>
      <c r="B42" s="14" t="s">
        <v>29</v>
      </c>
      <c r="C42" s="99">
        <v>0</v>
      </c>
      <c r="D42" s="99">
        <v>4.3081129999999996</v>
      </c>
      <c r="E42" s="91">
        <v>37.661885999999996</v>
      </c>
      <c r="F42" s="26">
        <f t="shared" si="6"/>
        <v>-88.561080026634883</v>
      </c>
      <c r="G42" s="72">
        <v>1</v>
      </c>
      <c r="H42" s="99">
        <v>2002.7574999999999</v>
      </c>
      <c r="I42" s="75">
        <v>0</v>
      </c>
      <c r="J42" s="99">
        <v>0</v>
      </c>
      <c r="K42" s="99">
        <v>0</v>
      </c>
      <c r="L42" s="99">
        <v>0</v>
      </c>
      <c r="M42" s="31">
        <v>0</v>
      </c>
      <c r="N42" s="168">
        <f>D42/D337*100</f>
        <v>1.6566389190002413</v>
      </c>
    </row>
    <row r="43" spans="1:14" s="58" customFormat="1">
      <c r="A43" s="213"/>
      <c r="B43" s="14" t="s">
        <v>30</v>
      </c>
      <c r="C43" s="99">
        <v>0.12297200000000075</v>
      </c>
      <c r="D43" s="99">
        <v>16.926495000000003</v>
      </c>
      <c r="E43" s="91">
        <v>4.450348</v>
      </c>
      <c r="F43" s="26">
        <f t="shared" si="6"/>
        <v>280.34093064182855</v>
      </c>
      <c r="G43" s="72">
        <v>31</v>
      </c>
      <c r="H43" s="99">
        <v>593.21633799999995</v>
      </c>
      <c r="I43" s="75">
        <v>0</v>
      </c>
      <c r="J43" s="99">
        <v>0</v>
      </c>
      <c r="K43" s="99">
        <v>0</v>
      </c>
      <c r="L43" s="99">
        <v>0</v>
      </c>
      <c r="M43" s="31">
        <v>0</v>
      </c>
      <c r="N43" s="168">
        <f>D43/D338*100</f>
        <v>1.4233336772969813</v>
      </c>
    </row>
    <row r="44" spans="1:14" s="58" customFormat="1" ht="14.25" thickBot="1">
      <c r="A44" s="282"/>
      <c r="B44" s="35" t="s">
        <v>31</v>
      </c>
      <c r="C44" s="36">
        <f t="shared" ref="C44:L44" si="7">C32+C34+C35+C36+C37+C38+C39+C40</f>
        <v>3214.478247</v>
      </c>
      <c r="D44" s="36">
        <f t="shared" si="7"/>
        <v>30185.520642999996</v>
      </c>
      <c r="E44" s="36">
        <f t="shared" si="7"/>
        <v>24462.550117999999</v>
      </c>
      <c r="F44" s="283">
        <f>(D44-E44)/E44*100</f>
        <v>23.394823914081343</v>
      </c>
      <c r="G44" s="36">
        <f t="shared" si="7"/>
        <v>532794</v>
      </c>
      <c r="H44" s="36">
        <f t="shared" si="7"/>
        <v>90380509.115718991</v>
      </c>
      <c r="I44" s="36">
        <f t="shared" si="7"/>
        <v>11292</v>
      </c>
      <c r="J44" s="36">
        <f t="shared" si="7"/>
        <v>4624.243513999998</v>
      </c>
      <c r="K44" s="36">
        <f t="shared" si="7"/>
        <v>18511.206485000002</v>
      </c>
      <c r="L44" s="36">
        <f t="shared" si="7"/>
        <v>11760.639842999999</v>
      </c>
      <c r="M44" s="36">
        <f t="shared" ref="M44" si="8">(K44-L44)/L44*100</f>
        <v>57.39965454360869</v>
      </c>
      <c r="N44" s="284">
        <f>D44/D339*100</f>
        <v>19.979379979603831</v>
      </c>
    </row>
    <row r="45" spans="1:14" s="57" customFormat="1">
      <c r="A45" s="60"/>
      <c r="B45" s="7"/>
      <c r="C45" s="120"/>
      <c r="D45" s="120"/>
      <c r="E45" s="120"/>
      <c r="F45" s="158"/>
      <c r="G45" s="120"/>
      <c r="H45" s="120"/>
      <c r="I45" s="120"/>
      <c r="J45" s="120"/>
      <c r="K45" s="120"/>
      <c r="L45" s="120"/>
      <c r="M45" s="120"/>
      <c r="N45" s="167"/>
    </row>
    <row r="46" spans="1:14" s="57" customFormat="1">
      <c r="A46" s="60"/>
      <c r="B46" s="7"/>
      <c r="C46" s="120"/>
      <c r="D46" s="120"/>
      <c r="E46" s="120"/>
      <c r="F46" s="158"/>
      <c r="G46" s="120"/>
      <c r="H46" s="120"/>
      <c r="I46" s="120"/>
      <c r="J46" s="120"/>
      <c r="K46" s="120"/>
      <c r="L46" s="120"/>
      <c r="M46" s="120"/>
      <c r="N46" s="167"/>
    </row>
    <row r="48" spans="1:14" s="57" customFormat="1" ht="18.75">
      <c r="A48" s="206" t="str">
        <f>A1</f>
        <v>2023年1-10月丹东市财产保险业务统计表</v>
      </c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206"/>
      <c r="M48" s="206"/>
      <c r="N48" s="206"/>
    </row>
    <row r="49" spans="1:14" s="57" customFormat="1" ht="14.25" thickBot="1">
      <c r="B49" s="59" t="s">
        <v>0</v>
      </c>
      <c r="C49" s="58"/>
      <c r="D49" s="58"/>
      <c r="F49" s="154"/>
      <c r="G49" s="73" t="str">
        <f>G2</f>
        <v>（2023年10月）</v>
      </c>
      <c r="H49" s="58"/>
      <c r="I49" s="58"/>
      <c r="J49" s="58"/>
      <c r="K49" s="58"/>
      <c r="L49" s="59" t="s">
        <v>1</v>
      </c>
      <c r="N49" s="167"/>
    </row>
    <row r="50" spans="1:14" ht="13.5" customHeight="1">
      <c r="A50" s="204" t="s">
        <v>115</v>
      </c>
      <c r="B50" s="9" t="s">
        <v>3</v>
      </c>
      <c r="C50" s="207" t="s">
        <v>4</v>
      </c>
      <c r="D50" s="207"/>
      <c r="E50" s="207"/>
      <c r="F50" s="208"/>
      <c r="G50" s="207" t="s">
        <v>5</v>
      </c>
      <c r="H50" s="207"/>
      <c r="I50" s="207" t="s">
        <v>6</v>
      </c>
      <c r="J50" s="207"/>
      <c r="K50" s="207"/>
      <c r="L50" s="207"/>
      <c r="M50" s="207"/>
      <c r="N50" s="210" t="s">
        <v>7</v>
      </c>
    </row>
    <row r="51" spans="1:14">
      <c r="A51" s="202"/>
      <c r="B51" s="10" t="s">
        <v>8</v>
      </c>
      <c r="C51" s="209" t="s">
        <v>9</v>
      </c>
      <c r="D51" s="209" t="s">
        <v>10</v>
      </c>
      <c r="E51" s="209" t="s">
        <v>11</v>
      </c>
      <c r="F51" s="195" t="s">
        <v>12</v>
      </c>
      <c r="G51" s="209" t="s">
        <v>13</v>
      </c>
      <c r="H51" s="209" t="s">
        <v>14</v>
      </c>
      <c r="I51" s="197" t="s">
        <v>13</v>
      </c>
      <c r="J51" s="209" t="s">
        <v>15</v>
      </c>
      <c r="K51" s="209"/>
      <c r="L51" s="209"/>
      <c r="M51" s="198" t="s">
        <v>12</v>
      </c>
      <c r="N51" s="211"/>
    </row>
    <row r="52" spans="1:14">
      <c r="A52" s="205"/>
      <c r="B52" s="166" t="s">
        <v>16</v>
      </c>
      <c r="C52" s="209"/>
      <c r="D52" s="209"/>
      <c r="E52" s="209"/>
      <c r="F52" s="196" t="s">
        <v>17</v>
      </c>
      <c r="G52" s="209"/>
      <c r="H52" s="209"/>
      <c r="I52" s="33" t="s">
        <v>18</v>
      </c>
      <c r="J52" s="197" t="s">
        <v>9</v>
      </c>
      <c r="K52" s="197" t="s">
        <v>10</v>
      </c>
      <c r="L52" s="197" t="s">
        <v>11</v>
      </c>
      <c r="M52" s="199" t="s">
        <v>17</v>
      </c>
      <c r="N52" s="194" t="s">
        <v>17</v>
      </c>
    </row>
    <row r="53" spans="1:14" ht="14.25" customHeight="1">
      <c r="A53" s="202" t="s">
        <v>34</v>
      </c>
      <c r="B53" s="197" t="s">
        <v>19</v>
      </c>
      <c r="C53" s="71">
        <v>412.84465899999998</v>
      </c>
      <c r="D53" s="71">
        <v>4507.1272330000002</v>
      </c>
      <c r="E53" s="275">
        <v>3817.7224249999999</v>
      </c>
      <c r="F53" s="155">
        <f>(D53-E53)/E53*100</f>
        <v>18.058012900191407</v>
      </c>
      <c r="G53" s="72">
        <v>26749</v>
      </c>
      <c r="H53" s="72">
        <v>7853738.3099999996</v>
      </c>
      <c r="I53" s="72">
        <v>2270</v>
      </c>
      <c r="J53" s="72">
        <v>3054.5488099999998</v>
      </c>
      <c r="K53" s="72">
        <v>2877.1785540000001</v>
      </c>
      <c r="L53" s="72">
        <v>2211.9166049999999</v>
      </c>
      <c r="M53" s="31">
        <f t="shared" ref="M53:M65" si="9">(K53-L53)/L53*100</f>
        <v>30.076267228890401</v>
      </c>
      <c r="N53" s="168">
        <f>D53/D327*100</f>
        <v>5.253518458459375</v>
      </c>
    </row>
    <row r="54" spans="1:14" ht="14.25" customHeight="1">
      <c r="A54" s="202"/>
      <c r="B54" s="197" t="s">
        <v>20</v>
      </c>
      <c r="C54" s="72">
        <v>123.844004</v>
      </c>
      <c r="D54" s="72">
        <v>1367.368976</v>
      </c>
      <c r="E54" s="72">
        <v>1236.2915579999999</v>
      </c>
      <c r="F54" s="155">
        <f>(D54-E54)/E54*100</f>
        <v>10.602468095151393</v>
      </c>
      <c r="G54" s="72">
        <v>13648</v>
      </c>
      <c r="H54" s="72">
        <v>271700</v>
      </c>
      <c r="I54" s="72">
        <v>976</v>
      </c>
      <c r="J54" s="72">
        <v>1283.5996500000001</v>
      </c>
      <c r="K54" s="72">
        <v>1115.3917309999999</v>
      </c>
      <c r="L54" s="72">
        <v>810.28685399999995</v>
      </c>
      <c r="M54" s="31">
        <f t="shared" si="9"/>
        <v>37.653933973362967</v>
      </c>
      <c r="N54" s="168">
        <f>D54/D328*100</f>
        <v>5.0415670786203819</v>
      </c>
    </row>
    <row r="55" spans="1:14" ht="14.25" customHeight="1">
      <c r="A55" s="202"/>
      <c r="B55" s="197" t="s">
        <v>21</v>
      </c>
      <c r="C55" s="72">
        <v>39.411116999999997</v>
      </c>
      <c r="D55" s="72">
        <v>583.42715599999997</v>
      </c>
      <c r="E55" s="72">
        <v>360.11299100000002</v>
      </c>
      <c r="F55" s="155">
        <f>(D55-E55)/E55*100</f>
        <v>62.01224909434049</v>
      </c>
      <c r="G55" s="72">
        <v>522</v>
      </c>
      <c r="H55" s="72">
        <v>1187523.29</v>
      </c>
      <c r="I55" s="72">
        <v>26</v>
      </c>
      <c r="J55" s="72">
        <v>55.1</v>
      </c>
      <c r="K55" s="72">
        <v>148.928573</v>
      </c>
      <c r="L55" s="72">
        <v>177.90463500000001</v>
      </c>
      <c r="M55" s="31">
        <f t="shared" si="9"/>
        <v>-16.287412635426847</v>
      </c>
      <c r="N55" s="168">
        <f>D55/D329*100</f>
        <v>12.883027156784745</v>
      </c>
    </row>
    <row r="56" spans="1:14" ht="14.25" customHeight="1">
      <c r="A56" s="202"/>
      <c r="B56" s="197" t="s">
        <v>22</v>
      </c>
      <c r="C56" s="72">
        <v>96.627234999999999</v>
      </c>
      <c r="D56" s="72">
        <v>170.874236</v>
      </c>
      <c r="E56" s="72">
        <v>181.30129199999999</v>
      </c>
      <c r="F56" s="155">
        <f>(D56-E56)/E56*100</f>
        <v>-5.7512309399317427</v>
      </c>
      <c r="G56" s="72">
        <v>4074</v>
      </c>
      <c r="H56" s="72">
        <v>876618.68</v>
      </c>
      <c r="I56" s="72">
        <v>439</v>
      </c>
      <c r="J56" s="72">
        <v>109.295</v>
      </c>
      <c r="K56" s="72">
        <v>127.262165</v>
      </c>
      <c r="L56" s="72">
        <v>111.66393600000001</v>
      </c>
      <c r="M56" s="31">
        <f t="shared" si="9"/>
        <v>13.968904875429065</v>
      </c>
      <c r="N56" s="168">
        <f>D56/D330*100</f>
        <v>4.8485020528282021</v>
      </c>
    </row>
    <row r="57" spans="1:14" ht="14.25" customHeight="1">
      <c r="A57" s="202"/>
      <c r="B57" s="197" t="s">
        <v>23</v>
      </c>
      <c r="C57" s="72">
        <v>1.8867999999999999E-2</v>
      </c>
      <c r="D57" s="72">
        <v>1.2471749999999999</v>
      </c>
      <c r="E57" s="72">
        <v>0.617927</v>
      </c>
      <c r="F57" s="155">
        <f>(D57-E57)/E57*100</f>
        <v>101.83209343498503</v>
      </c>
      <c r="G57" s="72">
        <v>264</v>
      </c>
      <c r="H57" s="72">
        <v>131</v>
      </c>
      <c r="I57" s="72">
        <v>0</v>
      </c>
      <c r="J57" s="72">
        <v>0</v>
      </c>
      <c r="K57" s="72">
        <v>0</v>
      </c>
      <c r="L57" s="72">
        <v>0</v>
      </c>
      <c r="M57" s="31">
        <v>0</v>
      </c>
      <c r="N57" s="168">
        <f>D57/D331*100</f>
        <v>0.30457825617606299</v>
      </c>
    </row>
    <row r="58" spans="1:14" ht="14.25" customHeight="1">
      <c r="A58" s="202"/>
      <c r="B58" s="197" t="s">
        <v>24</v>
      </c>
      <c r="C58" s="72">
        <v>89.743986000000007</v>
      </c>
      <c r="D58" s="72">
        <v>1193.0338369999999</v>
      </c>
      <c r="E58" s="72">
        <v>665.37617999999998</v>
      </c>
      <c r="F58" s="155">
        <f>(D58-E58)/E58*100</f>
        <v>79.302156112651943</v>
      </c>
      <c r="G58" s="72">
        <v>2760</v>
      </c>
      <c r="H58" s="72">
        <v>1254331.55</v>
      </c>
      <c r="I58" s="72">
        <v>202</v>
      </c>
      <c r="J58" s="72">
        <v>332.26848999999999</v>
      </c>
      <c r="K58" s="72">
        <v>670.74113</v>
      </c>
      <c r="L58" s="72">
        <v>324.61594000000002</v>
      </c>
      <c r="M58" s="31">
        <f t="shared" si="9"/>
        <v>106.62606093835069</v>
      </c>
      <c r="N58" s="168">
        <f>D58/D332*100</f>
        <v>11.004617954455204</v>
      </c>
    </row>
    <row r="59" spans="1:14" ht="14.25" customHeight="1">
      <c r="A59" s="202"/>
      <c r="B59" s="197" t="s">
        <v>25</v>
      </c>
      <c r="C59" s="74">
        <v>138.16014999999999</v>
      </c>
      <c r="D59" s="74">
        <v>6014.771377</v>
      </c>
      <c r="E59" s="74">
        <v>4648.4918850000004</v>
      </c>
      <c r="F59" s="155">
        <f>(D59-E59)/E59*100</f>
        <v>29.391887214190533</v>
      </c>
      <c r="G59" s="74">
        <v>1663</v>
      </c>
      <c r="H59" s="74">
        <v>344805.1</v>
      </c>
      <c r="I59" s="74">
        <v>1815</v>
      </c>
      <c r="J59" s="72">
        <v>2943.6298299999999</v>
      </c>
      <c r="K59" s="74">
        <v>1752.9305360000001</v>
      </c>
      <c r="L59" s="74">
        <v>1191.9850269999999</v>
      </c>
      <c r="M59" s="31">
        <f t="shared" si="9"/>
        <v>47.059778125887497</v>
      </c>
      <c r="N59" s="168">
        <f>D59/D333*100</f>
        <v>22.683838514204798</v>
      </c>
    </row>
    <row r="60" spans="1:14" ht="14.25" customHeight="1">
      <c r="A60" s="202"/>
      <c r="B60" s="197" t="s">
        <v>26</v>
      </c>
      <c r="C60" s="72">
        <v>41.109825000000001</v>
      </c>
      <c r="D60" s="72">
        <v>506.32735700000001</v>
      </c>
      <c r="E60" s="72">
        <v>312.75485500000002</v>
      </c>
      <c r="F60" s="155">
        <f>(D60-E60)/E60*100</f>
        <v>61.892724894710263</v>
      </c>
      <c r="G60" s="72">
        <v>8510</v>
      </c>
      <c r="H60" s="72">
        <v>10684524.58</v>
      </c>
      <c r="I60" s="72">
        <v>20566</v>
      </c>
      <c r="J60" s="72">
        <v>48.256529999999998</v>
      </c>
      <c r="K60" s="72">
        <v>179.67489</v>
      </c>
      <c r="L60" s="72">
        <v>116.351989</v>
      </c>
      <c r="M60" s="31">
        <f t="shared" si="9"/>
        <v>54.423565548157491</v>
      </c>
      <c r="N60" s="168">
        <f>D60/D334*100</f>
        <v>2.9202001773579664</v>
      </c>
    </row>
    <row r="61" spans="1:14" ht="14.25" customHeight="1">
      <c r="A61" s="202"/>
      <c r="B61" s="197" t="s">
        <v>27</v>
      </c>
      <c r="C61" s="72">
        <v>0.87764200000000003</v>
      </c>
      <c r="D61" s="72">
        <v>87.484971000000002</v>
      </c>
      <c r="E61" s="72">
        <v>88.043689999999998</v>
      </c>
      <c r="F61" s="155">
        <f>(D61-E61)/E61*100</f>
        <v>-0.63459289359634563</v>
      </c>
      <c r="G61" s="72">
        <v>56</v>
      </c>
      <c r="H61" s="72">
        <v>18521.830000000002</v>
      </c>
      <c r="I61" s="72">
        <v>3</v>
      </c>
      <c r="J61" s="72">
        <v>78.840389999999999</v>
      </c>
      <c r="K61" s="72">
        <v>1022.769632</v>
      </c>
      <c r="L61" s="72">
        <v>92.260165999999998</v>
      </c>
      <c r="M61" s="31">
        <f t="shared" si="9"/>
        <v>1008.5712028742719</v>
      </c>
      <c r="N61" s="168">
        <f>D61/D335*100</f>
        <v>4.1019571093952312</v>
      </c>
    </row>
    <row r="62" spans="1:14" ht="14.25" customHeight="1">
      <c r="A62" s="202"/>
      <c r="B62" s="14" t="s">
        <v>28</v>
      </c>
      <c r="C62" s="75">
        <v>0</v>
      </c>
      <c r="D62" s="75">
        <v>7.3873579999999999</v>
      </c>
      <c r="E62" s="75">
        <v>12.158331</v>
      </c>
      <c r="F62" s="155">
        <f>(D62-E62)/E62*100</f>
        <v>-39.240361197601878</v>
      </c>
      <c r="G62" s="75">
        <v>15</v>
      </c>
      <c r="H62" s="75">
        <v>1245.4000000000001</v>
      </c>
      <c r="I62" s="75">
        <v>1</v>
      </c>
      <c r="J62" s="72">
        <v>0</v>
      </c>
      <c r="K62" s="75">
        <v>3.7379500000000001</v>
      </c>
      <c r="L62" s="75">
        <v>0</v>
      </c>
      <c r="M62" s="31">
        <v>0</v>
      </c>
      <c r="N62" s="168">
        <f>D62/D336*100</f>
        <v>2.3979745754236643</v>
      </c>
    </row>
    <row r="63" spans="1:14" ht="14.25" customHeight="1">
      <c r="A63" s="202"/>
      <c r="B63" s="14" t="s">
        <v>29</v>
      </c>
      <c r="C63" s="75">
        <v>0.87764200000000003</v>
      </c>
      <c r="D63" s="75">
        <v>24.256637999999999</v>
      </c>
      <c r="E63" s="75">
        <v>8.9879979999999993</v>
      </c>
      <c r="F63" s="155">
        <f>(D63-E63)/E63*100</f>
        <v>169.87809743615875</v>
      </c>
      <c r="G63" s="75">
        <v>24</v>
      </c>
      <c r="H63" s="75">
        <v>14860.28</v>
      </c>
      <c r="I63" s="75">
        <v>2</v>
      </c>
      <c r="J63" s="72">
        <v>0</v>
      </c>
      <c r="K63" s="75">
        <v>1.048</v>
      </c>
      <c r="L63" s="75">
        <v>2.0105400000000002</v>
      </c>
      <c r="M63" s="31">
        <f>(K63-L63)/L63*100</f>
        <v>-47.874700329264783</v>
      </c>
      <c r="N63" s="168">
        <f>D63/D337*100</f>
        <v>9.3276315070891087</v>
      </c>
    </row>
    <row r="64" spans="1:14" ht="14.25" customHeight="1">
      <c r="A64" s="202"/>
      <c r="B64" s="14" t="s">
        <v>30</v>
      </c>
      <c r="C64" s="75">
        <v>0</v>
      </c>
      <c r="D64" s="75">
        <v>55.840975</v>
      </c>
      <c r="E64" s="75">
        <v>66.897361000000004</v>
      </c>
      <c r="F64" s="155">
        <f>(D64-E64)/E64*100</f>
        <v>-16.527387380796686</v>
      </c>
      <c r="G64" s="75">
        <v>17</v>
      </c>
      <c r="H64" s="75">
        <v>2416.15</v>
      </c>
      <c r="I64" s="75">
        <v>0</v>
      </c>
      <c r="J64" s="72">
        <v>78.840389999999999</v>
      </c>
      <c r="K64" s="72">
        <v>1017.983682</v>
      </c>
      <c r="L64" s="75">
        <v>90.249626000000006</v>
      </c>
      <c r="M64" s="31">
        <f>(K64-L64)/L64*100</f>
        <v>1027.9644327833557</v>
      </c>
      <c r="N64" s="168">
        <f>D64/D338*100</f>
        <v>4.6956171546796179</v>
      </c>
    </row>
    <row r="65" spans="1:14" ht="14.25" customHeight="1" thickBot="1">
      <c r="A65" s="203"/>
      <c r="B65" s="15" t="s">
        <v>31</v>
      </c>
      <c r="C65" s="16">
        <f t="shared" ref="C65:L65" si="10">C53+C55+C56+C57+C58+C59+C60+C61</f>
        <v>818.79348199999993</v>
      </c>
      <c r="D65" s="16">
        <f t="shared" si="10"/>
        <v>13064.293342000001</v>
      </c>
      <c r="E65" s="16">
        <f>E53+E55+E56+E57+E58+E59+E60+E61</f>
        <v>10074.421245</v>
      </c>
      <c r="F65" s="156">
        <f>(D65-E65)/E65*100</f>
        <v>29.677854680574274</v>
      </c>
      <c r="G65" s="16">
        <f t="shared" si="10"/>
        <v>44598</v>
      </c>
      <c r="H65" s="16">
        <f>H53+H55+H56+H57+H58+H59+H60+H61</f>
        <v>22220194.339999996</v>
      </c>
      <c r="I65" s="16">
        <f t="shared" si="10"/>
        <v>25321</v>
      </c>
      <c r="J65" s="16">
        <f t="shared" si="10"/>
        <v>6621.939049999999</v>
      </c>
      <c r="K65" s="16">
        <f t="shared" si="10"/>
        <v>6779.4854800000012</v>
      </c>
      <c r="L65" s="16">
        <f t="shared" si="10"/>
        <v>4226.6982979999993</v>
      </c>
      <c r="M65" s="16">
        <f t="shared" si="9"/>
        <v>60.396721081510286</v>
      </c>
      <c r="N65" s="169">
        <f>D65/D339*100</f>
        <v>8.6470756602754175</v>
      </c>
    </row>
    <row r="66" spans="1:14" ht="14.25" thickTop="1">
      <c r="A66" s="213" t="s">
        <v>35</v>
      </c>
      <c r="B66" s="197" t="s">
        <v>19</v>
      </c>
      <c r="C66" s="32">
        <v>49.195323999999999</v>
      </c>
      <c r="D66" s="32">
        <v>1048.5341920000001</v>
      </c>
      <c r="E66" s="32">
        <v>661.68626700000004</v>
      </c>
      <c r="F66" s="155">
        <f>(D66-E66)/E66*100</f>
        <v>58.463949501917043</v>
      </c>
      <c r="G66" s="31">
        <v>6474</v>
      </c>
      <c r="H66" s="31">
        <v>835145.86859299999</v>
      </c>
      <c r="I66" s="31">
        <v>943</v>
      </c>
      <c r="J66" s="31">
        <v>57.100271999999997</v>
      </c>
      <c r="K66" s="31">
        <v>585.30027700000005</v>
      </c>
      <c r="L66" s="68">
        <v>233.89832200000001</v>
      </c>
      <c r="M66" s="31">
        <f t="shared" ref="M66:M82" si="11">(K66-L66)/L66*100</f>
        <v>150.23705685242155</v>
      </c>
      <c r="N66" s="168">
        <f>D66/D327*100</f>
        <v>1.2221740029138837</v>
      </c>
    </row>
    <row r="67" spans="1:14">
      <c r="A67" s="213"/>
      <c r="B67" s="197" t="s">
        <v>20</v>
      </c>
      <c r="C67" s="31">
        <v>18.630545000000001</v>
      </c>
      <c r="D67" s="31">
        <v>197.40418</v>
      </c>
      <c r="E67" s="31">
        <v>211.963041</v>
      </c>
      <c r="F67" s="155">
        <f>(D67-E67)/E67*100</f>
        <v>-6.8685846982163303</v>
      </c>
      <c r="G67" s="31">
        <v>2525</v>
      </c>
      <c r="H67" s="31">
        <v>50180</v>
      </c>
      <c r="I67" s="31">
        <v>326</v>
      </c>
      <c r="J67" s="31">
        <v>18.003171999999999</v>
      </c>
      <c r="K67" s="31">
        <v>172.13529800000001</v>
      </c>
      <c r="L67" s="68">
        <v>58.757530000000003</v>
      </c>
      <c r="M67" s="31">
        <f t="shared" si="11"/>
        <v>192.95870333555544</v>
      </c>
      <c r="N67" s="168">
        <f>D67/D328*100</f>
        <v>0.72784042386380143</v>
      </c>
    </row>
    <row r="68" spans="1:14">
      <c r="A68" s="213"/>
      <c r="B68" s="197" t="s">
        <v>21</v>
      </c>
      <c r="C68" s="31">
        <v>0.94811299999999998</v>
      </c>
      <c r="D68" s="31">
        <v>18.605419000000001</v>
      </c>
      <c r="E68" s="31">
        <v>17.672243999999999</v>
      </c>
      <c r="F68" s="155">
        <f>(D68-E68)/E68*100</f>
        <v>5.2804556116359764</v>
      </c>
      <c r="G68" s="31">
        <v>8</v>
      </c>
      <c r="H68" s="31">
        <v>22147.5808</v>
      </c>
      <c r="I68" s="31">
        <v>1</v>
      </c>
      <c r="J68" s="31">
        <v>0</v>
      </c>
      <c r="K68" s="31">
        <v>0.35025499999999998</v>
      </c>
      <c r="L68" s="31">
        <v>0</v>
      </c>
      <c r="M68" s="31">
        <v>0</v>
      </c>
      <c r="N68" s="168">
        <f>D68/D329*100</f>
        <v>0.41083812396342917</v>
      </c>
    </row>
    <row r="69" spans="1:14">
      <c r="A69" s="213"/>
      <c r="B69" s="197" t="s">
        <v>22</v>
      </c>
      <c r="C69" s="31">
        <v>0</v>
      </c>
      <c r="D69" s="31">
        <v>-1.9629999999999999E-3</v>
      </c>
      <c r="E69" s="31">
        <v>5.7032910000000001</v>
      </c>
      <c r="F69" s="155">
        <f>(D69-E69)/E69*100</f>
        <v>-100.03441872420677</v>
      </c>
      <c r="G69" s="31">
        <v>2</v>
      </c>
      <c r="H69" s="31">
        <v>-28.5</v>
      </c>
      <c r="I69" s="31">
        <v>0</v>
      </c>
      <c r="J69" s="31">
        <v>0</v>
      </c>
      <c r="K69" s="31">
        <v>0</v>
      </c>
      <c r="L69" s="68">
        <v>8.0255000000000007E-2</v>
      </c>
      <c r="M69" s="31">
        <v>0</v>
      </c>
      <c r="N69" s="168">
        <f>D69/D330*100</f>
        <v>-5.5699500126524406E-5</v>
      </c>
    </row>
    <row r="70" spans="1:14">
      <c r="A70" s="213"/>
      <c r="B70" s="197" t="s">
        <v>23</v>
      </c>
      <c r="C70" s="31">
        <v>0</v>
      </c>
      <c r="D70" s="31">
        <v>0.147173</v>
      </c>
      <c r="E70" s="31">
        <v>0</v>
      </c>
      <c r="F70" s="155">
        <v>0</v>
      </c>
      <c r="G70" s="31">
        <v>26</v>
      </c>
      <c r="H70" s="31">
        <v>7.8</v>
      </c>
      <c r="I70" s="31">
        <v>1</v>
      </c>
      <c r="J70" s="31">
        <v>0</v>
      </c>
      <c r="K70" s="31">
        <v>0</v>
      </c>
      <c r="L70" s="68"/>
      <c r="M70" s="31">
        <v>0</v>
      </c>
      <c r="N70" s="168">
        <f>D70/D331*100</f>
        <v>3.5941784991039526E-2</v>
      </c>
    </row>
    <row r="71" spans="1:14">
      <c r="A71" s="213"/>
      <c r="B71" s="197" t="s">
        <v>24</v>
      </c>
      <c r="C71" s="31">
        <v>17.061947</v>
      </c>
      <c r="D71" s="31">
        <v>155.250291</v>
      </c>
      <c r="E71" s="31">
        <v>221.85730000000001</v>
      </c>
      <c r="F71" s="155">
        <f>(D71-E71)/E71*100</f>
        <v>-30.022455425176453</v>
      </c>
      <c r="G71" s="31">
        <v>217</v>
      </c>
      <c r="H71" s="31">
        <v>659445.56999999995</v>
      </c>
      <c r="I71" s="31">
        <v>18</v>
      </c>
      <c r="J71" s="31"/>
      <c r="K71" s="31">
        <v>15.556919000000001</v>
      </c>
      <c r="L71" s="68">
        <v>120.33759999999999</v>
      </c>
      <c r="M71" s="31">
        <f>(K71-L71)/L71*100</f>
        <v>-87.072270844690266</v>
      </c>
      <c r="N71" s="168">
        <f>D71/D332*100</f>
        <v>1.4320382932885714</v>
      </c>
    </row>
    <row r="72" spans="1:14">
      <c r="A72" s="213"/>
      <c r="B72" s="197" t="s">
        <v>25</v>
      </c>
      <c r="C72" s="33">
        <v>0</v>
      </c>
      <c r="D72" s="33">
        <v>0</v>
      </c>
      <c r="E72" s="33">
        <v>0</v>
      </c>
      <c r="F72" s="155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168">
        <f>D72/D333*100</f>
        <v>0</v>
      </c>
    </row>
    <row r="73" spans="1:14">
      <c r="A73" s="213"/>
      <c r="B73" s="197" t="s">
        <v>26</v>
      </c>
      <c r="C73" s="31">
        <v>6.6006270000000002</v>
      </c>
      <c r="D73" s="31">
        <v>145.46</v>
      </c>
      <c r="E73" s="31">
        <v>165</v>
      </c>
      <c r="F73" s="155">
        <f>(D73-E73)/E73*100</f>
        <v>-11.842424242424238</v>
      </c>
      <c r="G73" s="31">
        <v>2572</v>
      </c>
      <c r="H73" s="31">
        <v>903490.84</v>
      </c>
      <c r="I73" s="31">
        <v>129</v>
      </c>
      <c r="J73" s="31">
        <v>3.3868390000000002</v>
      </c>
      <c r="K73" s="31">
        <v>68.984133</v>
      </c>
      <c r="L73" s="68">
        <v>25.499002999999998</v>
      </c>
      <c r="M73" s="31">
        <f t="shared" si="11"/>
        <v>170.53658921488028</v>
      </c>
      <c r="N73" s="168">
        <f>D73/D334*100</f>
        <v>0.83892823867008581</v>
      </c>
    </row>
    <row r="74" spans="1:14">
      <c r="A74" s="213"/>
      <c r="B74" s="197" t="s">
        <v>27</v>
      </c>
      <c r="C74" s="31">
        <v>0</v>
      </c>
      <c r="D74" s="31">
        <v>0</v>
      </c>
      <c r="E74" s="34">
        <v>7.98</v>
      </c>
      <c r="F74" s="155">
        <f>(D74-E74)/E74*100</f>
        <v>-100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168">
        <f>D74/D335*100</f>
        <v>0</v>
      </c>
    </row>
    <row r="75" spans="1:14">
      <c r="A75" s="213"/>
      <c r="B75" s="14" t="s">
        <v>28</v>
      </c>
      <c r="C75" s="31">
        <v>0</v>
      </c>
      <c r="D75" s="31">
        <v>0</v>
      </c>
      <c r="E75" s="34">
        <v>7.98</v>
      </c>
      <c r="F75" s="155">
        <f>(D75-E75)/E75*100</f>
        <v>-100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168">
        <f>D75/D336*100</f>
        <v>0</v>
      </c>
    </row>
    <row r="76" spans="1:14">
      <c r="A76" s="213"/>
      <c r="B76" s="14" t="s">
        <v>29</v>
      </c>
      <c r="C76" s="31">
        <v>0</v>
      </c>
      <c r="D76" s="31">
        <v>0</v>
      </c>
      <c r="E76" s="31">
        <v>0</v>
      </c>
      <c r="F76" s="155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168">
        <f>D76/D337*100</f>
        <v>0</v>
      </c>
    </row>
    <row r="77" spans="1:14">
      <c r="A77" s="213"/>
      <c r="B77" s="14" t="s">
        <v>30</v>
      </c>
      <c r="C77" s="31">
        <v>0</v>
      </c>
      <c r="D77" s="31">
        <v>0</v>
      </c>
      <c r="E77" s="31">
        <v>0</v>
      </c>
      <c r="F77" s="155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168">
        <f>D77/D338*100</f>
        <v>0</v>
      </c>
    </row>
    <row r="78" spans="1:14" ht="14.25" thickBot="1">
      <c r="A78" s="214"/>
      <c r="B78" s="15" t="s">
        <v>31</v>
      </c>
      <c r="C78" s="16">
        <f t="shared" ref="C78:K78" si="12">C66+C68+C69+C70+C71+C72+C73+C74</f>
        <v>73.806010999999998</v>
      </c>
      <c r="D78" s="16">
        <f t="shared" si="12"/>
        <v>1367.9951120000003</v>
      </c>
      <c r="E78" s="16">
        <f t="shared" si="12"/>
        <v>1079.8991020000001</v>
      </c>
      <c r="F78" s="156">
        <f>(D78-E78)/E78*100</f>
        <v>26.678048853493742</v>
      </c>
      <c r="G78" s="16">
        <f t="shared" si="12"/>
        <v>9299</v>
      </c>
      <c r="H78" s="16">
        <f t="shared" si="12"/>
        <v>2420209.159393</v>
      </c>
      <c r="I78" s="16">
        <f t="shared" si="12"/>
        <v>1092</v>
      </c>
      <c r="J78" s="16">
        <f t="shared" si="12"/>
        <v>60.487110999999999</v>
      </c>
      <c r="K78" s="16">
        <f t="shared" si="12"/>
        <v>670.19158400000003</v>
      </c>
      <c r="L78" s="16">
        <f>L66+L68+L69+L70+L71+L72+L73+L74</f>
        <v>379.81518</v>
      </c>
      <c r="M78" s="16">
        <f t="shared" si="11"/>
        <v>76.452027009557654</v>
      </c>
      <c r="N78" s="169">
        <f>D78/D339*100</f>
        <v>0.90545710561487058</v>
      </c>
    </row>
    <row r="79" spans="1:14" ht="14.25" thickTop="1">
      <c r="A79" s="276" t="s">
        <v>36</v>
      </c>
      <c r="B79" s="18" t="s">
        <v>19</v>
      </c>
      <c r="C79" s="285">
        <v>190.862413</v>
      </c>
      <c r="D79" s="285">
        <v>1942.7743640000001</v>
      </c>
      <c r="E79" s="285">
        <v>1348.0116849999999</v>
      </c>
      <c r="F79" s="157">
        <f>(D79-E79)/E79*100</f>
        <v>44.121477997425536</v>
      </c>
      <c r="G79" s="285">
        <v>17010</v>
      </c>
      <c r="H79" s="285">
        <v>1700779.4586100001</v>
      </c>
      <c r="I79" s="285">
        <v>1554</v>
      </c>
      <c r="J79" s="285">
        <v>118.824303</v>
      </c>
      <c r="K79" s="285">
        <v>965.27763500000003</v>
      </c>
      <c r="L79" s="285">
        <v>557.84862099999998</v>
      </c>
      <c r="M79" s="111">
        <f t="shared" si="11"/>
        <v>73.035766095404597</v>
      </c>
      <c r="N79" s="170">
        <f>D79/D327*100</f>
        <v>2.264502521066432</v>
      </c>
    </row>
    <row r="80" spans="1:14">
      <c r="A80" s="202"/>
      <c r="B80" s="197" t="s">
        <v>20</v>
      </c>
      <c r="C80" s="23">
        <v>77.379225000000005</v>
      </c>
      <c r="D80" s="23">
        <v>799.52360099999999</v>
      </c>
      <c r="E80" s="23">
        <v>557.08789200000001</v>
      </c>
      <c r="F80" s="155">
        <f>(D80-E80)/E80*100</f>
        <v>43.518394939375199</v>
      </c>
      <c r="G80" s="23">
        <v>9171</v>
      </c>
      <c r="H80" s="23">
        <v>183420</v>
      </c>
      <c r="I80" s="23">
        <v>987</v>
      </c>
      <c r="J80" s="23">
        <v>39.624518999999999</v>
      </c>
      <c r="K80" s="23">
        <v>505.59556199999997</v>
      </c>
      <c r="L80" s="23">
        <v>220.852304</v>
      </c>
      <c r="M80" s="31">
        <f t="shared" si="11"/>
        <v>128.92926758871391</v>
      </c>
      <c r="N80" s="168">
        <f>D80/D328*100</f>
        <v>2.9478889283952996</v>
      </c>
    </row>
    <row r="81" spans="1:14">
      <c r="A81" s="202"/>
      <c r="B81" s="197" t="s">
        <v>21</v>
      </c>
      <c r="C81" s="23">
        <v>1.2231240000000001</v>
      </c>
      <c r="D81" s="23">
        <v>10.403574000000001</v>
      </c>
      <c r="E81" s="23">
        <v>23.065916999999999</v>
      </c>
      <c r="F81" s="155">
        <f>(D81-E81)/E81*100</f>
        <v>-54.896334708912718</v>
      </c>
      <c r="G81" s="23">
        <v>23</v>
      </c>
      <c r="H81" s="23">
        <v>107072.385477</v>
      </c>
      <c r="I81" s="23">
        <v>0</v>
      </c>
      <c r="J81" s="23">
        <v>0</v>
      </c>
      <c r="K81" s="23">
        <v>0</v>
      </c>
      <c r="L81" s="23">
        <v>5.2214020000000003</v>
      </c>
      <c r="M81" s="31">
        <f t="shared" si="11"/>
        <v>-100</v>
      </c>
      <c r="N81" s="168">
        <f>D81/D329*100</f>
        <v>0.22972795316647848</v>
      </c>
    </row>
    <row r="82" spans="1:14">
      <c r="A82" s="202"/>
      <c r="B82" s="197" t="s">
        <v>22</v>
      </c>
      <c r="C82" s="23">
        <v>0.76772200000000002</v>
      </c>
      <c r="D82" s="23">
        <v>5.5305489999999997</v>
      </c>
      <c r="E82" s="23">
        <v>5.1356489999999999</v>
      </c>
      <c r="F82" s="155">
        <f>(D82-E82)/E82*100</f>
        <v>7.6893884297778108</v>
      </c>
      <c r="G82" s="23">
        <v>717</v>
      </c>
      <c r="H82" s="23">
        <v>35956.74</v>
      </c>
      <c r="I82" s="23">
        <v>3</v>
      </c>
      <c r="J82" s="23">
        <v>0.05</v>
      </c>
      <c r="K82" s="23">
        <v>0.68</v>
      </c>
      <c r="L82" s="23">
        <v>0.81810000000000005</v>
      </c>
      <c r="M82" s="31">
        <f t="shared" si="11"/>
        <v>-16.880576946583549</v>
      </c>
      <c r="N82" s="168">
        <f>D82/D330*100</f>
        <v>0.15692756735876179</v>
      </c>
    </row>
    <row r="83" spans="1:14">
      <c r="A83" s="202"/>
      <c r="B83" s="197" t="s">
        <v>23</v>
      </c>
      <c r="C83" s="23">
        <v>6.2731975599999998</v>
      </c>
      <c r="D83" s="23">
        <v>79.376811880000005</v>
      </c>
      <c r="E83" s="23">
        <v>66.496831970000002</v>
      </c>
      <c r="F83" s="155">
        <f>(D83-E83)/E83*100</f>
        <v>19.369313587466539</v>
      </c>
      <c r="G83" s="23">
        <v>1215</v>
      </c>
      <c r="H83" s="23">
        <v>721584.17766746006</v>
      </c>
      <c r="I83" s="23">
        <v>4</v>
      </c>
      <c r="J83" s="23">
        <v>0</v>
      </c>
      <c r="K83" s="23">
        <v>14.581541</v>
      </c>
      <c r="L83" s="23">
        <v>0</v>
      </c>
      <c r="M83" s="31">
        <v>0</v>
      </c>
      <c r="N83" s="168">
        <f>D83/D331*100</f>
        <v>19.384970788562796</v>
      </c>
    </row>
    <row r="84" spans="1:14">
      <c r="A84" s="202"/>
      <c r="B84" s="197" t="s">
        <v>24</v>
      </c>
      <c r="C84" s="23">
        <v>6.7746310000000003</v>
      </c>
      <c r="D84" s="23">
        <v>99.831660999999997</v>
      </c>
      <c r="E84" s="23">
        <v>105.777406</v>
      </c>
      <c r="F84" s="155">
        <f>(D84-E84)/E84*100</f>
        <v>-5.6209971721182148</v>
      </c>
      <c r="G84" s="23">
        <v>448</v>
      </c>
      <c r="H84" s="23">
        <v>218917.78995499999</v>
      </c>
      <c r="I84" s="23">
        <v>18</v>
      </c>
      <c r="J84" s="23">
        <v>0</v>
      </c>
      <c r="K84" s="23">
        <v>10.930099</v>
      </c>
      <c r="L84" s="23">
        <v>12.682976</v>
      </c>
      <c r="M84" s="31">
        <f>(K84-L84)/L84*100</f>
        <v>-13.82070737971908</v>
      </c>
      <c r="N84" s="168">
        <f>D84/D332*100</f>
        <v>0.92085342007251514</v>
      </c>
    </row>
    <row r="85" spans="1:14">
      <c r="A85" s="202"/>
      <c r="B85" s="197" t="s">
        <v>25</v>
      </c>
      <c r="C85" s="23">
        <v>0</v>
      </c>
      <c r="D85" s="23">
        <v>8.9138959999999994</v>
      </c>
      <c r="E85" s="23">
        <v>4.4652609999999999</v>
      </c>
      <c r="F85" s="155">
        <f>(D85-E85)/E85*100</f>
        <v>99.627658943116643</v>
      </c>
      <c r="G85" s="23">
        <v>4</v>
      </c>
      <c r="H85" s="23">
        <v>3301.4427000000001</v>
      </c>
      <c r="I85" s="23">
        <v>0</v>
      </c>
      <c r="J85" s="23">
        <v>0</v>
      </c>
      <c r="K85" s="23">
        <v>0</v>
      </c>
      <c r="L85" s="23">
        <v>0</v>
      </c>
      <c r="M85" s="31">
        <v>0</v>
      </c>
      <c r="N85" s="168">
        <f>D85/D333*100</f>
        <v>3.3617466853290187E-2</v>
      </c>
    </row>
    <row r="86" spans="1:14">
      <c r="A86" s="202"/>
      <c r="B86" s="197" t="s">
        <v>26</v>
      </c>
      <c r="C86" s="23">
        <v>112.889205</v>
      </c>
      <c r="D86" s="23">
        <v>521.13664200000005</v>
      </c>
      <c r="E86" s="23">
        <v>434.14555999999999</v>
      </c>
      <c r="F86" s="155">
        <f>(D86-E86)/E86*100</f>
        <v>20.0373077637832</v>
      </c>
      <c r="G86" s="23">
        <v>15206</v>
      </c>
      <c r="H86" s="23">
        <v>4248654.2056440003</v>
      </c>
      <c r="I86" s="23">
        <v>20952</v>
      </c>
      <c r="J86" s="23">
        <v>25.171987999999999</v>
      </c>
      <c r="K86" s="23">
        <v>182.614476</v>
      </c>
      <c r="L86" s="23">
        <v>202.365352</v>
      </c>
      <c r="M86" s="31">
        <f>(K86-L86)/L86*100</f>
        <v>-9.7600087192791793</v>
      </c>
      <c r="N86" s="168">
        <f>D86/D334*100</f>
        <v>3.0056114751787648</v>
      </c>
    </row>
    <row r="87" spans="1:14">
      <c r="A87" s="202"/>
      <c r="B87" s="197" t="s">
        <v>27</v>
      </c>
      <c r="C87" s="23">
        <v>40.072797999999999</v>
      </c>
      <c r="D87" s="23">
        <v>404.308066</v>
      </c>
      <c r="E87" s="23">
        <v>227.5932</v>
      </c>
      <c r="F87" s="155">
        <f>(D87-E87)/E87*100</f>
        <v>77.645055300421987</v>
      </c>
      <c r="G87" s="23">
        <v>107</v>
      </c>
      <c r="H87" s="23">
        <v>3927.3707199999999</v>
      </c>
      <c r="I87" s="23">
        <v>6</v>
      </c>
      <c r="J87" s="23">
        <v>5.69</v>
      </c>
      <c r="K87" s="23">
        <v>79.36</v>
      </c>
      <c r="L87" s="23">
        <v>0</v>
      </c>
      <c r="M87" s="31">
        <v>0</v>
      </c>
      <c r="N87" s="168">
        <f>D87/D335*100</f>
        <v>18.957020008779978</v>
      </c>
    </row>
    <row r="88" spans="1:14">
      <c r="A88" s="202"/>
      <c r="B88" s="14" t="s">
        <v>28</v>
      </c>
      <c r="C88" s="23">
        <v>0</v>
      </c>
      <c r="D88" s="23">
        <v>25.355267999999999</v>
      </c>
      <c r="E88" s="23">
        <v>0</v>
      </c>
      <c r="F88" s="31">
        <v>0</v>
      </c>
      <c r="G88" s="23">
        <v>2</v>
      </c>
      <c r="H88" s="23">
        <v>2986.2872000000002</v>
      </c>
      <c r="I88" s="23">
        <v>0</v>
      </c>
      <c r="J88" s="23">
        <v>0</v>
      </c>
      <c r="K88" s="23">
        <v>0</v>
      </c>
      <c r="L88" s="23">
        <v>0</v>
      </c>
      <c r="M88" s="31">
        <v>0</v>
      </c>
      <c r="N88" s="168">
        <f>D88/D336*100</f>
        <v>8.2304509971025119</v>
      </c>
    </row>
    <row r="89" spans="1:14">
      <c r="A89" s="202"/>
      <c r="B89" s="14" t="s">
        <v>29</v>
      </c>
      <c r="C89" s="23">
        <v>-1.9672019999999999</v>
      </c>
      <c r="D89" s="23">
        <v>-1.9672019999999999</v>
      </c>
      <c r="E89" s="13">
        <v>0</v>
      </c>
      <c r="F89" s="31">
        <v>0</v>
      </c>
      <c r="G89" s="23">
        <v>0</v>
      </c>
      <c r="H89" s="23">
        <v>-444.13648000000001</v>
      </c>
      <c r="I89" s="23">
        <v>0</v>
      </c>
      <c r="J89" s="23">
        <v>0</v>
      </c>
      <c r="K89" s="23">
        <v>0</v>
      </c>
      <c r="L89" s="23">
        <v>0</v>
      </c>
      <c r="M89" s="31">
        <v>0</v>
      </c>
      <c r="N89" s="168">
        <f>D89/D337*100</f>
        <v>-0.75646655385666839</v>
      </c>
    </row>
    <row r="90" spans="1:14">
      <c r="A90" s="202"/>
      <c r="B90" s="14" t="s">
        <v>30</v>
      </c>
      <c r="C90" s="33">
        <v>42.04</v>
      </c>
      <c r="D90" s="33">
        <v>380.92</v>
      </c>
      <c r="E90" s="33">
        <v>227.5932</v>
      </c>
      <c r="F90" s="155">
        <f>(D90-E90)/E90*100</f>
        <v>67.368796607280018</v>
      </c>
      <c r="G90" s="61">
        <v>105</v>
      </c>
      <c r="H90" s="61">
        <v>1385.22</v>
      </c>
      <c r="I90" s="77">
        <v>6</v>
      </c>
      <c r="J90" s="23">
        <v>5.69</v>
      </c>
      <c r="K90" s="23">
        <v>79.36</v>
      </c>
      <c r="L90" s="13">
        <v>0</v>
      </c>
      <c r="M90" s="31">
        <v>0</v>
      </c>
      <c r="N90" s="168">
        <f>D90/D338*100</f>
        <v>32.031218770097766</v>
      </c>
    </row>
    <row r="91" spans="1:14" ht="14.25" thickBot="1">
      <c r="A91" s="216"/>
      <c r="B91" s="35" t="s">
        <v>31</v>
      </c>
      <c r="C91" s="36">
        <f t="shared" ref="C91:K91" si="13">C79+C81+C82+C83+C84+C85+C86+C87</f>
        <v>358.86309055999999</v>
      </c>
      <c r="D91" s="36">
        <f t="shared" si="13"/>
        <v>3072.2755638800004</v>
      </c>
      <c r="E91" s="36">
        <f t="shared" si="13"/>
        <v>2214.6915099699995</v>
      </c>
      <c r="F91" s="283">
        <f>(D91-E91)/E91*100</f>
        <v>38.722506048782293</v>
      </c>
      <c r="G91" s="36">
        <f t="shared" si="13"/>
        <v>34730</v>
      </c>
      <c r="H91" s="36">
        <f t="shared" si="13"/>
        <v>7040193.5707734609</v>
      </c>
      <c r="I91" s="36">
        <f t="shared" si="13"/>
        <v>22537</v>
      </c>
      <c r="J91" s="36">
        <f t="shared" si="13"/>
        <v>149.73629099999999</v>
      </c>
      <c r="K91" s="36">
        <f t="shared" si="13"/>
        <v>1253.443751</v>
      </c>
      <c r="L91" s="36">
        <f>L79+L81+L82+L83+L84+L85+L86+L87</f>
        <v>778.93645100000003</v>
      </c>
      <c r="M91" s="36">
        <f>(K91-L91)/L91*100</f>
        <v>60.917331496147945</v>
      </c>
      <c r="N91" s="284">
        <f>D91/D339*100</f>
        <v>2.0334968417066097</v>
      </c>
    </row>
    <row r="95" spans="1:14" s="57" customFormat="1" ht="18.75">
      <c r="A95" s="206" t="str">
        <f>A1</f>
        <v>2023年1-10月丹东市财产保险业务统计表</v>
      </c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</row>
    <row r="96" spans="1:14" s="57" customFormat="1" ht="14.25" thickBot="1">
      <c r="B96" s="59" t="s">
        <v>0</v>
      </c>
      <c r="C96" s="58"/>
      <c r="D96" s="58"/>
      <c r="F96" s="154"/>
      <c r="G96" s="73" t="str">
        <f>G2</f>
        <v>（2023年10月）</v>
      </c>
      <c r="H96" s="58"/>
      <c r="I96" s="58"/>
      <c r="J96" s="58"/>
      <c r="K96" s="58"/>
      <c r="L96" s="59" t="s">
        <v>1</v>
      </c>
      <c r="N96" s="167"/>
    </row>
    <row r="97" spans="1:14" ht="13.5" customHeight="1">
      <c r="A97" s="204" t="s">
        <v>116</v>
      </c>
      <c r="B97" s="9" t="s">
        <v>3</v>
      </c>
      <c r="C97" s="207" t="s">
        <v>4</v>
      </c>
      <c r="D97" s="207"/>
      <c r="E97" s="207"/>
      <c r="F97" s="208"/>
      <c r="G97" s="207" t="s">
        <v>5</v>
      </c>
      <c r="H97" s="207"/>
      <c r="I97" s="207" t="s">
        <v>6</v>
      </c>
      <c r="J97" s="207"/>
      <c r="K97" s="207"/>
      <c r="L97" s="207"/>
      <c r="M97" s="207"/>
      <c r="N97" s="210" t="s">
        <v>7</v>
      </c>
    </row>
    <row r="98" spans="1:14">
      <c r="A98" s="202"/>
      <c r="B98" s="10" t="s">
        <v>8</v>
      </c>
      <c r="C98" s="209" t="s">
        <v>9</v>
      </c>
      <c r="D98" s="209" t="s">
        <v>10</v>
      </c>
      <c r="E98" s="209" t="s">
        <v>11</v>
      </c>
      <c r="F98" s="195" t="s">
        <v>12</v>
      </c>
      <c r="G98" s="209" t="s">
        <v>13</v>
      </c>
      <c r="H98" s="209" t="s">
        <v>14</v>
      </c>
      <c r="I98" s="197" t="s">
        <v>13</v>
      </c>
      <c r="J98" s="209" t="s">
        <v>15</v>
      </c>
      <c r="K98" s="209"/>
      <c r="L98" s="209"/>
      <c r="M98" s="198" t="s">
        <v>12</v>
      </c>
      <c r="N98" s="211"/>
    </row>
    <row r="99" spans="1:14">
      <c r="A99" s="205"/>
      <c r="B99" s="166" t="s">
        <v>16</v>
      </c>
      <c r="C99" s="209"/>
      <c r="D99" s="209"/>
      <c r="E99" s="209"/>
      <c r="F99" s="196" t="s">
        <v>17</v>
      </c>
      <c r="G99" s="209"/>
      <c r="H99" s="209"/>
      <c r="I99" s="33" t="s">
        <v>18</v>
      </c>
      <c r="J99" s="197" t="s">
        <v>9</v>
      </c>
      <c r="K99" s="197" t="s">
        <v>10</v>
      </c>
      <c r="L99" s="197" t="s">
        <v>11</v>
      </c>
      <c r="M99" s="199" t="s">
        <v>17</v>
      </c>
      <c r="N99" s="194" t="s">
        <v>17</v>
      </c>
    </row>
    <row r="100" spans="1:14" ht="14.25" customHeight="1">
      <c r="A100" s="201" t="s">
        <v>37</v>
      </c>
      <c r="B100" s="197" t="s">
        <v>19</v>
      </c>
      <c r="C100" s="75">
        <v>62.48</v>
      </c>
      <c r="D100" s="75">
        <v>625.94000000000005</v>
      </c>
      <c r="E100" s="75">
        <v>785.22</v>
      </c>
      <c r="F100" s="155">
        <f>(D100-E100)/E100*100</f>
        <v>-20.284760958712202</v>
      </c>
      <c r="G100" s="75">
        <v>4801</v>
      </c>
      <c r="H100" s="75">
        <v>434962.6</v>
      </c>
      <c r="I100" s="72">
        <v>742</v>
      </c>
      <c r="J100" s="72">
        <v>68.14</v>
      </c>
      <c r="K100" s="72">
        <v>629.84</v>
      </c>
      <c r="L100" s="72">
        <v>399.66</v>
      </c>
      <c r="M100" s="31">
        <f>(K100-L100)/L100*100</f>
        <v>57.59395486163239</v>
      </c>
      <c r="N100" s="168">
        <f>D100/D327*100</f>
        <v>0.72959718550019048</v>
      </c>
    </row>
    <row r="101" spans="1:14" ht="14.25" customHeight="1">
      <c r="A101" s="202"/>
      <c r="B101" s="197" t="s">
        <v>20</v>
      </c>
      <c r="C101" s="75">
        <v>27.84</v>
      </c>
      <c r="D101" s="75">
        <v>287.55</v>
      </c>
      <c r="E101" s="75">
        <v>343.72</v>
      </c>
      <c r="F101" s="155">
        <f>(D101-E101)/E101*100</f>
        <v>-16.341789828930526</v>
      </c>
      <c r="G101" s="75">
        <v>2632</v>
      </c>
      <c r="H101" s="75">
        <v>52740</v>
      </c>
      <c r="I101" s="72">
        <v>404</v>
      </c>
      <c r="J101" s="72">
        <v>26.33</v>
      </c>
      <c r="K101" s="72">
        <v>361.28</v>
      </c>
      <c r="L101" s="72">
        <v>118.3</v>
      </c>
      <c r="M101" s="31">
        <f>(K101-L101)/L101*100</f>
        <v>205.39306846999153</v>
      </c>
      <c r="N101" s="168">
        <f>D101/D328*100</f>
        <v>1.0602131823248935</v>
      </c>
    </row>
    <row r="102" spans="1:14" ht="14.25" customHeight="1">
      <c r="A102" s="202"/>
      <c r="B102" s="197" t="s">
        <v>21</v>
      </c>
      <c r="C102" s="31">
        <v>0</v>
      </c>
      <c r="D102" s="75">
        <v>25.28</v>
      </c>
      <c r="E102" s="75">
        <v>23.96</v>
      </c>
      <c r="F102" s="155">
        <f>(D102-E102)/E102*100</f>
        <v>5.5091819699499176</v>
      </c>
      <c r="G102" s="75">
        <v>12</v>
      </c>
      <c r="H102" s="75">
        <v>135233.9</v>
      </c>
      <c r="I102" s="72">
        <v>2</v>
      </c>
      <c r="J102" s="31">
        <v>0</v>
      </c>
      <c r="K102" s="31">
        <v>0</v>
      </c>
      <c r="L102" s="72">
        <v>4</v>
      </c>
      <c r="M102" s="31">
        <f>(K102-L102)/L102*100</f>
        <v>-100</v>
      </c>
      <c r="N102" s="168">
        <f>D102/D329*100</f>
        <v>0.55822380424732654</v>
      </c>
    </row>
    <row r="103" spans="1:14" ht="14.25" customHeight="1">
      <c r="A103" s="202"/>
      <c r="B103" s="197" t="s">
        <v>22</v>
      </c>
      <c r="C103" s="31">
        <v>0</v>
      </c>
      <c r="D103" s="31">
        <v>0</v>
      </c>
      <c r="E103" s="75">
        <v>0.02</v>
      </c>
      <c r="F103" s="155">
        <f>(D103-E103)/E103*100</f>
        <v>-100</v>
      </c>
      <c r="G103" s="75">
        <v>1</v>
      </c>
      <c r="H103" s="75">
        <v>122.6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68">
        <f>D103/D330*100</f>
        <v>0</v>
      </c>
    </row>
    <row r="104" spans="1:14" ht="14.25" customHeight="1">
      <c r="A104" s="202"/>
      <c r="B104" s="197" t="s">
        <v>23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68">
        <f>D104/D331*100</f>
        <v>0</v>
      </c>
    </row>
    <row r="105" spans="1:14" ht="14.25" customHeight="1">
      <c r="A105" s="202"/>
      <c r="B105" s="197" t="s">
        <v>24</v>
      </c>
      <c r="C105" s="75">
        <v>2.14</v>
      </c>
      <c r="D105" s="75">
        <v>43.27</v>
      </c>
      <c r="E105" s="75">
        <v>54.4</v>
      </c>
      <c r="F105" s="155">
        <f>(D105-E105)/E105*100</f>
        <v>-20.459558823529402</v>
      </c>
      <c r="G105" s="75">
        <v>267</v>
      </c>
      <c r="H105" s="75">
        <v>73659.3</v>
      </c>
      <c r="I105" s="72">
        <v>19</v>
      </c>
      <c r="J105" s="72">
        <v>2</v>
      </c>
      <c r="K105" s="72">
        <v>13.59</v>
      </c>
      <c r="L105" s="72">
        <v>23.52</v>
      </c>
      <c r="M105" s="31">
        <f>(K105-L105)/L105*100</f>
        <v>-42.219387755102041</v>
      </c>
      <c r="N105" s="168">
        <f>D105/D332*100</f>
        <v>0.3991251581653813</v>
      </c>
    </row>
    <row r="106" spans="1:14" ht="14.25" customHeight="1">
      <c r="A106" s="202"/>
      <c r="B106" s="197" t="s">
        <v>25</v>
      </c>
      <c r="C106" s="31">
        <v>0</v>
      </c>
      <c r="D106" s="75">
        <v>19.760000000000002</v>
      </c>
      <c r="E106" s="75">
        <v>19.55</v>
      </c>
      <c r="F106" s="155">
        <f>(D106-E106)/E106*100</f>
        <v>1.0741687979539685</v>
      </c>
      <c r="G106" s="75">
        <v>29</v>
      </c>
      <c r="H106" s="75">
        <v>427.6</v>
      </c>
      <c r="I106" s="31">
        <v>0</v>
      </c>
      <c r="J106" s="31">
        <v>0</v>
      </c>
      <c r="K106" s="31">
        <v>0</v>
      </c>
      <c r="L106" s="72">
        <v>0</v>
      </c>
      <c r="M106" s="31">
        <v>0</v>
      </c>
      <c r="N106" s="168">
        <f>D106/D333*100</f>
        <v>7.4521976139391155E-2</v>
      </c>
    </row>
    <row r="107" spans="1:14" ht="14.25" customHeight="1">
      <c r="A107" s="202"/>
      <c r="B107" s="197" t="s">
        <v>26</v>
      </c>
      <c r="C107" s="75">
        <v>2.21</v>
      </c>
      <c r="D107" s="75">
        <v>37.9</v>
      </c>
      <c r="E107" s="75">
        <v>52.37</v>
      </c>
      <c r="F107" s="155">
        <f>(D107-E107)/E107*100</f>
        <v>-27.630322703838072</v>
      </c>
      <c r="G107" s="75">
        <v>1973</v>
      </c>
      <c r="H107" s="75">
        <v>371185.96</v>
      </c>
      <c r="I107" s="72">
        <v>16</v>
      </c>
      <c r="J107" s="72">
        <v>0.04</v>
      </c>
      <c r="K107" s="72">
        <v>37.159999999999997</v>
      </c>
      <c r="L107" s="72">
        <v>0.13</v>
      </c>
      <c r="M107" s="31">
        <f>(K107-L107)/L107*100</f>
        <v>28484.615384615383</v>
      </c>
      <c r="N107" s="168">
        <f>D107/D334*100</f>
        <v>0.21858504224938988</v>
      </c>
    </row>
    <row r="108" spans="1:14" ht="14.25" customHeight="1">
      <c r="A108" s="202"/>
      <c r="B108" s="197" t="s">
        <v>27</v>
      </c>
      <c r="C108" s="31">
        <v>0</v>
      </c>
      <c r="D108" s="34">
        <v>0.2</v>
      </c>
      <c r="E108" s="34">
        <v>1.99</v>
      </c>
      <c r="F108" s="155">
        <f>(D108-E108)/E108*100</f>
        <v>-89.949748743718601</v>
      </c>
      <c r="G108" s="34">
        <v>1</v>
      </c>
      <c r="H108" s="34">
        <v>10.5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68">
        <f>D108/D335*100</f>
        <v>9.3775126459040171E-3</v>
      </c>
    </row>
    <row r="109" spans="1:14" ht="14.25" customHeight="1">
      <c r="A109" s="202"/>
      <c r="B109" s="14" t="s">
        <v>28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68">
        <f>D109/D336*100</f>
        <v>0</v>
      </c>
    </row>
    <row r="110" spans="1:14" ht="14.25" customHeight="1">
      <c r="A110" s="202"/>
      <c r="B110" s="14" t="s">
        <v>29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68">
        <f>D110/D337*100</f>
        <v>0</v>
      </c>
    </row>
    <row r="111" spans="1:14" ht="14.25" customHeight="1">
      <c r="A111" s="202"/>
      <c r="B111" s="14" t="s">
        <v>30</v>
      </c>
      <c r="C111" s="31">
        <v>0</v>
      </c>
      <c r="D111" s="34">
        <v>0.2</v>
      </c>
      <c r="E111" s="34">
        <v>1.99</v>
      </c>
      <c r="F111" s="155">
        <f>(D111-E111)/E111*100</f>
        <v>-89.949748743718601</v>
      </c>
      <c r="G111" s="34">
        <v>1</v>
      </c>
      <c r="H111" s="34">
        <v>10.5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68">
        <f>D111/D338*100</f>
        <v>1.681781936894769E-2</v>
      </c>
    </row>
    <row r="112" spans="1:14" ht="14.25" customHeight="1" thickBot="1">
      <c r="A112" s="203"/>
      <c r="B112" s="15" t="s">
        <v>31</v>
      </c>
      <c r="C112" s="16">
        <f t="shared" ref="C112:L112" si="14">C100+C102+C103+C104+C105+C106+C107+C108</f>
        <v>66.829999999999984</v>
      </c>
      <c r="D112" s="16">
        <f t="shared" si="14"/>
        <v>752.35</v>
      </c>
      <c r="E112" s="16">
        <f t="shared" si="14"/>
        <v>937.51</v>
      </c>
      <c r="F112" s="156">
        <f>(D112-E112)/E112*100</f>
        <v>-19.750189331313798</v>
      </c>
      <c r="G112" s="16">
        <f t="shared" si="14"/>
        <v>7084</v>
      </c>
      <c r="H112" s="16">
        <f t="shared" si="14"/>
        <v>1015602.46</v>
      </c>
      <c r="I112" s="16">
        <f t="shared" si="14"/>
        <v>779</v>
      </c>
      <c r="J112" s="16">
        <f t="shared" si="14"/>
        <v>70.180000000000007</v>
      </c>
      <c r="K112" s="16">
        <f t="shared" si="14"/>
        <v>680.59</v>
      </c>
      <c r="L112" s="16">
        <f t="shared" si="14"/>
        <v>427.31</v>
      </c>
      <c r="M112" s="16">
        <f>(K112-L112)/L112*100</f>
        <v>59.273127237836711</v>
      </c>
      <c r="N112" s="169">
        <f>D112/D339*100</f>
        <v>0.49797009319237084</v>
      </c>
    </row>
    <row r="113" spans="1:14" ht="14.25" thickTop="1">
      <c r="A113" s="276" t="s">
        <v>89</v>
      </c>
      <c r="B113" s="18" t="s">
        <v>19</v>
      </c>
      <c r="C113" s="34">
        <v>98.709154000000012</v>
      </c>
      <c r="D113" s="34">
        <v>572.08064300000001</v>
      </c>
      <c r="E113" s="34">
        <v>556.17114300000003</v>
      </c>
      <c r="F113" s="157">
        <f>(D113-E113)/E113*100</f>
        <v>2.8605403570893246</v>
      </c>
      <c r="G113" s="34">
        <v>5973</v>
      </c>
      <c r="H113" s="34">
        <v>510694.02099200001</v>
      </c>
      <c r="I113" s="34">
        <v>1045</v>
      </c>
      <c r="J113" s="34">
        <v>78.016579000000036</v>
      </c>
      <c r="K113" s="34">
        <v>492.02824500000003</v>
      </c>
      <c r="L113" s="34">
        <v>104.236118</v>
      </c>
      <c r="M113" s="111">
        <f t="shared" ref="M113:M137" si="15">(K113-L113)/L113*100</f>
        <v>372.03239571911155</v>
      </c>
      <c r="N113" s="170">
        <f>D113/D327*100</f>
        <v>0.66681858806265659</v>
      </c>
    </row>
    <row r="114" spans="1:14">
      <c r="A114" s="202"/>
      <c r="B114" s="197" t="s">
        <v>20</v>
      </c>
      <c r="C114" s="34">
        <v>63.317926</v>
      </c>
      <c r="D114" s="34">
        <v>285.254099</v>
      </c>
      <c r="E114" s="34">
        <v>258.41307</v>
      </c>
      <c r="F114" s="155">
        <f>(D114-E114)/E114*100</f>
        <v>10.386869750821811</v>
      </c>
      <c r="G114" s="34">
        <v>1385</v>
      </c>
      <c r="H114" s="34">
        <v>69040</v>
      </c>
      <c r="I114" s="34">
        <v>614</v>
      </c>
      <c r="J114" s="34">
        <v>59.923504000000008</v>
      </c>
      <c r="K114" s="34">
        <v>287.886596</v>
      </c>
      <c r="L114" s="34">
        <v>48.724208000000004</v>
      </c>
      <c r="M114" s="31">
        <f t="shared" si="15"/>
        <v>490.84920579930201</v>
      </c>
      <c r="N114" s="168">
        <f>D114/D328*100</f>
        <v>1.0517480649348294</v>
      </c>
    </row>
    <row r="115" spans="1:14">
      <c r="A115" s="202"/>
      <c r="B115" s="197" t="s">
        <v>21</v>
      </c>
      <c r="C115" s="34">
        <v>1.2452829999999999</v>
      </c>
      <c r="D115" s="34">
        <v>18.794460999999998</v>
      </c>
      <c r="E115" s="34">
        <v>7.0523960000000008</v>
      </c>
      <c r="F115" s="155">
        <f>(D115-E115)/E115*100</f>
        <v>166.49752793235086</v>
      </c>
      <c r="G115" s="34">
        <v>21</v>
      </c>
      <c r="H115" s="34">
        <v>13446.060799999999</v>
      </c>
      <c r="I115" s="34">
        <v>3</v>
      </c>
      <c r="J115" s="34">
        <v>0</v>
      </c>
      <c r="K115" s="34">
        <v>563.063087</v>
      </c>
      <c r="L115" s="34">
        <v>0</v>
      </c>
      <c r="M115" s="31">
        <v>0</v>
      </c>
      <c r="N115" s="168">
        <f>D115/D329*100</f>
        <v>0.41501248094137699</v>
      </c>
    </row>
    <row r="116" spans="1:14">
      <c r="A116" s="202"/>
      <c r="B116" s="197" t="s">
        <v>22</v>
      </c>
      <c r="C116" s="34">
        <v>6.2640000000000001E-2</v>
      </c>
      <c r="D116" s="34">
        <v>0.138878</v>
      </c>
      <c r="E116" s="34">
        <v>0.11622399999999999</v>
      </c>
      <c r="F116" s="155">
        <f>(D116-E116)/E116*100</f>
        <v>19.491671255506617</v>
      </c>
      <c r="G116" s="34">
        <v>43</v>
      </c>
      <c r="H116" s="34">
        <v>1154.3</v>
      </c>
      <c r="I116" s="34">
        <v>0</v>
      </c>
      <c r="J116" s="34">
        <v>0</v>
      </c>
      <c r="K116" s="34">
        <v>0</v>
      </c>
      <c r="L116" s="34">
        <v>0.01</v>
      </c>
      <c r="M116" s="31">
        <f t="shared" si="15"/>
        <v>-100</v>
      </c>
      <c r="N116" s="168">
        <f>D116/D330*100</f>
        <v>3.9406190415544858E-3</v>
      </c>
    </row>
    <row r="117" spans="1:14">
      <c r="A117" s="202"/>
      <c r="B117" s="197" t="s">
        <v>23</v>
      </c>
      <c r="C117" s="34">
        <v>0</v>
      </c>
      <c r="D117" s="34">
        <v>0</v>
      </c>
      <c r="E117" s="34">
        <v>0.37735799999999997</v>
      </c>
      <c r="F117" s="155">
        <f>(D117-E117)/E117*100</f>
        <v>-100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0.21</v>
      </c>
      <c r="M117" s="31">
        <f t="shared" si="15"/>
        <v>-100</v>
      </c>
      <c r="N117" s="168">
        <f>D117/D331*100</f>
        <v>0</v>
      </c>
    </row>
    <row r="118" spans="1:14">
      <c r="A118" s="202"/>
      <c r="B118" s="197" t="s">
        <v>24</v>
      </c>
      <c r="C118" s="34">
        <v>12.167468</v>
      </c>
      <c r="D118" s="34">
        <v>71.502082000000001</v>
      </c>
      <c r="E118" s="34">
        <v>44.021137000000003</v>
      </c>
      <c r="F118" s="155">
        <f>(D118-E118)/E118*100</f>
        <v>62.426704244372424</v>
      </c>
      <c r="G118" s="34">
        <v>393</v>
      </c>
      <c r="H118" s="34">
        <v>228797.70869999999</v>
      </c>
      <c r="I118" s="34">
        <v>15</v>
      </c>
      <c r="J118" s="34">
        <v>0.50580000000000069</v>
      </c>
      <c r="K118" s="34">
        <v>11.505850000000001</v>
      </c>
      <c r="L118" s="34">
        <v>2.4909539999999999</v>
      </c>
      <c r="M118" s="31">
        <f t="shared" si="15"/>
        <v>361.90535834864875</v>
      </c>
      <c r="N118" s="168">
        <f>D118/D332*100</f>
        <v>0.6595396299376951</v>
      </c>
    </row>
    <row r="119" spans="1:14">
      <c r="A119" s="202"/>
      <c r="B119" s="197" t="s">
        <v>25</v>
      </c>
      <c r="C119" s="34">
        <v>534.34369800000002</v>
      </c>
      <c r="D119" s="34">
        <v>697.79219699999999</v>
      </c>
      <c r="E119" s="34">
        <v>135.65786299999999</v>
      </c>
      <c r="F119" s="155">
        <f>(D119-E119)/E119*100</f>
        <v>414.3765216174753</v>
      </c>
      <c r="G119" s="34">
        <v>271</v>
      </c>
      <c r="H119" s="34">
        <v>21363.51815</v>
      </c>
      <c r="I119" s="34">
        <v>245</v>
      </c>
      <c r="J119" s="34">
        <v>0.27500000000003411</v>
      </c>
      <c r="K119" s="34">
        <v>336.16718900000001</v>
      </c>
      <c r="L119" s="34">
        <v>103.164823</v>
      </c>
      <c r="M119" s="31">
        <f t="shared" si="15"/>
        <v>225.8544717320942</v>
      </c>
      <c r="N119" s="168">
        <f>D119/D333*100</f>
        <v>2.6316221384153504</v>
      </c>
    </row>
    <row r="120" spans="1:14">
      <c r="A120" s="202"/>
      <c r="B120" s="197" t="s">
        <v>26</v>
      </c>
      <c r="C120" s="34">
        <v>5.7525030000000008</v>
      </c>
      <c r="D120" s="34">
        <v>82.000699999999995</v>
      </c>
      <c r="E120" s="34">
        <v>73.666541000000009</v>
      </c>
      <c r="F120" s="155">
        <f>(D120-E120)/E120*100</f>
        <v>11.313357308306337</v>
      </c>
      <c r="G120" s="34">
        <v>3062</v>
      </c>
      <c r="H120" s="34">
        <v>446038.35499999998</v>
      </c>
      <c r="I120" s="34">
        <v>77</v>
      </c>
      <c r="J120" s="34">
        <v>1.5006999999999984</v>
      </c>
      <c r="K120" s="34">
        <v>25.901949999999999</v>
      </c>
      <c r="L120" s="34">
        <v>62.506529</v>
      </c>
      <c r="M120" s="31">
        <f t="shared" si="15"/>
        <v>-58.561208861877454</v>
      </c>
      <c r="N120" s="168">
        <f>D120/D334*100</f>
        <v>0.47293209693877425</v>
      </c>
    </row>
    <row r="121" spans="1:14">
      <c r="A121" s="202"/>
      <c r="B121" s="197" t="s">
        <v>27</v>
      </c>
      <c r="C121" s="31">
        <v>0</v>
      </c>
      <c r="D121" s="31">
        <v>1.444566</v>
      </c>
      <c r="E121" s="31">
        <v>19.188913999999997</v>
      </c>
      <c r="F121" s="155">
        <f>(D121-E121)/E121*100</f>
        <v>-92.471872040283259</v>
      </c>
      <c r="G121" s="34">
        <v>1</v>
      </c>
      <c r="H121" s="34">
        <v>1000</v>
      </c>
      <c r="I121" s="34">
        <v>0</v>
      </c>
      <c r="J121" s="34">
        <v>0</v>
      </c>
      <c r="K121" s="34">
        <v>0</v>
      </c>
      <c r="L121" s="34">
        <v>0</v>
      </c>
      <c r="M121" s="31">
        <v>0</v>
      </c>
      <c r="N121" s="168">
        <f>D121/D335*100</f>
        <v>6.7732179664214909E-2</v>
      </c>
    </row>
    <row r="122" spans="1:14">
      <c r="A122" s="202"/>
      <c r="B122" s="14" t="s">
        <v>28</v>
      </c>
      <c r="C122" s="34">
        <v>0</v>
      </c>
      <c r="D122" s="34">
        <v>0</v>
      </c>
      <c r="E122" s="34">
        <v>0</v>
      </c>
      <c r="F122" s="31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1">
        <v>0</v>
      </c>
      <c r="N122" s="168">
        <f>D122/D336*100</f>
        <v>0</v>
      </c>
    </row>
    <row r="123" spans="1:14">
      <c r="A123" s="202"/>
      <c r="B123" s="14" t="s">
        <v>29</v>
      </c>
      <c r="C123" s="34">
        <v>0</v>
      </c>
      <c r="D123" s="34">
        <v>1.4150940000000001</v>
      </c>
      <c r="E123" s="34">
        <v>0.45283000000000001</v>
      </c>
      <c r="F123" s="155">
        <f>(D123-E123)/E123*100</f>
        <v>212.50005520835634</v>
      </c>
      <c r="G123" s="34">
        <v>1</v>
      </c>
      <c r="H123" s="34">
        <v>1000</v>
      </c>
      <c r="I123" s="34">
        <v>0</v>
      </c>
      <c r="J123" s="34">
        <v>0</v>
      </c>
      <c r="K123" s="34">
        <v>0</v>
      </c>
      <c r="L123" s="34">
        <v>0</v>
      </c>
      <c r="M123" s="31">
        <v>0</v>
      </c>
      <c r="N123" s="168">
        <f>D123/D337*100</f>
        <v>0.54415930929474876</v>
      </c>
    </row>
    <row r="124" spans="1:14">
      <c r="A124" s="202"/>
      <c r="B124" s="14" t="s">
        <v>30</v>
      </c>
      <c r="C124" s="34">
        <v>0</v>
      </c>
      <c r="D124" s="34">
        <v>2.9472000000000002E-2</v>
      </c>
      <c r="E124" s="34">
        <v>18.736083999999998</v>
      </c>
      <c r="F124" s="155">
        <f>(D124-E124)/E124*100</f>
        <v>-99.842699253483289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68">
        <f>D124/D338*100</f>
        <v>2.4782738622081317E-3</v>
      </c>
    </row>
    <row r="125" spans="1:14" ht="14.25" thickBot="1">
      <c r="A125" s="203"/>
      <c r="B125" s="15" t="s">
        <v>31</v>
      </c>
      <c r="C125" s="16">
        <f t="shared" ref="C125:L125" si="16">C113+C115+C116+C117+C118+C119+C120+C121</f>
        <v>652.28074600000002</v>
      </c>
      <c r="D125" s="16">
        <f t="shared" si="16"/>
        <v>1443.7535269999998</v>
      </c>
      <c r="E125" s="16">
        <f t="shared" si="16"/>
        <v>836.251576</v>
      </c>
      <c r="F125" s="156">
        <f>(D125-E125)/E125*100</f>
        <v>72.645836305126423</v>
      </c>
      <c r="G125" s="16">
        <f t="shared" si="16"/>
        <v>9764</v>
      </c>
      <c r="H125" s="16">
        <f t="shared" si="16"/>
        <v>1222493.963642</v>
      </c>
      <c r="I125" s="16">
        <f t="shared" si="16"/>
        <v>1385</v>
      </c>
      <c r="J125" s="16">
        <f t="shared" si="16"/>
        <v>80.298079000000058</v>
      </c>
      <c r="K125" s="16">
        <f t="shared" si="16"/>
        <v>1428.6663209999999</v>
      </c>
      <c r="L125" s="16">
        <f t="shared" si="16"/>
        <v>272.618424</v>
      </c>
      <c r="M125" s="16">
        <f t="shared" si="15"/>
        <v>424.05347373000728</v>
      </c>
      <c r="N125" s="169">
        <f>D125/D339*100</f>
        <v>0.95560055610687045</v>
      </c>
    </row>
    <row r="126" spans="1:14" ht="14.25" thickTop="1">
      <c r="A126" s="276" t="s">
        <v>38</v>
      </c>
      <c r="B126" s="18" t="s">
        <v>19</v>
      </c>
      <c r="C126" s="281">
        <v>289.68961000000002</v>
      </c>
      <c r="D126" s="286">
        <v>2232.9983750000001</v>
      </c>
      <c r="E126" s="286">
        <v>2523.7713760000006</v>
      </c>
      <c r="F126" s="157">
        <f>(D126-E126)/E126*100</f>
        <v>-11.521368526687038</v>
      </c>
      <c r="G126" s="286">
        <v>18150</v>
      </c>
      <c r="H126" s="286">
        <v>2103031.646675</v>
      </c>
      <c r="I126" s="286">
        <v>2862</v>
      </c>
      <c r="J126" s="286">
        <v>183.856087</v>
      </c>
      <c r="K126" s="286">
        <v>1585.4812879999999</v>
      </c>
      <c r="L126" s="286">
        <v>979.76395200000002</v>
      </c>
      <c r="M126" s="111">
        <f t="shared" si="15"/>
        <v>61.822782391977604</v>
      </c>
      <c r="N126" s="170">
        <f>D126/D327*100</f>
        <v>2.6027883337484408</v>
      </c>
    </row>
    <row r="127" spans="1:14">
      <c r="A127" s="202"/>
      <c r="B127" s="197" t="s">
        <v>20</v>
      </c>
      <c r="C127" s="72">
        <v>91.541059000000004</v>
      </c>
      <c r="D127" s="78">
        <v>732.389002</v>
      </c>
      <c r="E127" s="78">
        <v>795.70167100000003</v>
      </c>
      <c r="F127" s="155">
        <f>(D127-E127)/E127*100</f>
        <v>-7.9568349932496272</v>
      </c>
      <c r="G127" s="78">
        <v>9046</v>
      </c>
      <c r="H127" s="78">
        <v>180560</v>
      </c>
      <c r="I127" s="78">
        <v>1320</v>
      </c>
      <c r="J127" s="78">
        <v>73.020961</v>
      </c>
      <c r="K127" s="78">
        <v>557.96066199999996</v>
      </c>
      <c r="L127" s="78">
        <v>343.06909100000007</v>
      </c>
      <c r="M127" s="31">
        <f t="shared" si="15"/>
        <v>62.637986527326021</v>
      </c>
      <c r="N127" s="168">
        <f>D127/D328*100</f>
        <v>2.7003598487573388</v>
      </c>
    </row>
    <row r="128" spans="1:14">
      <c r="A128" s="202"/>
      <c r="B128" s="197" t="s">
        <v>21</v>
      </c>
      <c r="C128" s="72">
        <v>1.616598</v>
      </c>
      <c r="D128" s="78">
        <v>22.448554999999995</v>
      </c>
      <c r="E128" s="78">
        <v>6.9484469999999998</v>
      </c>
      <c r="F128" s="155">
        <f>(D128-E128)/E128*100</f>
        <v>223.07298307089334</v>
      </c>
      <c r="G128" s="78">
        <v>61</v>
      </c>
      <c r="H128" s="78">
        <v>39195.407855999998</v>
      </c>
      <c r="I128" s="78">
        <v>2</v>
      </c>
      <c r="J128" s="78">
        <v>0</v>
      </c>
      <c r="K128" s="78">
        <v>0.3357</v>
      </c>
      <c r="L128" s="78">
        <v>12.0403</v>
      </c>
      <c r="M128" s="31">
        <f t="shared" si="15"/>
        <v>-97.211863491773471</v>
      </c>
      <c r="N128" s="168">
        <f>D128/D329*100</f>
        <v>0.49570086123241058</v>
      </c>
    </row>
    <row r="129" spans="1:14">
      <c r="A129" s="202"/>
      <c r="B129" s="197" t="s">
        <v>22</v>
      </c>
      <c r="C129" s="72">
        <v>6.0406939999999993</v>
      </c>
      <c r="D129" s="78">
        <v>70.984228000000002</v>
      </c>
      <c r="E129" s="78">
        <v>13.228503999999999</v>
      </c>
      <c r="F129" s="155">
        <f>(D129-E129)/E129*100</f>
        <v>436.60057100939002</v>
      </c>
      <c r="G129" s="78">
        <v>4334</v>
      </c>
      <c r="H129" s="78">
        <v>1140614.32</v>
      </c>
      <c r="I129" s="78">
        <v>68</v>
      </c>
      <c r="J129" s="78">
        <v>1.793582</v>
      </c>
      <c r="K129" s="78">
        <v>18.268170999999999</v>
      </c>
      <c r="L129" s="78">
        <v>3.6549999999999998</v>
      </c>
      <c r="M129" s="31">
        <f t="shared" si="15"/>
        <v>399.81316005471956</v>
      </c>
      <c r="N129" s="168">
        <f>D129/D330*100</f>
        <v>2.0141548733913588</v>
      </c>
    </row>
    <row r="130" spans="1:14">
      <c r="A130" s="202"/>
      <c r="B130" s="197" t="s">
        <v>23</v>
      </c>
      <c r="C130" s="72">
        <v>0</v>
      </c>
      <c r="D130" s="78">
        <v>0.31104700000000002</v>
      </c>
      <c r="E130" s="78">
        <v>0.62339199999999995</v>
      </c>
      <c r="F130" s="155">
        <f>(D130-E130)/E130*100</f>
        <v>-50.10410784867306</v>
      </c>
      <c r="G130" s="78">
        <v>3</v>
      </c>
      <c r="H130" s="78">
        <v>795.375</v>
      </c>
      <c r="I130" s="78">
        <v>0</v>
      </c>
      <c r="J130" s="78">
        <v>0</v>
      </c>
      <c r="K130" s="78">
        <v>0</v>
      </c>
      <c r="L130" s="31">
        <v>0</v>
      </c>
      <c r="M130" s="31">
        <v>0</v>
      </c>
      <c r="N130" s="168">
        <f>D130/D331*100</f>
        <v>7.5962196843903929E-2</v>
      </c>
    </row>
    <row r="131" spans="1:14">
      <c r="A131" s="202"/>
      <c r="B131" s="197" t="s">
        <v>24</v>
      </c>
      <c r="C131" s="72">
        <v>45.722583000000007</v>
      </c>
      <c r="D131" s="78">
        <v>415.74072899999999</v>
      </c>
      <c r="E131" s="78">
        <v>331.830241</v>
      </c>
      <c r="F131" s="155">
        <f>(D131-E131)/E131*100</f>
        <v>25.287173268816083</v>
      </c>
      <c r="G131" s="78">
        <v>5697</v>
      </c>
      <c r="H131" s="78">
        <v>109689.52</v>
      </c>
      <c r="I131" s="78">
        <v>117</v>
      </c>
      <c r="J131" s="78">
        <v>12.895244999999999</v>
      </c>
      <c r="K131" s="78">
        <v>141.97727775000001</v>
      </c>
      <c r="L131" s="78">
        <v>65.802026850000004</v>
      </c>
      <c r="M131" s="31">
        <f t="shared" si="15"/>
        <v>115.76429260096567</v>
      </c>
      <c r="N131" s="168">
        <f>D131/D332*100</f>
        <v>3.83481821626799</v>
      </c>
    </row>
    <row r="132" spans="1:14">
      <c r="A132" s="202"/>
      <c r="B132" s="197" t="s">
        <v>25</v>
      </c>
      <c r="C132" s="31">
        <v>0</v>
      </c>
      <c r="D132" s="31">
        <v>0</v>
      </c>
      <c r="E132" s="31">
        <v>0</v>
      </c>
      <c r="F132" s="155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168">
        <f>D132/D333*100</f>
        <v>0</v>
      </c>
    </row>
    <row r="133" spans="1:14">
      <c r="A133" s="202"/>
      <c r="B133" s="197" t="s">
        <v>26</v>
      </c>
      <c r="C133" s="72">
        <v>20.745467999999999</v>
      </c>
      <c r="D133" s="78">
        <v>238.34794899999997</v>
      </c>
      <c r="E133" s="78">
        <v>214.34918799999997</v>
      </c>
      <c r="F133" s="155">
        <f>(D133-E133)/E133*100</f>
        <v>11.196105394157128</v>
      </c>
      <c r="G133" s="78">
        <v>7676</v>
      </c>
      <c r="H133" s="78">
        <v>749498.18</v>
      </c>
      <c r="I133" s="78">
        <v>491</v>
      </c>
      <c r="J133" s="78">
        <v>7.3794320000000004</v>
      </c>
      <c r="K133" s="78">
        <v>85.604083000000003</v>
      </c>
      <c r="L133" s="78">
        <v>110.77381199999999</v>
      </c>
      <c r="M133" s="31">
        <f t="shared" si="15"/>
        <v>-22.721732280911297</v>
      </c>
      <c r="N133" s="168">
        <f>D133/D334*100</f>
        <v>1.3746516227498793</v>
      </c>
    </row>
    <row r="134" spans="1:14">
      <c r="A134" s="202"/>
      <c r="B134" s="197" t="s">
        <v>27</v>
      </c>
      <c r="C134" s="75">
        <v>9.1559170000000005</v>
      </c>
      <c r="D134" s="78">
        <v>30.658863000000004</v>
      </c>
      <c r="E134" s="78">
        <v>23.334835000000002</v>
      </c>
      <c r="F134" s="155">
        <f>(D134-E134)/E134*100</f>
        <v>31.386671472071697</v>
      </c>
      <c r="G134" s="78">
        <v>29</v>
      </c>
      <c r="H134" s="78">
        <v>2985.8185079999998</v>
      </c>
      <c r="I134" s="78">
        <v>0</v>
      </c>
      <c r="J134" s="78">
        <v>0</v>
      </c>
      <c r="K134" s="78">
        <v>0</v>
      </c>
      <c r="L134" s="78">
        <v>8.7859820000000006</v>
      </c>
      <c r="M134" s="31">
        <f t="shared" si="15"/>
        <v>-100</v>
      </c>
      <c r="N134" s="168">
        <f>D134/D335*100</f>
        <v>1.437519377457694</v>
      </c>
    </row>
    <row r="135" spans="1:14">
      <c r="A135" s="202"/>
      <c r="B135" s="14" t="s">
        <v>28</v>
      </c>
      <c r="C135" s="31">
        <v>0</v>
      </c>
      <c r="D135" s="31">
        <v>0</v>
      </c>
      <c r="E135" s="31">
        <v>0</v>
      </c>
      <c r="F135" s="155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168">
        <f>D135/D336*100</f>
        <v>0</v>
      </c>
    </row>
    <row r="136" spans="1:14">
      <c r="A136" s="202"/>
      <c r="B136" s="14" t="s">
        <v>29</v>
      </c>
      <c r="C136" s="75">
        <v>0.129246</v>
      </c>
      <c r="D136" s="75">
        <v>3.6747559999999999</v>
      </c>
      <c r="E136" s="31">
        <v>0</v>
      </c>
      <c r="F136" s="155">
        <v>0</v>
      </c>
      <c r="G136" s="80">
        <v>3</v>
      </c>
      <c r="H136" s="80">
        <v>2086.8002999999999</v>
      </c>
      <c r="I136" s="75">
        <v>0</v>
      </c>
      <c r="J136" s="75">
        <v>0</v>
      </c>
      <c r="K136" s="75">
        <v>0</v>
      </c>
      <c r="L136" s="75">
        <v>8.7859820000000006</v>
      </c>
      <c r="M136" s="31">
        <f t="shared" si="15"/>
        <v>-100</v>
      </c>
      <c r="N136" s="168">
        <f>D136/D337*100</f>
        <v>1.4130882378038021</v>
      </c>
    </row>
    <row r="137" spans="1:14">
      <c r="A137" s="202"/>
      <c r="B137" s="14" t="s">
        <v>30</v>
      </c>
      <c r="C137" s="75">
        <v>9.0266710000000003</v>
      </c>
      <c r="D137" s="81">
        <v>26.984107000000005</v>
      </c>
      <c r="E137" s="81">
        <v>23.334835000000002</v>
      </c>
      <c r="F137" s="155">
        <f>(D137-E137)/E137*100</f>
        <v>15.638730678832754</v>
      </c>
      <c r="G137" s="81">
        <v>26</v>
      </c>
      <c r="H137" s="81">
        <v>899.01820799999996</v>
      </c>
      <c r="I137" s="75">
        <v>0</v>
      </c>
      <c r="J137" s="75">
        <v>0</v>
      </c>
      <c r="K137" s="75">
        <v>0</v>
      </c>
      <c r="L137" s="80">
        <v>0</v>
      </c>
      <c r="M137" s="31">
        <v>0</v>
      </c>
      <c r="N137" s="168">
        <f>D137/D338*100</f>
        <v>2.2690691867917852</v>
      </c>
    </row>
    <row r="138" spans="1:14" ht="14.25" thickBot="1">
      <c r="A138" s="216"/>
      <c r="B138" s="35" t="s">
        <v>31</v>
      </c>
      <c r="C138" s="36">
        <f t="shared" ref="C138:L138" si="17">C126+C128+C129+C130+C131+C132+C133+C134</f>
        <v>372.97086999999999</v>
      </c>
      <c r="D138" s="36">
        <f t="shared" si="17"/>
        <v>3011.4897460000002</v>
      </c>
      <c r="E138" s="36">
        <f t="shared" si="17"/>
        <v>3114.0859830000013</v>
      </c>
      <c r="F138" s="283">
        <f>(D138-E138)/E138*100</f>
        <v>-3.2945858772070089</v>
      </c>
      <c r="G138" s="36">
        <f t="shared" si="17"/>
        <v>35950</v>
      </c>
      <c r="H138" s="36">
        <f t="shared" si="17"/>
        <v>4145810.2680390002</v>
      </c>
      <c r="I138" s="36">
        <f t="shared" si="17"/>
        <v>3540</v>
      </c>
      <c r="J138" s="36">
        <f t="shared" si="17"/>
        <v>205.92434599999999</v>
      </c>
      <c r="K138" s="36">
        <f t="shared" si="17"/>
        <v>1831.6665197499999</v>
      </c>
      <c r="L138" s="36">
        <f t="shared" si="17"/>
        <v>1180.8210728500001</v>
      </c>
      <c r="M138" s="36">
        <f>(K138-L138)/L138*100</f>
        <v>55.118041324341846</v>
      </c>
      <c r="N138" s="284">
        <f>D138/D339*100</f>
        <v>1.9932635468378936</v>
      </c>
    </row>
    <row r="142" spans="1:14" s="57" customFormat="1" ht="18.75">
      <c r="A142" s="206" t="str">
        <f>A1</f>
        <v>2023年1-10月丹东市财产保险业务统计表</v>
      </c>
      <c r="B142" s="206"/>
      <c r="C142" s="206"/>
      <c r="D142" s="206"/>
      <c r="E142" s="206"/>
      <c r="F142" s="206"/>
      <c r="G142" s="206"/>
      <c r="H142" s="206"/>
      <c r="I142" s="206"/>
      <c r="J142" s="206"/>
      <c r="K142" s="206"/>
      <c r="L142" s="206"/>
      <c r="M142" s="206"/>
      <c r="N142" s="206"/>
    </row>
    <row r="143" spans="1:14" s="57" customFormat="1" ht="14.25" thickBot="1">
      <c r="B143" s="59" t="s">
        <v>0</v>
      </c>
      <c r="C143" s="58"/>
      <c r="D143" s="58"/>
      <c r="F143" s="154"/>
      <c r="G143" s="73" t="str">
        <f>G2</f>
        <v>（2023年10月）</v>
      </c>
      <c r="H143" s="58"/>
      <c r="I143" s="58"/>
      <c r="J143" s="58"/>
      <c r="K143" s="58"/>
      <c r="L143" s="59" t="s">
        <v>1</v>
      </c>
      <c r="N143" s="167"/>
    </row>
    <row r="144" spans="1:14" ht="13.5" customHeight="1">
      <c r="A144" s="204" t="s">
        <v>115</v>
      </c>
      <c r="B144" s="164" t="s">
        <v>3</v>
      </c>
      <c r="C144" s="207" t="s">
        <v>4</v>
      </c>
      <c r="D144" s="207"/>
      <c r="E144" s="207"/>
      <c r="F144" s="208"/>
      <c r="G144" s="207" t="s">
        <v>5</v>
      </c>
      <c r="H144" s="207"/>
      <c r="I144" s="207" t="s">
        <v>6</v>
      </c>
      <c r="J144" s="207"/>
      <c r="K144" s="207"/>
      <c r="L144" s="207"/>
      <c r="M144" s="207"/>
      <c r="N144" s="210" t="s">
        <v>7</v>
      </c>
    </row>
    <row r="145" spans="1:14">
      <c r="A145" s="202"/>
      <c r="B145" s="58" t="s">
        <v>8</v>
      </c>
      <c r="C145" s="209" t="s">
        <v>9</v>
      </c>
      <c r="D145" s="209" t="s">
        <v>10</v>
      </c>
      <c r="E145" s="209" t="s">
        <v>11</v>
      </c>
      <c r="F145" s="195" t="s">
        <v>12</v>
      </c>
      <c r="G145" s="209" t="s">
        <v>13</v>
      </c>
      <c r="H145" s="209" t="s">
        <v>14</v>
      </c>
      <c r="I145" s="197" t="s">
        <v>13</v>
      </c>
      <c r="J145" s="209" t="s">
        <v>15</v>
      </c>
      <c r="K145" s="209"/>
      <c r="L145" s="209"/>
      <c r="M145" s="198" t="s">
        <v>12</v>
      </c>
      <c r="N145" s="211"/>
    </row>
    <row r="146" spans="1:14">
      <c r="A146" s="205"/>
      <c r="B146" s="165" t="s">
        <v>16</v>
      </c>
      <c r="C146" s="209"/>
      <c r="D146" s="209"/>
      <c r="E146" s="209"/>
      <c r="F146" s="196" t="s">
        <v>17</v>
      </c>
      <c r="G146" s="209"/>
      <c r="H146" s="209"/>
      <c r="I146" s="33" t="s">
        <v>18</v>
      </c>
      <c r="J146" s="197" t="s">
        <v>9</v>
      </c>
      <c r="K146" s="197" t="s">
        <v>10</v>
      </c>
      <c r="L146" s="197" t="s">
        <v>11</v>
      </c>
      <c r="M146" s="199" t="s">
        <v>17</v>
      </c>
      <c r="N146" s="194" t="s">
        <v>17</v>
      </c>
    </row>
    <row r="147" spans="1:14" ht="12.75" customHeight="1">
      <c r="A147" s="201" t="s">
        <v>39</v>
      </c>
      <c r="B147" s="197" t="s">
        <v>19</v>
      </c>
      <c r="C147" s="23">
        <v>0</v>
      </c>
      <c r="D147" s="125">
        <v>0</v>
      </c>
      <c r="E147" s="125">
        <v>0.1376</v>
      </c>
      <c r="F147" s="12">
        <f>(D147-E147)/E147*100</f>
        <v>-100</v>
      </c>
      <c r="G147" s="20">
        <v>0</v>
      </c>
      <c r="H147" s="20">
        <v>0</v>
      </c>
      <c r="I147" s="20">
        <v>10</v>
      </c>
      <c r="J147" s="23">
        <v>0</v>
      </c>
      <c r="K147" s="23">
        <v>32.157499999999999</v>
      </c>
      <c r="L147" s="23">
        <v>38.4833</v>
      </c>
      <c r="M147" s="31">
        <f>(K147-L147)/L147*100</f>
        <v>-16.437779504356438</v>
      </c>
      <c r="N147" s="168">
        <f>D147/D327*100</f>
        <v>0</v>
      </c>
    </row>
    <row r="148" spans="1:14" ht="12.75" customHeight="1">
      <c r="A148" s="202"/>
      <c r="B148" s="197" t="s">
        <v>20</v>
      </c>
      <c r="C148" s="126">
        <v>0</v>
      </c>
      <c r="D148" s="126">
        <v>0</v>
      </c>
      <c r="E148" s="277">
        <v>0</v>
      </c>
      <c r="F148" s="12">
        <v>0</v>
      </c>
      <c r="G148" s="20">
        <v>0</v>
      </c>
      <c r="H148" s="20">
        <v>0</v>
      </c>
      <c r="I148" s="20">
        <v>0</v>
      </c>
      <c r="J148" s="126">
        <v>0</v>
      </c>
      <c r="K148" s="126">
        <v>0</v>
      </c>
      <c r="L148" s="126">
        <v>0</v>
      </c>
      <c r="M148" s="31">
        <v>0</v>
      </c>
      <c r="N148" s="168">
        <f>D148/D328*100</f>
        <v>0</v>
      </c>
    </row>
    <row r="149" spans="1:14" ht="12.75" customHeight="1">
      <c r="A149" s="202"/>
      <c r="B149" s="197" t="s">
        <v>21</v>
      </c>
      <c r="C149" s="23">
        <v>0</v>
      </c>
      <c r="D149" s="23">
        <v>19.3779</v>
      </c>
      <c r="E149" s="23">
        <v>8.9731000000000005</v>
      </c>
      <c r="F149" s="12">
        <f>(D149-E149)/E149*100</f>
        <v>115.95546689549876</v>
      </c>
      <c r="G149" s="30">
        <v>12</v>
      </c>
      <c r="H149" s="30">
        <v>88487.3</v>
      </c>
      <c r="I149" s="20">
        <v>5</v>
      </c>
      <c r="J149" s="23">
        <v>0</v>
      </c>
      <c r="K149" s="23">
        <v>0.9657</v>
      </c>
      <c r="L149" s="23">
        <v>0.19589999999999999</v>
      </c>
      <c r="M149" s="31">
        <f>(K149-L149)/L149*100</f>
        <v>392.95558958652379</v>
      </c>
      <c r="N149" s="168">
        <f>D149/D329*100</f>
        <v>0.42789576963308029</v>
      </c>
    </row>
    <row r="150" spans="1:14" ht="12.75" customHeight="1">
      <c r="A150" s="202"/>
      <c r="B150" s="197" t="s">
        <v>22</v>
      </c>
      <c r="C150" s="23">
        <v>0</v>
      </c>
      <c r="D150" s="23">
        <v>6.4199999999999993E-2</v>
      </c>
      <c r="E150" s="23">
        <v>0.42770000000000002</v>
      </c>
      <c r="F150" s="12">
        <f>(D150-E150)/E150*100</f>
        <v>-84.989478606499887</v>
      </c>
      <c r="G150" s="30">
        <v>5</v>
      </c>
      <c r="H150" s="30">
        <v>3401.71</v>
      </c>
      <c r="I150" s="20">
        <v>1</v>
      </c>
      <c r="J150" s="23">
        <v>0</v>
      </c>
      <c r="K150" s="23">
        <v>0</v>
      </c>
      <c r="L150" s="23">
        <v>2.0999999999999999E-3</v>
      </c>
      <c r="M150" s="31">
        <f>(K150-L150)/L150*100</f>
        <v>-100</v>
      </c>
      <c r="N150" s="168">
        <f>D150/D330*100</f>
        <v>1.8216545634859229E-3</v>
      </c>
    </row>
    <row r="151" spans="1:14" ht="12.75" customHeight="1">
      <c r="A151" s="202"/>
      <c r="B151" s="197" t="s">
        <v>23</v>
      </c>
      <c r="C151" s="127">
        <v>5.9432999999999998</v>
      </c>
      <c r="D151" s="127">
        <v>91.575900000000004</v>
      </c>
      <c r="E151" s="127">
        <v>16.264800000000001</v>
      </c>
      <c r="F151" s="12">
        <f>(D151-E151)/E151*100</f>
        <v>463.031208499336</v>
      </c>
      <c r="G151" s="30">
        <v>655</v>
      </c>
      <c r="H151" s="30">
        <v>812008.62919999997</v>
      </c>
      <c r="I151" s="20">
        <v>5</v>
      </c>
      <c r="J151" s="20">
        <v>0</v>
      </c>
      <c r="K151" s="20">
        <v>10.5768</v>
      </c>
      <c r="L151" s="20">
        <v>2.6200000000000001E-2</v>
      </c>
      <c r="M151" s="31">
        <f t="shared" ref="M151:M155" si="18">(K151-L151)/L151*100</f>
        <v>40269.465648854966</v>
      </c>
      <c r="N151" s="168">
        <f>D151/D331*100</f>
        <v>22.364165357510799</v>
      </c>
    </row>
    <row r="152" spans="1:14" ht="12.75" customHeight="1">
      <c r="A152" s="202"/>
      <c r="B152" s="197" t="s">
        <v>24</v>
      </c>
      <c r="C152" s="23">
        <v>-2.5000000000000001E-2</v>
      </c>
      <c r="D152" s="23">
        <v>47.854799999999997</v>
      </c>
      <c r="E152" s="23">
        <v>32.6342</v>
      </c>
      <c r="F152" s="12">
        <f>(D152-E152)/E152*100</f>
        <v>46.640027946142382</v>
      </c>
      <c r="G152" s="30">
        <v>165</v>
      </c>
      <c r="H152" s="30">
        <v>299663.05570000003</v>
      </c>
      <c r="I152" s="20">
        <v>7</v>
      </c>
      <c r="J152" s="23">
        <v>0.64539999999999997</v>
      </c>
      <c r="K152" s="23">
        <v>16.5197</v>
      </c>
      <c r="L152" s="23">
        <v>24.257400000000001</v>
      </c>
      <c r="M152" s="31">
        <f t="shared" si="18"/>
        <v>-31.89830732065267</v>
      </c>
      <c r="N152" s="168">
        <f>D152/D332*100</f>
        <v>0.44141563713826415</v>
      </c>
    </row>
    <row r="153" spans="1:14" ht="12.75" customHeight="1">
      <c r="A153" s="202"/>
      <c r="B153" s="197" t="s">
        <v>25</v>
      </c>
      <c r="C153" s="20">
        <v>0</v>
      </c>
      <c r="D153" s="20">
        <v>0</v>
      </c>
      <c r="E153" s="20">
        <v>0</v>
      </c>
      <c r="F153" s="12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31">
        <v>0</v>
      </c>
      <c r="N153" s="168">
        <f>D153/D333*100</f>
        <v>0</v>
      </c>
    </row>
    <row r="154" spans="1:14" ht="12.75" customHeight="1">
      <c r="A154" s="202"/>
      <c r="B154" s="197" t="s">
        <v>26</v>
      </c>
      <c r="C154" s="128">
        <v>0.1507</v>
      </c>
      <c r="D154" s="128">
        <v>25.364999999999998</v>
      </c>
      <c r="E154" s="128">
        <v>18.889600000000002</v>
      </c>
      <c r="F154" s="12">
        <f>(D154-E154)/E154*100</f>
        <v>34.280238861595777</v>
      </c>
      <c r="G154" s="30">
        <v>120</v>
      </c>
      <c r="H154" s="30">
        <v>139818.70000000001</v>
      </c>
      <c r="I154" s="20">
        <v>29</v>
      </c>
      <c r="J154" s="23">
        <v>1.4120999999999999</v>
      </c>
      <c r="K154" s="23">
        <v>4.8590999999999998</v>
      </c>
      <c r="L154" s="23">
        <v>7.4202000000000004</v>
      </c>
      <c r="M154" s="31">
        <f t="shared" si="18"/>
        <v>-34.515242176760744</v>
      </c>
      <c r="N154" s="168">
        <f>D154/D334*100</f>
        <v>0.14629049067693337</v>
      </c>
    </row>
    <row r="155" spans="1:14" ht="12.75" customHeight="1">
      <c r="A155" s="202"/>
      <c r="B155" s="197" t="s">
        <v>27</v>
      </c>
      <c r="C155" s="34">
        <v>0</v>
      </c>
      <c r="D155" s="34">
        <v>7.77</v>
      </c>
      <c r="E155" s="34">
        <v>7.2210999999999999</v>
      </c>
      <c r="F155" s="12">
        <f>(D155-E155)/E155*100</f>
        <v>7.6013349766656013</v>
      </c>
      <c r="G155" s="129">
        <v>4</v>
      </c>
      <c r="H155" s="129">
        <v>274.54070000000002</v>
      </c>
      <c r="I155" s="20">
        <v>0</v>
      </c>
      <c r="J155" s="23">
        <v>0</v>
      </c>
      <c r="K155" s="23">
        <v>0</v>
      </c>
      <c r="L155" s="23">
        <v>0</v>
      </c>
      <c r="M155" s="31">
        <v>0</v>
      </c>
      <c r="N155" s="168">
        <f>D155/D335*100</f>
        <v>0.364316366293371</v>
      </c>
    </row>
    <row r="156" spans="1:14" ht="12.75" customHeight="1">
      <c r="A156" s="202"/>
      <c r="B156" s="14" t="s">
        <v>28</v>
      </c>
      <c r="C156" s="20">
        <v>0</v>
      </c>
      <c r="D156" s="20">
        <v>0</v>
      </c>
      <c r="E156" s="20">
        <v>0</v>
      </c>
      <c r="F156" s="12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31">
        <v>0</v>
      </c>
      <c r="N156" s="168">
        <f>D156/D336*100</f>
        <v>0</v>
      </c>
    </row>
    <row r="157" spans="1:14" ht="12.75" customHeight="1">
      <c r="A157" s="202"/>
      <c r="B157" s="14" t="s">
        <v>29</v>
      </c>
      <c r="C157" s="30">
        <v>0</v>
      </c>
      <c r="D157" s="128">
        <v>0</v>
      </c>
      <c r="E157" s="30">
        <v>0</v>
      </c>
      <c r="F157" s="12">
        <v>0</v>
      </c>
      <c r="G157" s="20">
        <v>0</v>
      </c>
      <c r="H157" s="20">
        <v>0</v>
      </c>
      <c r="I157" s="20">
        <v>0</v>
      </c>
      <c r="J157" s="31">
        <v>0</v>
      </c>
      <c r="K157" s="31">
        <v>0</v>
      </c>
      <c r="L157" s="31">
        <v>0</v>
      </c>
      <c r="M157" s="31">
        <v>0</v>
      </c>
      <c r="N157" s="168">
        <f>D157/D337*100</f>
        <v>0</v>
      </c>
    </row>
    <row r="158" spans="1:14" ht="12.75" customHeight="1">
      <c r="A158" s="202"/>
      <c r="B158" s="14" t="s">
        <v>30</v>
      </c>
      <c r="C158" s="34">
        <v>0</v>
      </c>
      <c r="D158" s="34">
        <v>7.77</v>
      </c>
      <c r="E158" s="34">
        <v>7.2210999999999999</v>
      </c>
      <c r="F158" s="12">
        <f>(D158-E158)/E158*100</f>
        <v>7.6013349766656013</v>
      </c>
      <c r="G158" s="129">
        <v>4</v>
      </c>
      <c r="H158" s="129">
        <v>274.54070000000002</v>
      </c>
      <c r="I158" s="129">
        <v>0</v>
      </c>
      <c r="J158" s="129">
        <v>0</v>
      </c>
      <c r="K158" s="129">
        <v>0</v>
      </c>
      <c r="L158" s="129">
        <v>0</v>
      </c>
      <c r="M158" s="31">
        <v>0</v>
      </c>
      <c r="N158" s="168">
        <f>D158/D338*100</f>
        <v>0.65337228248361767</v>
      </c>
    </row>
    <row r="159" spans="1:14" ht="12.75" customHeight="1" thickBot="1">
      <c r="A159" s="203"/>
      <c r="B159" s="15" t="s">
        <v>31</v>
      </c>
      <c r="C159" s="16">
        <f t="shared" ref="C159:L159" si="19">C147+C149+C150+C151+C152+C153+C154+C155</f>
        <v>6.0689999999999991</v>
      </c>
      <c r="D159" s="16">
        <f t="shared" si="19"/>
        <v>192.0078</v>
      </c>
      <c r="E159" s="16">
        <f t="shared" si="19"/>
        <v>84.548100000000005</v>
      </c>
      <c r="F159" s="17">
        <f>(D159-E159)/E159*100</f>
        <v>127.09889400234896</v>
      </c>
      <c r="G159" s="16">
        <f t="shared" si="19"/>
        <v>961</v>
      </c>
      <c r="H159" s="16">
        <f t="shared" si="19"/>
        <v>1343653.9356</v>
      </c>
      <c r="I159" s="16">
        <f t="shared" si="19"/>
        <v>57</v>
      </c>
      <c r="J159" s="16">
        <f t="shared" si="19"/>
        <v>2.0575000000000001</v>
      </c>
      <c r="K159" s="16">
        <f t="shared" si="19"/>
        <v>65.078800000000001</v>
      </c>
      <c r="L159" s="16">
        <f t="shared" si="19"/>
        <v>70.385099999999994</v>
      </c>
      <c r="M159" s="16">
        <f>(K159-L159)/L159*100</f>
        <v>-7.5389535569317854</v>
      </c>
      <c r="N159" s="169">
        <f>D159/D339*100</f>
        <v>0.12708731582330313</v>
      </c>
    </row>
    <row r="160" spans="1:14" ht="14.25" thickTop="1">
      <c r="A160" s="276" t="s">
        <v>40</v>
      </c>
      <c r="B160" s="197" t="s">
        <v>19</v>
      </c>
      <c r="C160" s="29">
        <v>393.27131500000002</v>
      </c>
      <c r="D160" s="29">
        <v>3897.1244790000001</v>
      </c>
      <c r="E160" s="29">
        <v>3976.9017650000001</v>
      </c>
      <c r="F160" s="12">
        <f>(D160-E160)/E160*100</f>
        <v>-2.0060160072875224</v>
      </c>
      <c r="G160" s="29">
        <v>33414</v>
      </c>
      <c r="H160" s="29">
        <v>3857292.7671679999</v>
      </c>
      <c r="I160" s="30">
        <v>3806</v>
      </c>
      <c r="J160" s="30">
        <v>227.29</v>
      </c>
      <c r="K160" s="29">
        <v>2535.92</v>
      </c>
      <c r="L160" s="29">
        <v>1909.58</v>
      </c>
      <c r="M160" s="33">
        <f t="shared" ref="M160:M175" si="20">(K160-L160)/L160*100</f>
        <v>32.799882696718655</v>
      </c>
      <c r="N160" s="168">
        <f>D160/D327*100</f>
        <v>4.5424977656361571</v>
      </c>
    </row>
    <row r="161" spans="1:14">
      <c r="A161" s="202"/>
      <c r="B161" s="197" t="s">
        <v>20</v>
      </c>
      <c r="C161" s="29">
        <v>139.485602</v>
      </c>
      <c r="D161" s="29">
        <v>1321.311119</v>
      </c>
      <c r="E161" s="29">
        <v>1259.182123</v>
      </c>
      <c r="F161" s="12">
        <f>(D161-E161)/E161*100</f>
        <v>4.9340754498624593</v>
      </c>
      <c r="G161" s="29">
        <v>16357</v>
      </c>
      <c r="H161" s="29">
        <v>327140</v>
      </c>
      <c r="I161" s="30">
        <v>1923</v>
      </c>
      <c r="J161" s="30">
        <v>83.53</v>
      </c>
      <c r="K161" s="29">
        <v>866.23</v>
      </c>
      <c r="L161" s="29">
        <v>594.6</v>
      </c>
      <c r="M161" s="33">
        <f t="shared" si="20"/>
        <v>45.682811974436596</v>
      </c>
      <c r="N161" s="168">
        <f>D161/D328*100</f>
        <v>4.8717491438576106</v>
      </c>
    </row>
    <row r="162" spans="1:14">
      <c r="A162" s="202"/>
      <c r="B162" s="197" t="s">
        <v>21</v>
      </c>
      <c r="C162" s="29">
        <v>18.382488000000002</v>
      </c>
      <c r="D162" s="29">
        <v>237.02023599999998</v>
      </c>
      <c r="E162" s="29">
        <v>236.792115</v>
      </c>
      <c r="F162" s="12">
        <f>(D162-E162)/E162*100</f>
        <v>9.633808963612972E-2</v>
      </c>
      <c r="G162" s="29">
        <v>100</v>
      </c>
      <c r="H162" s="29">
        <v>489965.45070600003</v>
      </c>
      <c r="I162" s="30">
        <v>20</v>
      </c>
      <c r="J162" s="30">
        <v>0.51</v>
      </c>
      <c r="K162" s="29">
        <v>19.27</v>
      </c>
      <c r="L162" s="29">
        <v>7.94</v>
      </c>
      <c r="M162" s="33">
        <f t="shared" si="20"/>
        <v>142.69521410579341</v>
      </c>
      <c r="N162" s="168">
        <f>D162/D329*100</f>
        <v>5.2337950088417369</v>
      </c>
    </row>
    <row r="163" spans="1:14">
      <c r="A163" s="202"/>
      <c r="B163" s="197" t="s">
        <v>22</v>
      </c>
      <c r="C163" s="29">
        <v>26.644915999999998</v>
      </c>
      <c r="D163" s="29">
        <v>239.38551699999999</v>
      </c>
      <c r="E163" s="29">
        <v>272.45574399999998</v>
      </c>
      <c r="F163" s="12">
        <f>(D163-E163)/E163*100</f>
        <v>-12.137834392656442</v>
      </c>
      <c r="G163" s="29">
        <v>11476</v>
      </c>
      <c r="H163" s="29">
        <v>525549.9</v>
      </c>
      <c r="I163" s="30">
        <v>687</v>
      </c>
      <c r="J163" s="30">
        <v>12.68</v>
      </c>
      <c r="K163" s="29">
        <v>104.83</v>
      </c>
      <c r="L163" s="29">
        <v>117.13</v>
      </c>
      <c r="M163" s="33">
        <f t="shared" si="20"/>
        <v>-10.501152565525484</v>
      </c>
      <c r="N163" s="168">
        <f>D163/D330*100</f>
        <v>6.7924878422973052</v>
      </c>
    </row>
    <row r="164" spans="1:14">
      <c r="A164" s="202"/>
      <c r="B164" s="197" t="s">
        <v>23</v>
      </c>
      <c r="C164" s="29">
        <v>7.1788000000000005E-2</v>
      </c>
      <c r="D164" s="29">
        <v>7.8189539999999997</v>
      </c>
      <c r="E164" s="29">
        <v>13.892372</v>
      </c>
      <c r="F164" s="12">
        <f>(D164-E164)/E164*100</f>
        <v>-43.717645913887132</v>
      </c>
      <c r="G164" s="29">
        <v>59</v>
      </c>
      <c r="H164" s="29">
        <v>3707.05</v>
      </c>
      <c r="I164" s="30">
        <v>1</v>
      </c>
      <c r="J164" s="30">
        <v>0</v>
      </c>
      <c r="K164" s="29">
        <v>0</v>
      </c>
      <c r="L164" s="29">
        <v>0</v>
      </c>
      <c r="M164" s="33">
        <v>0</v>
      </c>
      <c r="N164" s="168">
        <f>D164/D331*100</f>
        <v>1.9095021744669773</v>
      </c>
    </row>
    <row r="165" spans="1:14">
      <c r="A165" s="202"/>
      <c r="B165" s="197" t="s">
        <v>24</v>
      </c>
      <c r="C165" s="29">
        <v>36.611758999999999</v>
      </c>
      <c r="D165" s="29">
        <v>294.36777799999999</v>
      </c>
      <c r="E165" s="29">
        <v>434.24027899999999</v>
      </c>
      <c r="F165" s="12">
        <f>(D165-E165)/E165*100</f>
        <v>-32.210853705719913</v>
      </c>
      <c r="G165" s="29">
        <v>461</v>
      </c>
      <c r="H165" s="29">
        <v>625694.75268599996</v>
      </c>
      <c r="I165" s="30">
        <v>311</v>
      </c>
      <c r="J165" s="30">
        <v>17.420000000000002</v>
      </c>
      <c r="K165" s="29">
        <v>261.56</v>
      </c>
      <c r="L165" s="29">
        <v>108.43</v>
      </c>
      <c r="M165" s="33">
        <f t="shared" si="20"/>
        <v>141.22475329705799</v>
      </c>
      <c r="N165" s="168">
        <f>D165/D332*100</f>
        <v>2.7152666039528968</v>
      </c>
    </row>
    <row r="166" spans="1:14">
      <c r="A166" s="202"/>
      <c r="B166" s="197" t="s">
        <v>25</v>
      </c>
      <c r="C166" s="29">
        <v>0</v>
      </c>
      <c r="D166" s="29">
        <v>119.42254399999999</v>
      </c>
      <c r="E166" s="29">
        <v>115.00098500000001</v>
      </c>
      <c r="F166" s="12">
        <f>(D166-E166)/E166*100</f>
        <v>3.8448009814872224</v>
      </c>
      <c r="G166" s="29">
        <v>33</v>
      </c>
      <c r="H166" s="29">
        <v>3898.6439999999998</v>
      </c>
      <c r="I166" s="130">
        <v>1</v>
      </c>
      <c r="J166" s="30">
        <v>0</v>
      </c>
      <c r="K166" s="29">
        <v>0.05</v>
      </c>
      <c r="L166" s="29">
        <v>118.79</v>
      </c>
      <c r="M166" s="33">
        <v>0</v>
      </c>
      <c r="N166" s="168">
        <f>D166/D333*100</f>
        <v>0.45038481652193263</v>
      </c>
    </row>
    <row r="167" spans="1:14">
      <c r="A167" s="202"/>
      <c r="B167" s="197" t="s">
        <v>26</v>
      </c>
      <c r="C167" s="29">
        <v>43.862608999999999</v>
      </c>
      <c r="D167" s="29">
        <v>3525.9472060000003</v>
      </c>
      <c r="E167" s="29">
        <v>1052.2320409999998</v>
      </c>
      <c r="F167" s="12">
        <f>(D167-E167)/E167*100</f>
        <v>235.09217250684361</v>
      </c>
      <c r="G167" s="29">
        <v>15151</v>
      </c>
      <c r="H167" s="29">
        <v>9613924.6266510002</v>
      </c>
      <c r="I167" s="30">
        <v>6433</v>
      </c>
      <c r="J167" s="30">
        <v>481.92</v>
      </c>
      <c r="K167" s="29">
        <v>1289.1600000000001</v>
      </c>
      <c r="L167" s="29">
        <v>108.16</v>
      </c>
      <c r="M167" s="33">
        <f t="shared" si="20"/>
        <v>1091.9008875739646</v>
      </c>
      <c r="N167" s="168">
        <f>D167/D334*100</f>
        <v>20.335602084238214</v>
      </c>
    </row>
    <row r="168" spans="1:14">
      <c r="A168" s="202"/>
      <c r="B168" s="197" t="s">
        <v>27</v>
      </c>
      <c r="C168" s="29">
        <v>2.564813</v>
      </c>
      <c r="D168" s="29">
        <v>36.000630999999998</v>
      </c>
      <c r="E168" s="29">
        <v>11.935407</v>
      </c>
      <c r="F168" s="12">
        <f>(D168-E168)/E168*100</f>
        <v>201.62885103122164</v>
      </c>
      <c r="G168" s="29">
        <v>73</v>
      </c>
      <c r="H168" s="29">
        <v>10984.138802000001</v>
      </c>
      <c r="I168" s="30">
        <v>0</v>
      </c>
      <c r="J168" s="30">
        <v>0</v>
      </c>
      <c r="K168" s="30">
        <v>0</v>
      </c>
      <c r="L168" s="30">
        <v>0</v>
      </c>
      <c r="M168" s="33">
        <v>0</v>
      </c>
      <c r="N168" s="168">
        <f>D168/D335*100</f>
        <v>1.6879818623151206</v>
      </c>
    </row>
    <row r="169" spans="1:14">
      <c r="A169" s="202"/>
      <c r="B169" s="14" t="s">
        <v>28</v>
      </c>
      <c r="C169" s="29">
        <v>0</v>
      </c>
      <c r="D169" s="29">
        <v>0.60424500000000003</v>
      </c>
      <c r="E169" s="29">
        <v>0.60424500000000003</v>
      </c>
      <c r="F169" s="12">
        <f>(D169-E169)/E169*100</f>
        <v>0</v>
      </c>
      <c r="G169" s="29">
        <v>1</v>
      </c>
      <c r="H169" s="29">
        <v>160</v>
      </c>
      <c r="I169" s="30">
        <v>0</v>
      </c>
      <c r="J169" s="30">
        <v>0</v>
      </c>
      <c r="K169" s="30">
        <v>0</v>
      </c>
      <c r="L169" s="29">
        <v>11.45</v>
      </c>
      <c r="M169" s="30">
        <v>0</v>
      </c>
      <c r="N169" s="168">
        <f>D169/D336*100</f>
        <v>0.19614104898217632</v>
      </c>
    </row>
    <row r="170" spans="1:14">
      <c r="A170" s="202"/>
      <c r="B170" s="14" t="s">
        <v>29</v>
      </c>
      <c r="C170" s="29">
        <v>0.18867999999999999</v>
      </c>
      <c r="D170" s="29">
        <v>5.8767899999999997</v>
      </c>
      <c r="E170" s="29">
        <v>2.4876749999999999</v>
      </c>
      <c r="F170" s="12">
        <f>(D170-E170)/E170*100</f>
        <v>136.23624468630348</v>
      </c>
      <c r="G170" s="29">
        <v>17</v>
      </c>
      <c r="H170" s="29">
        <v>1904.4094070000001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168">
        <f>D170/D337*100</f>
        <v>2.2598569333699996</v>
      </c>
    </row>
    <row r="171" spans="1:14">
      <c r="A171" s="202"/>
      <c r="B171" s="14" t="s">
        <v>30</v>
      </c>
      <c r="C171" s="34">
        <v>1.9234939999999998</v>
      </c>
      <c r="D171" s="34">
        <v>25.760645999999998</v>
      </c>
      <c r="E171" s="34">
        <v>6.5239630000000002</v>
      </c>
      <c r="F171" s="12">
        <f>(D171-E171)/E171*100</f>
        <v>294.86192671540283</v>
      </c>
      <c r="G171" s="41">
        <v>25</v>
      </c>
      <c r="H171" s="41">
        <v>2142.6293949999999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168">
        <f>D171/D338*100</f>
        <v>2.1661894562770239</v>
      </c>
    </row>
    <row r="172" spans="1:14" ht="14.25" thickBot="1">
      <c r="A172" s="203"/>
      <c r="B172" s="15" t="s">
        <v>31</v>
      </c>
      <c r="C172" s="16">
        <f t="shared" ref="C172:L172" si="21">C160+C162+C163+C164+C165+C166+C167+C168</f>
        <v>521.40968800000007</v>
      </c>
      <c r="D172" s="16">
        <f t="shared" si="21"/>
        <v>8357.0873450000017</v>
      </c>
      <c r="E172" s="16">
        <f t="shared" si="21"/>
        <v>6113.4507079999994</v>
      </c>
      <c r="F172" s="17">
        <f>(D172-E172)/E172*100</f>
        <v>36.70000371580656</v>
      </c>
      <c r="G172" s="16">
        <f t="shared" si="21"/>
        <v>60767</v>
      </c>
      <c r="H172" s="16">
        <f t="shared" si="21"/>
        <v>15131017.330012999</v>
      </c>
      <c r="I172" s="16">
        <f>I160+I162+I163+I164+I165+I166+I167+I168</f>
        <v>11259</v>
      </c>
      <c r="J172" s="16">
        <f t="shared" si="21"/>
        <v>739.81999999999994</v>
      </c>
      <c r="K172" s="16">
        <f t="shared" si="21"/>
        <v>4210.79</v>
      </c>
      <c r="L172" s="16">
        <f t="shared" si="21"/>
        <v>2370.0299999999997</v>
      </c>
      <c r="M172" s="16">
        <f t="shared" si="20"/>
        <v>77.66821517027212</v>
      </c>
      <c r="N172" s="169">
        <f>D172/D339*100</f>
        <v>5.5314409038432037</v>
      </c>
    </row>
    <row r="173" spans="1:14" ht="14.25" thickTop="1">
      <c r="A173" s="276" t="s">
        <v>41</v>
      </c>
      <c r="B173" s="18" t="s">
        <v>19</v>
      </c>
      <c r="C173" s="281">
        <v>151.38999999999999</v>
      </c>
      <c r="D173" s="287">
        <v>1360.79</v>
      </c>
      <c r="E173" s="287">
        <v>1232.96</v>
      </c>
      <c r="F173" s="280">
        <f>(D173-E173)/E173*100</f>
        <v>10.367732935375026</v>
      </c>
      <c r="G173" s="281">
        <v>14605</v>
      </c>
      <c r="H173" s="281">
        <v>1143704.3500000001</v>
      </c>
      <c r="I173" s="281">
        <v>2466</v>
      </c>
      <c r="J173" s="281">
        <v>152.78</v>
      </c>
      <c r="K173" s="287">
        <v>897.9</v>
      </c>
      <c r="L173" s="287">
        <v>417.89</v>
      </c>
      <c r="M173" s="111">
        <f t="shared" si="20"/>
        <v>114.86515590227093</v>
      </c>
      <c r="N173" s="170">
        <f>D173/D327*100</f>
        <v>1.5861401317327606</v>
      </c>
    </row>
    <row r="174" spans="1:14">
      <c r="A174" s="202"/>
      <c r="B174" s="197" t="s">
        <v>20</v>
      </c>
      <c r="C174" s="72">
        <v>62.12</v>
      </c>
      <c r="D174" s="107">
        <v>578.47</v>
      </c>
      <c r="E174" s="107">
        <v>553.73</v>
      </c>
      <c r="F174" s="12">
        <f>(D174-E174)/E174*100</f>
        <v>4.4678814584725428</v>
      </c>
      <c r="G174" s="72">
        <v>7161</v>
      </c>
      <c r="H174" s="72">
        <v>142900</v>
      </c>
      <c r="I174" s="72">
        <v>1227</v>
      </c>
      <c r="J174" s="72">
        <v>63.39</v>
      </c>
      <c r="K174" s="107">
        <v>511.91</v>
      </c>
      <c r="L174" s="107">
        <v>258.12</v>
      </c>
      <c r="M174" s="31">
        <f t="shared" si="20"/>
        <v>98.322485665581908</v>
      </c>
      <c r="N174" s="168">
        <f>D174/D328*100</f>
        <v>2.1328517460597505</v>
      </c>
    </row>
    <row r="175" spans="1:14">
      <c r="A175" s="202"/>
      <c r="B175" s="197" t="s">
        <v>21</v>
      </c>
      <c r="C175" s="72">
        <v>5.0599999999999996</v>
      </c>
      <c r="D175" s="107">
        <v>72.400000000000006</v>
      </c>
      <c r="E175" s="107">
        <v>65.569999999999993</v>
      </c>
      <c r="F175" s="12">
        <f>(D175-E175)/E175*100</f>
        <v>10.416348940064074</v>
      </c>
      <c r="G175" s="72">
        <v>28</v>
      </c>
      <c r="H175" s="72">
        <v>75306.92</v>
      </c>
      <c r="I175" s="107">
        <v>2</v>
      </c>
      <c r="J175" s="72">
        <v>22</v>
      </c>
      <c r="K175" s="72">
        <v>22.76</v>
      </c>
      <c r="L175" s="30">
        <v>0</v>
      </c>
      <c r="M175" s="30">
        <v>0</v>
      </c>
      <c r="N175" s="168">
        <f>D175/D329*100</f>
        <v>1.5987105786197169</v>
      </c>
    </row>
    <row r="176" spans="1:14">
      <c r="A176" s="202"/>
      <c r="B176" s="197" t="s">
        <v>22</v>
      </c>
      <c r="C176" s="72">
        <v>0</v>
      </c>
      <c r="D176" s="107">
        <v>0.14000000000000001</v>
      </c>
      <c r="E176" s="107">
        <v>0.01</v>
      </c>
      <c r="F176" s="12">
        <f>(D176-E176)/E176*100</f>
        <v>1300</v>
      </c>
      <c r="G176" s="72">
        <v>65</v>
      </c>
      <c r="H176" s="72">
        <v>498.42</v>
      </c>
      <c r="I176" s="30">
        <v>0</v>
      </c>
      <c r="J176" s="30">
        <v>0</v>
      </c>
      <c r="K176" s="30">
        <v>0</v>
      </c>
      <c r="L176" s="107">
        <v>0</v>
      </c>
      <c r="M176" s="30">
        <v>0</v>
      </c>
      <c r="N176" s="168">
        <f>D176/D330*100</f>
        <v>3.9724554343929788E-3</v>
      </c>
    </row>
    <row r="177" spans="1:14">
      <c r="A177" s="202"/>
      <c r="B177" s="197" t="s">
        <v>23</v>
      </c>
      <c r="C177" s="30">
        <v>0</v>
      </c>
      <c r="D177" s="30">
        <v>0</v>
      </c>
      <c r="E177" s="30">
        <v>0</v>
      </c>
      <c r="F177" s="12"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0">
        <v>0</v>
      </c>
      <c r="M177" s="30">
        <v>0</v>
      </c>
      <c r="N177" s="168">
        <f>D177/D331*100</f>
        <v>0</v>
      </c>
    </row>
    <row r="178" spans="1:14">
      <c r="A178" s="202"/>
      <c r="B178" s="197" t="s">
        <v>24</v>
      </c>
      <c r="C178" s="72">
        <v>2.64</v>
      </c>
      <c r="D178" s="107">
        <v>42.62</v>
      </c>
      <c r="E178" s="107">
        <v>35.49</v>
      </c>
      <c r="F178" s="12">
        <f>(D178-E178)/E178*100</f>
        <v>20.090166244012384</v>
      </c>
      <c r="G178" s="72">
        <v>81</v>
      </c>
      <c r="H178" s="72">
        <v>57486.83</v>
      </c>
      <c r="I178" s="107">
        <v>28</v>
      </c>
      <c r="J178" s="72">
        <v>0.67</v>
      </c>
      <c r="K178" s="107">
        <v>35.86</v>
      </c>
      <c r="L178" s="107">
        <v>3.78</v>
      </c>
      <c r="M178" s="31">
        <f>(K178-L178)/L178*100</f>
        <v>848.67724867724871</v>
      </c>
      <c r="N178" s="168">
        <f>D178/D332*100</f>
        <v>0.39312951793410106</v>
      </c>
    </row>
    <row r="179" spans="1:14">
      <c r="A179" s="202"/>
      <c r="B179" s="197" t="s">
        <v>25</v>
      </c>
      <c r="C179" s="30">
        <v>0</v>
      </c>
      <c r="D179" s="30">
        <v>0</v>
      </c>
      <c r="E179" s="30">
        <v>0</v>
      </c>
      <c r="F179" s="12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0</v>
      </c>
      <c r="N179" s="168">
        <f>D179/D333*100</f>
        <v>0</v>
      </c>
    </row>
    <row r="180" spans="1:14">
      <c r="A180" s="202"/>
      <c r="B180" s="197" t="s">
        <v>26</v>
      </c>
      <c r="C180" s="72">
        <v>1.1100000000000001</v>
      </c>
      <c r="D180" s="107">
        <v>46.76</v>
      </c>
      <c r="E180" s="107">
        <v>75.900000000000006</v>
      </c>
      <c r="F180" s="12">
        <f>(D180-E180)/E180*100</f>
        <v>-38.392621870882749</v>
      </c>
      <c r="G180" s="72">
        <v>968</v>
      </c>
      <c r="H180" s="72">
        <v>135544.42000000001</v>
      </c>
      <c r="I180" s="107">
        <v>31</v>
      </c>
      <c r="J180" s="72">
        <v>0.47</v>
      </c>
      <c r="K180" s="72">
        <v>7.28</v>
      </c>
      <c r="L180" s="107">
        <v>20.13</v>
      </c>
      <c r="M180" s="31">
        <f>(K180-L180)/L180*100</f>
        <v>-63.835072031793338</v>
      </c>
      <c r="N180" s="168">
        <f>D180/D334*100</f>
        <v>0.26968434236362721</v>
      </c>
    </row>
    <row r="181" spans="1:14">
      <c r="A181" s="202"/>
      <c r="B181" s="197" t="s">
        <v>27</v>
      </c>
      <c r="C181" s="30">
        <v>0</v>
      </c>
      <c r="D181" s="30">
        <v>0</v>
      </c>
      <c r="E181" s="30">
        <v>0</v>
      </c>
      <c r="F181" s="12"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0">
        <v>0</v>
      </c>
      <c r="M181" s="30">
        <v>0</v>
      </c>
      <c r="N181" s="168">
        <f>D181/D335*100</f>
        <v>0</v>
      </c>
    </row>
    <row r="182" spans="1:14">
      <c r="A182" s="202"/>
      <c r="B182" s="14" t="s">
        <v>28</v>
      </c>
      <c r="C182" s="30">
        <v>0</v>
      </c>
      <c r="D182" s="30">
        <v>0</v>
      </c>
      <c r="E182" s="30">
        <v>0</v>
      </c>
      <c r="F182" s="12"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0">
        <v>0</v>
      </c>
      <c r="M182" s="30">
        <v>0</v>
      </c>
      <c r="N182" s="168">
        <f>D182/D336*100</f>
        <v>0</v>
      </c>
    </row>
    <row r="183" spans="1:14">
      <c r="A183" s="202"/>
      <c r="B183" s="14" t="s">
        <v>29</v>
      </c>
      <c r="C183" s="30">
        <v>0</v>
      </c>
      <c r="D183" s="30">
        <v>0</v>
      </c>
      <c r="E183" s="30">
        <v>0</v>
      </c>
      <c r="F183" s="12"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168">
        <f>D183/D337*100</f>
        <v>0</v>
      </c>
    </row>
    <row r="184" spans="1:14">
      <c r="A184" s="202"/>
      <c r="B184" s="14" t="s">
        <v>30</v>
      </c>
      <c r="C184" s="30">
        <v>0</v>
      </c>
      <c r="D184" s="30">
        <v>0</v>
      </c>
      <c r="E184" s="30">
        <v>0</v>
      </c>
      <c r="F184" s="12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168">
        <f>D184/D338*100</f>
        <v>0</v>
      </c>
    </row>
    <row r="185" spans="1:14" ht="14.25" thickBot="1">
      <c r="A185" s="216"/>
      <c r="B185" s="35" t="s">
        <v>31</v>
      </c>
      <c r="C185" s="36">
        <f t="shared" ref="C185:L185" si="22">C173+C175+C176+C177+C178+C179+C180+C181</f>
        <v>160.19999999999999</v>
      </c>
      <c r="D185" s="36">
        <f>D173+D175+D176+D177+D178+D179+D180+D181</f>
        <v>1522.71</v>
      </c>
      <c r="E185" s="36">
        <f t="shared" si="22"/>
        <v>1409.93</v>
      </c>
      <c r="F185" s="288">
        <f>(D185-E185)/E185*100</f>
        <v>7.9989786727000602</v>
      </c>
      <c r="G185" s="36">
        <f t="shared" si="22"/>
        <v>15747</v>
      </c>
      <c r="H185" s="36">
        <f t="shared" si="22"/>
        <v>1412540.94</v>
      </c>
      <c r="I185" s="36">
        <f t="shared" si="22"/>
        <v>2527</v>
      </c>
      <c r="J185" s="36">
        <f t="shared" si="22"/>
        <v>175.92</v>
      </c>
      <c r="K185" s="36">
        <f>K173+K175+K176+K177+K178+K179+K180+K181</f>
        <v>963.8</v>
      </c>
      <c r="L185" s="36">
        <f t="shared" si="22"/>
        <v>441.79999999999995</v>
      </c>
      <c r="M185" s="36">
        <f>(K185-L185)/L185*100</f>
        <v>118.15301041195112</v>
      </c>
      <c r="N185" s="284">
        <f>D185/D339*100</f>
        <v>1.0078607571010236</v>
      </c>
    </row>
    <row r="186" spans="1:14">
      <c r="A186" s="62"/>
      <c r="N186" s="171"/>
    </row>
    <row r="187" spans="1:14">
      <c r="A187" s="62"/>
      <c r="N187" s="171"/>
    </row>
    <row r="188" spans="1:14">
      <c r="A188" s="62"/>
      <c r="N188" s="171"/>
    </row>
    <row r="189" spans="1:14" s="57" customFormat="1" ht="18.75">
      <c r="A189" s="215" t="str">
        <f>A1</f>
        <v>2023年1-10月丹东市财产保险业务统计表</v>
      </c>
      <c r="B189" s="215"/>
      <c r="C189" s="215"/>
      <c r="D189" s="215"/>
      <c r="E189" s="215"/>
      <c r="F189" s="215"/>
      <c r="G189" s="215"/>
      <c r="H189" s="215"/>
      <c r="I189" s="215"/>
      <c r="J189" s="215"/>
      <c r="K189" s="215"/>
      <c r="L189" s="215"/>
      <c r="M189" s="215"/>
      <c r="N189" s="215"/>
    </row>
    <row r="190" spans="1:14" s="57" customFormat="1" ht="14.25" thickBot="1">
      <c r="A190" s="63"/>
      <c r="B190" s="59" t="s">
        <v>0</v>
      </c>
      <c r="C190" s="58"/>
      <c r="D190" s="58"/>
      <c r="F190" s="154"/>
      <c r="G190" s="73" t="str">
        <f>G2</f>
        <v>（2023年10月）</v>
      </c>
      <c r="H190" s="58"/>
      <c r="I190" s="58"/>
      <c r="J190" s="58"/>
      <c r="K190" s="58"/>
      <c r="L190" s="59" t="s">
        <v>1</v>
      </c>
      <c r="N190" s="154"/>
    </row>
    <row r="191" spans="1:14" ht="13.5" customHeight="1">
      <c r="A191" s="204" t="s">
        <v>115</v>
      </c>
      <c r="B191" s="164" t="s">
        <v>3</v>
      </c>
      <c r="C191" s="207" t="s">
        <v>4</v>
      </c>
      <c r="D191" s="207"/>
      <c r="E191" s="207"/>
      <c r="F191" s="208"/>
      <c r="G191" s="207" t="s">
        <v>5</v>
      </c>
      <c r="H191" s="207"/>
      <c r="I191" s="207" t="s">
        <v>6</v>
      </c>
      <c r="J191" s="207"/>
      <c r="K191" s="207"/>
      <c r="L191" s="207"/>
      <c r="M191" s="207"/>
      <c r="N191" s="210" t="s">
        <v>7</v>
      </c>
    </row>
    <row r="192" spans="1:14">
      <c r="A192" s="202"/>
      <c r="B192" s="58" t="s">
        <v>8</v>
      </c>
      <c r="C192" s="209" t="s">
        <v>9</v>
      </c>
      <c r="D192" s="209" t="s">
        <v>10</v>
      </c>
      <c r="E192" s="209" t="s">
        <v>11</v>
      </c>
      <c r="F192" s="195" t="s">
        <v>12</v>
      </c>
      <c r="G192" s="209" t="s">
        <v>13</v>
      </c>
      <c r="H192" s="209" t="s">
        <v>14</v>
      </c>
      <c r="I192" s="197" t="s">
        <v>13</v>
      </c>
      <c r="J192" s="209" t="s">
        <v>15</v>
      </c>
      <c r="K192" s="209"/>
      <c r="L192" s="209"/>
      <c r="M192" s="198" t="s">
        <v>12</v>
      </c>
      <c r="N192" s="211"/>
    </row>
    <row r="193" spans="1:14">
      <c r="A193" s="205"/>
      <c r="B193" s="165" t="s">
        <v>16</v>
      </c>
      <c r="C193" s="209"/>
      <c r="D193" s="209"/>
      <c r="E193" s="209"/>
      <c r="F193" s="196" t="s">
        <v>17</v>
      </c>
      <c r="G193" s="209"/>
      <c r="H193" s="209"/>
      <c r="I193" s="33" t="s">
        <v>18</v>
      </c>
      <c r="J193" s="197" t="s">
        <v>9</v>
      </c>
      <c r="K193" s="197" t="s">
        <v>10</v>
      </c>
      <c r="L193" s="197" t="s">
        <v>11</v>
      </c>
      <c r="M193" s="199" t="s">
        <v>17</v>
      </c>
      <c r="N193" s="194" t="s">
        <v>17</v>
      </c>
    </row>
    <row r="194" spans="1:14" ht="15" customHeight="1">
      <c r="A194" s="201" t="s">
        <v>42</v>
      </c>
      <c r="B194" s="197" t="s">
        <v>19</v>
      </c>
      <c r="C194" s="197">
        <v>249.41716199999999</v>
      </c>
      <c r="D194" s="32">
        <v>2569.867921</v>
      </c>
      <c r="E194" s="32">
        <v>2418.9526289999999</v>
      </c>
      <c r="F194" s="155">
        <f>(D194-E194)/E194*100</f>
        <v>6.2388692606348739</v>
      </c>
      <c r="G194" s="32">
        <v>21230</v>
      </c>
      <c r="H194" s="31">
        <v>2130329.4494429999</v>
      </c>
      <c r="I194" s="31">
        <v>3028</v>
      </c>
      <c r="J194" s="31">
        <v>89.419308999999899</v>
      </c>
      <c r="K194" s="31">
        <v>1182.718619</v>
      </c>
      <c r="L194" s="31">
        <v>723.94865600000003</v>
      </c>
      <c r="M194" s="31">
        <f t="shared" ref="M194:M206" si="23">(K194-L194)/L194*100</f>
        <v>63.370511043534549</v>
      </c>
      <c r="N194" s="168">
        <f>D194/D327*100</f>
        <v>2.995444295409825</v>
      </c>
    </row>
    <row r="195" spans="1:14" ht="15" customHeight="1">
      <c r="A195" s="202"/>
      <c r="B195" s="197" t="s">
        <v>20</v>
      </c>
      <c r="C195" s="197">
        <v>92.751363999999995</v>
      </c>
      <c r="D195" s="32">
        <v>974.43435399999998</v>
      </c>
      <c r="E195" s="32">
        <v>927.08233299999995</v>
      </c>
      <c r="F195" s="155">
        <f>(D195-E195)/E195*100</f>
        <v>5.107639237042827</v>
      </c>
      <c r="G195" s="32">
        <v>11136</v>
      </c>
      <c r="H195" s="31">
        <v>222720</v>
      </c>
      <c r="I195" s="31">
        <v>1447</v>
      </c>
      <c r="J195" s="31">
        <v>30.846841999999899</v>
      </c>
      <c r="K195" s="31">
        <v>536.54951300000005</v>
      </c>
      <c r="L195" s="31">
        <v>310.84060399999998</v>
      </c>
      <c r="M195" s="31">
        <f t="shared" si="23"/>
        <v>72.612427750912516</v>
      </c>
      <c r="N195" s="168">
        <f>D195/D328*100</f>
        <v>3.5927948093237414</v>
      </c>
    </row>
    <row r="196" spans="1:14" ht="15" customHeight="1">
      <c r="A196" s="202"/>
      <c r="B196" s="197" t="s">
        <v>21</v>
      </c>
      <c r="C196" s="197">
        <v>5.2199530000000003</v>
      </c>
      <c r="D196" s="32">
        <v>52.921351000000001</v>
      </c>
      <c r="E196" s="32">
        <v>76.995994999999994</v>
      </c>
      <c r="F196" s="155">
        <f>(D196-E196)/E196*100</f>
        <v>-31.267397739323965</v>
      </c>
      <c r="G196" s="32">
        <v>809</v>
      </c>
      <c r="H196" s="31">
        <v>66850.250807999997</v>
      </c>
      <c r="I196" s="31">
        <v>6</v>
      </c>
      <c r="J196" s="31">
        <v>0</v>
      </c>
      <c r="K196" s="31">
        <v>4.4217519999999997</v>
      </c>
      <c r="L196" s="31">
        <v>450.9067</v>
      </c>
      <c r="M196" s="31">
        <f t="shared" si="23"/>
        <v>-99.019364316387396</v>
      </c>
      <c r="N196" s="168">
        <f>D196/D329*100</f>
        <v>1.1685901060572808</v>
      </c>
    </row>
    <row r="197" spans="1:14" ht="15" customHeight="1">
      <c r="A197" s="202"/>
      <c r="B197" s="197" t="s">
        <v>22</v>
      </c>
      <c r="C197" s="197">
        <v>13.625002</v>
      </c>
      <c r="D197" s="32">
        <v>71.425002000000006</v>
      </c>
      <c r="E197" s="32">
        <v>73.845342000000002</v>
      </c>
      <c r="F197" s="155">
        <f>(D197-E197)/E197*100</f>
        <v>-3.2775797828927327</v>
      </c>
      <c r="G197" s="32">
        <v>1102</v>
      </c>
      <c r="H197" s="31">
        <v>695635.47247100004</v>
      </c>
      <c r="I197" s="31">
        <v>282</v>
      </c>
      <c r="J197" s="31">
        <v>0.86200000000000199</v>
      </c>
      <c r="K197" s="31">
        <v>38.273989</v>
      </c>
      <c r="L197" s="31">
        <v>22.297000000000001</v>
      </c>
      <c r="M197" s="31">
        <f t="shared" si="23"/>
        <v>71.655330313495085</v>
      </c>
      <c r="N197" s="168">
        <f>D197/D330*100</f>
        <v>2.0266616953316383</v>
      </c>
    </row>
    <row r="198" spans="1:14" ht="15" customHeight="1">
      <c r="A198" s="202"/>
      <c r="B198" s="197" t="s">
        <v>23</v>
      </c>
      <c r="C198" s="197">
        <v>1.5999999999998201E-3</v>
      </c>
      <c r="D198" s="32">
        <v>5.4715999999999996</v>
      </c>
      <c r="E198" s="32">
        <v>2.377354</v>
      </c>
      <c r="F198" s="155">
        <f>(D198-E198)/E198*100</f>
        <v>130.15503791189701</v>
      </c>
      <c r="G198" s="32">
        <v>45</v>
      </c>
      <c r="H198" s="31">
        <v>37320</v>
      </c>
      <c r="I198" s="31">
        <v>1</v>
      </c>
      <c r="J198" s="31">
        <v>0</v>
      </c>
      <c r="K198" s="31">
        <v>0</v>
      </c>
      <c r="L198" s="31">
        <v>0</v>
      </c>
      <c r="M198" s="31">
        <v>0</v>
      </c>
      <c r="N198" s="168">
        <f>D198/D331*100</f>
        <v>1.3362442211341201</v>
      </c>
    </row>
    <row r="199" spans="1:14" ht="15" customHeight="1">
      <c r="A199" s="202"/>
      <c r="B199" s="197" t="s">
        <v>24</v>
      </c>
      <c r="C199" s="197">
        <v>10.119121</v>
      </c>
      <c r="D199" s="32">
        <v>249.876261</v>
      </c>
      <c r="E199" s="32">
        <v>221.575389</v>
      </c>
      <c r="F199" s="155">
        <f>(D199-E199)/E199*100</f>
        <v>12.772570152184185</v>
      </c>
      <c r="G199" s="32">
        <v>953</v>
      </c>
      <c r="H199" s="31">
        <v>453493.34955500002</v>
      </c>
      <c r="I199" s="31">
        <v>59</v>
      </c>
      <c r="J199" s="31">
        <v>4.9465209999999997</v>
      </c>
      <c r="K199" s="31">
        <v>72.800130999999993</v>
      </c>
      <c r="L199" s="31">
        <v>17.766072000000001</v>
      </c>
      <c r="M199" s="31">
        <f t="shared" si="23"/>
        <v>309.77055029384093</v>
      </c>
      <c r="N199" s="168">
        <f>D199/D332*100</f>
        <v>2.3048740973746038</v>
      </c>
    </row>
    <row r="200" spans="1:14" ht="15" customHeight="1">
      <c r="A200" s="202"/>
      <c r="B200" s="197" t="s">
        <v>25</v>
      </c>
      <c r="C200" s="197">
        <v>0</v>
      </c>
      <c r="D200" s="32">
        <v>47.786045000000001</v>
      </c>
      <c r="E200" s="32">
        <v>39.241988999999997</v>
      </c>
      <c r="F200" s="155">
        <f>(D200-E200)/E200*100</f>
        <v>21.77273939911661</v>
      </c>
      <c r="G200" s="32">
        <v>59</v>
      </c>
      <c r="H200" s="31">
        <v>1362.3904</v>
      </c>
      <c r="I200" s="31">
        <v>6</v>
      </c>
      <c r="J200" s="31">
        <v>0</v>
      </c>
      <c r="K200" s="31">
        <v>16.309999999999999</v>
      </c>
      <c r="L200" s="33">
        <v>7.0063180000000003</v>
      </c>
      <c r="M200" s="31">
        <v>0</v>
      </c>
      <c r="N200" s="168">
        <f>D200/D333*100</f>
        <v>0.18021814298005423</v>
      </c>
    </row>
    <row r="201" spans="1:14" ht="15" customHeight="1">
      <c r="A201" s="202"/>
      <c r="B201" s="197" t="s">
        <v>26</v>
      </c>
      <c r="C201" s="197">
        <v>27.800799999999999</v>
      </c>
      <c r="D201" s="32">
        <v>393.41590000000002</v>
      </c>
      <c r="E201" s="32">
        <v>354.6026</v>
      </c>
      <c r="F201" s="155">
        <f>(D201-E201)/E201*100</f>
        <v>10.945576823181788</v>
      </c>
      <c r="G201" s="32">
        <v>9476</v>
      </c>
      <c r="H201" s="31">
        <v>2813141.7001999998</v>
      </c>
      <c r="I201" s="31">
        <v>131069</v>
      </c>
      <c r="J201" s="31">
        <v>40.700980000000001</v>
      </c>
      <c r="K201" s="31">
        <v>216.31784200000001</v>
      </c>
      <c r="L201" s="31">
        <v>98.171719999999993</v>
      </c>
      <c r="M201" s="31">
        <f t="shared" si="23"/>
        <v>120.34639099732594</v>
      </c>
      <c r="N201" s="168">
        <f>D201/D334*100</f>
        <v>2.2689929056222096</v>
      </c>
    </row>
    <row r="202" spans="1:14" ht="15" customHeight="1">
      <c r="A202" s="202"/>
      <c r="B202" s="197" t="s">
        <v>27</v>
      </c>
      <c r="C202" s="197">
        <v>50.977200000000003</v>
      </c>
      <c r="D202" s="32">
        <v>651.12450000000001</v>
      </c>
      <c r="E202" s="32">
        <v>2324.0935730000001</v>
      </c>
      <c r="F202" s="155">
        <f>(D202-E202)/E202*100</f>
        <v>-71.983722705299186</v>
      </c>
      <c r="G202" s="32">
        <v>592</v>
      </c>
      <c r="H202" s="31">
        <v>57708.47</v>
      </c>
      <c r="I202" s="31">
        <v>160</v>
      </c>
      <c r="J202" s="31">
        <v>64.489506000000006</v>
      </c>
      <c r="K202" s="31">
        <v>1010.857358</v>
      </c>
      <c r="L202" s="31">
        <v>1123.742839</v>
      </c>
      <c r="M202" s="31">
        <f t="shared" si="23"/>
        <v>-10.045490576870321</v>
      </c>
      <c r="N202" s="168">
        <f>D202/D335*100</f>
        <v>30.529641164039649</v>
      </c>
    </row>
    <row r="203" spans="1:14" ht="15" customHeight="1">
      <c r="A203" s="202"/>
      <c r="B203" s="14" t="s">
        <v>28</v>
      </c>
      <c r="C203" s="197">
        <v>0</v>
      </c>
      <c r="D203" s="32">
        <v>0</v>
      </c>
      <c r="E203" s="32">
        <v>0</v>
      </c>
      <c r="F203" s="12">
        <v>0</v>
      </c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>
        <v>0</v>
      </c>
      <c r="N203" s="168">
        <f>D203/D336*100</f>
        <v>0</v>
      </c>
    </row>
    <row r="204" spans="1:14" ht="15" customHeight="1">
      <c r="A204" s="202"/>
      <c r="B204" s="14" t="s">
        <v>29</v>
      </c>
      <c r="C204" s="197">
        <v>1</v>
      </c>
      <c r="D204" s="32">
        <v>65</v>
      </c>
      <c r="E204" s="32">
        <v>103.99679999999999</v>
      </c>
      <c r="F204" s="155">
        <f>(D204-E204)/E204*100</f>
        <v>-37.498076863903499</v>
      </c>
      <c r="G204" s="32">
        <v>25</v>
      </c>
      <c r="H204" s="31">
        <v>32409.269468999999</v>
      </c>
      <c r="I204" s="31">
        <v>5</v>
      </c>
      <c r="J204" s="31">
        <v>0</v>
      </c>
      <c r="K204" s="31">
        <v>50.056600000000003</v>
      </c>
      <c r="L204" s="34">
        <v>0</v>
      </c>
      <c r="M204" s="31">
        <v>0</v>
      </c>
      <c r="N204" s="168">
        <f>D204/D337*100</f>
        <v>24.995056939085792</v>
      </c>
    </row>
    <row r="205" spans="1:14" ht="15" customHeight="1">
      <c r="A205" s="202"/>
      <c r="B205" s="14" t="s">
        <v>30</v>
      </c>
      <c r="C205" s="197">
        <v>50.042554000000003</v>
      </c>
      <c r="D205" s="32">
        <v>564.408052</v>
      </c>
      <c r="E205" s="32">
        <v>2211.956835</v>
      </c>
      <c r="F205" s="155">
        <f>(D205-E205)/E205*100</f>
        <v>-74.483767356156378</v>
      </c>
      <c r="G205" s="32">
        <v>567</v>
      </c>
      <c r="H205" s="31">
        <v>7636.2020000000002</v>
      </c>
      <c r="I205" s="31">
        <v>155</v>
      </c>
      <c r="J205" s="31">
        <v>64.072006000000002</v>
      </c>
      <c r="K205" s="31">
        <v>960.80075799999997</v>
      </c>
      <c r="L205" s="31">
        <v>1123.742839</v>
      </c>
      <c r="M205" s="31">
        <f t="shared" si="23"/>
        <v>-14.499943879063956</v>
      </c>
      <c r="N205" s="168">
        <f>D205/D338*100</f>
        <v>47.460563344578169</v>
      </c>
    </row>
    <row r="206" spans="1:14" ht="15" customHeight="1" thickBot="1">
      <c r="A206" s="203"/>
      <c r="B206" s="15" t="s">
        <v>31</v>
      </c>
      <c r="C206" s="16">
        <f>C194+C196+C197+C198+C199+C200+C201+C202</f>
        <v>357.16083799999996</v>
      </c>
      <c r="D206" s="16">
        <f t="shared" ref="D206:L206" si="24">D194+D196+D197+D198+D199+D200+D201+D202</f>
        <v>4041.8885799999994</v>
      </c>
      <c r="E206" s="16">
        <f t="shared" si="24"/>
        <v>5511.6848710000004</v>
      </c>
      <c r="F206" s="156">
        <f>(D206-E206)/E206*100</f>
        <v>-26.666914480786197</v>
      </c>
      <c r="G206" s="16">
        <f t="shared" si="24"/>
        <v>34266</v>
      </c>
      <c r="H206" s="16">
        <f>H194+H196+H197+H198+H199+H200+H201+H202</f>
        <v>6255841.0828769999</v>
      </c>
      <c r="I206" s="16">
        <f t="shared" si="24"/>
        <v>134611</v>
      </c>
      <c r="J206" s="16">
        <f t="shared" si="24"/>
        <v>200.41831599999992</v>
      </c>
      <c r="K206" s="16">
        <f t="shared" si="24"/>
        <v>2541.6996909999998</v>
      </c>
      <c r="L206" s="16">
        <f t="shared" si="24"/>
        <v>2443.839305</v>
      </c>
      <c r="M206" s="16">
        <f t="shared" si="23"/>
        <v>4.0043707374613913</v>
      </c>
      <c r="N206" s="169">
        <f>D206/D339*100</f>
        <v>2.6752703301067045</v>
      </c>
    </row>
    <row r="207" spans="1:14" ht="14.25" thickTop="1">
      <c r="A207" s="276" t="s">
        <v>43</v>
      </c>
      <c r="B207" s="197" t="s">
        <v>19</v>
      </c>
      <c r="C207" s="82">
        <v>45.76</v>
      </c>
      <c r="D207" s="82">
        <v>464.96</v>
      </c>
      <c r="E207" s="82">
        <v>278.76</v>
      </c>
      <c r="F207" s="160">
        <f>(D207-E207)/E207*100</f>
        <v>66.795810015784184</v>
      </c>
      <c r="G207" s="83">
        <v>4484</v>
      </c>
      <c r="H207" s="83">
        <v>593058.48</v>
      </c>
      <c r="I207" s="83">
        <v>295</v>
      </c>
      <c r="J207" s="83">
        <v>8.1999999999999993</v>
      </c>
      <c r="K207" s="83">
        <v>131.11000000000001</v>
      </c>
      <c r="L207" s="83">
        <v>225</v>
      </c>
      <c r="M207" s="31">
        <f t="shared" ref="M207:M221" si="25">(K207-L207)/L207*100</f>
        <v>-41.728888888888882</v>
      </c>
      <c r="N207" s="168">
        <f>D207/D327*100</f>
        <v>0.54195850619894648</v>
      </c>
    </row>
    <row r="208" spans="1:14">
      <c r="A208" s="202"/>
      <c r="B208" s="197" t="s">
        <v>20</v>
      </c>
      <c r="C208" s="83">
        <v>8.59</v>
      </c>
      <c r="D208" s="83">
        <v>95.59</v>
      </c>
      <c r="E208" s="83">
        <v>114.15</v>
      </c>
      <c r="F208" s="160">
        <f>(D208-E208)/E208*100</f>
        <v>-16.259307928164695</v>
      </c>
      <c r="G208" s="83">
        <v>1126</v>
      </c>
      <c r="H208" s="83">
        <v>22520</v>
      </c>
      <c r="I208" s="83">
        <v>123</v>
      </c>
      <c r="J208" s="83">
        <v>1.06</v>
      </c>
      <c r="K208" s="83">
        <v>64.47</v>
      </c>
      <c r="L208" s="83">
        <v>94.86</v>
      </c>
      <c r="M208" s="31">
        <f t="shared" si="25"/>
        <v>-32.036685641998737</v>
      </c>
      <c r="N208" s="168">
        <f>D208/D328*100</f>
        <v>0.35244575934076361</v>
      </c>
    </row>
    <row r="209" spans="1:14">
      <c r="A209" s="202"/>
      <c r="B209" s="197" t="s">
        <v>21</v>
      </c>
      <c r="C209" s="83">
        <v>0</v>
      </c>
      <c r="D209" s="83">
        <v>1.74</v>
      </c>
      <c r="E209" s="83">
        <v>0.74</v>
      </c>
      <c r="F209" s="160">
        <f>(D209-E209)/E209*100</f>
        <v>135.13513513513513</v>
      </c>
      <c r="G209" s="83">
        <v>2</v>
      </c>
      <c r="H209" s="83">
        <v>1226.46</v>
      </c>
      <c r="I209" s="83">
        <v>1</v>
      </c>
      <c r="J209" s="83">
        <v>0</v>
      </c>
      <c r="K209" s="83">
        <v>0</v>
      </c>
      <c r="L209" s="83">
        <v>0</v>
      </c>
      <c r="M209" s="31">
        <v>0</v>
      </c>
      <c r="N209" s="168">
        <f>D209/D329*100</f>
        <v>3.8422049817656172E-2</v>
      </c>
    </row>
    <row r="210" spans="1:14">
      <c r="A210" s="202"/>
      <c r="B210" s="197" t="s">
        <v>22</v>
      </c>
      <c r="C210" s="83">
        <v>0.09</v>
      </c>
      <c r="D210" s="83">
        <v>0.52</v>
      </c>
      <c r="E210" s="83">
        <v>0.75</v>
      </c>
      <c r="F210" s="160">
        <f>(D210-E210)/E210*100</f>
        <v>-30.666666666666664</v>
      </c>
      <c r="G210" s="83">
        <v>60</v>
      </c>
      <c r="H210" s="83">
        <v>934.27</v>
      </c>
      <c r="I210" s="83">
        <v>2</v>
      </c>
      <c r="J210" s="83">
        <v>0</v>
      </c>
      <c r="K210" s="83">
        <v>0.22</v>
      </c>
      <c r="L210" s="83">
        <v>0.83</v>
      </c>
      <c r="M210" s="31">
        <f t="shared" si="25"/>
        <v>-73.493975903614455</v>
      </c>
      <c r="N210" s="168">
        <f>D210/D330*100</f>
        <v>1.4754834470602491E-2</v>
      </c>
    </row>
    <row r="211" spans="1:14">
      <c r="A211" s="202"/>
      <c r="B211" s="197" t="s">
        <v>23</v>
      </c>
      <c r="C211" s="83">
        <v>0</v>
      </c>
      <c r="D211" s="83">
        <v>0</v>
      </c>
      <c r="E211" s="83">
        <v>0</v>
      </c>
      <c r="F211" s="160">
        <v>0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0.92</v>
      </c>
      <c r="M211" s="31">
        <v>0</v>
      </c>
      <c r="N211" s="168">
        <f>D211/D331*100</f>
        <v>0</v>
      </c>
    </row>
    <row r="212" spans="1:14">
      <c r="A212" s="202"/>
      <c r="B212" s="197" t="s">
        <v>24</v>
      </c>
      <c r="C212" s="83">
        <v>1.49</v>
      </c>
      <c r="D212" s="83">
        <v>6.65</v>
      </c>
      <c r="E212" s="83">
        <v>9.8800000000000008</v>
      </c>
      <c r="F212" s="160">
        <f>(D212-E212)/E212*100</f>
        <v>-32.692307692307693</v>
      </c>
      <c r="G212" s="83">
        <v>6</v>
      </c>
      <c r="H212" s="83">
        <v>9931.5499999999993</v>
      </c>
      <c r="I212" s="83">
        <v>3</v>
      </c>
      <c r="J212" s="83">
        <v>0.44</v>
      </c>
      <c r="K212" s="83">
        <v>13.95</v>
      </c>
      <c r="L212" s="83">
        <v>0.78</v>
      </c>
      <c r="M212" s="31">
        <f>(K212-L212)/L212*100</f>
        <v>1688.4615384615383</v>
      </c>
      <c r="N212" s="168">
        <f>D212/D332*100</f>
        <v>6.1340011596944438E-2</v>
      </c>
    </row>
    <row r="213" spans="1:14">
      <c r="A213" s="202"/>
      <c r="B213" s="197" t="s">
        <v>25</v>
      </c>
      <c r="C213" s="84">
        <v>0.15</v>
      </c>
      <c r="D213" s="84">
        <v>1758.69</v>
      </c>
      <c r="E213" s="84">
        <v>1465.83</v>
      </c>
      <c r="F213" s="160">
        <f>(D213-E213)/E213*100</f>
        <v>19.97912445508689</v>
      </c>
      <c r="G213" s="84">
        <v>250</v>
      </c>
      <c r="H213" s="84">
        <v>31779.72</v>
      </c>
      <c r="I213" s="84">
        <v>419</v>
      </c>
      <c r="J213" s="84">
        <v>55.97</v>
      </c>
      <c r="K213" s="84">
        <v>472.1</v>
      </c>
      <c r="L213" s="84">
        <v>390.22</v>
      </c>
      <c r="M213" s="31">
        <f t="shared" si="25"/>
        <v>20.983035210906664</v>
      </c>
      <c r="N213" s="168">
        <f>D213/D333*100</f>
        <v>6.632644444159201</v>
      </c>
    </row>
    <row r="214" spans="1:14">
      <c r="A214" s="202"/>
      <c r="B214" s="197" t="s">
        <v>26</v>
      </c>
      <c r="C214" s="83">
        <v>1.88</v>
      </c>
      <c r="D214" s="83">
        <v>26.55</v>
      </c>
      <c r="E214" s="83">
        <v>6.74</v>
      </c>
      <c r="F214" s="160">
        <f>(D214-E214)/E214*100</f>
        <v>293.91691394658756</v>
      </c>
      <c r="G214" s="83">
        <v>2213</v>
      </c>
      <c r="H214" s="83">
        <v>102595.08</v>
      </c>
      <c r="I214" s="83">
        <v>7</v>
      </c>
      <c r="J214" s="83">
        <v>1.26</v>
      </c>
      <c r="K214" s="83">
        <v>7.57</v>
      </c>
      <c r="L214" s="83">
        <v>0.85</v>
      </c>
      <c r="M214" s="31">
        <f t="shared" si="25"/>
        <v>790.58823529411779</v>
      </c>
      <c r="N214" s="168">
        <f>D214/D334*100</f>
        <v>0.15312487788182855</v>
      </c>
    </row>
    <row r="215" spans="1:14">
      <c r="A215" s="202"/>
      <c r="B215" s="197" t="s">
        <v>27</v>
      </c>
      <c r="C215" s="85">
        <v>0</v>
      </c>
      <c r="D215" s="85">
        <v>0.4</v>
      </c>
      <c r="E215" s="85">
        <v>0.06</v>
      </c>
      <c r="F215" s="160">
        <f>(D215-E215)/E215*100</f>
        <v>566.66666666666674</v>
      </c>
      <c r="G215" s="85">
        <v>5</v>
      </c>
      <c r="H215" s="85">
        <v>1019.74</v>
      </c>
      <c r="I215" s="85">
        <v>0</v>
      </c>
      <c r="J215" s="85">
        <v>0</v>
      </c>
      <c r="K215" s="85">
        <v>0</v>
      </c>
      <c r="L215" s="85">
        <v>0</v>
      </c>
      <c r="M215" s="31">
        <v>0</v>
      </c>
      <c r="N215" s="168">
        <f>D215/D335*100</f>
        <v>1.8755025291808034E-2</v>
      </c>
    </row>
    <row r="216" spans="1:14">
      <c r="A216" s="202"/>
      <c r="B216" s="14" t="s">
        <v>28</v>
      </c>
      <c r="C216" s="31">
        <v>0</v>
      </c>
      <c r="D216" s="31">
        <v>0</v>
      </c>
      <c r="E216" s="31">
        <v>0</v>
      </c>
      <c r="F216" s="160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68">
        <f>D216/D336*100</f>
        <v>0</v>
      </c>
    </row>
    <row r="217" spans="1:14">
      <c r="A217" s="202"/>
      <c r="B217" s="14" t="s">
        <v>29</v>
      </c>
      <c r="C217" s="85">
        <v>0</v>
      </c>
      <c r="D217" s="85">
        <v>0.35</v>
      </c>
      <c r="E217" s="85">
        <v>0</v>
      </c>
      <c r="F217" s="160">
        <v>0</v>
      </c>
      <c r="G217" s="85">
        <v>3</v>
      </c>
      <c r="H217" s="85">
        <v>980.74</v>
      </c>
      <c r="I217" s="85">
        <v>0</v>
      </c>
      <c r="J217" s="85">
        <v>0</v>
      </c>
      <c r="K217" s="85">
        <v>0</v>
      </c>
      <c r="L217" s="85">
        <v>0</v>
      </c>
      <c r="M217" s="31">
        <v>0</v>
      </c>
      <c r="N217" s="168">
        <f>D217/D337*100</f>
        <v>0.13458876813353887</v>
      </c>
    </row>
    <row r="218" spans="1:14">
      <c r="A218" s="202"/>
      <c r="B218" s="14" t="s">
        <v>30</v>
      </c>
      <c r="C218" s="31">
        <v>0</v>
      </c>
      <c r="D218" s="31">
        <v>0</v>
      </c>
      <c r="E218" s="31">
        <v>0</v>
      </c>
      <c r="F218" s="160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68">
        <f>D218/D338*100</f>
        <v>0</v>
      </c>
    </row>
    <row r="219" spans="1:14" ht="14.25" thickBot="1">
      <c r="A219" s="203"/>
      <c r="B219" s="15" t="s">
        <v>31</v>
      </c>
      <c r="C219" s="16">
        <f t="shared" ref="C219:L219" si="26">C207+C209+C210+C211+C212+C213+C214+C215</f>
        <v>49.370000000000005</v>
      </c>
      <c r="D219" s="16">
        <f t="shared" si="26"/>
        <v>2259.5100000000002</v>
      </c>
      <c r="E219" s="16">
        <f t="shared" si="26"/>
        <v>1762.76</v>
      </c>
      <c r="F219" s="156">
        <f>(D219-E219)/E219*100</f>
        <v>28.18024007805942</v>
      </c>
      <c r="G219" s="16">
        <f t="shared" si="26"/>
        <v>7020</v>
      </c>
      <c r="H219" s="16">
        <f t="shared" si="26"/>
        <v>740545.29999999993</v>
      </c>
      <c r="I219" s="16">
        <f t="shared" si="26"/>
        <v>727</v>
      </c>
      <c r="J219" s="16">
        <f t="shared" si="26"/>
        <v>65.87</v>
      </c>
      <c r="K219" s="16">
        <f t="shared" si="26"/>
        <v>625.87</v>
      </c>
      <c r="L219" s="16">
        <f t="shared" si="26"/>
        <v>618.6</v>
      </c>
      <c r="M219" s="16">
        <f t="shared" si="25"/>
        <v>1.1752344002586455</v>
      </c>
      <c r="N219" s="169">
        <f>D219/D339*100</f>
        <v>1.4955385196638453</v>
      </c>
    </row>
    <row r="220" spans="1:14" ht="14.25" thickTop="1">
      <c r="A220" s="276" t="s">
        <v>44</v>
      </c>
      <c r="B220" s="18" t="s">
        <v>19</v>
      </c>
      <c r="C220" s="281">
        <v>4.7699999999999996</v>
      </c>
      <c r="D220" s="281">
        <v>46.54</v>
      </c>
      <c r="E220" s="281">
        <v>25.4</v>
      </c>
      <c r="F220" s="157">
        <f>(D220-E220)/E220*100</f>
        <v>83.228346456692918</v>
      </c>
      <c r="G220" s="281">
        <v>315</v>
      </c>
      <c r="H220" s="281">
        <v>30568.61</v>
      </c>
      <c r="I220" s="281">
        <v>24</v>
      </c>
      <c r="J220" s="281">
        <v>0.19</v>
      </c>
      <c r="K220" s="281">
        <v>4.5599999999999996</v>
      </c>
      <c r="L220" s="281">
        <v>9.67</v>
      </c>
      <c r="M220" s="111">
        <f t="shared" si="25"/>
        <v>-52.843846949327819</v>
      </c>
      <c r="N220" s="170">
        <f>D220/D327*100</f>
        <v>5.4247137126847408E-2</v>
      </c>
    </row>
    <row r="221" spans="1:14">
      <c r="A221" s="202"/>
      <c r="B221" s="197" t="s">
        <v>20</v>
      </c>
      <c r="C221" s="72">
        <v>1.36</v>
      </c>
      <c r="D221" s="72">
        <v>13.11</v>
      </c>
      <c r="E221" s="72">
        <v>6.23</v>
      </c>
      <c r="F221" s="155">
        <f>(D221-E221)/E221*100</f>
        <v>110.4333868378812</v>
      </c>
      <c r="G221" s="72">
        <v>168</v>
      </c>
      <c r="H221" s="72">
        <v>3360</v>
      </c>
      <c r="I221" s="72">
        <v>11</v>
      </c>
      <c r="J221" s="72">
        <v>0.17</v>
      </c>
      <c r="K221" s="72">
        <v>3.3</v>
      </c>
      <c r="L221" s="72">
        <v>0.76</v>
      </c>
      <c r="M221" s="31">
        <f t="shared" si="25"/>
        <v>334.21052631578948</v>
      </c>
      <c r="N221" s="168">
        <f>D221/D328*100</f>
        <v>4.8337314624515224E-2</v>
      </c>
    </row>
    <row r="222" spans="1:14">
      <c r="A222" s="202"/>
      <c r="B222" s="197" t="s">
        <v>21</v>
      </c>
      <c r="C222" s="31">
        <v>0</v>
      </c>
      <c r="D222" s="72">
        <v>27.68</v>
      </c>
      <c r="E222" s="72">
        <v>23.81</v>
      </c>
      <c r="F222" s="155">
        <f>(D222-E222)/E222*100</f>
        <v>16.253674926501475</v>
      </c>
      <c r="G222" s="72">
        <v>16</v>
      </c>
      <c r="H222" s="72">
        <v>36965.58</v>
      </c>
      <c r="I222" s="31">
        <v>0</v>
      </c>
      <c r="J222" s="31">
        <v>0</v>
      </c>
      <c r="K222" s="31">
        <v>0</v>
      </c>
      <c r="L222" s="72">
        <v>3.39</v>
      </c>
      <c r="M222" s="31">
        <v>0</v>
      </c>
      <c r="N222" s="168">
        <f>D222/D329*100</f>
        <v>0.61121973503030047</v>
      </c>
    </row>
    <row r="223" spans="1:14">
      <c r="A223" s="202"/>
      <c r="B223" s="197" t="s">
        <v>22</v>
      </c>
      <c r="C223" s="72">
        <v>0.17</v>
      </c>
      <c r="D223" s="72">
        <v>5.85</v>
      </c>
      <c r="E223" s="72">
        <v>13.36</v>
      </c>
      <c r="F223" s="155">
        <f>(D223-E223)/E223*100</f>
        <v>-56.212574850299404</v>
      </c>
      <c r="G223" s="72">
        <v>580</v>
      </c>
      <c r="H223" s="72">
        <v>3613.44</v>
      </c>
      <c r="I223" s="72">
        <v>2</v>
      </c>
      <c r="J223" s="31">
        <v>0</v>
      </c>
      <c r="K223" s="72">
        <v>0.25</v>
      </c>
      <c r="L223" s="72">
        <v>1.73</v>
      </c>
      <c r="M223" s="31">
        <v>0</v>
      </c>
      <c r="N223" s="168">
        <f>D223/D330*100</f>
        <v>0.16599188779427801</v>
      </c>
    </row>
    <row r="224" spans="1:14">
      <c r="A224" s="202"/>
      <c r="B224" s="197" t="s">
        <v>23</v>
      </c>
      <c r="C224" s="31">
        <v>0</v>
      </c>
      <c r="D224" s="31">
        <v>0</v>
      </c>
      <c r="E224" s="31">
        <v>0</v>
      </c>
      <c r="F224" s="155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168">
        <f>D224/D331*100</f>
        <v>0</v>
      </c>
    </row>
    <row r="225" spans="1:14">
      <c r="A225" s="202"/>
      <c r="B225" s="197" t="s">
        <v>24</v>
      </c>
      <c r="C225" s="72">
        <v>19.89</v>
      </c>
      <c r="D225" s="72">
        <v>631.38</v>
      </c>
      <c r="E225" s="72">
        <v>600.08000000000004</v>
      </c>
      <c r="F225" s="155">
        <f>(D225-E225)/E225*100</f>
        <v>5.2159712038394801</v>
      </c>
      <c r="G225" s="72">
        <v>1714</v>
      </c>
      <c r="H225" s="72">
        <v>114072.2</v>
      </c>
      <c r="I225" s="72">
        <v>100</v>
      </c>
      <c r="J225" s="72"/>
      <c r="K225" s="72">
        <v>262.64</v>
      </c>
      <c r="L225" s="72">
        <v>76.3</v>
      </c>
      <c r="M225" s="31">
        <f>(K225-L225)/L225*100</f>
        <v>244.22018348623854</v>
      </c>
      <c r="N225" s="168">
        <f>D225/D332*100</f>
        <v>5.8238881988088389</v>
      </c>
    </row>
    <row r="226" spans="1:14">
      <c r="A226" s="202"/>
      <c r="B226" s="197" t="s">
        <v>25</v>
      </c>
      <c r="C226" s="31">
        <v>0</v>
      </c>
      <c r="D226" s="74">
        <v>1352.92</v>
      </c>
      <c r="E226" s="74">
        <v>1423.99</v>
      </c>
      <c r="F226" s="155">
        <f>(D226-E226)/E226*100</f>
        <v>-4.9909058350128817</v>
      </c>
      <c r="G226" s="74">
        <v>204</v>
      </c>
      <c r="H226" s="74">
        <v>29055.86</v>
      </c>
      <c r="I226" s="79">
        <v>703</v>
      </c>
      <c r="J226" s="72">
        <v>48.93</v>
      </c>
      <c r="K226" s="72">
        <v>187.06</v>
      </c>
      <c r="L226" s="79">
        <v>194.45</v>
      </c>
      <c r="M226" s="31">
        <f>(K226-L226)/L226*100</f>
        <v>-3.8004628439187385</v>
      </c>
      <c r="N226" s="168">
        <f>D226/D333*100</f>
        <v>5.1023416983049135</v>
      </c>
    </row>
    <row r="227" spans="1:14">
      <c r="A227" s="202"/>
      <c r="B227" s="197" t="s">
        <v>26</v>
      </c>
      <c r="C227" s="72">
        <v>1.61</v>
      </c>
      <c r="D227" s="72">
        <v>49.69</v>
      </c>
      <c r="E227" s="72">
        <v>38.659999999999997</v>
      </c>
      <c r="F227" s="155">
        <f>(D227-E227)/E227*100</f>
        <v>28.530781169167103</v>
      </c>
      <c r="G227" s="72">
        <v>2313</v>
      </c>
      <c r="H227" s="72">
        <v>259517.4</v>
      </c>
      <c r="I227" s="72">
        <v>9</v>
      </c>
      <c r="J227" s="72">
        <v>0.19</v>
      </c>
      <c r="K227" s="72">
        <v>1.04</v>
      </c>
      <c r="L227" s="72">
        <v>0.57999999999999996</v>
      </c>
      <c r="M227" s="31">
        <v>0</v>
      </c>
      <c r="N227" s="168">
        <f>D227/D334*100</f>
        <v>0.28658286937657473</v>
      </c>
    </row>
    <row r="228" spans="1:14">
      <c r="A228" s="202"/>
      <c r="B228" s="197" t="s">
        <v>27</v>
      </c>
      <c r="C228" s="31">
        <v>0</v>
      </c>
      <c r="D228" s="72">
        <v>0.19600000000000001</v>
      </c>
      <c r="E228" s="72">
        <v>0.19</v>
      </c>
      <c r="F228" s="155">
        <f>(D228-E228)/E228*100</f>
        <v>3.157894736842108</v>
      </c>
      <c r="G228" s="72">
        <v>10</v>
      </c>
      <c r="H228" s="72">
        <v>1042.5999999999999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168">
        <f>D228/D335*100</f>
        <v>9.1899623929859366E-3</v>
      </c>
    </row>
    <row r="229" spans="1:14">
      <c r="A229" s="202"/>
      <c r="B229" s="14" t="s">
        <v>28</v>
      </c>
      <c r="C229" s="31">
        <v>0</v>
      </c>
      <c r="D229" s="31">
        <v>0</v>
      </c>
      <c r="E229" s="31">
        <v>0</v>
      </c>
      <c r="F229" s="155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168">
        <f>D229/D336*100</f>
        <v>0</v>
      </c>
    </row>
    <row r="230" spans="1:14">
      <c r="A230" s="202"/>
      <c r="B230" s="14" t="s">
        <v>29</v>
      </c>
      <c r="C230" s="31">
        <v>0</v>
      </c>
      <c r="D230" s="31">
        <v>0</v>
      </c>
      <c r="E230" s="31">
        <v>0</v>
      </c>
      <c r="F230" s="155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168">
        <f>D230/D337*100</f>
        <v>0</v>
      </c>
    </row>
    <row r="231" spans="1:14">
      <c r="A231" s="202"/>
      <c r="B231" s="14" t="s">
        <v>30</v>
      </c>
      <c r="C231" s="31">
        <v>0</v>
      </c>
      <c r="D231" s="31">
        <v>0</v>
      </c>
      <c r="E231" s="31">
        <v>0</v>
      </c>
      <c r="F231" s="155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168">
        <f>D231/D338*100</f>
        <v>0</v>
      </c>
    </row>
    <row r="232" spans="1:14" ht="14.25" thickBot="1">
      <c r="A232" s="216"/>
      <c r="B232" s="35" t="s">
        <v>31</v>
      </c>
      <c r="C232" s="36">
        <f t="shared" ref="C232:L232" si="27">C220+C222+C223+C224+C225+C226+C227+C228</f>
        <v>26.439999999999998</v>
      </c>
      <c r="D232" s="36">
        <f>D220+D222+D223+D224+D225+D226+D227+D228</f>
        <v>2114.2559999999999</v>
      </c>
      <c r="E232" s="36">
        <f t="shared" si="27"/>
        <v>2125.4900000000002</v>
      </c>
      <c r="F232" s="288">
        <f>(D232-E232)/E232*100</f>
        <v>-0.52853694912704263</v>
      </c>
      <c r="G232" s="36">
        <f t="shared" si="27"/>
        <v>5152</v>
      </c>
      <c r="H232" s="36">
        <f t="shared" si="27"/>
        <v>474835.68999999994</v>
      </c>
      <c r="I232" s="36">
        <f t="shared" si="27"/>
        <v>838</v>
      </c>
      <c r="J232" s="36">
        <f t="shared" si="27"/>
        <v>49.309999999999995</v>
      </c>
      <c r="K232" s="36">
        <f t="shared" si="27"/>
        <v>455.55</v>
      </c>
      <c r="L232" s="36">
        <f t="shared" si="27"/>
        <v>286.11999999999995</v>
      </c>
      <c r="M232" s="36">
        <f t="shared" ref="M232" si="28">(K232-L232)/L232*100</f>
        <v>59.216412693974583</v>
      </c>
      <c r="N232" s="284">
        <f>D232/D339*100</f>
        <v>1.3993968995182153</v>
      </c>
    </row>
    <row r="236" spans="1:14" s="57" customFormat="1" ht="18.75">
      <c r="A236" s="206" t="str">
        <f>A1</f>
        <v>2023年1-10月丹东市财产保险业务统计表</v>
      </c>
      <c r="B236" s="206"/>
      <c r="C236" s="206"/>
      <c r="D236" s="206"/>
      <c r="E236" s="206"/>
      <c r="F236" s="206"/>
      <c r="G236" s="206"/>
      <c r="H236" s="206"/>
      <c r="I236" s="206"/>
      <c r="J236" s="206"/>
      <c r="K236" s="206"/>
      <c r="L236" s="206"/>
      <c r="M236" s="206"/>
      <c r="N236" s="206"/>
    </row>
    <row r="237" spans="1:14" s="57" customFormat="1" ht="14.25" thickBot="1">
      <c r="B237" s="59" t="s">
        <v>0</v>
      </c>
      <c r="C237" s="58"/>
      <c r="D237" s="58"/>
      <c r="F237" s="154"/>
      <c r="G237" s="73" t="str">
        <f>G2</f>
        <v>（2023年10月）</v>
      </c>
      <c r="H237" s="58"/>
      <c r="I237" s="58"/>
      <c r="J237" s="58"/>
      <c r="K237" s="58"/>
      <c r="L237" s="59" t="s">
        <v>1</v>
      </c>
      <c r="N237" s="167"/>
    </row>
    <row r="238" spans="1:14" ht="13.5" customHeight="1">
      <c r="A238" s="204" t="s">
        <v>116</v>
      </c>
      <c r="B238" s="164" t="s">
        <v>3</v>
      </c>
      <c r="C238" s="207" t="s">
        <v>4</v>
      </c>
      <c r="D238" s="207"/>
      <c r="E238" s="207"/>
      <c r="F238" s="208"/>
      <c r="G238" s="207" t="s">
        <v>5</v>
      </c>
      <c r="H238" s="207"/>
      <c r="I238" s="207" t="s">
        <v>6</v>
      </c>
      <c r="J238" s="207"/>
      <c r="K238" s="207"/>
      <c r="L238" s="207"/>
      <c r="M238" s="207"/>
      <c r="N238" s="210" t="s">
        <v>7</v>
      </c>
    </row>
    <row r="239" spans="1:14">
      <c r="A239" s="202"/>
      <c r="B239" s="58" t="s">
        <v>8</v>
      </c>
      <c r="C239" s="209" t="s">
        <v>9</v>
      </c>
      <c r="D239" s="209" t="s">
        <v>10</v>
      </c>
      <c r="E239" s="209" t="s">
        <v>11</v>
      </c>
      <c r="F239" s="195" t="s">
        <v>12</v>
      </c>
      <c r="G239" s="209" t="s">
        <v>13</v>
      </c>
      <c r="H239" s="209" t="s">
        <v>14</v>
      </c>
      <c r="I239" s="197" t="s">
        <v>13</v>
      </c>
      <c r="J239" s="209" t="s">
        <v>15</v>
      </c>
      <c r="K239" s="209"/>
      <c r="L239" s="209"/>
      <c r="M239" s="198" t="s">
        <v>12</v>
      </c>
      <c r="N239" s="211"/>
    </row>
    <row r="240" spans="1:14">
      <c r="A240" s="205"/>
      <c r="B240" s="165" t="s">
        <v>16</v>
      </c>
      <c r="C240" s="209"/>
      <c r="D240" s="209"/>
      <c r="E240" s="209"/>
      <c r="F240" s="196" t="s">
        <v>17</v>
      </c>
      <c r="G240" s="209"/>
      <c r="H240" s="209"/>
      <c r="I240" s="33" t="s">
        <v>18</v>
      </c>
      <c r="J240" s="197" t="s">
        <v>9</v>
      </c>
      <c r="K240" s="197" t="s">
        <v>10</v>
      </c>
      <c r="L240" s="197" t="s">
        <v>11</v>
      </c>
      <c r="M240" s="199" t="s">
        <v>17</v>
      </c>
      <c r="N240" s="194" t="s">
        <v>17</v>
      </c>
    </row>
    <row r="241" spans="1:14" ht="14.25" customHeight="1">
      <c r="A241" s="201" t="s">
        <v>45</v>
      </c>
      <c r="B241" s="197" t="s">
        <v>19</v>
      </c>
      <c r="C241" s="32">
        <v>22.210425999999998</v>
      </c>
      <c r="D241" s="32">
        <v>219.424386</v>
      </c>
      <c r="E241" s="32">
        <v>289.58392600000002</v>
      </c>
      <c r="F241" s="155">
        <f>(D241-E241)/E241*100</f>
        <v>-24.227705235269177</v>
      </c>
      <c r="G241" s="31">
        <v>1827</v>
      </c>
      <c r="H241" s="31">
        <v>177501.0422</v>
      </c>
      <c r="I241" s="31">
        <v>402</v>
      </c>
      <c r="J241" s="31">
        <v>14.202412000000001</v>
      </c>
      <c r="K241" s="31">
        <v>309.44115799999997</v>
      </c>
      <c r="L241" s="31">
        <v>311.49525599999998</v>
      </c>
      <c r="M241" s="31">
        <f>(K241-L241)/L241*100</f>
        <v>-0.65943155166382716</v>
      </c>
      <c r="N241" s="168">
        <f>D241/D327*100</f>
        <v>0.25576159768621176</v>
      </c>
    </row>
    <row r="242" spans="1:14" ht="14.25" customHeight="1">
      <c r="A242" s="202"/>
      <c r="B242" s="197" t="s">
        <v>20</v>
      </c>
      <c r="C242" s="31">
        <v>7.4790679999999998</v>
      </c>
      <c r="D242" s="31">
        <v>69.644960999999995</v>
      </c>
      <c r="E242" s="31">
        <v>87.387825000000007</v>
      </c>
      <c r="F242" s="155">
        <f>(D242-E242)/E242*100</f>
        <v>-20.303588057031984</v>
      </c>
      <c r="G242" s="31">
        <v>860</v>
      </c>
      <c r="H242" s="31">
        <v>17160</v>
      </c>
      <c r="I242" s="31">
        <v>173</v>
      </c>
      <c r="J242" s="31">
        <v>14.416380999999999</v>
      </c>
      <c r="K242" s="31">
        <v>125.110874</v>
      </c>
      <c r="L242" s="31">
        <v>92.038038999999998</v>
      </c>
      <c r="M242" s="31">
        <f>(K242-L242)/L242*100</f>
        <v>35.933876209596335</v>
      </c>
      <c r="N242" s="168">
        <f>D242/D328*100</f>
        <v>0.25678492691602539</v>
      </c>
    </row>
    <row r="243" spans="1:14" ht="14.25" customHeight="1">
      <c r="A243" s="202"/>
      <c r="B243" s="197" t="s">
        <v>21</v>
      </c>
      <c r="C243" s="31">
        <v>3.396226</v>
      </c>
      <c r="D243" s="31">
        <v>19.55162</v>
      </c>
      <c r="E243" s="31">
        <v>20.186572999999999</v>
      </c>
      <c r="F243" s="155">
        <f>(D243-E243)/E243*100</f>
        <v>-3.1454224548168699</v>
      </c>
      <c r="G243" s="31">
        <v>12</v>
      </c>
      <c r="H243" s="31">
        <v>38981.129999999997</v>
      </c>
      <c r="I243" s="31">
        <v>0</v>
      </c>
      <c r="J243" s="31">
        <v>0</v>
      </c>
      <c r="K243" s="31">
        <v>0</v>
      </c>
      <c r="L243" s="31">
        <v>0</v>
      </c>
      <c r="M243" s="31">
        <v>0</v>
      </c>
      <c r="N243" s="168">
        <f>D243/D329*100</f>
        <v>0.43173179175625453</v>
      </c>
    </row>
    <row r="244" spans="1:14" ht="14.25" customHeight="1">
      <c r="A244" s="202"/>
      <c r="B244" s="197" t="s">
        <v>22</v>
      </c>
      <c r="C244" s="31">
        <v>0</v>
      </c>
      <c r="D244" s="31">
        <v>1.2847029999999999</v>
      </c>
      <c r="E244" s="31">
        <v>0.10491399999999999</v>
      </c>
      <c r="F244" s="155">
        <f>(D244-E244)/E244*100</f>
        <v>1124.5296147320664</v>
      </c>
      <c r="G244" s="31">
        <v>4</v>
      </c>
      <c r="H244" s="31">
        <v>1771.114</v>
      </c>
      <c r="I244" s="31">
        <v>0</v>
      </c>
      <c r="J244" s="31">
        <v>0</v>
      </c>
      <c r="K244" s="31">
        <v>0</v>
      </c>
      <c r="L244" s="31">
        <v>0</v>
      </c>
      <c r="M244" s="31">
        <v>0</v>
      </c>
      <c r="N244" s="168">
        <f>D244/D330*100</f>
        <v>3.6453038670935446E-2</v>
      </c>
    </row>
    <row r="245" spans="1:14" ht="14.25" customHeight="1">
      <c r="A245" s="202"/>
      <c r="B245" s="197" t="s">
        <v>23</v>
      </c>
      <c r="C245" s="31">
        <v>0</v>
      </c>
      <c r="D245" s="31">
        <v>0</v>
      </c>
      <c r="E245" s="31">
        <v>0</v>
      </c>
      <c r="F245" s="155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68">
        <f>D245/D331*100</f>
        <v>0</v>
      </c>
    </row>
    <row r="246" spans="1:14" ht="14.25" customHeight="1">
      <c r="A246" s="202"/>
      <c r="B246" s="197" t="s">
        <v>24</v>
      </c>
      <c r="C246" s="31">
        <v>3.333021</v>
      </c>
      <c r="D246" s="31">
        <v>50.099749000000003</v>
      </c>
      <c r="E246" s="31">
        <v>26.622304</v>
      </c>
      <c r="F246" s="155">
        <f>(D246-E246)/E246*100</f>
        <v>88.18712685423472</v>
      </c>
      <c r="G246" s="31">
        <v>139</v>
      </c>
      <c r="H246" s="31">
        <v>27448.773459</v>
      </c>
      <c r="I246" s="31">
        <v>9</v>
      </c>
      <c r="J246" s="31">
        <v>1.1972000000000101E-2</v>
      </c>
      <c r="K246" s="31">
        <v>1.095647</v>
      </c>
      <c r="L246" s="31">
        <v>0.95749099999999998</v>
      </c>
      <c r="M246" s="31">
        <f>(K246-L246)/L246*100</f>
        <v>14.428960689969939</v>
      </c>
      <c r="N246" s="168">
        <f>D246/D332*100</f>
        <v>0.46212318566376026</v>
      </c>
    </row>
    <row r="247" spans="1:14" ht="14.25" customHeight="1">
      <c r="A247" s="202"/>
      <c r="B247" s="197" t="s">
        <v>25</v>
      </c>
      <c r="C247" s="33">
        <v>0</v>
      </c>
      <c r="D247" s="33">
        <v>0</v>
      </c>
      <c r="E247" s="33">
        <v>0</v>
      </c>
      <c r="F247" s="155">
        <v>0</v>
      </c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>
        <v>0</v>
      </c>
      <c r="N247" s="168">
        <f>D247/D333*100</f>
        <v>0</v>
      </c>
    </row>
    <row r="248" spans="1:14" ht="14.25" customHeight="1">
      <c r="A248" s="202"/>
      <c r="B248" s="197" t="s">
        <v>26</v>
      </c>
      <c r="C248" s="31">
        <v>0.70150100000000004</v>
      </c>
      <c r="D248" s="31">
        <v>13.99709</v>
      </c>
      <c r="E248" s="31">
        <v>11.070373</v>
      </c>
      <c r="F248" s="155">
        <f>(D248-E248)/E248*100</f>
        <v>26.437383817148707</v>
      </c>
      <c r="G248" s="31">
        <v>588</v>
      </c>
      <c r="H248" s="31">
        <v>72828.639999999999</v>
      </c>
      <c r="I248" s="31">
        <v>5</v>
      </c>
      <c r="J248" s="31">
        <v>7.63900000000017E-3</v>
      </c>
      <c r="K248" s="31">
        <v>1.4261600000000001</v>
      </c>
      <c r="L248" s="31">
        <v>4.3977510000000004</v>
      </c>
      <c r="M248" s="31">
        <f t="shared" ref="M248" si="29">(K248-L248)/L248*100</f>
        <v>-67.570696931226891</v>
      </c>
      <c r="N248" s="168">
        <f>D248/D334*100</f>
        <v>8.0727031900224622E-2</v>
      </c>
    </row>
    <row r="249" spans="1:14" ht="14.25" customHeight="1">
      <c r="A249" s="202"/>
      <c r="B249" s="197" t="s">
        <v>27</v>
      </c>
      <c r="C249" s="31">
        <v>0</v>
      </c>
      <c r="D249" s="31">
        <v>0.95281400000000005</v>
      </c>
      <c r="E249" s="31">
        <v>9.4191350000000007</v>
      </c>
      <c r="F249" s="155">
        <f>(D249-E249)/E249*100</f>
        <v>-89.884272812737052</v>
      </c>
      <c r="G249" s="31">
        <v>2</v>
      </c>
      <c r="H249" s="31">
        <v>67.332203000000007</v>
      </c>
      <c r="I249" s="31">
        <v>0</v>
      </c>
      <c r="J249" s="31">
        <v>0</v>
      </c>
      <c r="K249" s="31">
        <v>0</v>
      </c>
      <c r="L249" s="31">
        <v>0</v>
      </c>
      <c r="M249" s="295">
        <v>0</v>
      </c>
      <c r="N249" s="168">
        <f>D249/D335*100</f>
        <v>4.4675126670971947E-2</v>
      </c>
    </row>
    <row r="250" spans="1:14" ht="14.25" customHeight="1">
      <c r="A250" s="202"/>
      <c r="B250" s="14" t="s">
        <v>28</v>
      </c>
      <c r="C250" s="34">
        <v>0</v>
      </c>
      <c r="D250" s="34">
        <v>0</v>
      </c>
      <c r="E250" s="34">
        <v>0</v>
      </c>
      <c r="F250" s="155">
        <v>0</v>
      </c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295">
        <v>0</v>
      </c>
      <c r="N250" s="168">
        <f>D250/D336*100</f>
        <v>0</v>
      </c>
    </row>
    <row r="251" spans="1:14" ht="14.25" customHeight="1">
      <c r="A251" s="202"/>
      <c r="B251" s="14" t="s">
        <v>29</v>
      </c>
      <c r="C251" s="34">
        <v>0</v>
      </c>
      <c r="D251" s="34">
        <v>0</v>
      </c>
      <c r="E251" s="34">
        <v>9.4191350000000007</v>
      </c>
      <c r="F251" s="155">
        <f>(D251-E251)/E251*100</f>
        <v>-100</v>
      </c>
      <c r="G251" s="34">
        <v>0</v>
      </c>
      <c r="H251" s="34">
        <v>0</v>
      </c>
      <c r="I251" s="34">
        <v>0</v>
      </c>
      <c r="J251" s="34">
        <v>0</v>
      </c>
      <c r="K251" s="34">
        <v>0</v>
      </c>
      <c r="L251" s="34">
        <v>0</v>
      </c>
      <c r="M251" s="295">
        <v>0</v>
      </c>
      <c r="N251" s="168">
        <f>D251/D337*100</f>
        <v>0</v>
      </c>
    </row>
    <row r="252" spans="1:14" ht="14.25" customHeight="1">
      <c r="A252" s="202"/>
      <c r="B252" s="14" t="s">
        <v>30</v>
      </c>
      <c r="C252" s="34">
        <v>0</v>
      </c>
      <c r="D252" s="34">
        <v>0.95281400000000005</v>
      </c>
      <c r="E252" s="34">
        <v>0</v>
      </c>
      <c r="F252" s="155">
        <v>0</v>
      </c>
      <c r="G252" s="34">
        <v>2</v>
      </c>
      <c r="H252" s="34">
        <v>67.332203000000007</v>
      </c>
      <c r="I252" s="34">
        <v>0</v>
      </c>
      <c r="J252" s="34">
        <v>0</v>
      </c>
      <c r="K252" s="34">
        <v>0</v>
      </c>
      <c r="L252" s="34">
        <v>0</v>
      </c>
      <c r="M252" s="295">
        <v>0</v>
      </c>
      <c r="N252" s="168">
        <f>D252/D338*100</f>
        <v>8.0121268721022626E-2</v>
      </c>
    </row>
    <row r="253" spans="1:14" ht="14.25" customHeight="1" thickBot="1">
      <c r="A253" s="203"/>
      <c r="B253" s="15" t="s">
        <v>31</v>
      </c>
      <c r="C253" s="16">
        <f t="shared" ref="C253:L253" si="30">C241+C243+C244+C245+C246+C247+C248+C249</f>
        <v>29.641173999999996</v>
      </c>
      <c r="D253" s="16">
        <f t="shared" si="30"/>
        <v>305.310362</v>
      </c>
      <c r="E253" s="16">
        <f>E241+E243+E244+E245+E246+E247+E248+E249</f>
        <v>356.98722500000002</v>
      </c>
      <c r="F253" s="156">
        <f>(D253-E253)/E253*100</f>
        <v>-14.4758297723399</v>
      </c>
      <c r="G253" s="16">
        <f t="shared" si="30"/>
        <v>2572</v>
      </c>
      <c r="H253" s="16">
        <f t="shared" si="30"/>
        <v>318598.031862</v>
      </c>
      <c r="I253" s="16">
        <f t="shared" si="30"/>
        <v>416</v>
      </c>
      <c r="J253" s="16">
        <f t="shared" si="30"/>
        <v>14.222023</v>
      </c>
      <c r="K253" s="16">
        <f t="shared" si="30"/>
        <v>311.96296499999994</v>
      </c>
      <c r="L253" s="16">
        <f t="shared" si="30"/>
        <v>316.85049800000002</v>
      </c>
      <c r="M253" s="16">
        <f t="shared" ref="M253:M259" si="31">(K253-L253)/L253*100</f>
        <v>-1.5425360006851165</v>
      </c>
      <c r="N253" s="169">
        <f>D253/D339*100</f>
        <v>0.20208071963545754</v>
      </c>
    </row>
    <row r="254" spans="1:14" ht="14.25" thickTop="1">
      <c r="A254" s="276" t="s">
        <v>130</v>
      </c>
      <c r="B254" s="197" t="s">
        <v>19</v>
      </c>
      <c r="C254" s="137">
        <v>150.5153</v>
      </c>
      <c r="D254" s="137">
        <v>903.59670000000006</v>
      </c>
      <c r="E254" s="137">
        <v>1159.9389000000001</v>
      </c>
      <c r="F254" s="155">
        <f>(D254-E254)/E254*100</f>
        <v>-22.099629558074138</v>
      </c>
      <c r="G254" s="133">
        <v>7216</v>
      </c>
      <c r="H254" s="134">
        <v>610546.16209999996</v>
      </c>
      <c r="I254" s="132">
        <v>1154</v>
      </c>
      <c r="J254" s="132">
        <v>44.279499999999999</v>
      </c>
      <c r="K254" s="132">
        <v>754.12789999999995</v>
      </c>
      <c r="L254" s="132">
        <v>515.84680000000003</v>
      </c>
      <c r="M254" s="31">
        <f t="shared" si="31"/>
        <v>46.192222186897332</v>
      </c>
      <c r="N254" s="168">
        <f>D254/D327*100</f>
        <v>1.0532345099326772</v>
      </c>
    </row>
    <row r="255" spans="1:14">
      <c r="A255" s="202"/>
      <c r="B255" s="197" t="s">
        <v>20</v>
      </c>
      <c r="C255" s="132">
        <v>30.329799999999999</v>
      </c>
      <c r="D255" s="132">
        <v>224.07759999999999</v>
      </c>
      <c r="E255" s="132">
        <v>261.8263</v>
      </c>
      <c r="F255" s="155">
        <f>(D255-E255)/E255*100</f>
        <v>-14.417459208643294</v>
      </c>
      <c r="G255" s="135">
        <v>3314</v>
      </c>
      <c r="H255" s="136">
        <v>1934452</v>
      </c>
      <c r="I255" s="132">
        <v>453</v>
      </c>
      <c r="J255" s="132">
        <v>18.170000000000002</v>
      </c>
      <c r="K255" s="132">
        <v>72.3</v>
      </c>
      <c r="L255" s="132">
        <v>60.35</v>
      </c>
      <c r="M255" s="31">
        <f t="shared" si="31"/>
        <v>19.801159900579943</v>
      </c>
      <c r="N255" s="168">
        <f>D255/D328*100</f>
        <v>0.8261868384062756</v>
      </c>
    </row>
    <row r="256" spans="1:14">
      <c r="A256" s="202"/>
      <c r="B256" s="197" t="s">
        <v>21</v>
      </c>
      <c r="C256" s="132">
        <v>0</v>
      </c>
      <c r="D256" s="132">
        <v>182.54150000000001</v>
      </c>
      <c r="E256" s="132">
        <v>169.24879999999999</v>
      </c>
      <c r="F256" s="155">
        <f>(D256-E256)/E256*100</f>
        <v>7.8539404710698246</v>
      </c>
      <c r="G256" s="132">
        <v>3</v>
      </c>
      <c r="H256" s="23">
        <v>296935.57500000001</v>
      </c>
      <c r="I256" s="132">
        <v>18</v>
      </c>
      <c r="J256" s="132">
        <v>0.2802</v>
      </c>
      <c r="K256" s="132">
        <v>24.8752</v>
      </c>
      <c r="L256" s="132">
        <v>23.1769</v>
      </c>
      <c r="M256" s="31">
        <f t="shared" si="31"/>
        <v>7.3275545909936177</v>
      </c>
      <c r="N256" s="168">
        <f>D256/D329*100</f>
        <v>4.0308152912584401</v>
      </c>
    </row>
    <row r="257" spans="1:14">
      <c r="A257" s="202"/>
      <c r="B257" s="197" t="s">
        <v>22</v>
      </c>
      <c r="C257" s="132">
        <v>0.247</v>
      </c>
      <c r="D257" s="132">
        <v>1.1319999999999999</v>
      </c>
      <c r="E257" s="132">
        <v>2.0076000000000001</v>
      </c>
      <c r="F257" s="155">
        <f>(D257-E257)/E257*100</f>
        <v>-43.614265789998015</v>
      </c>
      <c r="G257" s="132">
        <v>25</v>
      </c>
      <c r="H257" s="132">
        <v>8570.1</v>
      </c>
      <c r="I257" s="132">
        <v>11</v>
      </c>
      <c r="J257" s="132">
        <v>0.45</v>
      </c>
      <c r="K257" s="132">
        <v>3.3210000000000002</v>
      </c>
      <c r="L257" s="132">
        <v>1.6845000000000001</v>
      </c>
      <c r="M257" s="31">
        <f t="shared" si="31"/>
        <v>97.150489759572565</v>
      </c>
      <c r="N257" s="168">
        <f>D257/D330*100</f>
        <v>3.212013965523465E-2</v>
      </c>
    </row>
    <row r="258" spans="1:14">
      <c r="A258" s="202"/>
      <c r="B258" s="197" t="s">
        <v>23</v>
      </c>
      <c r="C258" s="132">
        <v>0</v>
      </c>
      <c r="D258" s="132">
        <v>5.7027999999999999</v>
      </c>
      <c r="E258" s="132">
        <v>4.9246999999999996</v>
      </c>
      <c r="F258" s="155">
        <f>(D258-E258)/E258*100</f>
        <v>15.799947204905889</v>
      </c>
      <c r="G258" s="132">
        <v>0</v>
      </c>
      <c r="H258" s="132">
        <v>8060</v>
      </c>
      <c r="I258" s="132">
        <v>0</v>
      </c>
      <c r="J258" s="132">
        <v>0</v>
      </c>
      <c r="K258" s="132">
        <v>0</v>
      </c>
      <c r="L258" s="132">
        <v>1.2426999999999999</v>
      </c>
      <c r="M258" s="31">
        <f t="shared" si="31"/>
        <v>-100</v>
      </c>
      <c r="N258" s="168">
        <f>D258/D331*100</f>
        <v>1.3927066204188283</v>
      </c>
    </row>
    <row r="259" spans="1:14">
      <c r="A259" s="202"/>
      <c r="B259" s="197" t="s">
        <v>24</v>
      </c>
      <c r="C259" s="132">
        <v>6.0037000000000003</v>
      </c>
      <c r="D259" s="132">
        <v>245.87039999999999</v>
      </c>
      <c r="E259" s="132">
        <v>254.02590000000001</v>
      </c>
      <c r="F259" s="155">
        <f>(D259-E259)/E259*100</f>
        <v>-3.2104994018326547</v>
      </c>
      <c r="G259" s="132">
        <v>48</v>
      </c>
      <c r="H259" s="132">
        <v>279235.34999999998</v>
      </c>
      <c r="I259" s="132">
        <v>117</v>
      </c>
      <c r="J259" s="132">
        <v>0.87649999999999995</v>
      </c>
      <c r="K259" s="132">
        <v>184.69499999999999</v>
      </c>
      <c r="L259" s="132">
        <v>96.637799999999999</v>
      </c>
      <c r="M259" s="31">
        <f t="shared" si="31"/>
        <v>91.12086574818548</v>
      </c>
      <c r="N259" s="168">
        <f>D259/D332*100</f>
        <v>2.2679237875707319</v>
      </c>
    </row>
    <row r="260" spans="1:14">
      <c r="A260" s="202"/>
      <c r="B260" s="197" t="s">
        <v>25</v>
      </c>
      <c r="C260" s="31">
        <v>0</v>
      </c>
      <c r="D260" s="31">
        <v>0</v>
      </c>
      <c r="E260" s="31">
        <v>0</v>
      </c>
      <c r="F260" s="155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8">
        <v>0</v>
      </c>
      <c r="N260" s="168">
        <f>D260/D333*100</f>
        <v>0</v>
      </c>
    </row>
    <row r="261" spans="1:14">
      <c r="A261" s="202"/>
      <c r="B261" s="197" t="s">
        <v>26</v>
      </c>
      <c r="C261" s="132">
        <v>0.21579999999999999</v>
      </c>
      <c r="D261" s="132">
        <v>8.7864000000000004</v>
      </c>
      <c r="E261" s="132">
        <v>9.0314999999999994</v>
      </c>
      <c r="F261" s="155">
        <f>(D261-E261)/E261*100</f>
        <v>-2.7138349111443172</v>
      </c>
      <c r="G261" s="132">
        <v>60</v>
      </c>
      <c r="H261" s="132">
        <v>26977.03</v>
      </c>
      <c r="I261" s="132">
        <v>4</v>
      </c>
      <c r="J261" s="132">
        <v>0</v>
      </c>
      <c r="K261" s="132">
        <v>5.9504999999999999</v>
      </c>
      <c r="L261" s="132">
        <v>10.011900000000001</v>
      </c>
      <c r="M261" s="31">
        <f>(K261-L261)/L261*100</f>
        <v>-40.565726785125705</v>
      </c>
      <c r="N261" s="168">
        <f>D261/D334*100</f>
        <v>5.0674818343536661E-2</v>
      </c>
    </row>
    <row r="262" spans="1:14">
      <c r="A262" s="202"/>
      <c r="B262" s="197" t="s">
        <v>27</v>
      </c>
      <c r="C262" s="30">
        <v>0</v>
      </c>
      <c r="D262" s="41">
        <v>2.1800000000000002</v>
      </c>
      <c r="E262" s="29">
        <v>2.0310000000000001</v>
      </c>
      <c r="F262" s="155">
        <f>(D262-E262)/E262*100</f>
        <v>7.3362875430822259</v>
      </c>
      <c r="G262" s="132">
        <v>0</v>
      </c>
      <c r="H262" s="41">
        <v>154.38419999999999</v>
      </c>
      <c r="I262" s="132">
        <v>0</v>
      </c>
      <c r="J262" s="132">
        <v>0</v>
      </c>
      <c r="K262" s="132">
        <v>0</v>
      </c>
      <c r="L262" s="132">
        <v>0</v>
      </c>
      <c r="M262" s="295">
        <v>0</v>
      </c>
      <c r="N262" s="168">
        <f>D262/D335*100</f>
        <v>0.10221488784035379</v>
      </c>
    </row>
    <row r="263" spans="1:14">
      <c r="A263" s="202"/>
      <c r="B263" s="14" t="s">
        <v>28</v>
      </c>
      <c r="C263" s="31">
        <v>0</v>
      </c>
      <c r="D263" s="31">
        <v>0</v>
      </c>
      <c r="E263" s="31">
        <v>0</v>
      </c>
      <c r="F263" s="155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295">
        <v>0</v>
      </c>
      <c r="N263" s="168">
        <f>D263/D336*100</f>
        <v>0</v>
      </c>
    </row>
    <row r="264" spans="1:14">
      <c r="A264" s="202"/>
      <c r="B264" s="14" t="s">
        <v>29</v>
      </c>
      <c r="C264" s="41">
        <v>0</v>
      </c>
      <c r="D264" s="41">
        <v>0</v>
      </c>
      <c r="E264" s="41">
        <v>0</v>
      </c>
      <c r="F264" s="155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295">
        <v>0</v>
      </c>
      <c r="N264" s="168">
        <f>D264/D337*100</f>
        <v>0</v>
      </c>
    </row>
    <row r="265" spans="1:14">
      <c r="A265" s="202"/>
      <c r="B265" s="14" t="s">
        <v>30</v>
      </c>
      <c r="C265" s="41">
        <v>0</v>
      </c>
      <c r="D265" s="41">
        <v>2.1800000000000002</v>
      </c>
      <c r="E265" s="41">
        <v>0</v>
      </c>
      <c r="F265" s="155">
        <v>0</v>
      </c>
      <c r="G265" s="41">
        <v>0</v>
      </c>
      <c r="H265" s="41">
        <v>154.38419999999999</v>
      </c>
      <c r="I265" s="41">
        <v>0</v>
      </c>
      <c r="J265" s="41">
        <v>0</v>
      </c>
      <c r="K265" s="41">
        <v>0</v>
      </c>
      <c r="L265" s="41">
        <v>0</v>
      </c>
      <c r="M265" s="295">
        <v>0</v>
      </c>
      <c r="N265" s="168">
        <f>D265/D338*100</f>
        <v>0.18331423112152984</v>
      </c>
    </row>
    <row r="266" spans="1:14" ht="14.25" thickBot="1">
      <c r="A266" s="203"/>
      <c r="B266" s="15" t="s">
        <v>31</v>
      </c>
      <c r="C266" s="16">
        <f t="shared" ref="C266:L266" si="32">C254+C256+C257+C258+C259+C260+C261+C262</f>
        <v>156.98180000000002</v>
      </c>
      <c r="D266" s="16">
        <f t="shared" si="32"/>
        <v>1349.8098000000002</v>
      </c>
      <c r="E266" s="16">
        <f t="shared" si="32"/>
        <v>1601.2084000000002</v>
      </c>
      <c r="F266" s="156">
        <f>(D266-E266)/E266*100</f>
        <v>-15.70055465609598</v>
      </c>
      <c r="G266" s="16">
        <f t="shared" si="32"/>
        <v>7352</v>
      </c>
      <c r="H266" s="16">
        <f>H254+H256+H257+H258+H259+H260+H261+H262</f>
        <v>1230478.6013</v>
      </c>
      <c r="I266" s="16">
        <f t="shared" si="32"/>
        <v>1304</v>
      </c>
      <c r="J266" s="16">
        <f t="shared" si="32"/>
        <v>45.886200000000002</v>
      </c>
      <c r="K266" s="16">
        <f t="shared" si="32"/>
        <v>972.96960000000001</v>
      </c>
      <c r="L266" s="16">
        <f t="shared" si="32"/>
        <v>648.60059999999999</v>
      </c>
      <c r="M266" s="16">
        <f>(K266-L266)/L266*100</f>
        <v>50.010592034604976</v>
      </c>
      <c r="N266" s="169">
        <f>D266/D339*100</f>
        <v>0.89342049830261927</v>
      </c>
    </row>
    <row r="267" spans="1:14" ht="14.25" thickTop="1">
      <c r="A267" s="276" t="s">
        <v>46</v>
      </c>
      <c r="B267" s="18" t="s">
        <v>19</v>
      </c>
      <c r="C267" s="281">
        <v>0.9</v>
      </c>
      <c r="D267" s="281">
        <v>243.66</v>
      </c>
      <c r="E267" s="281">
        <v>447.42</v>
      </c>
      <c r="F267" s="280">
        <f>(D267-E267)/E267*100</f>
        <v>-45.54110231996782</v>
      </c>
      <c r="G267" s="281">
        <v>2129</v>
      </c>
      <c r="H267" s="281">
        <v>237556.54</v>
      </c>
      <c r="I267" s="281">
        <v>454</v>
      </c>
      <c r="J267" s="281">
        <v>17.170000000000002</v>
      </c>
      <c r="K267" s="281">
        <v>220.01</v>
      </c>
      <c r="L267" s="281">
        <v>259.76</v>
      </c>
      <c r="M267" s="111">
        <f>(K267-L267)/L267*100</f>
        <v>-15.302587003387744</v>
      </c>
      <c r="N267" s="170">
        <f>D267/D327*100</f>
        <v>0.28401068827519638</v>
      </c>
    </row>
    <row r="268" spans="1:14">
      <c r="A268" s="202"/>
      <c r="B268" s="197" t="s">
        <v>20</v>
      </c>
      <c r="C268" s="72">
        <v>0.69</v>
      </c>
      <c r="D268" s="72">
        <v>66.69</v>
      </c>
      <c r="E268" s="72">
        <v>173.44</v>
      </c>
      <c r="F268" s="12">
        <f>(D268-E268)/E268*100</f>
        <v>-61.54866236162362</v>
      </c>
      <c r="G268" s="72">
        <v>813</v>
      </c>
      <c r="H268" s="72">
        <v>16240</v>
      </c>
      <c r="I268" s="72">
        <v>177</v>
      </c>
      <c r="J268" s="72">
        <v>4.07</v>
      </c>
      <c r="K268" s="72">
        <v>83.77</v>
      </c>
      <c r="L268" s="72">
        <v>57.44</v>
      </c>
      <c r="M268" s="31">
        <f t="shared" ref="M268:M272" si="33">(K268-L268)/L268*100</f>
        <v>45.839136490250695</v>
      </c>
      <c r="N268" s="168">
        <f>D268/D328*100</f>
        <v>0.24588981787253397</v>
      </c>
    </row>
    <row r="269" spans="1:14">
      <c r="A269" s="202"/>
      <c r="B269" s="197" t="s">
        <v>21</v>
      </c>
      <c r="C269" s="31">
        <v>0</v>
      </c>
      <c r="D269" s="31">
        <v>0</v>
      </c>
      <c r="E269" s="72">
        <v>0.28000000000000003</v>
      </c>
      <c r="F269" s="12">
        <f>(D269-E269)/E269*100</f>
        <v>-100</v>
      </c>
      <c r="G269" s="31">
        <v>0</v>
      </c>
      <c r="H269" s="31">
        <v>0</v>
      </c>
      <c r="I269" s="31">
        <v>0</v>
      </c>
      <c r="J269" s="31">
        <v>0</v>
      </c>
      <c r="K269" s="31">
        <v>0</v>
      </c>
      <c r="L269" s="31">
        <v>0</v>
      </c>
      <c r="M269" s="295">
        <v>0</v>
      </c>
      <c r="N269" s="168">
        <f>D269/D329*100</f>
        <v>0</v>
      </c>
    </row>
    <row r="270" spans="1:14">
      <c r="A270" s="202"/>
      <c r="B270" s="197" t="s">
        <v>22</v>
      </c>
      <c r="C270" s="31">
        <v>0</v>
      </c>
      <c r="D270" s="72">
        <v>0.01</v>
      </c>
      <c r="E270" s="72">
        <v>0.12</v>
      </c>
      <c r="F270" s="12">
        <f>(D270-E270)/E270*100</f>
        <v>-91.666666666666671</v>
      </c>
      <c r="G270" s="72">
        <v>7</v>
      </c>
      <c r="H270" s="72">
        <v>73</v>
      </c>
      <c r="I270" s="31">
        <v>0</v>
      </c>
      <c r="J270" s="31">
        <v>0</v>
      </c>
      <c r="K270" s="31">
        <v>0</v>
      </c>
      <c r="L270" s="31">
        <v>0</v>
      </c>
      <c r="M270" s="295">
        <v>0</v>
      </c>
      <c r="N270" s="168">
        <f>D270/D330*100</f>
        <v>2.8374681674235558E-4</v>
      </c>
    </row>
    <row r="271" spans="1:14">
      <c r="A271" s="202"/>
      <c r="B271" s="197" t="s">
        <v>23</v>
      </c>
      <c r="C271" s="31">
        <v>0</v>
      </c>
      <c r="D271" s="31">
        <v>0</v>
      </c>
      <c r="E271" s="31">
        <v>0</v>
      </c>
      <c r="F271" s="12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295">
        <v>0</v>
      </c>
      <c r="N271" s="168">
        <f>D271/D331*100</f>
        <v>0</v>
      </c>
    </row>
    <row r="272" spans="1:14">
      <c r="A272" s="202"/>
      <c r="B272" s="197" t="s">
        <v>24</v>
      </c>
      <c r="C272" s="31">
        <v>0</v>
      </c>
      <c r="D272" s="72">
        <v>2.37</v>
      </c>
      <c r="E272" s="72">
        <v>2.48</v>
      </c>
      <c r="F272" s="12">
        <f>(D272-E272)/E272*100</f>
        <v>-4.4354838709677367</v>
      </c>
      <c r="G272" s="72">
        <v>50</v>
      </c>
      <c r="H272" s="72">
        <v>4600</v>
      </c>
      <c r="I272" s="72">
        <v>2</v>
      </c>
      <c r="J272" s="31">
        <v>0</v>
      </c>
      <c r="K272" s="72">
        <v>28.69</v>
      </c>
      <c r="L272" s="72">
        <v>6.73</v>
      </c>
      <c r="M272" s="31">
        <f t="shared" si="33"/>
        <v>326.30014858841008</v>
      </c>
      <c r="N272" s="168">
        <f>D272/D332*100</f>
        <v>2.1861026689437343E-2</v>
      </c>
    </row>
    <row r="273" spans="1:14">
      <c r="A273" s="202"/>
      <c r="B273" s="197" t="s">
        <v>25</v>
      </c>
      <c r="C273" s="31">
        <v>0</v>
      </c>
      <c r="D273" s="31">
        <v>0</v>
      </c>
      <c r="E273" s="31">
        <v>0</v>
      </c>
      <c r="F273" s="12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295">
        <v>0</v>
      </c>
      <c r="N273" s="168">
        <f>D273/D333*100</f>
        <v>0</v>
      </c>
    </row>
    <row r="274" spans="1:14">
      <c r="A274" s="202"/>
      <c r="B274" s="197" t="s">
        <v>26</v>
      </c>
      <c r="C274" s="31">
        <v>0</v>
      </c>
      <c r="D274" s="72">
        <v>7.82</v>
      </c>
      <c r="E274" s="72">
        <v>11.63</v>
      </c>
      <c r="F274" s="12">
        <f>(D274-E274)/E274*100</f>
        <v>-32.760103181427347</v>
      </c>
      <c r="G274" s="72">
        <v>151</v>
      </c>
      <c r="H274" s="72">
        <v>16209.38</v>
      </c>
      <c r="I274" s="72">
        <v>2</v>
      </c>
      <c r="J274" s="31">
        <v>0</v>
      </c>
      <c r="K274" s="72">
        <v>0.4</v>
      </c>
      <c r="L274" s="72">
        <v>31.86</v>
      </c>
      <c r="M274" s="31">
        <f>(K274-L274)/L274*100</f>
        <v>-98.744507219083502</v>
      </c>
      <c r="N274" s="168">
        <f>D274/D334*100</f>
        <v>4.5101188136945358E-2</v>
      </c>
    </row>
    <row r="275" spans="1:14">
      <c r="A275" s="202"/>
      <c r="B275" s="197" t="s">
        <v>27</v>
      </c>
      <c r="C275" s="31">
        <v>0</v>
      </c>
      <c r="D275" s="31">
        <v>0</v>
      </c>
      <c r="E275" s="31">
        <v>0</v>
      </c>
      <c r="F275" s="12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295">
        <v>0</v>
      </c>
      <c r="N275" s="168">
        <f>D275/D335*100</f>
        <v>0</v>
      </c>
    </row>
    <row r="276" spans="1:14">
      <c r="A276" s="202"/>
      <c r="B276" s="14" t="s">
        <v>28</v>
      </c>
      <c r="C276" s="31">
        <v>0</v>
      </c>
      <c r="D276" s="31">
        <v>0</v>
      </c>
      <c r="E276" s="31">
        <v>0</v>
      </c>
      <c r="F276" s="12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295">
        <v>0</v>
      </c>
      <c r="N276" s="168">
        <f>D276/D336*100</f>
        <v>0</v>
      </c>
    </row>
    <row r="277" spans="1:14">
      <c r="A277" s="202"/>
      <c r="B277" s="14" t="s">
        <v>29</v>
      </c>
      <c r="C277" s="31">
        <v>0</v>
      </c>
      <c r="D277" s="31">
        <v>0</v>
      </c>
      <c r="E277" s="31">
        <v>0</v>
      </c>
      <c r="F277" s="12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295">
        <v>0</v>
      </c>
      <c r="N277" s="168">
        <f>D277/D337*100</f>
        <v>0</v>
      </c>
    </row>
    <row r="278" spans="1:14">
      <c r="A278" s="202"/>
      <c r="B278" s="14" t="s">
        <v>30</v>
      </c>
      <c r="C278" s="31">
        <v>0</v>
      </c>
      <c r="D278" s="31">
        <v>0</v>
      </c>
      <c r="E278" s="31">
        <v>0</v>
      </c>
      <c r="F278" s="12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295">
        <v>0</v>
      </c>
      <c r="N278" s="168">
        <f>D278/D338*100</f>
        <v>0</v>
      </c>
    </row>
    <row r="279" spans="1:14" ht="14.25" thickBot="1">
      <c r="A279" s="216"/>
      <c r="B279" s="35" t="s">
        <v>31</v>
      </c>
      <c r="C279" s="36">
        <f>C267+C269+C270+C271+C272+C273+C274+C275</f>
        <v>0.9</v>
      </c>
      <c r="D279" s="36">
        <f t="shared" ref="D279:L279" si="34">D267+D269+D270+D271+D272+D273+D274+D275</f>
        <v>253.85999999999999</v>
      </c>
      <c r="E279" s="36">
        <f t="shared" si="34"/>
        <v>461.93</v>
      </c>
      <c r="F279" s="288">
        <f>(D279-E279)/E279*100</f>
        <v>-45.043621327906827</v>
      </c>
      <c r="G279" s="36">
        <f t="shared" si="34"/>
        <v>2337</v>
      </c>
      <c r="H279" s="36">
        <f t="shared" si="34"/>
        <v>258438.92</v>
      </c>
      <c r="I279" s="36">
        <f t="shared" si="34"/>
        <v>458</v>
      </c>
      <c r="J279" s="36">
        <f t="shared" si="34"/>
        <v>17.170000000000002</v>
      </c>
      <c r="K279" s="36">
        <f t="shared" si="34"/>
        <v>249.1</v>
      </c>
      <c r="L279" s="36">
        <f t="shared" si="34"/>
        <v>298.35000000000002</v>
      </c>
      <c r="M279" s="36">
        <f t="shared" ref="M279" si="35">(K279-L279)/L279*100</f>
        <v>-16.50745768392828</v>
      </c>
      <c r="N279" s="284">
        <f>D279/D339*100</f>
        <v>0.16802643431622949</v>
      </c>
    </row>
    <row r="280" spans="1:14">
      <c r="A280" s="64"/>
      <c r="B280" s="65"/>
      <c r="C280" s="66"/>
      <c r="D280" s="66"/>
      <c r="E280" s="66"/>
      <c r="F280" s="161"/>
      <c r="G280" s="66"/>
      <c r="H280" s="66"/>
      <c r="I280" s="66"/>
      <c r="J280" s="66"/>
      <c r="K280" s="66"/>
      <c r="L280" s="66"/>
      <c r="M280" s="66"/>
      <c r="N280" s="154"/>
    </row>
    <row r="281" spans="1:14">
      <c r="A281" s="86"/>
      <c r="B281" s="86"/>
      <c r="C281" s="86"/>
      <c r="D281" s="86"/>
      <c r="E281" s="86"/>
      <c r="F281" s="162"/>
      <c r="G281" s="86"/>
      <c r="H281" s="86"/>
      <c r="I281" s="86"/>
      <c r="J281" s="86"/>
      <c r="K281" s="86"/>
      <c r="L281" s="86"/>
      <c r="M281" s="86"/>
      <c r="N281" s="162"/>
    </row>
    <row r="282" spans="1:14">
      <c r="A282" s="86"/>
      <c r="B282" s="86"/>
      <c r="C282" s="86"/>
      <c r="D282" s="86"/>
      <c r="E282" s="86"/>
      <c r="F282" s="162"/>
      <c r="G282" s="86"/>
      <c r="H282" s="86"/>
      <c r="I282" s="86"/>
      <c r="J282" s="86"/>
      <c r="K282" s="86"/>
      <c r="L282" s="86"/>
      <c r="M282" s="86"/>
      <c r="N282" s="162"/>
    </row>
    <row r="283" spans="1:14" ht="18.75">
      <c r="A283" s="206" t="str">
        <f>A1</f>
        <v>2023年1-10月丹东市财产保险业务统计表</v>
      </c>
      <c r="B283" s="206"/>
      <c r="C283" s="206"/>
      <c r="D283" s="206"/>
      <c r="E283" s="206"/>
      <c r="F283" s="206"/>
      <c r="G283" s="206"/>
      <c r="H283" s="206"/>
      <c r="I283" s="206"/>
      <c r="J283" s="206"/>
      <c r="K283" s="206"/>
      <c r="L283" s="206"/>
      <c r="M283" s="206"/>
      <c r="N283" s="206"/>
    </row>
    <row r="284" spans="1:14" ht="14.25" thickBot="1">
      <c r="A284" s="57"/>
      <c r="B284" s="59" t="s">
        <v>0</v>
      </c>
      <c r="C284" s="58"/>
      <c r="D284" s="58"/>
      <c r="E284" s="57"/>
      <c r="F284" s="154"/>
      <c r="G284" s="73" t="str">
        <f>G2</f>
        <v>（2023年10月）</v>
      </c>
      <c r="H284" s="58"/>
      <c r="I284" s="58"/>
      <c r="J284" s="58"/>
      <c r="K284" s="58"/>
      <c r="L284" s="59" t="s">
        <v>1</v>
      </c>
      <c r="M284" s="57"/>
      <c r="N284" s="167"/>
    </row>
    <row r="285" spans="1:14" ht="13.5" customHeight="1">
      <c r="A285" s="204" t="s">
        <v>116</v>
      </c>
      <c r="B285" s="164" t="s">
        <v>3</v>
      </c>
      <c r="C285" s="207" t="s">
        <v>4</v>
      </c>
      <c r="D285" s="207"/>
      <c r="E285" s="207"/>
      <c r="F285" s="208"/>
      <c r="G285" s="207" t="s">
        <v>5</v>
      </c>
      <c r="H285" s="207"/>
      <c r="I285" s="207" t="s">
        <v>6</v>
      </c>
      <c r="J285" s="207"/>
      <c r="K285" s="207"/>
      <c r="L285" s="207"/>
      <c r="M285" s="207"/>
      <c r="N285" s="210" t="s">
        <v>7</v>
      </c>
    </row>
    <row r="286" spans="1:14">
      <c r="A286" s="202"/>
      <c r="B286" s="58" t="s">
        <v>8</v>
      </c>
      <c r="C286" s="209" t="s">
        <v>9</v>
      </c>
      <c r="D286" s="209" t="s">
        <v>10</v>
      </c>
      <c r="E286" s="209" t="s">
        <v>11</v>
      </c>
      <c r="F286" s="195" t="s">
        <v>12</v>
      </c>
      <c r="G286" s="209" t="s">
        <v>13</v>
      </c>
      <c r="H286" s="209" t="s">
        <v>14</v>
      </c>
      <c r="I286" s="197" t="s">
        <v>13</v>
      </c>
      <c r="J286" s="209" t="s">
        <v>15</v>
      </c>
      <c r="K286" s="209"/>
      <c r="L286" s="209"/>
      <c r="M286" s="198" t="s">
        <v>12</v>
      </c>
      <c r="N286" s="211"/>
    </row>
    <row r="287" spans="1:14">
      <c r="A287" s="205"/>
      <c r="B287" s="165" t="s">
        <v>16</v>
      </c>
      <c r="C287" s="209"/>
      <c r="D287" s="209"/>
      <c r="E287" s="209"/>
      <c r="F287" s="196" t="s">
        <v>17</v>
      </c>
      <c r="G287" s="209"/>
      <c r="H287" s="209"/>
      <c r="I287" s="33" t="s">
        <v>18</v>
      </c>
      <c r="J287" s="197" t="s">
        <v>9</v>
      </c>
      <c r="K287" s="197" t="s">
        <v>10</v>
      </c>
      <c r="L287" s="197" t="s">
        <v>11</v>
      </c>
      <c r="M287" s="199" t="s">
        <v>17</v>
      </c>
      <c r="N287" s="194" t="s">
        <v>17</v>
      </c>
    </row>
    <row r="288" spans="1:14" ht="14.25" customHeight="1">
      <c r="A288" s="202" t="s">
        <v>117</v>
      </c>
      <c r="B288" s="197" t="s">
        <v>19</v>
      </c>
      <c r="C288" s="19">
        <v>16.059999999999999</v>
      </c>
      <c r="D288" s="19">
        <v>191.52</v>
      </c>
      <c r="E288" s="19">
        <v>261.45999999999998</v>
      </c>
      <c r="F288" s="12">
        <f>(D288-E288)/E288*100</f>
        <v>-26.749789642775173</v>
      </c>
      <c r="G288" s="20">
        <v>1182</v>
      </c>
      <c r="H288" s="20">
        <v>137629.44</v>
      </c>
      <c r="I288" s="20">
        <v>136</v>
      </c>
      <c r="J288" s="20">
        <v>79.83</v>
      </c>
      <c r="K288" s="20">
        <v>192.66</v>
      </c>
      <c r="L288" s="20">
        <v>113.24</v>
      </c>
      <c r="M288" s="31">
        <f>(K288-L288)/L288*100</f>
        <v>70.134228187919462</v>
      </c>
      <c r="N288" s="168">
        <f>D288/D327*100</f>
        <v>0.22323617753617994</v>
      </c>
    </row>
    <row r="289" spans="1:14" ht="14.25" customHeight="1">
      <c r="A289" s="202"/>
      <c r="B289" s="197" t="s">
        <v>20</v>
      </c>
      <c r="C289" s="20">
        <v>2.54</v>
      </c>
      <c r="D289" s="20">
        <v>39.49</v>
      </c>
      <c r="E289" s="20">
        <v>93</v>
      </c>
      <c r="F289" s="12">
        <f>(D289-E289)/E289*100</f>
        <v>-57.537634408602145</v>
      </c>
      <c r="G289" s="31">
        <v>0</v>
      </c>
      <c r="H289" s="20">
        <v>5860</v>
      </c>
      <c r="I289" s="31">
        <v>0</v>
      </c>
      <c r="J289" s="31">
        <v>0</v>
      </c>
      <c r="K289" s="20">
        <v>46</v>
      </c>
      <c r="L289" s="20">
        <v>47.58</v>
      </c>
      <c r="M289" s="31">
        <f>(K289-L289)/L289*100</f>
        <v>-3.3207229928541366</v>
      </c>
      <c r="N289" s="168">
        <f>D289/D328*100</f>
        <v>0.14560187296125907</v>
      </c>
    </row>
    <row r="290" spans="1:14" ht="14.25" customHeight="1">
      <c r="A290" s="202"/>
      <c r="B290" s="197" t="s">
        <v>21</v>
      </c>
      <c r="C290" s="20">
        <v>0</v>
      </c>
      <c r="D290" s="20">
        <v>6.95</v>
      </c>
      <c r="E290" s="20">
        <v>9.94</v>
      </c>
      <c r="F290" s="12">
        <f>(D290-E290)/E290*100</f>
        <v>-30.080482897384304</v>
      </c>
      <c r="G290" s="20">
        <v>3</v>
      </c>
      <c r="H290" s="20">
        <v>3067.54</v>
      </c>
      <c r="I290" s="31">
        <v>0</v>
      </c>
      <c r="J290" s="31">
        <v>0</v>
      </c>
      <c r="K290" s="31">
        <v>0</v>
      </c>
      <c r="L290" s="20">
        <v>0.56000000000000005</v>
      </c>
      <c r="M290" s="31">
        <v>0</v>
      </c>
      <c r="N290" s="168">
        <f>D290/D329*100</f>
        <v>0.15346738289236231</v>
      </c>
    </row>
    <row r="291" spans="1:14" ht="14.25" customHeight="1">
      <c r="A291" s="202"/>
      <c r="B291" s="197" t="s">
        <v>22</v>
      </c>
      <c r="C291" s="20">
        <v>0.91</v>
      </c>
      <c r="D291" s="20">
        <v>1.4</v>
      </c>
      <c r="E291" s="31">
        <v>0</v>
      </c>
      <c r="F291" s="12">
        <v>0</v>
      </c>
      <c r="G291" s="20">
        <v>76</v>
      </c>
      <c r="H291" s="20">
        <v>6913.64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168">
        <f>D291/D330*100</f>
        <v>3.9724554343929783E-2</v>
      </c>
    </row>
    <row r="292" spans="1:14" ht="14.25" customHeight="1">
      <c r="A292" s="202"/>
      <c r="B292" s="197" t="s">
        <v>23</v>
      </c>
      <c r="C292" s="31">
        <v>0</v>
      </c>
      <c r="D292" s="31">
        <v>0</v>
      </c>
      <c r="E292" s="31">
        <v>0</v>
      </c>
      <c r="F292" s="12">
        <v>0</v>
      </c>
      <c r="G292" s="31">
        <v>0</v>
      </c>
      <c r="H292" s="31">
        <v>0</v>
      </c>
      <c r="I292" s="31">
        <v>0</v>
      </c>
      <c r="J292" s="31">
        <v>0</v>
      </c>
      <c r="K292" s="31">
        <v>0</v>
      </c>
      <c r="L292" s="31">
        <v>0</v>
      </c>
      <c r="M292" s="31">
        <v>0</v>
      </c>
      <c r="N292" s="168">
        <f>D292/D331*100</f>
        <v>0</v>
      </c>
    </row>
    <row r="293" spans="1:14" ht="14.25" customHeight="1">
      <c r="A293" s="202"/>
      <c r="B293" s="197" t="s">
        <v>24</v>
      </c>
      <c r="C293" s="20">
        <v>2.54</v>
      </c>
      <c r="D293" s="20">
        <v>23.98</v>
      </c>
      <c r="E293" s="20">
        <v>20</v>
      </c>
      <c r="F293" s="12">
        <f>(D293-E293)/E293*100</f>
        <v>19.900000000000002</v>
      </c>
      <c r="G293" s="20">
        <v>45</v>
      </c>
      <c r="H293" s="20">
        <v>29929.200000000001</v>
      </c>
      <c r="I293" s="20">
        <v>6</v>
      </c>
      <c r="J293" s="31">
        <v>0</v>
      </c>
      <c r="K293" s="20">
        <v>0.97</v>
      </c>
      <c r="L293" s="31">
        <v>0</v>
      </c>
      <c r="M293" s="31">
        <v>0</v>
      </c>
      <c r="N293" s="168">
        <f>D293/D332*100</f>
        <v>0.22119300422477109</v>
      </c>
    </row>
    <row r="294" spans="1:14" ht="14.25" customHeight="1">
      <c r="A294" s="202"/>
      <c r="B294" s="197" t="s">
        <v>25</v>
      </c>
      <c r="C294" s="31">
        <v>0</v>
      </c>
      <c r="D294" s="31">
        <v>0</v>
      </c>
      <c r="E294" s="31">
        <v>0</v>
      </c>
      <c r="F294" s="12">
        <v>0</v>
      </c>
      <c r="G294" s="31">
        <v>0</v>
      </c>
      <c r="H294" s="31">
        <v>0</v>
      </c>
      <c r="I294" s="31">
        <v>0</v>
      </c>
      <c r="J294" s="31">
        <v>0</v>
      </c>
      <c r="K294" s="31">
        <v>0</v>
      </c>
      <c r="L294" s="31">
        <v>0</v>
      </c>
      <c r="M294" s="31">
        <v>0</v>
      </c>
      <c r="N294" s="168">
        <f>D294/D333*100</f>
        <v>0</v>
      </c>
    </row>
    <row r="295" spans="1:14" ht="14.25" customHeight="1">
      <c r="A295" s="202"/>
      <c r="B295" s="197" t="s">
        <v>26</v>
      </c>
      <c r="C295" s="20">
        <v>5.49</v>
      </c>
      <c r="D295" s="20">
        <v>103.21</v>
      </c>
      <c r="E295" s="20">
        <v>54.57</v>
      </c>
      <c r="F295" s="12">
        <f>(D295-E295)/E295*100</f>
        <v>89.133223382811053</v>
      </c>
      <c r="G295" s="20">
        <v>716</v>
      </c>
      <c r="H295" s="20">
        <v>84859.44</v>
      </c>
      <c r="I295" s="20">
        <v>17</v>
      </c>
      <c r="J295" s="20">
        <v>0.35</v>
      </c>
      <c r="K295" s="20">
        <v>44.58</v>
      </c>
      <c r="L295" s="20">
        <v>4.1900000000000004</v>
      </c>
      <c r="M295" s="31">
        <f t="shared" ref="M294:M295" si="36">(K295-L295)/L295*100</f>
        <v>963.961813842482</v>
      </c>
      <c r="N295" s="168">
        <f>D295/D334*100</f>
        <v>0.59525493959259979</v>
      </c>
    </row>
    <row r="296" spans="1:14" ht="14.25" customHeight="1">
      <c r="A296" s="202"/>
      <c r="B296" s="197" t="s">
        <v>27</v>
      </c>
      <c r="C296" s="31">
        <v>0</v>
      </c>
      <c r="D296" s="31">
        <v>1</v>
      </c>
      <c r="E296" s="31">
        <v>8</v>
      </c>
      <c r="F296" s="12">
        <f>(D296-E296)/E296*100</f>
        <v>-87.5</v>
      </c>
      <c r="G296" s="31">
        <v>3</v>
      </c>
      <c r="H296" s="31">
        <v>67.31</v>
      </c>
      <c r="I296" s="31">
        <v>0</v>
      </c>
      <c r="J296" s="31">
        <v>0</v>
      </c>
      <c r="K296" s="31">
        <v>0</v>
      </c>
      <c r="L296" s="31">
        <v>0</v>
      </c>
      <c r="M296" s="31">
        <v>0</v>
      </c>
      <c r="N296" s="168">
        <f>D296/D335*100</f>
        <v>4.6887563229520077E-2</v>
      </c>
    </row>
    <row r="297" spans="1:14" ht="14.25" customHeight="1">
      <c r="A297" s="202"/>
      <c r="B297" s="14" t="s">
        <v>28</v>
      </c>
      <c r="C297" s="31">
        <v>0</v>
      </c>
      <c r="D297" s="31">
        <v>0</v>
      </c>
      <c r="E297" s="31">
        <v>0</v>
      </c>
      <c r="F297" s="12">
        <v>0</v>
      </c>
      <c r="G297" s="31">
        <v>0</v>
      </c>
      <c r="H297" s="31">
        <v>0</v>
      </c>
      <c r="I297" s="31">
        <v>0</v>
      </c>
      <c r="J297" s="31">
        <v>0</v>
      </c>
      <c r="K297" s="31">
        <v>0</v>
      </c>
      <c r="L297" s="31">
        <v>0</v>
      </c>
      <c r="M297" s="31">
        <v>0</v>
      </c>
      <c r="N297" s="168">
        <f>D297/D336*100</f>
        <v>0</v>
      </c>
    </row>
    <row r="298" spans="1:14" ht="14.25" customHeight="1">
      <c r="A298" s="202"/>
      <c r="B298" s="14" t="s">
        <v>29</v>
      </c>
      <c r="C298" s="31">
        <v>0</v>
      </c>
      <c r="D298" s="31">
        <v>0</v>
      </c>
      <c r="E298" s="31">
        <v>0</v>
      </c>
      <c r="F298" s="12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1">
        <v>0</v>
      </c>
      <c r="N298" s="168">
        <f>D298/D337*100</f>
        <v>0</v>
      </c>
    </row>
    <row r="299" spans="1:14" ht="14.25" customHeight="1">
      <c r="A299" s="202"/>
      <c r="B299" s="14" t="s">
        <v>30</v>
      </c>
      <c r="C299" s="31">
        <v>0</v>
      </c>
      <c r="D299" s="31">
        <v>1</v>
      </c>
      <c r="E299" s="31">
        <v>8</v>
      </c>
      <c r="F299" s="12">
        <f>(D299-E299)/E299*100</f>
        <v>-87.5</v>
      </c>
      <c r="G299" s="31">
        <v>3</v>
      </c>
      <c r="H299" s="31">
        <v>67.31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168">
        <f>D299/D338*100</f>
        <v>8.4089096844738448E-2</v>
      </c>
    </row>
    <row r="300" spans="1:14" ht="14.25" customHeight="1" thickBot="1">
      <c r="A300" s="203"/>
      <c r="B300" s="15" t="s">
        <v>31</v>
      </c>
      <c r="C300" s="16">
        <f>C288+C290+C291+C292+C293+C294+C295+C296</f>
        <v>25</v>
      </c>
      <c r="D300" s="16">
        <f t="shared" ref="D300:E300" si="37">D288+D290+D291+D292+D293+D294+D295+D296</f>
        <v>328.06</v>
      </c>
      <c r="E300" s="16">
        <f t="shared" si="37"/>
        <v>353.96999999999997</v>
      </c>
      <c r="F300" s="17">
        <f>(D300-E300)/E300*100</f>
        <v>-7.3198293640703929</v>
      </c>
      <c r="G300" s="16">
        <f t="shared" ref="G300:L300" si="38">G288+G290+G291+G292+G293+G294+G295+G296</f>
        <v>2025</v>
      </c>
      <c r="H300" s="16">
        <f t="shared" si="38"/>
        <v>262466.57</v>
      </c>
      <c r="I300" s="16">
        <f t="shared" si="38"/>
        <v>159</v>
      </c>
      <c r="J300" s="16">
        <f t="shared" si="38"/>
        <v>80.179999999999993</v>
      </c>
      <c r="K300" s="16">
        <f t="shared" si="38"/>
        <v>238.20999999999998</v>
      </c>
      <c r="L300" s="16">
        <f t="shared" si="38"/>
        <v>117.99</v>
      </c>
      <c r="M300" s="16">
        <f>(K300-L300)/L300*100</f>
        <v>101.88999067717602</v>
      </c>
      <c r="N300" s="169">
        <f>D300/D339*100</f>
        <v>0.21713839140385352</v>
      </c>
    </row>
    <row r="301" spans="1:14" ht="14.25" thickTop="1">
      <c r="A301" s="202" t="s">
        <v>47</v>
      </c>
      <c r="B301" s="197" t="s">
        <v>19</v>
      </c>
      <c r="C301" s="31">
        <v>0</v>
      </c>
      <c r="D301" s="31">
        <v>0</v>
      </c>
      <c r="E301" s="32">
        <v>50.97</v>
      </c>
      <c r="F301" s="26">
        <f>(D301-E301)/E301*100</f>
        <v>-100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2">
        <v>0</v>
      </c>
      <c r="N301" s="168">
        <f>D301/D327*100</f>
        <v>0</v>
      </c>
    </row>
    <row r="302" spans="1:14">
      <c r="A302" s="202"/>
      <c r="B302" s="197" t="s">
        <v>20</v>
      </c>
      <c r="C302" s="31">
        <v>0</v>
      </c>
      <c r="D302" s="31">
        <v>0</v>
      </c>
      <c r="E302" s="31">
        <v>0</v>
      </c>
      <c r="F302" s="12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68">
        <f>D302/D328*100</f>
        <v>0</v>
      </c>
    </row>
    <row r="303" spans="1:14">
      <c r="A303" s="202"/>
      <c r="B303" s="197" t="s">
        <v>21</v>
      </c>
      <c r="C303" s="31">
        <v>0</v>
      </c>
      <c r="D303" s="31">
        <v>0</v>
      </c>
      <c r="E303" s="31">
        <v>0</v>
      </c>
      <c r="F303" s="12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68">
        <f>D303/D329*100</f>
        <v>0</v>
      </c>
    </row>
    <row r="304" spans="1:14">
      <c r="A304" s="202"/>
      <c r="B304" s="197" t="s">
        <v>22</v>
      </c>
      <c r="C304" s="31">
        <v>0</v>
      </c>
      <c r="D304" s="31">
        <v>0</v>
      </c>
      <c r="E304" s="31">
        <v>0.21</v>
      </c>
      <c r="F304" s="12">
        <f>(D304-E304)/E304*100</f>
        <v>-100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68">
        <f>D304/D330*100</f>
        <v>0</v>
      </c>
    </row>
    <row r="305" spans="1:14">
      <c r="A305" s="202"/>
      <c r="B305" s="197" t="s">
        <v>23</v>
      </c>
      <c r="C305" s="31">
        <v>0</v>
      </c>
      <c r="D305" s="31">
        <v>0</v>
      </c>
      <c r="E305" s="31">
        <v>0</v>
      </c>
      <c r="F305" s="12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68">
        <f>D305/D331*100</f>
        <v>0</v>
      </c>
    </row>
    <row r="306" spans="1:14">
      <c r="A306" s="202"/>
      <c r="B306" s="197" t="s">
        <v>24</v>
      </c>
      <c r="C306" s="31">
        <v>0</v>
      </c>
      <c r="D306" s="31">
        <v>0</v>
      </c>
      <c r="E306" s="31">
        <v>2.93</v>
      </c>
      <c r="F306" s="12">
        <f>(D306-E306)/E306*100</f>
        <v>-100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68">
        <f>D306/D332*100</f>
        <v>0</v>
      </c>
    </row>
    <row r="307" spans="1:14">
      <c r="A307" s="202"/>
      <c r="B307" s="197" t="s">
        <v>25</v>
      </c>
      <c r="C307" s="31">
        <v>0</v>
      </c>
      <c r="D307" s="31">
        <v>0</v>
      </c>
      <c r="E307" s="31">
        <v>0</v>
      </c>
      <c r="F307" s="12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68">
        <f>D307/D333*100</f>
        <v>0</v>
      </c>
    </row>
    <row r="308" spans="1:14">
      <c r="A308" s="202"/>
      <c r="B308" s="197" t="s">
        <v>26</v>
      </c>
      <c r="C308" s="31">
        <v>0</v>
      </c>
      <c r="D308" s="31">
        <v>0</v>
      </c>
      <c r="E308" s="31">
        <v>0.96</v>
      </c>
      <c r="F308" s="12">
        <f>(D308-E308)/E308*100</f>
        <v>-100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68">
        <f>D308/D334*100</f>
        <v>0</v>
      </c>
    </row>
    <row r="309" spans="1:14">
      <c r="A309" s="202"/>
      <c r="B309" s="197" t="s">
        <v>27</v>
      </c>
      <c r="C309" s="31">
        <v>0</v>
      </c>
      <c r="D309" s="31">
        <v>0</v>
      </c>
      <c r="E309" s="31">
        <v>2.41</v>
      </c>
      <c r="F309" s="12">
        <f>(D309-E309)/E309*100</f>
        <v>-100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68">
        <f>D309/D335*100</f>
        <v>0</v>
      </c>
    </row>
    <row r="310" spans="1:14">
      <c r="A310" s="202"/>
      <c r="B310" s="14" t="s">
        <v>28</v>
      </c>
      <c r="C310" s="31">
        <v>0</v>
      </c>
      <c r="D310" s="31">
        <v>0</v>
      </c>
      <c r="E310" s="31">
        <v>0</v>
      </c>
      <c r="F310" s="12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68">
        <f>D310/D336*100</f>
        <v>0</v>
      </c>
    </row>
    <row r="311" spans="1:14">
      <c r="A311" s="202"/>
      <c r="B311" s="14" t="s">
        <v>29</v>
      </c>
      <c r="C311" s="31">
        <v>0</v>
      </c>
      <c r="D311" s="31">
        <v>0</v>
      </c>
      <c r="E311" s="31">
        <v>0</v>
      </c>
      <c r="F311" s="12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68">
        <f>D311/D337*100</f>
        <v>0</v>
      </c>
    </row>
    <row r="312" spans="1:14">
      <c r="A312" s="202"/>
      <c r="B312" s="14" t="s">
        <v>30</v>
      </c>
      <c r="C312" s="31">
        <v>0</v>
      </c>
      <c r="D312" s="31">
        <v>0</v>
      </c>
      <c r="E312" s="34">
        <v>2.41</v>
      </c>
      <c r="F312" s="12">
        <f>(D312-E312)/E312*100</f>
        <v>-100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68">
        <f>D312/D338*100</f>
        <v>0</v>
      </c>
    </row>
    <row r="313" spans="1:14" ht="14.25" thickBot="1">
      <c r="A313" s="203"/>
      <c r="B313" s="15" t="s">
        <v>31</v>
      </c>
      <c r="C313" s="16">
        <f>C301+C303+C304+C305+C306+C307+C308+C309</f>
        <v>0</v>
      </c>
      <c r="D313" s="16">
        <f t="shared" ref="D313:E313" si="39">D301+D303+D304+D305+D306+D307+D308+D309</f>
        <v>0</v>
      </c>
      <c r="E313" s="16">
        <f t="shared" si="39"/>
        <v>57.480000000000004</v>
      </c>
      <c r="F313" s="17">
        <f>(D313-E313)/E313*100</f>
        <v>-100</v>
      </c>
      <c r="G313" s="16">
        <f t="shared" ref="G313:L313" si="40">G301+G303+G304+G305+G306+G307+G308+G309</f>
        <v>0</v>
      </c>
      <c r="H313" s="16">
        <f t="shared" si="40"/>
        <v>0</v>
      </c>
      <c r="I313" s="16">
        <f t="shared" si="40"/>
        <v>0</v>
      </c>
      <c r="J313" s="16">
        <f t="shared" si="40"/>
        <v>0</v>
      </c>
      <c r="K313" s="16">
        <f t="shared" si="40"/>
        <v>0</v>
      </c>
      <c r="L313" s="16">
        <f t="shared" si="40"/>
        <v>0</v>
      </c>
      <c r="M313" s="16">
        <v>0</v>
      </c>
      <c r="N313" s="169">
        <f>D313/D339*100</f>
        <v>0</v>
      </c>
    </row>
    <row r="314" spans="1:14" ht="14.25" thickTop="1">
      <c r="A314" s="202" t="s">
        <v>94</v>
      </c>
      <c r="B314" s="197" t="s">
        <v>19</v>
      </c>
      <c r="C314" s="32">
        <v>58.39</v>
      </c>
      <c r="D314" s="32">
        <v>473.26</v>
      </c>
      <c r="E314" s="32">
        <v>722.31999999999994</v>
      </c>
      <c r="F314" s="26">
        <f>(D314-E314)/E314*100</f>
        <v>-34.480562631520648</v>
      </c>
      <c r="G314" s="31">
        <v>4103</v>
      </c>
      <c r="H314" s="31">
        <v>649594.96</v>
      </c>
      <c r="I314" s="31">
        <v>744</v>
      </c>
      <c r="J314" s="31">
        <v>44.56</v>
      </c>
      <c r="K314" s="31">
        <v>456</v>
      </c>
      <c r="L314" s="31">
        <v>331.3</v>
      </c>
      <c r="M314" s="32">
        <f>(K314-L314)/L314*100</f>
        <v>37.639601569574396</v>
      </c>
      <c r="N314" s="168">
        <f>D314/D327*100</f>
        <v>0.55163300637412549</v>
      </c>
    </row>
    <row r="315" spans="1:14">
      <c r="A315" s="202"/>
      <c r="B315" s="197" t="s">
        <v>20</v>
      </c>
      <c r="C315" s="31">
        <v>2.8</v>
      </c>
      <c r="D315" s="31">
        <v>41.65</v>
      </c>
      <c r="E315" s="31">
        <v>215.66999999999985</v>
      </c>
      <c r="F315" s="12">
        <f>(D315-E315)/E315*100</f>
        <v>-80.688088283024967</v>
      </c>
      <c r="G315" s="31">
        <v>507</v>
      </c>
      <c r="H315" s="31">
        <v>10140</v>
      </c>
      <c r="I315" s="31">
        <v>178</v>
      </c>
      <c r="J315" s="31">
        <v>19.8</v>
      </c>
      <c r="K315" s="31">
        <v>70</v>
      </c>
      <c r="L315" s="31">
        <v>127.3</v>
      </c>
      <c r="M315" s="31">
        <f>(K315-L315)/L315*100</f>
        <v>-45.011783189316574</v>
      </c>
      <c r="N315" s="168">
        <f>D315/D328*100</f>
        <v>0.15356591564538971</v>
      </c>
    </row>
    <row r="316" spans="1:14">
      <c r="A316" s="202"/>
      <c r="B316" s="197" t="s">
        <v>21</v>
      </c>
      <c r="C316" s="31">
        <v>0</v>
      </c>
      <c r="D316" s="31">
        <v>10.580000000000002</v>
      </c>
      <c r="E316" s="31">
        <v>9.1700000000000017</v>
      </c>
      <c r="F316" s="12">
        <f>(D316-E316)/E316*100</f>
        <v>15.376226826608505</v>
      </c>
      <c r="G316" s="31">
        <v>4</v>
      </c>
      <c r="H316" s="31">
        <v>55681.97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68">
        <f>D316/D329*100</f>
        <v>0.23362372820161059</v>
      </c>
    </row>
    <row r="317" spans="1:14">
      <c r="A317" s="202"/>
      <c r="B317" s="197" t="s">
        <v>22</v>
      </c>
      <c r="C317" s="31">
        <v>0.24</v>
      </c>
      <c r="D317" s="31">
        <v>0.94000000000000006</v>
      </c>
      <c r="E317" s="31">
        <v>0.60000000000000009</v>
      </c>
      <c r="F317" s="12">
        <f>(D317-E317)/E317*100</f>
        <v>56.666666666666657</v>
      </c>
      <c r="G317" s="31">
        <v>94</v>
      </c>
      <c r="H317" s="31">
        <v>11469.5</v>
      </c>
      <c r="I317" s="31">
        <v>1</v>
      </c>
      <c r="J317" s="31">
        <v>0.31</v>
      </c>
      <c r="K317" s="31">
        <v>0.31</v>
      </c>
      <c r="L317" s="31">
        <v>1</v>
      </c>
      <c r="M317" s="31">
        <v>0</v>
      </c>
      <c r="N317" s="168">
        <f>D317/D330*100</f>
        <v>2.6672200773781428E-2</v>
      </c>
    </row>
    <row r="318" spans="1:14">
      <c r="A318" s="202"/>
      <c r="B318" s="197" t="s">
        <v>23</v>
      </c>
      <c r="C318" s="31">
        <v>0</v>
      </c>
      <c r="D318" s="31">
        <v>0</v>
      </c>
      <c r="E318" s="31">
        <v>0</v>
      </c>
      <c r="F318" s="12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68">
        <f>D318/D331*100</f>
        <v>0</v>
      </c>
    </row>
    <row r="319" spans="1:14">
      <c r="A319" s="202"/>
      <c r="B319" s="197" t="s">
        <v>24</v>
      </c>
      <c r="C319" s="31">
        <v>0.56999999999999995</v>
      </c>
      <c r="D319" s="31">
        <v>103.31</v>
      </c>
      <c r="E319" s="31">
        <v>40.18</v>
      </c>
      <c r="F319" s="12">
        <f>(D319-E319)/E319*100</f>
        <v>157.11796913887508</v>
      </c>
      <c r="G319" s="31">
        <v>303</v>
      </c>
      <c r="H319" s="31">
        <v>64202</v>
      </c>
      <c r="I319" s="31">
        <v>4</v>
      </c>
      <c r="J319" s="31">
        <v>0</v>
      </c>
      <c r="K319" s="31">
        <v>4</v>
      </c>
      <c r="L319" s="31">
        <v>1.56</v>
      </c>
      <c r="M319" s="31">
        <v>0</v>
      </c>
      <c r="N319" s="168">
        <f>D319/D332*100</f>
        <v>0.95293783429779388</v>
      </c>
    </row>
    <row r="320" spans="1:14">
      <c r="A320" s="202"/>
      <c r="B320" s="197" t="s">
        <v>25</v>
      </c>
      <c r="C320" s="31">
        <v>0</v>
      </c>
      <c r="D320" s="31">
        <v>0</v>
      </c>
      <c r="E320" s="31">
        <v>0</v>
      </c>
      <c r="F320" s="12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68">
        <f>D320/D333*100</f>
        <v>0</v>
      </c>
    </row>
    <row r="321" spans="1:14">
      <c r="A321" s="202"/>
      <c r="B321" s="197" t="s">
        <v>26</v>
      </c>
      <c r="C321" s="31">
        <v>5.64</v>
      </c>
      <c r="D321" s="31">
        <v>43.16</v>
      </c>
      <c r="E321" s="31">
        <v>54.400000000000006</v>
      </c>
      <c r="F321" s="12">
        <f>(D321-E321)/E321*100</f>
        <v>-20.661764705882369</v>
      </c>
      <c r="G321" s="31">
        <v>1974</v>
      </c>
      <c r="H321" s="31">
        <v>193202.69000000003</v>
      </c>
      <c r="I321" s="31">
        <v>138</v>
      </c>
      <c r="J321" s="31">
        <v>1.3</v>
      </c>
      <c r="K321" s="31">
        <v>26</v>
      </c>
      <c r="L321" s="31">
        <v>14.26</v>
      </c>
      <c r="M321" s="31">
        <v>0</v>
      </c>
      <c r="N321" s="168">
        <f>D321/D334*100</f>
        <v>0.24892164705761655</v>
      </c>
    </row>
    <row r="322" spans="1:14">
      <c r="A322" s="202"/>
      <c r="B322" s="197" t="s">
        <v>27</v>
      </c>
      <c r="C322" s="31">
        <v>0</v>
      </c>
      <c r="D322" s="31">
        <v>6.8999999999999995</v>
      </c>
      <c r="E322" s="31">
        <v>1.43</v>
      </c>
      <c r="F322" s="12">
        <f>(D322-E322)/E322*100</f>
        <v>382.51748251748251</v>
      </c>
      <c r="G322" s="31">
        <v>2</v>
      </c>
      <c r="H322" s="31">
        <v>7459.2300000000005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68">
        <f>D322/D335*100</f>
        <v>0.32352418628368851</v>
      </c>
    </row>
    <row r="323" spans="1:14">
      <c r="A323" s="202"/>
      <c r="B323" s="14" t="s">
        <v>28</v>
      </c>
      <c r="C323" s="31">
        <v>0</v>
      </c>
      <c r="D323" s="31">
        <v>0</v>
      </c>
      <c r="E323" s="31">
        <v>0</v>
      </c>
      <c r="F323" s="12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68">
        <f>D323/D336*100</f>
        <v>0</v>
      </c>
    </row>
    <row r="324" spans="1:14">
      <c r="A324" s="202"/>
      <c r="B324" s="14" t="s">
        <v>29</v>
      </c>
      <c r="C324" s="31">
        <v>0</v>
      </c>
      <c r="D324" s="34">
        <v>6.8999999999999995</v>
      </c>
      <c r="E324" s="34">
        <v>1.43</v>
      </c>
      <c r="F324" s="12">
        <f>(D324-E324)/E324*100</f>
        <v>382.51748251748251</v>
      </c>
      <c r="G324" s="34">
        <v>2</v>
      </c>
      <c r="H324" s="34">
        <v>7459.2300000000005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68">
        <f>D324/D337*100</f>
        <v>2.6533214289183378</v>
      </c>
    </row>
    <row r="325" spans="1:14">
      <c r="A325" s="202"/>
      <c r="B325" s="14" t="s">
        <v>30</v>
      </c>
      <c r="C325" s="31">
        <v>0</v>
      </c>
      <c r="D325" s="31">
        <v>0</v>
      </c>
      <c r="E325" s="31">
        <v>0</v>
      </c>
      <c r="F325" s="12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4">
        <v>0</v>
      </c>
      <c r="M325" s="31">
        <v>0</v>
      </c>
      <c r="N325" s="168">
        <f>D325/D338*100</f>
        <v>0</v>
      </c>
    </row>
    <row r="326" spans="1:14" ht="14.25" thickBot="1">
      <c r="A326" s="203"/>
      <c r="B326" s="15" t="s">
        <v>31</v>
      </c>
      <c r="C326" s="16">
        <f>C314+C316+C317+C318+C319+C320+C321+C322</f>
        <v>64.84</v>
      </c>
      <c r="D326" s="16">
        <f t="shared" ref="D326:E326" si="41">D314+D316+D317+D318+D319+D320+D321+D322</f>
        <v>638.14999999999986</v>
      </c>
      <c r="E326" s="16">
        <f t="shared" si="41"/>
        <v>828.0999999999998</v>
      </c>
      <c r="F326" s="17">
        <f>(D326-E326)/E326*100</f>
        <v>-22.938050960028981</v>
      </c>
      <c r="G326" s="16">
        <f t="shared" ref="G326:L326" si="42">G314+G316+G317+G318+G319+G320+G321+G322</f>
        <v>6480</v>
      </c>
      <c r="H326" s="16">
        <f t="shared" si="42"/>
        <v>981610.35</v>
      </c>
      <c r="I326" s="16">
        <f t="shared" si="42"/>
        <v>887</v>
      </c>
      <c r="J326" s="16">
        <f t="shared" si="42"/>
        <v>46.17</v>
      </c>
      <c r="K326" s="16">
        <f t="shared" si="42"/>
        <v>486.31</v>
      </c>
      <c r="L326" s="16">
        <f t="shared" si="42"/>
        <v>348.12</v>
      </c>
      <c r="M326" s="16">
        <f>(K326-L326)/L326*100</f>
        <v>39.696081810869813</v>
      </c>
      <c r="N326" s="169">
        <f>D326/D339*100</f>
        <v>0.42238268753998992</v>
      </c>
    </row>
    <row r="327" spans="1:14" ht="14.25" thickTop="1">
      <c r="A327" s="212" t="s">
        <v>48</v>
      </c>
      <c r="B327" s="18" t="s">
        <v>19</v>
      </c>
      <c r="C327" s="111">
        <f t="shared" ref="C327:C338" si="43">C6+C19+C32+C53+C66+C79+C100+C113+C126+C147+C160+C173+C194+C207+C220+C241+C254+C267+C288+C301+C314</f>
        <v>8641.4683849999965</v>
      </c>
      <c r="D327" s="111">
        <f t="shared" ref="D327:E327" si="44">D6+D19+D32+D53+D66+D79+D100+D113+D126+D147+D160+D173+D194+D207+D220+D241+D254+D267+D288+D301+D314</f>
        <v>85792.545864999993</v>
      </c>
      <c r="E327" s="111">
        <f t="shared" si="44"/>
        <v>79706.42505000002</v>
      </c>
      <c r="F327" s="157">
        <f>(D327-E327)/E327*100</f>
        <v>7.6356715423908872</v>
      </c>
      <c r="G327" s="111">
        <f t="shared" ref="G327:G338" si="45">G6+G19+G32+G53+G66+G79+G100+G113+G126+G147+G160+G173+G194+G207+G220+G241+G254+G267+G288+G301+G314</f>
        <v>636000</v>
      </c>
      <c r="H327" s="111">
        <f t="shared" ref="H327:K327" si="46">H6+H19+H32+H53+H66+H79+H100+H113+H126+H147+H160+H173+H194+H207+H220+H241+H254+H267+H288+H301+H314</f>
        <v>91120862.472087994</v>
      </c>
      <c r="I327" s="111">
        <f t="shared" si="46"/>
        <v>73259</v>
      </c>
      <c r="J327" s="111">
        <f t="shared" si="46"/>
        <v>10249.733951</v>
      </c>
      <c r="K327" s="111">
        <f t="shared" si="46"/>
        <v>55533.271327000002</v>
      </c>
      <c r="L327" s="111">
        <f t="shared" ref="L327:L338" si="47">L6+L19+L32+L53+L66+L79+L100+L113+L126+L147+L160+L173+L194+L207+L220+L241+L254+L267+L288+L301+L314</f>
        <v>38788.185848000008</v>
      </c>
      <c r="M327" s="111">
        <f t="shared" ref="M327:M339" si="48">(K327-L327)/L327*100</f>
        <v>43.170581745223338</v>
      </c>
      <c r="N327" s="170">
        <f>D327/D339*100</f>
        <v>56.78490338220881</v>
      </c>
    </row>
    <row r="328" spans="1:14">
      <c r="A328" s="213"/>
      <c r="B328" s="197" t="s">
        <v>20</v>
      </c>
      <c r="C328" s="31">
        <f t="shared" si="43"/>
        <v>2813.7768910000018</v>
      </c>
      <c r="D328" s="31">
        <f t="shared" ref="D328:E328" si="49">D7+D20+D33+D54+D67+D80+D101+D114+D127+D148+D161+D174+D195+D208+D221+D242+D255+D268+D289+D302+D315</f>
        <v>27121.903858000012</v>
      </c>
      <c r="E328" s="31">
        <f t="shared" si="49"/>
        <v>25819.851484999996</v>
      </c>
      <c r="F328" s="155">
        <f>(D328-E328)/E328*100</f>
        <v>5.0428344785656192</v>
      </c>
      <c r="G328" s="31">
        <f t="shared" si="45"/>
        <v>327364</v>
      </c>
      <c r="H328" s="31">
        <f t="shared" ref="H328:K328" si="50">H7+H20+H33+H54+H67+H80+H101+H114+H127+H148+H161+H174+H195+H208+H221+H242+H255+H268+H289+H302+H315</f>
        <v>8457852</v>
      </c>
      <c r="I328" s="31">
        <f t="shared" si="50"/>
        <v>41200</v>
      </c>
      <c r="J328" s="31">
        <f t="shared" si="50"/>
        <v>4139.8810009999979</v>
      </c>
      <c r="K328" s="31">
        <f t="shared" si="50"/>
        <v>21472.359128000004</v>
      </c>
      <c r="L328" s="31">
        <f t="shared" si="47"/>
        <v>13600.764310999999</v>
      </c>
      <c r="M328" s="31">
        <f t="shared" si="48"/>
        <v>57.876121054708904</v>
      </c>
      <c r="N328" s="168">
        <f>D328/D339*100</f>
        <v>17.951614264269008</v>
      </c>
    </row>
    <row r="329" spans="1:14">
      <c r="A329" s="213"/>
      <c r="B329" s="197" t="s">
        <v>21</v>
      </c>
      <c r="C329" s="31">
        <f t="shared" si="43"/>
        <v>144.36521199999967</v>
      </c>
      <c r="D329" s="31">
        <f t="shared" ref="D329:E329" si="51">D8+D21+D34+D55+D68+D81+D102+D115+D128+D149+D162+D175+D196+D209+D222+D243+D256+D269+D290+D303+D316</f>
        <v>4528.6495859999995</v>
      </c>
      <c r="E329" s="31">
        <f t="shared" si="51"/>
        <v>3182.9365120000002</v>
      </c>
      <c r="F329" s="155">
        <f>(D329-E329)/E329*100</f>
        <v>42.278979455811374</v>
      </c>
      <c r="G329" s="31">
        <f t="shared" si="45"/>
        <v>3428</v>
      </c>
      <c r="H329" s="31">
        <f t="shared" ref="H329:K329" si="52">H8+H21+H34+H55+H68+H81+H102+H115+H128+H149+H162+H175+H196+H209+H222+H243+H256+H269+H290+H303+H316</f>
        <v>5643922.867567</v>
      </c>
      <c r="I329" s="31">
        <f t="shared" si="52"/>
        <v>422</v>
      </c>
      <c r="J329" s="31">
        <f t="shared" si="52"/>
        <v>499.97963600000003</v>
      </c>
      <c r="K329" s="31">
        <f t="shared" si="52"/>
        <v>2890.2395170000004</v>
      </c>
      <c r="L329" s="31">
        <f t="shared" si="47"/>
        <v>1343.5293830000001</v>
      </c>
      <c r="M329" s="31">
        <f t="shared" si="48"/>
        <v>115.12291086230752</v>
      </c>
      <c r="N329" s="168">
        <f>D329/D339*100</f>
        <v>2.9974507295487625</v>
      </c>
    </row>
    <row r="330" spans="1:14">
      <c r="A330" s="213"/>
      <c r="B330" s="197" t="s">
        <v>22</v>
      </c>
      <c r="C330" s="31">
        <f t="shared" si="43"/>
        <v>491.69666000000029</v>
      </c>
      <c r="D330" s="31">
        <f t="shared" ref="D330:E330" si="53">D9+D22+D35+D56+D69+D82+D103+D116+D129+D150+D163+D176+D197+D210+D223+D244+D257+D270+D291+D304+D317</f>
        <v>3524.2686120000003</v>
      </c>
      <c r="E330" s="31">
        <f t="shared" si="53"/>
        <v>2209.3615110000005</v>
      </c>
      <c r="F330" s="155">
        <f>(D330-E330)/E330*100</f>
        <v>59.515253364074717</v>
      </c>
      <c r="G330" s="31">
        <f t="shared" si="45"/>
        <v>242321</v>
      </c>
      <c r="H330" s="31">
        <f t="shared" ref="H330:K330" si="54">H9+H22+H35+H56+H69+H82+H103+H116+H129+H150+H163+H176+H197+H210+H223+H244+H257+H270+H291+H304+H317</f>
        <v>8063249.6946709985</v>
      </c>
      <c r="I330" s="31">
        <f t="shared" si="54"/>
        <v>4203</v>
      </c>
      <c r="J330" s="31">
        <f t="shared" si="54"/>
        <v>164.41293599999997</v>
      </c>
      <c r="K330" s="31">
        <f t="shared" si="54"/>
        <v>671.323624</v>
      </c>
      <c r="L330" s="31">
        <f t="shared" si="47"/>
        <v>705.34030799999994</v>
      </c>
      <c r="M330" s="31">
        <f t="shared" si="48"/>
        <v>-4.8227335959934878</v>
      </c>
      <c r="N330" s="168">
        <f>D330/D339*100</f>
        <v>2.3326648091348279</v>
      </c>
    </row>
    <row r="331" spans="1:14">
      <c r="A331" s="213"/>
      <c r="B331" s="197" t="s">
        <v>23</v>
      </c>
      <c r="C331" s="31">
        <f t="shared" si="43"/>
        <v>24.973234559999987</v>
      </c>
      <c r="D331" s="31">
        <f t="shared" ref="D331:E331" si="55">D10+D23+D36+D57+D70+D83+D104+D117+D130+D151+D164+D177+D198+D211+D224+D245+D258+D271+D292+D305+D318</f>
        <v>409.47604588000007</v>
      </c>
      <c r="E331" s="31">
        <f t="shared" si="55"/>
        <v>306.13652197000005</v>
      </c>
      <c r="F331" s="155">
        <f>(D331-E331)/E331*100</f>
        <v>33.756025986382248</v>
      </c>
      <c r="G331" s="31">
        <f t="shared" si="45"/>
        <v>4994</v>
      </c>
      <c r="H331" s="31">
        <f t="shared" ref="H331:K331" si="56">H10+H23+H36+H57+H70+H83+H104+H117+H130+H151+H164+H177+H198+H211+H224+H245+H258+H271+H292+H305+H318</f>
        <v>1817093.68455546</v>
      </c>
      <c r="I331" s="31">
        <f t="shared" si="56"/>
        <v>57</v>
      </c>
      <c r="J331" s="31">
        <f t="shared" si="56"/>
        <v>0.9303189999999999</v>
      </c>
      <c r="K331" s="31">
        <f t="shared" si="56"/>
        <v>75.653930000000003</v>
      </c>
      <c r="L331" s="31">
        <f t="shared" si="47"/>
        <v>53.905709000000002</v>
      </c>
      <c r="M331" s="31">
        <f t="shared" si="48"/>
        <v>40.344930812430277</v>
      </c>
      <c r="N331" s="168">
        <f>D331/D339*100</f>
        <v>0.27102654977989921</v>
      </c>
    </row>
    <row r="332" spans="1:14">
      <c r="A332" s="213"/>
      <c r="B332" s="197" t="s">
        <v>24</v>
      </c>
      <c r="C332" s="31">
        <f t="shared" si="43"/>
        <v>614.4031030000001</v>
      </c>
      <c r="D332" s="31">
        <f t="shared" ref="D332:E332" si="57">D11+D24+D37+D58+D71+D84+D105+D118+D131+D152+D165+D178+D199+D212+D225+D246+D259+D272+D293+D306+D319</f>
        <v>10841.210862</v>
      </c>
      <c r="E332" s="31">
        <f t="shared" si="57"/>
        <v>8930.388950999999</v>
      </c>
      <c r="F332" s="155">
        <f>(D332-E332)/E332*100</f>
        <v>21.396849806704473</v>
      </c>
      <c r="G332" s="31">
        <f t="shared" si="45"/>
        <v>80613</v>
      </c>
      <c r="H332" s="31">
        <f t="shared" ref="H332:K332" si="58">H11+H24+H37+H58+H71+H84+H105+H118+H131+H152+H165+H178+H199+H212+H225+H246+H259+H272+H293+H306+H319</f>
        <v>17204018.009826001</v>
      </c>
      <c r="I332" s="31">
        <f t="shared" si="58"/>
        <v>2260</v>
      </c>
      <c r="J332" s="31">
        <f t="shared" si="58"/>
        <v>732.62028199999997</v>
      </c>
      <c r="K332" s="31">
        <f t="shared" si="58"/>
        <v>4065.11304875</v>
      </c>
      <c r="L332" s="31">
        <f t="shared" si="47"/>
        <v>4045.0131158500003</v>
      </c>
      <c r="M332" s="31">
        <f t="shared" si="48"/>
        <v>0.49690649509243806</v>
      </c>
      <c r="N332" s="168">
        <f>D332/D339*100</f>
        <v>7.1756480139141141</v>
      </c>
    </row>
    <row r="333" spans="1:14">
      <c r="A333" s="213"/>
      <c r="B333" s="197" t="s">
        <v>25</v>
      </c>
      <c r="C333" s="31">
        <f t="shared" si="43"/>
        <v>1406.2576870000003</v>
      </c>
      <c r="D333" s="31">
        <f t="shared" ref="D333:E333" si="59">D12+D25+D38+D59+D72+D85+D106+D119+D132+D153+D166+D179+D200+D213+D226+D247+D260+D273+D294+D307+D320</f>
        <v>26515.668294999996</v>
      </c>
      <c r="E333" s="31">
        <f t="shared" si="59"/>
        <v>18196.556261000002</v>
      </c>
      <c r="F333" s="155">
        <f>(D333-E333)/E333*100</f>
        <v>45.718057387759877</v>
      </c>
      <c r="G333" s="31">
        <f t="shared" si="45"/>
        <v>6142</v>
      </c>
      <c r="H333" s="31">
        <f t="shared" ref="H333:K333" si="60">H12+H25+H38+H59+H72+H85+H106+H119+H132+H153+H166+H179+H200+H213+H226+H247+H260+H273+H294+H307+H320</f>
        <v>1016367.555392</v>
      </c>
      <c r="I333" s="31">
        <f t="shared" si="60"/>
        <v>9459</v>
      </c>
      <c r="J333" s="31">
        <f t="shared" si="60"/>
        <v>4224.8731299999999</v>
      </c>
      <c r="K333" s="31">
        <f t="shared" si="60"/>
        <v>10901.102882999998</v>
      </c>
      <c r="L333" s="31">
        <f t="shared" si="47"/>
        <v>5619.614877</v>
      </c>
      <c r="M333" s="31">
        <f t="shared" si="48"/>
        <v>93.983095311675356</v>
      </c>
      <c r="N333" s="168">
        <f>D333/D339*100</f>
        <v>17.550355302610676</v>
      </c>
    </row>
    <row r="334" spans="1:14">
      <c r="A334" s="213"/>
      <c r="B334" s="197" t="s">
        <v>26</v>
      </c>
      <c r="C334" s="31">
        <f t="shared" si="43"/>
        <v>1221.4324520000034</v>
      </c>
      <c r="D334" s="31">
        <f t="shared" ref="D334:E334" si="61">D13+D26+D39+D60+D73+D86+D107+D120+D133+D154+D167+D180+D201+D214+D227+D248+D261+D274+D295+D308+D321</f>
        <v>17338.789337999995</v>
      </c>
      <c r="E334" s="31">
        <f t="shared" si="61"/>
        <v>18032.904914000006</v>
      </c>
      <c r="F334" s="155">
        <f>(D334-E334)/E334*100</f>
        <v>-3.8491611823513154</v>
      </c>
      <c r="G334" s="31">
        <f t="shared" si="45"/>
        <v>827232</v>
      </c>
      <c r="H334" s="31">
        <f t="shared" ref="H334:K334" si="62">H13+H26+H39+H60+H73+H86+H107+H120+H133+H154+H167+H180+H201+H214+H227+H248+H261+H274+H295+H308+H321</f>
        <v>163485022.58899498</v>
      </c>
      <c r="I334" s="31">
        <f t="shared" si="62"/>
        <v>274429</v>
      </c>
      <c r="J334" s="31">
        <f t="shared" si="62"/>
        <v>2462.1717389999999</v>
      </c>
      <c r="K334" s="31">
        <f t="shared" si="62"/>
        <v>11636.633666000002</v>
      </c>
      <c r="L334" s="31">
        <f t="shared" si="47"/>
        <v>8915.8197360000031</v>
      </c>
      <c r="M334" s="31">
        <f t="shared" si="48"/>
        <v>30.516699648087158</v>
      </c>
      <c r="N334" s="168">
        <f>D334/D339*100</f>
        <v>11.476305632334343</v>
      </c>
    </row>
    <row r="335" spans="1:14">
      <c r="A335" s="213"/>
      <c r="B335" s="197" t="s">
        <v>27</v>
      </c>
      <c r="C335" s="31">
        <f t="shared" si="43"/>
        <v>114.44393500000001</v>
      </c>
      <c r="D335" s="31">
        <f t="shared" ref="D335:E335" si="63">D14+D27+D40+D61+D74+D87+D108+D121+D134+D155+D168+D181+D202+D215+D228+D249+D262+D275+D296+D309+D322</f>
        <v>2132.76172</v>
      </c>
      <c r="E335" s="31">
        <f t="shared" si="63"/>
        <v>3294.8877029999999</v>
      </c>
      <c r="F335" s="155">
        <f>(D335-E335)/E335*100</f>
        <v>-35.270579387026835</v>
      </c>
      <c r="G335" s="31">
        <f t="shared" si="45"/>
        <v>39989</v>
      </c>
      <c r="H335" s="31">
        <f t="shared" ref="H335:K335" si="64">H14+H27+H40+H61+H74+H87+H108+H121+H134+H155+H168+H181+H202+H215+H228+H249+H262+H275+H296+H309+H322</f>
        <v>525502.53851499909</v>
      </c>
      <c r="I335" s="31">
        <f t="shared" si="64"/>
        <v>194</v>
      </c>
      <c r="J335" s="31">
        <f t="shared" si="64"/>
        <v>156.63172199999997</v>
      </c>
      <c r="K335" s="31">
        <f t="shared" si="64"/>
        <v>2244.3492889999998</v>
      </c>
      <c r="L335" s="31">
        <f t="shared" si="47"/>
        <v>1445.297129</v>
      </c>
      <c r="M335" s="31">
        <f t="shared" si="48"/>
        <v>55.286359044583676</v>
      </c>
      <c r="N335" s="168">
        <f>D335/D339*100</f>
        <v>1.4116455804685601</v>
      </c>
    </row>
    <row r="336" spans="1:14">
      <c r="A336" s="213"/>
      <c r="B336" s="14" t="s">
        <v>28</v>
      </c>
      <c r="C336" s="31">
        <f t="shared" si="43"/>
        <v>0</v>
      </c>
      <c r="D336" s="31">
        <f t="shared" ref="D336:E336" si="65">D15+D28+D41+D62+D75+D88+D109+D122+D135+D156+D169+D182+D203+D216+D229+D250+D263+D276+D297+D310+D323</f>
        <v>308.06656900000002</v>
      </c>
      <c r="E336" s="31">
        <f t="shared" si="65"/>
        <v>237.55477100000002</v>
      </c>
      <c r="F336" s="155">
        <f>(D336-E336)/E336*100</f>
        <v>29.68233292186752</v>
      </c>
      <c r="G336" s="31">
        <f t="shared" si="45"/>
        <v>102</v>
      </c>
      <c r="H336" s="31">
        <f t="shared" ref="H336:K336" si="66">H15+H28+H41+H62+H75+H88+H109+H122+H135+H156+H169+H182+H203+H216+H229+H250+H263+H276+H297+H310+H323</f>
        <v>68576.246744000004</v>
      </c>
      <c r="I336" s="31">
        <f t="shared" si="66"/>
        <v>1</v>
      </c>
      <c r="J336" s="31">
        <f t="shared" si="66"/>
        <v>0</v>
      </c>
      <c r="K336" s="31">
        <f t="shared" si="66"/>
        <v>3.7379500000000001</v>
      </c>
      <c r="L336" s="31">
        <f t="shared" si="47"/>
        <v>11.45</v>
      </c>
      <c r="M336" s="31">
        <f>(K336-L336)/L336*100</f>
        <v>-67.35414847161573</v>
      </c>
      <c r="N336" s="168">
        <f>D336/D339*100</f>
        <v>0.20390501505201564</v>
      </c>
    </row>
    <row r="337" spans="1:14">
      <c r="A337" s="213"/>
      <c r="B337" s="14" t="s">
        <v>29</v>
      </c>
      <c r="C337" s="31">
        <f t="shared" si="43"/>
        <v>2.0278000000000191</v>
      </c>
      <c r="D337" s="31">
        <f>D16+D29+D42+D63+D76+D89+D110+D123+D136+D157+D170+D183+D204+D217+D230+D251+D264+D277+D298+D311+D324</f>
        <v>260.05141800000001</v>
      </c>
      <c r="E337" s="31">
        <f t="shared" ref="E337" si="67">E16+E29+E42+E63+E76+E89+E110+E123+E136+E157+E170+E183+E204+E217+E230+E251+E264+E277+E298+E311+E324</f>
        <v>182.97648699999999</v>
      </c>
      <c r="F337" s="155">
        <f>(D337-E337)/E337*100</f>
        <v>42.122860846049591</v>
      </c>
      <c r="G337" s="31">
        <f t="shared" si="45"/>
        <v>180</v>
      </c>
      <c r="H337" s="31">
        <f t="shared" ref="H337:K337" si="68">H16+H29+H42+H63+H76+H89+H110+H123+H136+H157+H170+H183+H204+H217+H230+H251+H264+H277+H298+H311+H324</f>
        <v>130526.17618400001</v>
      </c>
      <c r="I337" s="31">
        <f t="shared" si="68"/>
        <v>7</v>
      </c>
      <c r="J337" s="31">
        <f t="shared" si="68"/>
        <v>0</v>
      </c>
      <c r="K337" s="31">
        <f t="shared" si="68"/>
        <v>51.104600000000005</v>
      </c>
      <c r="L337" s="31">
        <f t="shared" si="47"/>
        <v>10.796522000000001</v>
      </c>
      <c r="M337" s="31">
        <f t="shared" si="48"/>
        <v>373.34317477424668</v>
      </c>
      <c r="N337" s="168">
        <f>D337/D339*100</f>
        <v>0.17212444853627726</v>
      </c>
    </row>
    <row r="338" spans="1:14">
      <c r="A338" s="213"/>
      <c r="B338" s="14" t="s">
        <v>30</v>
      </c>
      <c r="C338" s="31">
        <f t="shared" si="43"/>
        <v>83.198317999999972</v>
      </c>
      <c r="D338" s="31">
        <f t="shared" ref="D338:E338" si="69">D17+D30+D43+D64+D77+D90+D111+D124+D137+D158+D171+D184+D205+D218+D231+D252+D265+D278+D299+D312+D325</f>
        <v>1189.2148179999999</v>
      </c>
      <c r="E338" s="31">
        <f t="shared" si="69"/>
        <v>2648.5057149999998</v>
      </c>
      <c r="F338" s="155">
        <f>(D338-E338)/E338*100</f>
        <v>-55.098650108066693</v>
      </c>
      <c r="G338" s="31">
        <f t="shared" si="45"/>
        <v>916</v>
      </c>
      <c r="H338" s="31">
        <f t="shared" ref="H338:K338" si="70">H17+H30+H43+H64+H77+H90+H111+H124+H137+H158+H171+H184+H205+H218+H231+H252+H265+H278+H299+H312+H325</f>
        <v>128648.42008699998</v>
      </c>
      <c r="I338" s="31">
        <f t="shared" si="70"/>
        <v>165</v>
      </c>
      <c r="J338" s="31">
        <f t="shared" si="70"/>
        <v>156.52819599999998</v>
      </c>
      <c r="K338" s="31">
        <f t="shared" si="70"/>
        <v>2186.4504699999998</v>
      </c>
      <c r="L338" s="31">
        <f t="shared" si="47"/>
        <v>1430.7725800000001</v>
      </c>
      <c r="M338" s="31">
        <f t="shared" si="48"/>
        <v>52.81607297785925</v>
      </c>
      <c r="N338" s="168">
        <f>D338/D339*100</f>
        <v>0.7871248936601426</v>
      </c>
    </row>
    <row r="339" spans="1:14" ht="14.25" thickBot="1">
      <c r="A339" s="282"/>
      <c r="B339" s="35" t="s">
        <v>49</v>
      </c>
      <c r="C339" s="36">
        <f>C327+C329+C330+C331+C332+C333+C334+C335</f>
        <v>12659.040668559997</v>
      </c>
      <c r="D339" s="36">
        <f>D327+D329+D330+D331+D332+D333+D334+D335</f>
        <v>151083.37032387999</v>
      </c>
      <c r="E339" s="36">
        <f t="shared" ref="E339:L339" si="71">E327+E329+E330+E331+E332+E333+E334+E335</f>
        <v>133859.59742397</v>
      </c>
      <c r="F339" s="283">
        <f>(D339-E339)/E339*100</f>
        <v>12.867043702034742</v>
      </c>
      <c r="G339" s="36">
        <f>G327+G329+G330+G331+G332+G333+G334+G335</f>
        <v>1840719</v>
      </c>
      <c r="H339" s="36">
        <f t="shared" si="71"/>
        <v>288876039.41160941</v>
      </c>
      <c r="I339" s="36">
        <f t="shared" si="71"/>
        <v>364283</v>
      </c>
      <c r="J339" s="36">
        <f t="shared" si="71"/>
        <v>18491.353714999997</v>
      </c>
      <c r="K339" s="36">
        <f t="shared" si="71"/>
        <v>88017.687284749991</v>
      </c>
      <c r="L339" s="36">
        <f t="shared" si="71"/>
        <v>60916.706105850011</v>
      </c>
      <c r="M339" s="36">
        <f t="shared" si="48"/>
        <v>44.488585991187385</v>
      </c>
      <c r="N339" s="284"/>
    </row>
    <row r="340" spans="1:14">
      <c r="A340" s="43" t="s">
        <v>50</v>
      </c>
      <c r="B340" s="43"/>
      <c r="C340" s="43"/>
      <c r="D340" s="43"/>
      <c r="E340" s="43"/>
      <c r="F340" s="163"/>
      <c r="G340" s="43"/>
      <c r="H340" s="43"/>
      <c r="I340" s="43"/>
    </row>
    <row r="341" spans="1:14">
      <c r="A341" s="43" t="s">
        <v>51</v>
      </c>
      <c r="B341" s="43"/>
      <c r="C341" s="43"/>
      <c r="D341" s="43"/>
      <c r="E341" s="43"/>
      <c r="F341" s="163"/>
      <c r="G341" s="43"/>
      <c r="H341" s="43"/>
      <c r="I341" s="43"/>
    </row>
  </sheetData>
  <mergeCells count="106"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J25" sqref="J25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23" t="s">
        <v>119</v>
      </c>
      <c r="B2" s="223"/>
      <c r="C2" s="223"/>
      <c r="D2" s="223"/>
      <c r="E2" s="223"/>
      <c r="F2" s="223"/>
      <c r="G2" s="223"/>
      <c r="H2" s="223"/>
    </row>
    <row r="3" spans="1:8" ht="14.25" thickBot="1">
      <c r="B3" s="45"/>
      <c r="C3" s="224" t="s">
        <v>122</v>
      </c>
      <c r="D3" s="224"/>
      <c r="E3" s="224"/>
      <c r="F3" s="224"/>
      <c r="G3" s="224" t="s">
        <v>52</v>
      </c>
      <c r="H3" s="224"/>
    </row>
    <row r="4" spans="1:8">
      <c r="A4" s="230" t="s">
        <v>53</v>
      </c>
      <c r="B4" s="46" t="s">
        <v>54</v>
      </c>
      <c r="C4" s="225" t="s">
        <v>4</v>
      </c>
      <c r="D4" s="226"/>
      <c r="E4" s="226"/>
      <c r="F4" s="227"/>
      <c r="G4" s="228" t="s">
        <v>5</v>
      </c>
      <c r="H4" s="229"/>
    </row>
    <row r="5" spans="1:8">
      <c r="A5" s="222"/>
      <c r="B5" s="47" t="s">
        <v>55</v>
      </c>
      <c r="C5" s="231" t="s">
        <v>9</v>
      </c>
      <c r="D5" s="231" t="s">
        <v>10</v>
      </c>
      <c r="E5" s="231" t="s">
        <v>11</v>
      </c>
      <c r="F5" s="172" t="s">
        <v>12</v>
      </c>
      <c r="G5" s="231" t="s">
        <v>13</v>
      </c>
      <c r="H5" s="233" t="s">
        <v>14</v>
      </c>
    </row>
    <row r="6" spans="1:8">
      <c r="A6" s="222"/>
      <c r="B6" s="174" t="s">
        <v>16</v>
      </c>
      <c r="C6" s="232"/>
      <c r="D6" s="232"/>
      <c r="E6" s="232"/>
      <c r="F6" s="173" t="s">
        <v>17</v>
      </c>
      <c r="G6" s="232"/>
      <c r="H6" s="234"/>
    </row>
    <row r="7" spans="1:8">
      <c r="A7" s="222" t="s">
        <v>56</v>
      </c>
      <c r="B7" s="48" t="s">
        <v>19</v>
      </c>
      <c r="C7" s="71">
        <v>8.9639820000000014</v>
      </c>
      <c r="D7" s="71">
        <v>87.339072999999999</v>
      </c>
      <c r="E7" s="71">
        <v>67.376176999999998</v>
      </c>
      <c r="F7" s="12">
        <f t="shared" ref="F7:F27" si="0">(D7-E7)/E7*100</f>
        <v>29.62901264047677</v>
      </c>
      <c r="G7" s="72">
        <v>1044</v>
      </c>
      <c r="H7" s="108">
        <v>113106.6</v>
      </c>
    </row>
    <row r="8" spans="1:8" ht="14.25" thickBot="1">
      <c r="A8" s="221"/>
      <c r="B8" s="50" t="s">
        <v>20</v>
      </c>
      <c r="C8" s="71">
        <v>3.7094390000000033</v>
      </c>
      <c r="D8" s="72">
        <v>39.967970000000001</v>
      </c>
      <c r="E8" s="72">
        <v>29.782146000000001</v>
      </c>
      <c r="F8" s="12">
        <f t="shared" si="0"/>
        <v>34.20110827473615</v>
      </c>
      <c r="G8" s="72">
        <v>568</v>
      </c>
      <c r="H8" s="108">
        <v>11360</v>
      </c>
    </row>
    <row r="9" spans="1:8" ht="14.25" thickTop="1">
      <c r="A9" s="220" t="s">
        <v>57</v>
      </c>
      <c r="B9" s="53" t="s">
        <v>19</v>
      </c>
      <c r="C9" s="19">
        <v>12.26</v>
      </c>
      <c r="D9" s="19">
        <v>104.89</v>
      </c>
      <c r="E9" s="19">
        <v>93.2</v>
      </c>
      <c r="F9" s="12">
        <f t="shared" si="0"/>
        <v>12.54291845493562</v>
      </c>
      <c r="G9" s="20">
        <v>1096</v>
      </c>
      <c r="H9" s="54">
        <v>130664.34</v>
      </c>
    </row>
    <row r="10" spans="1:8" ht="14.25" thickBot="1">
      <c r="A10" s="221"/>
      <c r="B10" s="50" t="s">
        <v>20</v>
      </c>
      <c r="C10" s="20">
        <v>5.25</v>
      </c>
      <c r="D10" s="20">
        <v>43.96</v>
      </c>
      <c r="E10" s="20">
        <v>39</v>
      </c>
      <c r="F10" s="12">
        <f t="shared" si="0"/>
        <v>12.717948717948721</v>
      </c>
      <c r="G10" s="20">
        <v>574</v>
      </c>
      <c r="H10" s="54">
        <v>11316</v>
      </c>
    </row>
    <row r="11" spans="1:8" ht="14.25" thickTop="1">
      <c r="A11" s="220" t="s">
        <v>58</v>
      </c>
      <c r="B11" s="174" t="s">
        <v>19</v>
      </c>
      <c r="C11" s="101">
        <v>27.282637000000008</v>
      </c>
      <c r="D11" s="101">
        <v>83.351305000000011</v>
      </c>
      <c r="E11" s="100">
        <v>37.491745000000002</v>
      </c>
      <c r="F11" s="12">
        <f t="shared" si="0"/>
        <v>122.31908650824337</v>
      </c>
      <c r="G11" s="71">
        <v>1106</v>
      </c>
      <c r="H11" s="102">
        <v>55321.863363999997</v>
      </c>
    </row>
    <row r="12" spans="1:8" ht="14.25" thickBot="1">
      <c r="A12" s="221"/>
      <c r="B12" s="50" t="s">
        <v>20</v>
      </c>
      <c r="C12" s="101">
        <v>25.666547000000001</v>
      </c>
      <c r="D12" s="101">
        <v>73.585806000000005</v>
      </c>
      <c r="E12" s="100">
        <v>29.592962</v>
      </c>
      <c r="F12" s="12">
        <f t="shared" si="0"/>
        <v>148.65981985851909</v>
      </c>
      <c r="G12" s="103">
        <v>1000</v>
      </c>
      <c r="H12" s="104">
        <v>20000</v>
      </c>
    </row>
    <row r="13" spans="1:8" ht="14.25" thickTop="1">
      <c r="A13" s="217" t="s">
        <v>59</v>
      </c>
      <c r="B13" s="56" t="s">
        <v>19</v>
      </c>
      <c r="C13" s="32">
        <v>9.3066960000000201</v>
      </c>
      <c r="D13" s="32">
        <v>112.69989200000001</v>
      </c>
      <c r="E13" s="32">
        <v>37.998714</v>
      </c>
      <c r="F13" s="12">
        <f t="shared" si="0"/>
        <v>196.58870034391163</v>
      </c>
      <c r="G13" s="32">
        <v>1173</v>
      </c>
      <c r="H13" s="55">
        <v>133182.713212</v>
      </c>
    </row>
    <row r="14" spans="1:8" ht="14.25" thickBot="1">
      <c r="A14" s="219"/>
      <c r="B14" s="50" t="s">
        <v>20</v>
      </c>
      <c r="C14" s="16">
        <v>3.6382099999999999</v>
      </c>
      <c r="D14" s="16">
        <v>43.967725999999999</v>
      </c>
      <c r="E14" s="16">
        <v>13.846726</v>
      </c>
      <c r="F14" s="12">
        <f t="shared" si="0"/>
        <v>217.53156666781734</v>
      </c>
      <c r="G14" s="16">
        <v>616</v>
      </c>
      <c r="H14" s="52">
        <v>12300</v>
      </c>
    </row>
    <row r="15" spans="1:8" ht="14.25" thickTop="1">
      <c r="A15" s="220" t="s">
        <v>60</v>
      </c>
      <c r="B15" s="174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21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17" t="s">
        <v>61</v>
      </c>
      <c r="B17" s="174" t="s">
        <v>19</v>
      </c>
      <c r="C17" s="32">
        <v>0</v>
      </c>
      <c r="D17" s="32">
        <v>0</v>
      </c>
      <c r="E17" s="71">
        <v>0</v>
      </c>
      <c r="F17" s="12" t="e">
        <f t="shared" si="0"/>
        <v>#DIV/0!</v>
      </c>
      <c r="G17" s="32">
        <v>0</v>
      </c>
      <c r="H17" s="55">
        <v>0</v>
      </c>
    </row>
    <row r="18" spans="1:8" ht="14.25" thickBot="1">
      <c r="A18" s="217"/>
      <c r="B18" s="50" t="s">
        <v>20</v>
      </c>
      <c r="C18" s="16">
        <v>0</v>
      </c>
      <c r="D18" s="16">
        <v>0</v>
      </c>
      <c r="E18" s="72">
        <v>0</v>
      </c>
      <c r="F18" s="12" t="e">
        <f t="shared" si="0"/>
        <v>#DIV/0!</v>
      </c>
      <c r="G18" s="16">
        <v>0</v>
      </c>
      <c r="H18" s="52">
        <v>0</v>
      </c>
    </row>
    <row r="19" spans="1:8" ht="14.25" thickTop="1">
      <c r="A19" s="218" t="s">
        <v>62</v>
      </c>
      <c r="B19" s="56" t="s">
        <v>19</v>
      </c>
      <c r="C19" s="32">
        <v>31.994</v>
      </c>
      <c r="D19" s="32">
        <v>290.79169999999999</v>
      </c>
      <c r="E19" s="32">
        <v>298.81169999999997</v>
      </c>
      <c r="F19" s="12">
        <f t="shared" si="0"/>
        <v>-2.6839645167843105</v>
      </c>
      <c r="G19" s="31">
        <v>2800</v>
      </c>
      <c r="H19" s="55">
        <v>340909.29560000001</v>
      </c>
    </row>
    <row r="20" spans="1:8" ht="14.25" thickBot="1">
      <c r="A20" s="219"/>
      <c r="B20" s="50" t="s">
        <v>20</v>
      </c>
      <c r="C20" s="51">
        <v>11.936</v>
      </c>
      <c r="D20" s="51">
        <v>95.317099999999996</v>
      </c>
      <c r="E20" s="51">
        <v>66.419399999999996</v>
      </c>
      <c r="F20" s="12">
        <f t="shared" si="0"/>
        <v>43.507920878538506</v>
      </c>
      <c r="G20" s="16">
        <v>1219</v>
      </c>
      <c r="H20" s="177">
        <v>23520</v>
      </c>
    </row>
    <row r="21" spans="1:8" ht="14.25" thickTop="1">
      <c r="A21" s="220" t="s">
        <v>63</v>
      </c>
      <c r="B21" s="174" t="s">
        <v>19</v>
      </c>
      <c r="C21" s="71">
        <v>0</v>
      </c>
      <c r="D21" s="106">
        <v>0</v>
      </c>
      <c r="E21" s="106">
        <v>0</v>
      </c>
      <c r="F21" s="12" t="e">
        <f t="shared" si="0"/>
        <v>#DIV/0!</v>
      </c>
      <c r="G21" s="72">
        <v>0</v>
      </c>
      <c r="H21" s="108">
        <v>0</v>
      </c>
    </row>
    <row r="22" spans="1:8" ht="14.25" thickBot="1">
      <c r="A22" s="221"/>
      <c r="B22" s="50" t="s">
        <v>20</v>
      </c>
      <c r="C22" s="72">
        <v>0</v>
      </c>
      <c r="D22" s="107">
        <v>0</v>
      </c>
      <c r="E22" s="107">
        <v>0</v>
      </c>
      <c r="F22" s="12" t="e">
        <f t="shared" si="0"/>
        <v>#DIV/0!</v>
      </c>
      <c r="G22" s="72">
        <v>0</v>
      </c>
      <c r="H22" s="108">
        <v>0</v>
      </c>
    </row>
    <row r="23" spans="1:8" ht="14.25" thickTop="1">
      <c r="A23" s="217" t="s">
        <v>64</v>
      </c>
      <c r="B23" s="174" t="s">
        <v>19</v>
      </c>
      <c r="C23" s="32">
        <v>0</v>
      </c>
      <c r="D23" s="32">
        <v>15.657473</v>
      </c>
      <c r="E23" s="32">
        <v>0.88305100000000003</v>
      </c>
      <c r="F23" s="12">
        <f t="shared" si="0"/>
        <v>1673.1108395777819</v>
      </c>
      <c r="G23" s="32">
        <v>167</v>
      </c>
      <c r="H23" s="55">
        <v>20445.119515999999</v>
      </c>
    </row>
    <row r="24" spans="1:8" ht="14.25" thickBot="1">
      <c r="A24" s="219"/>
      <c r="B24" s="50" t="s">
        <v>20</v>
      </c>
      <c r="C24" s="51">
        <v>0</v>
      </c>
      <c r="D24" s="51">
        <v>6.1735930000000003</v>
      </c>
      <c r="E24" s="51">
        <v>0.24498600000000001</v>
      </c>
      <c r="F24" s="12">
        <f t="shared" si="0"/>
        <v>2419.9778762868082</v>
      </c>
      <c r="G24" s="51">
        <v>86</v>
      </c>
      <c r="H24" s="52">
        <v>1720</v>
      </c>
    </row>
    <row r="25" spans="1:8" ht="14.25" thickTop="1">
      <c r="A25" s="220" t="s">
        <v>49</v>
      </c>
      <c r="B25" s="56" t="s">
        <v>19</v>
      </c>
      <c r="C25" s="32">
        <f t="shared" ref="C25:E26" si="1">+C7+C9+C11+C13+C15+C17+C19+C21+C23</f>
        <v>89.807315000000031</v>
      </c>
      <c r="D25" s="32">
        <f t="shared" si="1"/>
        <v>694.72944299999995</v>
      </c>
      <c r="E25" s="32">
        <f t="shared" si="1"/>
        <v>535.76138700000001</v>
      </c>
      <c r="F25" s="26">
        <f t="shared" si="0"/>
        <v>29.671428336809186</v>
      </c>
      <c r="G25" s="32">
        <f>+G7+G9+G11+G13+G15+G17+G19+G21+G23</f>
        <v>7386</v>
      </c>
      <c r="H25" s="32">
        <f>+H7+H9+H11+H13+H15+H17+H19+H21+H23</f>
        <v>793629.93169200013</v>
      </c>
    </row>
    <row r="26" spans="1:8">
      <c r="A26" s="222"/>
      <c r="B26" s="48" t="s">
        <v>20</v>
      </c>
      <c r="C26" s="32">
        <f t="shared" si="1"/>
        <v>50.200196000000005</v>
      </c>
      <c r="D26" s="32">
        <f t="shared" si="1"/>
        <v>302.972195</v>
      </c>
      <c r="E26" s="32">
        <f t="shared" si="1"/>
        <v>178.88622000000001</v>
      </c>
      <c r="F26" s="12">
        <f t="shared" si="0"/>
        <v>69.365865632355579</v>
      </c>
      <c r="G26" s="32">
        <f>+G8+G10+G12+G14+G16+G18+G20+G22+G24</f>
        <v>4063</v>
      </c>
      <c r="H26" s="32">
        <f>+H8+H10+H12+H14+H16+H18+H20+H22+H24</f>
        <v>80216</v>
      </c>
    </row>
    <row r="27" spans="1:8" ht="14.25" thickBot="1">
      <c r="A27" s="221"/>
      <c r="B27" s="50" t="s">
        <v>48</v>
      </c>
      <c r="C27" s="16">
        <f>+C25</f>
        <v>89.807315000000031</v>
      </c>
      <c r="D27" s="16">
        <f>+D25</f>
        <v>694.72944299999995</v>
      </c>
      <c r="E27" s="16">
        <f>+E25</f>
        <v>535.76138700000001</v>
      </c>
      <c r="F27" s="17">
        <f t="shared" si="0"/>
        <v>29.671428336809186</v>
      </c>
      <c r="G27" s="16">
        <f>+G25</f>
        <v>7386</v>
      </c>
      <c r="H27" s="16">
        <f>+H25</f>
        <v>793629.93169200013</v>
      </c>
    </row>
    <row r="28" spans="1:8" ht="14.25" thickTop="1"/>
    <row r="29" spans="1:8">
      <c r="A29" s="8"/>
    </row>
  </sheetData>
  <mergeCells count="21"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7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workbookViewId="0">
      <pane xSplit="1" ySplit="6" topLeftCell="B7" activePane="bottomRight" state="frozen"/>
      <selection pane="topRight"/>
      <selection pane="bottomLeft"/>
      <selection pane="bottomRight" activeCell="C40" sqref="C40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12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06" t="s">
        <v>126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14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</row>
    <row r="3" spans="1:14" ht="14.25" thickBot="1">
      <c r="A3" s="260" t="s">
        <v>127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4" ht="13.5" customHeight="1">
      <c r="A4" s="204" t="s">
        <v>95</v>
      </c>
      <c r="B4" s="9" t="s">
        <v>3</v>
      </c>
      <c r="C4" s="261" t="s">
        <v>4</v>
      </c>
      <c r="D4" s="253"/>
      <c r="E4" s="253"/>
      <c r="F4" s="254"/>
      <c r="G4" s="208" t="s">
        <v>5</v>
      </c>
      <c r="H4" s="254"/>
      <c r="I4" s="208" t="s">
        <v>6</v>
      </c>
      <c r="J4" s="255"/>
      <c r="K4" s="255"/>
      <c r="L4" s="255"/>
      <c r="M4" s="255"/>
      <c r="N4" s="237" t="s">
        <v>7</v>
      </c>
    </row>
    <row r="5" spans="1:14">
      <c r="A5" s="202"/>
      <c r="B5" s="10" t="s">
        <v>8</v>
      </c>
      <c r="C5" s="247" t="s">
        <v>9</v>
      </c>
      <c r="D5" s="247" t="s">
        <v>10</v>
      </c>
      <c r="E5" s="247" t="s">
        <v>11</v>
      </c>
      <c r="F5" s="198" t="s">
        <v>12</v>
      </c>
      <c r="G5" s="247" t="s">
        <v>13</v>
      </c>
      <c r="H5" s="247" t="s">
        <v>14</v>
      </c>
      <c r="I5" s="197" t="s">
        <v>13</v>
      </c>
      <c r="J5" s="256" t="s">
        <v>15</v>
      </c>
      <c r="K5" s="257"/>
      <c r="L5" s="258"/>
      <c r="M5" s="198" t="s">
        <v>12</v>
      </c>
      <c r="N5" s="238"/>
    </row>
    <row r="6" spans="1:14">
      <c r="A6" s="205"/>
      <c r="B6" s="10" t="s">
        <v>16</v>
      </c>
      <c r="C6" s="248"/>
      <c r="D6" s="248"/>
      <c r="E6" s="248"/>
      <c r="F6" s="199" t="s">
        <v>17</v>
      </c>
      <c r="G6" s="259"/>
      <c r="H6" s="259"/>
      <c r="I6" s="24" t="s">
        <v>18</v>
      </c>
      <c r="J6" s="198" t="s">
        <v>9</v>
      </c>
      <c r="K6" s="25" t="s">
        <v>10</v>
      </c>
      <c r="L6" s="97" t="s">
        <v>11</v>
      </c>
      <c r="M6" s="199" t="s">
        <v>17</v>
      </c>
      <c r="N6" s="178" t="s">
        <v>17</v>
      </c>
    </row>
    <row r="7" spans="1:14">
      <c r="A7" s="289" t="s">
        <v>2</v>
      </c>
      <c r="B7" s="197" t="s">
        <v>19</v>
      </c>
      <c r="C7" s="71">
        <v>887.39227800000117</v>
      </c>
      <c r="D7" s="71">
        <v>9682.2022780000007</v>
      </c>
      <c r="E7" s="71">
        <v>8905.2883500000007</v>
      </c>
      <c r="F7" s="31">
        <f>(D7-E7)/E7*100</f>
        <v>8.7241860955574779</v>
      </c>
      <c r="G7" s="75">
        <v>72295</v>
      </c>
      <c r="H7" s="75">
        <v>8065790.5099999998</v>
      </c>
      <c r="I7" s="75">
        <v>8974</v>
      </c>
      <c r="J7" s="72">
        <v>756.97089600000072</v>
      </c>
      <c r="K7" s="72">
        <v>7422.150896000001</v>
      </c>
      <c r="L7" s="72">
        <v>5283.504226</v>
      </c>
      <c r="M7" s="32">
        <f t="shared" ref="M7:M14" si="0">(K7-L7)/L7*100</f>
        <v>40.477807502751126</v>
      </c>
      <c r="N7" s="109">
        <f>D7/D202*100</f>
        <v>40.616304870975426</v>
      </c>
    </row>
    <row r="8" spans="1:14">
      <c r="A8" s="290"/>
      <c r="B8" s="197" t="s">
        <v>20</v>
      </c>
      <c r="C8" s="71">
        <v>311.302729</v>
      </c>
      <c r="D8" s="71">
        <v>3155.2527289999998</v>
      </c>
      <c r="E8" s="71">
        <v>3017.9134450000001</v>
      </c>
      <c r="F8" s="31">
        <f>(D8-E8)/E8*100</f>
        <v>4.5508026158781929</v>
      </c>
      <c r="G8" s="75">
        <v>40663</v>
      </c>
      <c r="H8" s="75">
        <v>813260</v>
      </c>
      <c r="I8" s="75">
        <v>5028</v>
      </c>
      <c r="J8" s="72">
        <v>295.93843100000004</v>
      </c>
      <c r="K8" s="72">
        <v>3107.3784310000001</v>
      </c>
      <c r="L8" s="72">
        <v>2084.2369309999999</v>
      </c>
      <c r="M8" s="31">
        <f t="shared" si="0"/>
        <v>49.0895005640796</v>
      </c>
      <c r="N8" s="109">
        <f>D8/D203*100</f>
        <v>40.899443802408534</v>
      </c>
    </row>
    <row r="9" spans="1:14">
      <c r="A9" s="290"/>
      <c r="B9" s="197" t="s">
        <v>21</v>
      </c>
      <c r="C9" s="71">
        <v>50.364618999999948</v>
      </c>
      <c r="D9" s="71">
        <v>980.054619</v>
      </c>
      <c r="E9" s="71">
        <v>807.04261799999995</v>
      </c>
      <c r="F9" s="31">
        <f>(D9-E9)/E9*100</f>
        <v>21.437777527629905</v>
      </c>
      <c r="G9" s="75">
        <v>726</v>
      </c>
      <c r="H9" s="75">
        <v>754205.23</v>
      </c>
      <c r="I9" s="75">
        <v>121</v>
      </c>
      <c r="J9" s="72">
        <v>14.982387000000017</v>
      </c>
      <c r="K9" s="72">
        <v>217.33238700000001</v>
      </c>
      <c r="L9" s="72">
        <v>311.665975</v>
      </c>
      <c r="M9" s="31">
        <f t="shared" si="0"/>
        <v>-30.267528561627554</v>
      </c>
      <c r="N9" s="109">
        <f>D9/D204*100</f>
        <v>71.377330750640482</v>
      </c>
    </row>
    <row r="10" spans="1:14">
      <c r="A10" s="290"/>
      <c r="B10" s="197" t="s">
        <v>22</v>
      </c>
      <c r="C10" s="71">
        <v>40.558802000000014</v>
      </c>
      <c r="D10" s="71">
        <v>597.65880200000004</v>
      </c>
      <c r="E10" s="71">
        <v>239.88109600000001</v>
      </c>
      <c r="F10" s="31">
        <f>(D10-E10)/E10*100</f>
        <v>149.14793702626739</v>
      </c>
      <c r="G10" s="75">
        <v>47854</v>
      </c>
      <c r="H10" s="75">
        <v>164146.51</v>
      </c>
      <c r="I10" s="75">
        <v>542</v>
      </c>
      <c r="J10" s="72">
        <v>5.6565099999999973</v>
      </c>
      <c r="K10" s="72">
        <v>63.85651</v>
      </c>
      <c r="L10" s="72">
        <v>101.316395</v>
      </c>
      <c r="M10" s="31">
        <f t="shared" si="0"/>
        <v>-36.973172012288828</v>
      </c>
      <c r="N10" s="109">
        <f>D10/D205*100</f>
        <v>81.688470193992615</v>
      </c>
    </row>
    <row r="11" spans="1:14">
      <c r="A11" s="290"/>
      <c r="B11" s="197" t="s">
        <v>23</v>
      </c>
      <c r="C11" s="71">
        <v>1.8870150000000052</v>
      </c>
      <c r="D11" s="71">
        <v>37.577015000000003</v>
      </c>
      <c r="E11" s="71">
        <v>51.274954999999999</v>
      </c>
      <c r="F11" s="31">
        <f>(D11-E11)/E11*100</f>
        <v>-26.714679710591643</v>
      </c>
      <c r="G11" s="75">
        <v>672</v>
      </c>
      <c r="H11" s="75">
        <v>5960.3</v>
      </c>
      <c r="I11" s="75">
        <v>16</v>
      </c>
      <c r="J11" s="72">
        <v>0</v>
      </c>
      <c r="K11" s="72">
        <v>19.415532000000002</v>
      </c>
      <c r="L11" s="72">
        <v>5.1346449999999999</v>
      </c>
      <c r="M11" s="31">
        <f t="shared" si="0"/>
        <v>278.12803027278426</v>
      </c>
      <c r="N11" s="109">
        <f>D11/D206*100</f>
        <v>52.085578472169679</v>
      </c>
    </row>
    <row r="12" spans="1:14">
      <c r="A12" s="290"/>
      <c r="B12" s="197" t="s">
        <v>24</v>
      </c>
      <c r="C12" s="71">
        <v>164.33134999999993</v>
      </c>
      <c r="D12" s="71">
        <v>3183.4913499999998</v>
      </c>
      <c r="E12" s="71">
        <v>1826.447999</v>
      </c>
      <c r="F12" s="31">
        <f>(D12-E12)/E12*100</f>
        <v>74.299588695818102</v>
      </c>
      <c r="G12" s="75">
        <v>3446</v>
      </c>
      <c r="H12" s="75">
        <v>1838476.46</v>
      </c>
      <c r="I12" s="75">
        <v>332</v>
      </c>
      <c r="J12" s="72">
        <v>19.626234000000068</v>
      </c>
      <c r="K12" s="72">
        <v>639.62623400000007</v>
      </c>
      <c r="L12" s="72">
        <v>1364.476494</v>
      </c>
      <c r="M12" s="31">
        <f t="shared" si="0"/>
        <v>-53.122956913320039</v>
      </c>
      <c r="N12" s="109">
        <f>D12/D207*100</f>
        <v>60.244779209251156</v>
      </c>
    </row>
    <row r="13" spans="1:14">
      <c r="A13" s="290"/>
      <c r="B13" s="197" t="s">
        <v>25</v>
      </c>
      <c r="C13" s="71">
        <v>22.36506400000053</v>
      </c>
      <c r="D13" s="71">
        <v>4171.2650640000002</v>
      </c>
      <c r="E13" s="71">
        <v>3404.8569349999998</v>
      </c>
      <c r="F13" s="31">
        <f>(D13-E13)/E13*100</f>
        <v>22.509260847989211</v>
      </c>
      <c r="G13" s="75">
        <v>1496</v>
      </c>
      <c r="H13" s="75">
        <v>72778.990000000005</v>
      </c>
      <c r="I13" s="75">
        <v>745</v>
      </c>
      <c r="J13" s="72">
        <v>26.566389000000072</v>
      </c>
      <c r="K13" s="72">
        <v>2469.5663890000001</v>
      </c>
      <c r="L13" s="72">
        <v>1643.466815</v>
      </c>
      <c r="M13" s="31">
        <f t="shared" si="0"/>
        <v>50.265668065831925</v>
      </c>
      <c r="N13" s="109">
        <f>D13/D208*100</f>
        <v>47.359239016804302</v>
      </c>
    </row>
    <row r="14" spans="1:14">
      <c r="A14" s="290"/>
      <c r="B14" s="197" t="s">
        <v>26</v>
      </c>
      <c r="C14" s="71">
        <v>133.79695600000002</v>
      </c>
      <c r="D14" s="71">
        <v>1121.282279</v>
      </c>
      <c r="E14" s="71">
        <v>1503.6138759999999</v>
      </c>
      <c r="F14" s="31">
        <f>(D14-E14)/E14*100</f>
        <v>-25.427511883376624</v>
      </c>
      <c r="G14" s="75">
        <v>92733</v>
      </c>
      <c r="H14" s="75">
        <v>9313285.5099999998</v>
      </c>
      <c r="I14" s="75">
        <v>2122</v>
      </c>
      <c r="J14" s="72">
        <v>40.255661000000146</v>
      </c>
      <c r="K14" s="72">
        <v>511.81807900000013</v>
      </c>
      <c r="L14" s="72">
        <v>331.50523199999998</v>
      </c>
      <c r="M14" s="31">
        <f t="shared" si="0"/>
        <v>54.392157225440165</v>
      </c>
      <c r="N14" s="109">
        <f>D14/D209*100</f>
        <v>46.158218028631651</v>
      </c>
    </row>
    <row r="15" spans="1:14">
      <c r="A15" s="290"/>
      <c r="B15" s="197" t="s">
        <v>27</v>
      </c>
      <c r="C15" s="71">
        <v>0.17000000000001592</v>
      </c>
      <c r="D15" s="71">
        <v>263.97000000000003</v>
      </c>
      <c r="E15" s="71">
        <v>203.94</v>
      </c>
      <c r="F15" s="31">
        <f>(D15-E15)/E15*100</f>
        <v>29.435127978817317</v>
      </c>
      <c r="G15" s="75">
        <v>127</v>
      </c>
      <c r="H15" s="75">
        <v>97654.81</v>
      </c>
      <c r="I15" s="75">
        <v>0</v>
      </c>
      <c r="J15" s="72"/>
      <c r="K15" s="87"/>
      <c r="L15" s="72"/>
      <c r="M15" s="31"/>
      <c r="N15" s="109">
        <f>D15/D210*100</f>
        <v>74.386954149723877</v>
      </c>
    </row>
    <row r="16" spans="1:14">
      <c r="A16" s="290"/>
      <c r="B16" s="14" t="s">
        <v>28</v>
      </c>
      <c r="C16" s="71">
        <v>0</v>
      </c>
      <c r="D16" s="71">
        <v>182.64683500000001</v>
      </c>
      <c r="E16" s="71">
        <v>122.61318799999999</v>
      </c>
      <c r="F16" s="31">
        <f>(D16-E16)/E16*100</f>
        <v>48.961818854265516</v>
      </c>
      <c r="G16" s="75">
        <v>55</v>
      </c>
      <c r="H16" s="75">
        <v>36932.379999999997</v>
      </c>
      <c r="I16" s="75">
        <v>0</v>
      </c>
      <c r="J16" s="72"/>
      <c r="K16" s="72"/>
      <c r="L16" s="72"/>
      <c r="M16" s="31"/>
      <c r="N16" s="109">
        <f>D16/D211*100</f>
        <v>100</v>
      </c>
    </row>
    <row r="17" spans="1:14">
      <c r="A17" s="290"/>
      <c r="B17" s="14" t="s">
        <v>29</v>
      </c>
      <c r="C17" s="71">
        <v>6.0099999999962961E-4</v>
      </c>
      <c r="D17" s="71">
        <v>24.760601000000001</v>
      </c>
      <c r="E17" s="71">
        <v>2.804691</v>
      </c>
      <c r="F17" s="31">
        <f>(D17-E17)/E17*100</f>
        <v>782.8281261643441</v>
      </c>
      <c r="G17" s="75">
        <v>4</v>
      </c>
      <c r="H17" s="75">
        <v>14335.17</v>
      </c>
      <c r="I17" s="75">
        <v>0</v>
      </c>
      <c r="J17" s="72"/>
      <c r="K17" s="72"/>
      <c r="L17" s="72"/>
      <c r="M17" s="31"/>
      <c r="N17" s="109">
        <f>D17/D212*100</f>
        <v>27.446077249343752</v>
      </c>
    </row>
    <row r="18" spans="1:14">
      <c r="A18" s="290"/>
      <c r="B18" s="14" t="s">
        <v>30</v>
      </c>
      <c r="C18" s="71">
        <v>0.15687100000000243</v>
      </c>
      <c r="D18" s="71">
        <v>55.902875000000002</v>
      </c>
      <c r="E18" s="71">
        <v>77.862583999999998</v>
      </c>
      <c r="F18" s="31">
        <f>(D18-E18)/E18*100</f>
        <v>-28.203159812934025</v>
      </c>
      <c r="G18" s="75">
        <v>67</v>
      </c>
      <c r="H18" s="75">
        <v>46287.26</v>
      </c>
      <c r="I18" s="75">
        <v>0</v>
      </c>
      <c r="J18" s="72"/>
      <c r="K18" s="72"/>
      <c r="L18" s="72"/>
      <c r="M18" s="31"/>
      <c r="N18" s="109">
        <f>D18/D213*100</f>
        <v>69.736060216523455</v>
      </c>
    </row>
    <row r="19" spans="1:14" ht="14.25" thickBot="1">
      <c r="A19" s="291"/>
      <c r="B19" s="15" t="s">
        <v>31</v>
      </c>
      <c r="C19" s="16">
        <f t="shared" ref="C19:L19" si="1">C7+C9+C10+C11+C12+C13+C14+C15</f>
        <v>1300.8660840000016</v>
      </c>
      <c r="D19" s="16">
        <f t="shared" si="1"/>
        <v>20037.501407000003</v>
      </c>
      <c r="E19" s="16">
        <f t="shared" si="1"/>
        <v>16942.345828999998</v>
      </c>
      <c r="F19" s="16">
        <f>(D19-E19)/E19*100</f>
        <v>18.268754570586481</v>
      </c>
      <c r="G19" s="16">
        <f t="shared" si="1"/>
        <v>219349</v>
      </c>
      <c r="H19" s="16">
        <f t="shared" si="1"/>
        <v>20312298.32</v>
      </c>
      <c r="I19" s="16">
        <f t="shared" si="1"/>
        <v>12852</v>
      </c>
      <c r="J19" s="16">
        <f t="shared" si="1"/>
        <v>864.05807700000105</v>
      </c>
      <c r="K19" s="16">
        <f t="shared" si="1"/>
        <v>11343.766027000001</v>
      </c>
      <c r="L19" s="16">
        <f t="shared" si="1"/>
        <v>9041.0697819999987</v>
      </c>
      <c r="M19" s="16">
        <f t="shared" ref="M19:M22" si="2">(K19-L19)/L19*100</f>
        <v>25.469289592084284</v>
      </c>
      <c r="N19" s="110">
        <f>D19/D214*100</f>
        <v>46.717153061216941</v>
      </c>
    </row>
    <row r="20" spans="1:14" ht="15" thickTop="1" thickBot="1">
      <c r="A20" s="240" t="s">
        <v>32</v>
      </c>
      <c r="B20" s="18" t="s">
        <v>19</v>
      </c>
      <c r="C20" s="19">
        <v>206.85943399999999</v>
      </c>
      <c r="D20" s="19">
        <v>2609.8304149999999</v>
      </c>
      <c r="E20" s="19">
        <v>2586.04</v>
      </c>
      <c r="F20" s="111">
        <f>(D20-E20)/E20*100</f>
        <v>0.9199554144560772</v>
      </c>
      <c r="G20" s="20">
        <v>12405</v>
      </c>
      <c r="H20" s="20">
        <v>1444937.3561</v>
      </c>
      <c r="I20" s="20">
        <v>2251</v>
      </c>
      <c r="J20" s="19">
        <v>186.61803800000001</v>
      </c>
      <c r="K20" s="20">
        <v>2174.735604</v>
      </c>
      <c r="L20" s="20">
        <v>1674.47</v>
      </c>
      <c r="M20" s="111">
        <f t="shared" si="2"/>
        <v>29.876056543264433</v>
      </c>
      <c r="N20" s="112">
        <f>D20/D202*100</f>
        <v>10.948094736467384</v>
      </c>
    </row>
    <row r="21" spans="1:14" ht="14.25" thickBot="1">
      <c r="A21" s="244"/>
      <c r="B21" s="197" t="s">
        <v>20</v>
      </c>
      <c r="C21" s="20">
        <v>61.050936999999998</v>
      </c>
      <c r="D21" s="20">
        <v>725.65648099999999</v>
      </c>
      <c r="E21" s="20">
        <v>728.79</v>
      </c>
      <c r="F21" s="31">
        <f>(D21-E21)/E21*100</f>
        <v>-0.42996185458087771</v>
      </c>
      <c r="G21" s="20">
        <v>6308</v>
      </c>
      <c r="H21" s="20">
        <v>126000</v>
      </c>
      <c r="I21" s="20">
        <v>1266</v>
      </c>
      <c r="J21" s="20">
        <v>79.517014999999901</v>
      </c>
      <c r="K21" s="20">
        <v>756.22144300000002</v>
      </c>
      <c r="L21" s="20">
        <v>463.91</v>
      </c>
      <c r="M21" s="31">
        <f t="shared" si="2"/>
        <v>63.010377659459806</v>
      </c>
      <c r="N21" s="109">
        <f>D21/D203*100</f>
        <v>9.4062026131007386</v>
      </c>
    </row>
    <row r="22" spans="1:14" ht="14.25" thickBot="1">
      <c r="A22" s="244"/>
      <c r="B22" s="197" t="s">
        <v>21</v>
      </c>
      <c r="C22" s="20">
        <v>1.5439E-2</v>
      </c>
      <c r="D22" s="20">
        <v>8.8517279999999996</v>
      </c>
      <c r="E22" s="20">
        <v>8.4600000000000009</v>
      </c>
      <c r="F22" s="31">
        <f>(D22-E22)/E22*100</f>
        <v>4.6303546099290624</v>
      </c>
      <c r="G22" s="20">
        <v>9</v>
      </c>
      <c r="H22" s="20">
        <v>12036.718772</v>
      </c>
      <c r="I22" s="20">
        <v>2</v>
      </c>
      <c r="J22" s="20"/>
      <c r="K22" s="20">
        <v>0.84550000000000003</v>
      </c>
      <c r="L22" s="20"/>
      <c r="M22" s="31" t="e">
        <f t="shared" si="2"/>
        <v>#DIV/0!</v>
      </c>
      <c r="N22" s="109">
        <f>D22/D204*100</f>
        <v>0.64467092437702733</v>
      </c>
    </row>
    <row r="23" spans="1:14" ht="14.25" thickBot="1">
      <c r="A23" s="244"/>
      <c r="B23" s="197" t="s">
        <v>22</v>
      </c>
      <c r="C23" s="20">
        <v>5.6327850000000002</v>
      </c>
      <c r="D23" s="20">
        <v>65.382780999999994</v>
      </c>
      <c r="E23" s="20">
        <v>35.43</v>
      </c>
      <c r="F23" s="31">
        <f>(D23-E23)/E23*100</f>
        <v>84.540731018910506</v>
      </c>
      <c r="G23" s="20">
        <v>3391</v>
      </c>
      <c r="H23" s="20">
        <v>12019.415000000001</v>
      </c>
      <c r="I23" s="20"/>
      <c r="J23" s="20"/>
      <c r="K23" s="20"/>
      <c r="L23" s="20">
        <v>0.47</v>
      </c>
      <c r="M23" s="31"/>
      <c r="N23" s="109">
        <f>D23/D205*100</f>
        <v>8.9365693921777893</v>
      </c>
    </row>
    <row r="24" spans="1:14" ht="14.25" thickBot="1">
      <c r="A24" s="244"/>
      <c r="B24" s="197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44"/>
      <c r="B25" s="197" t="s">
        <v>24</v>
      </c>
      <c r="C25" s="21">
        <v>6.6422489999999996</v>
      </c>
      <c r="D25" s="21">
        <v>18.206022999999998</v>
      </c>
      <c r="E25" s="20">
        <v>6.48</v>
      </c>
      <c r="F25" s="31">
        <f>(D25-E25)/E25*100</f>
        <v>180.95714506172834</v>
      </c>
      <c r="G25" s="20">
        <v>2057</v>
      </c>
      <c r="H25" s="20">
        <v>13280.2</v>
      </c>
      <c r="I25" s="20">
        <v>1</v>
      </c>
      <c r="J25" s="21"/>
      <c r="K25" s="20"/>
      <c r="L25" s="20">
        <v>22.07</v>
      </c>
      <c r="M25" s="31">
        <f>(K25-L25)/L25*100</f>
        <v>-100</v>
      </c>
      <c r="N25" s="109">
        <f>D25/D207*100</f>
        <v>0.34453300333721598</v>
      </c>
    </row>
    <row r="26" spans="1:14" ht="14.25" thickBot="1">
      <c r="A26" s="244"/>
      <c r="B26" s="197" t="s">
        <v>25</v>
      </c>
      <c r="C26" s="22"/>
      <c r="D26" s="22">
        <v>9.6867400000000004</v>
      </c>
      <c r="E26" s="22">
        <v>7.21</v>
      </c>
      <c r="F26" s="31"/>
      <c r="G26" s="22">
        <v>5</v>
      </c>
      <c r="H26" s="22">
        <v>484.33699999999999</v>
      </c>
      <c r="I26" s="22"/>
      <c r="J26" s="22"/>
      <c r="K26" s="22"/>
      <c r="L26" s="22">
        <v>2.58</v>
      </c>
      <c r="M26" s="31"/>
      <c r="N26" s="109"/>
    </row>
    <row r="27" spans="1:14" ht="14.25" thickBot="1">
      <c r="A27" s="244"/>
      <c r="B27" s="197" t="s">
        <v>26</v>
      </c>
      <c r="C27" s="20">
        <v>9.66</v>
      </c>
      <c r="D27" s="20">
        <v>68.77</v>
      </c>
      <c r="E27" s="20">
        <v>77.260000000000005</v>
      </c>
      <c r="F27" s="31">
        <f>(D27-E27)/E27*100</f>
        <v>-10.988868754853751</v>
      </c>
      <c r="G27" s="20">
        <v>24345</v>
      </c>
      <c r="H27" s="20">
        <v>2374598.34</v>
      </c>
      <c r="I27" s="20">
        <v>45</v>
      </c>
      <c r="J27" s="20">
        <v>0.46484499999999701</v>
      </c>
      <c r="K27" s="20">
        <v>35.858628000000003</v>
      </c>
      <c r="L27" s="20">
        <v>24.88</v>
      </c>
      <c r="M27" s="31">
        <f>(K27-L27)/L27*100</f>
        <v>44.126318327974296</v>
      </c>
      <c r="N27" s="109">
        <f>D27/D209*100</f>
        <v>2.8309558737162548</v>
      </c>
    </row>
    <row r="28" spans="1:14" ht="14.25" thickBot="1">
      <c r="A28" s="244"/>
      <c r="B28" s="197" t="s">
        <v>27</v>
      </c>
      <c r="C28" s="20"/>
      <c r="D28" s="20">
        <v>15.539623000000001</v>
      </c>
      <c r="E28" s="20">
        <v>3.85</v>
      </c>
      <c r="F28" s="31"/>
      <c r="G28" s="20">
        <v>5</v>
      </c>
      <c r="H28" s="20">
        <v>5695.3959880000002</v>
      </c>
      <c r="I28" s="20"/>
      <c r="J28" s="20"/>
      <c r="K28" s="20"/>
      <c r="L28" s="20"/>
      <c r="M28" s="31"/>
      <c r="N28" s="109"/>
    </row>
    <row r="29" spans="1:14" ht="14.25" thickBot="1">
      <c r="A29" s="244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44"/>
      <c r="B30" s="14" t="s">
        <v>29</v>
      </c>
      <c r="C30" s="40"/>
      <c r="D30" s="40">
        <v>15.539623000000001</v>
      </c>
      <c r="E30" s="40">
        <v>3.85</v>
      </c>
      <c r="F30" s="31"/>
      <c r="G30" s="40">
        <v>5</v>
      </c>
      <c r="H30" s="40">
        <v>5695.3959880000002</v>
      </c>
      <c r="I30" s="40"/>
      <c r="J30" s="40"/>
      <c r="K30" s="40"/>
      <c r="L30" s="40"/>
      <c r="M30" s="31"/>
      <c r="N30" s="109"/>
    </row>
    <row r="31" spans="1:14" ht="14.25" thickBot="1">
      <c r="A31" s="244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45"/>
      <c r="B32" s="15" t="s">
        <v>31</v>
      </c>
      <c r="C32" s="16">
        <f t="shared" ref="C32:L32" si="3">C20+C22+C23+C24+C25+C26+C27+C28</f>
        <v>228.80990699999998</v>
      </c>
      <c r="D32" s="16">
        <f t="shared" si="3"/>
        <v>2796.2673100000002</v>
      </c>
      <c r="E32" s="16">
        <f t="shared" si="3"/>
        <v>2724.73</v>
      </c>
      <c r="F32" s="16">
        <f>(D32-E32)/E32*100</f>
        <v>2.6254825248740303</v>
      </c>
      <c r="G32" s="16">
        <f t="shared" si="3"/>
        <v>42217</v>
      </c>
      <c r="H32" s="16">
        <f t="shared" si="3"/>
        <v>3863051.7628599997</v>
      </c>
      <c r="I32" s="16">
        <f t="shared" si="3"/>
        <v>2299</v>
      </c>
      <c r="J32" s="16">
        <f t="shared" si="3"/>
        <v>187.08288300000001</v>
      </c>
      <c r="K32" s="16">
        <f t="shared" si="3"/>
        <v>2211.4397319999998</v>
      </c>
      <c r="L32" s="16">
        <f t="shared" si="3"/>
        <v>1724.47</v>
      </c>
      <c r="M32" s="16">
        <f t="shared" ref="M32:M38" si="4">(K32-L32)/L32*100</f>
        <v>28.238805662029481</v>
      </c>
      <c r="N32" s="110">
        <f>D32/D214*100</f>
        <v>6.5194579537602007</v>
      </c>
    </row>
    <row r="33" spans="1:14" ht="15" thickTop="1" thickBot="1">
      <c r="A33" s="239" t="s">
        <v>33</v>
      </c>
      <c r="B33" s="18" t="s">
        <v>19</v>
      </c>
      <c r="C33" s="105">
        <v>497.47707900000023</v>
      </c>
      <c r="D33" s="105">
        <v>4596.117373</v>
      </c>
      <c r="E33" s="91">
        <v>4271.0727440000001</v>
      </c>
      <c r="F33" s="111">
        <f>(D33-E33)/E33*100</f>
        <v>7.6103744535052105</v>
      </c>
      <c r="G33" s="72">
        <v>26706</v>
      </c>
      <c r="H33" s="72">
        <v>5377736.9691030029</v>
      </c>
      <c r="I33" s="72">
        <v>2421</v>
      </c>
      <c r="J33" s="72">
        <v>318</v>
      </c>
      <c r="K33" s="72">
        <v>2724</v>
      </c>
      <c r="L33" s="72">
        <v>2541</v>
      </c>
      <c r="M33" s="111">
        <f t="shared" si="4"/>
        <v>7.2018890200708379</v>
      </c>
      <c r="N33" s="112">
        <f>D33/D202*100</f>
        <v>19.280459040679698</v>
      </c>
    </row>
    <row r="34" spans="1:14" ht="14.25" thickBot="1">
      <c r="A34" s="244"/>
      <c r="B34" s="197" t="s">
        <v>20</v>
      </c>
      <c r="C34" s="105">
        <v>148.08305099999961</v>
      </c>
      <c r="D34" s="105">
        <v>1373.4203419999999</v>
      </c>
      <c r="E34" s="91">
        <v>1283.7011500000001</v>
      </c>
      <c r="F34" s="31">
        <f>(D34-E34)/E34*100</f>
        <v>6.989102720676053</v>
      </c>
      <c r="G34" s="72">
        <v>13067</v>
      </c>
      <c r="H34" s="72">
        <v>261340</v>
      </c>
      <c r="I34" s="72">
        <v>1530</v>
      </c>
      <c r="J34" s="72">
        <v>94</v>
      </c>
      <c r="K34" s="72">
        <v>913</v>
      </c>
      <c r="L34" s="72">
        <v>742</v>
      </c>
      <c r="M34" s="31">
        <f t="shared" si="4"/>
        <v>23.045822102425877</v>
      </c>
      <c r="N34" s="109">
        <f>D34/D203*100</f>
        <v>17.802734969035725</v>
      </c>
    </row>
    <row r="35" spans="1:14" ht="14.25" thickBot="1">
      <c r="A35" s="244"/>
      <c r="B35" s="197" t="s">
        <v>21</v>
      </c>
      <c r="C35" s="105">
        <v>2.3545440000000042</v>
      </c>
      <c r="D35" s="105">
        <v>185.69118500000002</v>
      </c>
      <c r="E35" s="91">
        <v>176.00202599999997</v>
      </c>
      <c r="F35" s="31">
        <f>(D35-E35)/E35*100</f>
        <v>5.5051406055973739</v>
      </c>
      <c r="G35" s="72">
        <v>1934</v>
      </c>
      <c r="H35" s="72">
        <v>423637.43407099973</v>
      </c>
      <c r="I35" s="72">
        <v>4</v>
      </c>
      <c r="J35" s="72">
        <v>2</v>
      </c>
      <c r="K35" s="72">
        <v>3</v>
      </c>
      <c r="L35" s="72">
        <v>5</v>
      </c>
      <c r="M35" s="31">
        <f t="shared" si="4"/>
        <v>-40</v>
      </c>
      <c r="N35" s="109">
        <f>D35/D204*100</f>
        <v>13.523880069814121</v>
      </c>
    </row>
    <row r="36" spans="1:14" ht="14.25" thickBot="1">
      <c r="A36" s="244"/>
      <c r="B36" s="197" t="s">
        <v>22</v>
      </c>
      <c r="C36" s="105">
        <v>0.5369600000000041</v>
      </c>
      <c r="D36" s="105">
        <v>24.365764000000002</v>
      </c>
      <c r="E36" s="91">
        <v>16.821373000000001</v>
      </c>
      <c r="F36" s="31">
        <f>(D36-E36)/E36*100</f>
        <v>44.850030969529065</v>
      </c>
      <c r="G36" s="72">
        <v>730</v>
      </c>
      <c r="H36" s="72">
        <v>129994.64999999966</v>
      </c>
      <c r="I36" s="72">
        <v>14</v>
      </c>
      <c r="J36" s="72">
        <v>2</v>
      </c>
      <c r="K36" s="72">
        <v>6</v>
      </c>
      <c r="L36" s="72">
        <v>21</v>
      </c>
      <c r="M36" s="31">
        <f t="shared" si="4"/>
        <v>-71.428571428571431</v>
      </c>
      <c r="N36" s="109">
        <f>D36/D205*100</f>
        <v>3.3303315865292955</v>
      </c>
    </row>
    <row r="37" spans="1:14" ht="14.25" thickBot="1">
      <c r="A37" s="244"/>
      <c r="B37" s="197" t="s">
        <v>23</v>
      </c>
      <c r="C37" s="105">
        <v>0.90403999999999995</v>
      </c>
      <c r="D37" s="105">
        <v>2.2612749999999999</v>
      </c>
      <c r="E37" s="91">
        <v>9.4078960000000009</v>
      </c>
      <c r="F37" s="31">
        <f>(D37-E37)/E37*100</f>
        <v>-75.964073157271301</v>
      </c>
      <c r="G37" s="72">
        <v>609</v>
      </c>
      <c r="H37" s="72">
        <v>25083.325000000001</v>
      </c>
      <c r="I37" s="72">
        <v>1</v>
      </c>
      <c r="J37" s="72">
        <v>1</v>
      </c>
      <c r="K37" s="72">
        <v>1</v>
      </c>
      <c r="L37" s="72">
        <v>45</v>
      </c>
      <c r="M37" s="31">
        <f t="shared" si="4"/>
        <v>-97.777777777777771</v>
      </c>
      <c r="N37" s="109">
        <f>D37/D206*100</f>
        <v>3.134357970148919</v>
      </c>
    </row>
    <row r="38" spans="1:14" ht="14.25" thickBot="1">
      <c r="A38" s="244"/>
      <c r="B38" s="197" t="s">
        <v>24</v>
      </c>
      <c r="C38" s="105">
        <v>4.0366770000000542</v>
      </c>
      <c r="D38" s="105">
        <v>748.64398400000005</v>
      </c>
      <c r="E38" s="91">
        <v>497.17165799999998</v>
      </c>
      <c r="F38" s="31">
        <f>(D38-E38)/E38*100</f>
        <v>50.580583577835426</v>
      </c>
      <c r="G38" s="72">
        <v>533</v>
      </c>
      <c r="H38" s="72">
        <v>500924.29999999964</v>
      </c>
      <c r="I38" s="72">
        <v>37</v>
      </c>
      <c r="J38" s="72">
        <v>4</v>
      </c>
      <c r="K38" s="72">
        <v>62</v>
      </c>
      <c r="L38" s="72">
        <v>380</v>
      </c>
      <c r="M38" s="31">
        <f t="shared" si="4"/>
        <v>-83.684210526315795</v>
      </c>
      <c r="N38" s="109">
        <f>D38/D207*100</f>
        <v>14.167430209104905</v>
      </c>
    </row>
    <row r="39" spans="1:14" ht="14.25" thickBot="1">
      <c r="A39" s="244"/>
      <c r="B39" s="197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44"/>
      <c r="B40" s="197" t="s">
        <v>26</v>
      </c>
      <c r="C40" s="105">
        <v>49.445029999999576</v>
      </c>
      <c r="D40" s="105">
        <v>456.2320489999999</v>
      </c>
      <c r="E40" s="91">
        <v>401.32779800000043</v>
      </c>
      <c r="F40" s="31">
        <f>(D40-E40)/E40*100</f>
        <v>13.680649901056546</v>
      </c>
      <c r="G40" s="72">
        <v>13319</v>
      </c>
      <c r="H40" s="72">
        <v>10864607.249199772</v>
      </c>
      <c r="I40" s="74">
        <v>4</v>
      </c>
      <c r="J40" s="72">
        <v>30.1</v>
      </c>
      <c r="K40" s="74">
        <v>30.1</v>
      </c>
      <c r="L40" s="72">
        <v>19.3</v>
      </c>
      <c r="M40" s="31">
        <f>(K40-L40)/L40*100</f>
        <v>55.958549222797927</v>
      </c>
      <c r="N40" s="109">
        <f>D40/D209*100</f>
        <v>18.781049860319207</v>
      </c>
    </row>
    <row r="41" spans="1:14" ht="14.25" thickBot="1">
      <c r="A41" s="244"/>
      <c r="B41" s="197" t="s">
        <v>27</v>
      </c>
      <c r="C41" s="105">
        <v>0</v>
      </c>
      <c r="D41" s="105"/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44"/>
      <c r="B42" s="14" t="s">
        <v>28</v>
      </c>
      <c r="C42" s="105">
        <v>0</v>
      </c>
      <c r="D42" s="105"/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44"/>
      <c r="B43" s="14" t="s">
        <v>29</v>
      </c>
      <c r="C43" s="105">
        <v>0</v>
      </c>
      <c r="D43" s="105"/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44"/>
      <c r="B44" s="14" t="s">
        <v>30</v>
      </c>
      <c r="C44" s="105">
        <v>0</v>
      </c>
      <c r="D44" s="105"/>
      <c r="E44" s="91">
        <v>0</v>
      </c>
      <c r="F44" s="31"/>
      <c r="G44" s="72">
        <v>20</v>
      </c>
      <c r="H44" s="72">
        <v>324.33004299999999</v>
      </c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45"/>
      <c r="B45" s="15" t="s">
        <v>31</v>
      </c>
      <c r="C45" s="16">
        <f t="shared" ref="C45:L45" si="5">C33+C35+C36+C37+C38+C39+C40+C41</f>
        <v>554.75432999999998</v>
      </c>
      <c r="D45" s="16">
        <f t="shared" si="5"/>
        <v>6013.3116300000002</v>
      </c>
      <c r="E45" s="16">
        <f t="shared" si="5"/>
        <v>5371.8034950000001</v>
      </c>
      <c r="F45" s="16">
        <f>(D45-E45)/E45*100</f>
        <v>11.942137042002875</v>
      </c>
      <c r="G45" s="16">
        <f t="shared" si="5"/>
        <v>43831</v>
      </c>
      <c r="H45" s="16">
        <f t="shared" si="5"/>
        <v>17321983.927373774</v>
      </c>
      <c r="I45" s="16">
        <f t="shared" si="5"/>
        <v>2481</v>
      </c>
      <c r="J45" s="16">
        <f t="shared" si="5"/>
        <v>357.1</v>
      </c>
      <c r="K45" s="16">
        <f t="shared" si="5"/>
        <v>2826.1</v>
      </c>
      <c r="L45" s="16">
        <f t="shared" si="5"/>
        <v>3011.3</v>
      </c>
      <c r="M45" s="16">
        <f t="shared" ref="M45:M49" si="6">(K45-L45)/L45*100</f>
        <v>-6.150167701657101</v>
      </c>
      <c r="N45" s="110">
        <f>D45/D214*100</f>
        <v>14.019951595629895</v>
      </c>
    </row>
    <row r="46" spans="1:14" ht="14.25" thickTop="1">
      <c r="A46" s="239" t="s">
        <v>34</v>
      </c>
      <c r="B46" s="18" t="s">
        <v>19</v>
      </c>
      <c r="C46" s="121">
        <v>179.29997499999999</v>
      </c>
      <c r="D46" s="121">
        <v>1684.7816150000001</v>
      </c>
      <c r="E46" s="121">
        <v>1573.1301249999999</v>
      </c>
      <c r="F46" s="111">
        <f>(D46-E46)/E46*100</f>
        <v>7.0974096945731171</v>
      </c>
      <c r="G46" s="122">
        <v>11474</v>
      </c>
      <c r="H46" s="122">
        <v>1150993.280547</v>
      </c>
      <c r="I46" s="122">
        <v>785</v>
      </c>
      <c r="J46" s="122">
        <v>943.79691000000003</v>
      </c>
      <c r="K46" s="122">
        <v>1247.226903</v>
      </c>
      <c r="L46" s="122">
        <v>862.23760800000002</v>
      </c>
      <c r="M46" s="111">
        <f t="shared" si="6"/>
        <v>44.650023546641677</v>
      </c>
      <c r="N46" s="112">
        <f>D46/D202*100</f>
        <v>7.0675660093717312</v>
      </c>
    </row>
    <row r="47" spans="1:14">
      <c r="A47" s="240"/>
      <c r="B47" s="197" t="s">
        <v>20</v>
      </c>
      <c r="C47" s="122">
        <v>52.787474000000003</v>
      </c>
      <c r="D47" s="122">
        <v>560.10592799999995</v>
      </c>
      <c r="E47" s="122">
        <v>546.49659799999995</v>
      </c>
      <c r="F47" s="31">
        <f>(D47-E47)/E47*100</f>
        <v>2.490286316475844</v>
      </c>
      <c r="G47" s="122">
        <v>5879</v>
      </c>
      <c r="H47" s="122">
        <v>117380</v>
      </c>
      <c r="I47" s="122">
        <v>355</v>
      </c>
      <c r="J47" s="122">
        <v>513.60393999999997</v>
      </c>
      <c r="K47" s="122">
        <v>554.17381799999998</v>
      </c>
      <c r="L47" s="122">
        <v>321.932864</v>
      </c>
      <c r="M47" s="31">
        <f t="shared" si="6"/>
        <v>72.139560750156889</v>
      </c>
      <c r="N47" s="109">
        <f>D47/D203*100</f>
        <v>7.2602808374377545</v>
      </c>
    </row>
    <row r="48" spans="1:14">
      <c r="A48" s="240"/>
      <c r="B48" s="197" t="s">
        <v>21</v>
      </c>
      <c r="C48" s="122">
        <v>16.580186999999999</v>
      </c>
      <c r="D48" s="122">
        <v>93.083072999999999</v>
      </c>
      <c r="E48" s="122">
        <v>60.218079000000003</v>
      </c>
      <c r="F48" s="31">
        <f>(D48-E48)/E48*100</f>
        <v>54.576623076933416</v>
      </c>
      <c r="G48" s="122">
        <v>117</v>
      </c>
      <c r="H48" s="122">
        <v>84244.822904999994</v>
      </c>
      <c r="I48" s="122">
        <v>8</v>
      </c>
      <c r="J48" s="122">
        <v>0</v>
      </c>
      <c r="K48" s="122">
        <v>35.97457</v>
      </c>
      <c r="L48" s="122">
        <v>21.7986</v>
      </c>
      <c r="M48" s="31">
        <f t="shared" si="6"/>
        <v>65.031561659923113</v>
      </c>
      <c r="N48" s="109">
        <f>D48/D204*100</f>
        <v>6.779235728296702</v>
      </c>
    </row>
    <row r="49" spans="1:14">
      <c r="A49" s="240"/>
      <c r="B49" s="197" t="s">
        <v>22</v>
      </c>
      <c r="C49" s="122">
        <v>3.7075619999999998</v>
      </c>
      <c r="D49" s="122">
        <v>13.711085000000001</v>
      </c>
      <c r="E49" s="122">
        <v>3.7341600000000001</v>
      </c>
      <c r="F49" s="31">
        <f>(D49-E49)/E49*100</f>
        <v>267.17990123615488</v>
      </c>
      <c r="G49" s="122">
        <v>680</v>
      </c>
      <c r="H49" s="122">
        <v>320577.11</v>
      </c>
      <c r="I49" s="122">
        <v>3</v>
      </c>
      <c r="J49" s="122">
        <v>0</v>
      </c>
      <c r="K49" s="122">
        <v>0.68</v>
      </c>
      <c r="L49" s="122">
        <v>1.0549999999999999</v>
      </c>
      <c r="M49" s="31">
        <f t="shared" si="6"/>
        <v>-35.545023696682456</v>
      </c>
      <c r="N49" s="109">
        <f>D49/D205*100</f>
        <v>1.8740417686508015</v>
      </c>
    </row>
    <row r="50" spans="1:14">
      <c r="A50" s="240"/>
      <c r="B50" s="197" t="s">
        <v>23</v>
      </c>
      <c r="C50" s="122">
        <v>1.4151E-2</v>
      </c>
      <c r="D50" s="122">
        <v>0.41509600000000002</v>
      </c>
      <c r="E50" s="122">
        <v>0.50471900000000003</v>
      </c>
      <c r="F50" s="31"/>
      <c r="G50" s="122">
        <v>88</v>
      </c>
      <c r="H50" s="122">
        <v>44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/>
    </row>
    <row r="51" spans="1:14">
      <c r="A51" s="240"/>
      <c r="B51" s="197" t="s">
        <v>24</v>
      </c>
      <c r="C51" s="122">
        <v>21.946998000000001</v>
      </c>
      <c r="D51" s="122">
        <v>393.14811300000002</v>
      </c>
      <c r="E51" s="122">
        <v>127.12456400000001</v>
      </c>
      <c r="F51" s="31">
        <f>(D51-E51)/E51*100</f>
        <v>209.26211318215417</v>
      </c>
      <c r="G51" s="122">
        <v>972</v>
      </c>
      <c r="H51" s="122">
        <v>294519.01052399998</v>
      </c>
      <c r="I51" s="122">
        <v>72</v>
      </c>
      <c r="J51" s="122">
        <v>6.5060000000000002</v>
      </c>
      <c r="K51" s="122">
        <v>42.774123000000003</v>
      </c>
      <c r="L51" s="122">
        <v>20.302114</v>
      </c>
      <c r="M51" s="31">
        <f>(K51-L51)/L51*100</f>
        <v>110.68802490223433</v>
      </c>
      <c r="N51" s="109">
        <f>D51/D207*100</f>
        <v>7.4399829181941159</v>
      </c>
    </row>
    <row r="52" spans="1:14">
      <c r="A52" s="240"/>
      <c r="B52" s="197" t="s">
        <v>25</v>
      </c>
      <c r="C52" s="124">
        <v>8.3253540000000008</v>
      </c>
      <c r="D52" s="124">
        <v>2526.242338</v>
      </c>
      <c r="E52" s="124">
        <v>2009.8808670000001</v>
      </c>
      <c r="F52" s="31">
        <f>(D52-E52)/E52*100</f>
        <v>25.691148141070393</v>
      </c>
      <c r="G52" s="124">
        <v>950</v>
      </c>
      <c r="H52" s="124">
        <v>62364.791814999997</v>
      </c>
      <c r="I52" s="124">
        <v>1283</v>
      </c>
      <c r="J52" s="124">
        <v>1960.55063</v>
      </c>
      <c r="K52" s="124">
        <v>914.77265699999998</v>
      </c>
      <c r="L52" s="124">
        <v>407.21305699999999</v>
      </c>
      <c r="M52" s="31">
        <f t="shared" ref="M52:M54" si="7">(K52-L52)/L52*100</f>
        <v>124.64227049576164</v>
      </c>
      <c r="N52" s="109">
        <f>D52/D208*100</f>
        <v>28.682165449582786</v>
      </c>
    </row>
    <row r="53" spans="1:14">
      <c r="A53" s="240"/>
      <c r="B53" s="197" t="s">
        <v>26</v>
      </c>
      <c r="C53" s="122">
        <v>14.592736</v>
      </c>
      <c r="D53" s="122">
        <v>139.875226</v>
      </c>
      <c r="E53" s="122">
        <v>83.702698999999996</v>
      </c>
      <c r="F53" s="31">
        <f>(D53-E53)/E53*100</f>
        <v>67.109576717472407</v>
      </c>
      <c r="G53" s="122">
        <v>2590</v>
      </c>
      <c r="H53" s="122">
        <v>971378.72</v>
      </c>
      <c r="I53" s="122">
        <v>16</v>
      </c>
      <c r="J53" s="122">
        <v>35.128019999999999</v>
      </c>
      <c r="K53" s="122">
        <v>51.729644</v>
      </c>
      <c r="L53" s="122">
        <v>75.411627999999993</v>
      </c>
      <c r="M53" s="31">
        <f t="shared" si="7"/>
        <v>-31.403623854931222</v>
      </c>
      <c r="N53" s="109">
        <f>D53/D209*100</f>
        <v>5.7580426440611978</v>
      </c>
    </row>
    <row r="54" spans="1:14">
      <c r="A54" s="240"/>
      <c r="B54" s="197" t="s">
        <v>27</v>
      </c>
      <c r="C54" s="122">
        <v>0.87764200000000003</v>
      </c>
      <c r="D54" s="122">
        <v>23.896742</v>
      </c>
      <c r="E54" s="122">
        <v>49.691443</v>
      </c>
      <c r="F54" s="31">
        <f>(D54-E54)/E54*100</f>
        <v>-51.909744299436021</v>
      </c>
      <c r="G54" s="122">
        <v>25</v>
      </c>
      <c r="H54" s="122">
        <v>5678.5456620000004</v>
      </c>
      <c r="I54" s="122">
        <v>2</v>
      </c>
      <c r="J54" s="122">
        <v>0</v>
      </c>
      <c r="K54" s="122">
        <v>1.280886</v>
      </c>
      <c r="L54" s="122">
        <v>2.0105400000000002</v>
      </c>
      <c r="M54" s="31">
        <f t="shared" si="7"/>
        <v>-36.29144408964757</v>
      </c>
      <c r="N54" s="109">
        <f>D54/D210*100</f>
        <v>6.7341207390301197</v>
      </c>
    </row>
    <row r="55" spans="1:14">
      <c r="A55" s="240"/>
      <c r="B55" s="14" t="s">
        <v>28</v>
      </c>
      <c r="C55" s="123">
        <v>0</v>
      </c>
      <c r="D55" s="123">
        <v>0</v>
      </c>
      <c r="E55" s="123">
        <v>0</v>
      </c>
      <c r="F55" s="31"/>
      <c r="G55" s="123">
        <v>0</v>
      </c>
      <c r="H55" s="123">
        <v>0</v>
      </c>
      <c r="I55" s="123">
        <v>0</v>
      </c>
      <c r="J55" s="123">
        <v>0</v>
      </c>
      <c r="K55" s="123">
        <v>0</v>
      </c>
      <c r="L55" s="123">
        <v>0</v>
      </c>
      <c r="M55" s="31"/>
      <c r="N55" s="109"/>
    </row>
    <row r="56" spans="1:14">
      <c r="A56" s="240"/>
      <c r="B56" s="14" t="s">
        <v>29</v>
      </c>
      <c r="C56" s="123">
        <v>0.87764200000000003</v>
      </c>
      <c r="D56" s="123">
        <v>21.604842000000001</v>
      </c>
      <c r="E56" s="123">
        <v>8.9879979999999993</v>
      </c>
      <c r="F56" s="31">
        <f>(D56-E56)/E56*100</f>
        <v>140.37435255326051</v>
      </c>
      <c r="G56" s="123">
        <v>22</v>
      </c>
      <c r="H56" s="123">
        <v>5585.34951</v>
      </c>
      <c r="I56" s="123">
        <v>2</v>
      </c>
      <c r="J56" s="123">
        <v>0</v>
      </c>
      <c r="K56" s="123">
        <v>1.048</v>
      </c>
      <c r="L56" s="123">
        <v>2.0105400000000002</v>
      </c>
      <c r="M56" s="31">
        <f>(K56-L56)/L56*100</f>
        <v>-47.874700329264783</v>
      </c>
      <c r="N56" s="109">
        <f>D56/D212*100</f>
        <v>23.948052088552547</v>
      </c>
    </row>
    <row r="57" spans="1:14">
      <c r="A57" s="240"/>
      <c r="B57" s="14" t="s">
        <v>30</v>
      </c>
      <c r="C57" s="123">
        <v>0</v>
      </c>
      <c r="D57" s="123">
        <v>2.2919</v>
      </c>
      <c r="E57" s="123">
        <v>40.703445000000002</v>
      </c>
      <c r="F57" s="31"/>
      <c r="G57" s="123">
        <v>3</v>
      </c>
      <c r="H57" s="123">
        <v>93.196151999999998</v>
      </c>
      <c r="I57" s="123">
        <v>0</v>
      </c>
      <c r="J57" s="123">
        <v>0</v>
      </c>
      <c r="K57" s="123">
        <v>0.23288600000000001</v>
      </c>
      <c r="L57" s="123">
        <v>0</v>
      </c>
      <c r="M57" s="31" t="e">
        <f>(K57-L57)/L57*100</f>
        <v>#DIV/0!</v>
      </c>
      <c r="N57" s="109"/>
    </row>
    <row r="58" spans="1:14" ht="14.25" thickBot="1">
      <c r="A58" s="241"/>
      <c r="B58" s="15" t="s">
        <v>31</v>
      </c>
      <c r="C58" s="16">
        <f t="shared" ref="C58:L58" si="8">C46+C48+C49+C50+C51+C52+C53+C54</f>
        <v>245.344605</v>
      </c>
      <c r="D58" s="16">
        <f t="shared" si="8"/>
        <v>4875.1532880000004</v>
      </c>
      <c r="E58" s="16">
        <f t="shared" si="8"/>
        <v>3907.986656</v>
      </c>
      <c r="F58" s="16">
        <f>(D58-E58)/E58*100</f>
        <v>24.748463010105027</v>
      </c>
      <c r="G58" s="16">
        <f t="shared" si="8"/>
        <v>16896</v>
      </c>
      <c r="H58" s="16">
        <f t="shared" si="8"/>
        <v>2889800.2814529999</v>
      </c>
      <c r="I58" s="16">
        <f t="shared" si="8"/>
        <v>2169</v>
      </c>
      <c r="J58" s="16">
        <f t="shared" si="8"/>
        <v>2945.9815600000002</v>
      </c>
      <c r="K58" s="16">
        <f t="shared" si="8"/>
        <v>2294.4387830000001</v>
      </c>
      <c r="L58" s="16">
        <f t="shared" si="8"/>
        <v>1390.0285469999999</v>
      </c>
      <c r="M58" s="16">
        <f t="shared" ref="M58:M60" si="9">(K58-L58)/L58*100</f>
        <v>65.064148355220809</v>
      </c>
      <c r="N58" s="110">
        <f>D58/D214*100</f>
        <v>11.366351409104659</v>
      </c>
    </row>
    <row r="59" spans="1:14" ht="15" thickTop="1" thickBot="1">
      <c r="A59" s="244" t="s">
        <v>35</v>
      </c>
      <c r="B59" s="197" t="s">
        <v>19</v>
      </c>
      <c r="C59" s="67">
        <v>10.275504</v>
      </c>
      <c r="D59" s="67">
        <v>140.64907199999999</v>
      </c>
      <c r="E59" s="67">
        <v>131.52173500000001</v>
      </c>
      <c r="F59" s="31">
        <f>(D59-E59)/E59*100</f>
        <v>6.9397936394315227</v>
      </c>
      <c r="G59" s="68">
        <v>1189</v>
      </c>
      <c r="H59" s="68">
        <v>118862.482706</v>
      </c>
      <c r="I59" s="68">
        <v>114</v>
      </c>
      <c r="J59" s="68">
        <v>0.2205</v>
      </c>
      <c r="K59" s="68">
        <v>76.855200999999994</v>
      </c>
      <c r="L59" s="68">
        <v>27.806785000000001</v>
      </c>
      <c r="M59" s="31">
        <f t="shared" si="9"/>
        <v>176.39010047367933</v>
      </c>
      <c r="N59" s="109">
        <f>D59/D202*100</f>
        <v>0.59001510443053906</v>
      </c>
    </row>
    <row r="60" spans="1:14" ht="14.25" thickBot="1">
      <c r="A60" s="244"/>
      <c r="B60" s="197" t="s">
        <v>20</v>
      </c>
      <c r="C60" s="68">
        <v>4.4264190000000001</v>
      </c>
      <c r="D60" s="68">
        <v>47.717785999999997</v>
      </c>
      <c r="E60" s="68">
        <v>50.857703999999998</v>
      </c>
      <c r="F60" s="31">
        <f>(D60-E60)/E60*100</f>
        <v>-6.173927946098396</v>
      </c>
      <c r="G60" s="68">
        <v>584</v>
      </c>
      <c r="H60" s="68">
        <v>11660</v>
      </c>
      <c r="I60" s="68">
        <v>57</v>
      </c>
      <c r="J60" s="68">
        <v>0.15379999999999999</v>
      </c>
      <c r="K60" s="68">
        <v>58.314059</v>
      </c>
      <c r="L60" s="68">
        <v>9.8846299999999996</v>
      </c>
      <c r="M60" s="31">
        <f t="shared" si="9"/>
        <v>489.94680630433311</v>
      </c>
      <c r="N60" s="109">
        <f>D60/D203*100</f>
        <v>0.61853394149535867</v>
      </c>
    </row>
    <row r="61" spans="1:14" ht="14.25" thickBot="1">
      <c r="A61" s="244"/>
      <c r="B61" s="197" t="s">
        <v>21</v>
      </c>
      <c r="C61" s="68">
        <v>0.94811299999999998</v>
      </c>
      <c r="D61" s="68">
        <v>2.1639819999999999</v>
      </c>
      <c r="E61" s="68">
        <v>1.3</v>
      </c>
      <c r="F61" s="31">
        <f>(D61-E61)/E61*100</f>
        <v>66.46015384615383</v>
      </c>
      <c r="G61" s="68">
        <v>3</v>
      </c>
      <c r="H61" s="68">
        <v>1216.1107999999999</v>
      </c>
      <c r="I61" s="68">
        <v>1</v>
      </c>
      <c r="J61" s="68"/>
      <c r="K61" s="68">
        <v>0.35025499999999998</v>
      </c>
      <c r="L61" s="68"/>
      <c r="M61" s="31"/>
      <c r="N61" s="109">
        <f>D61/D204*100</f>
        <v>0.15760270494927639</v>
      </c>
    </row>
    <row r="62" spans="1:14" ht="14.25" thickBot="1">
      <c r="A62" s="244"/>
      <c r="B62" s="197" t="s">
        <v>22</v>
      </c>
      <c r="C62" s="68"/>
      <c r="D62" s="68"/>
      <c r="E62" s="68">
        <v>0.63680199999999998</v>
      </c>
      <c r="F62" s="31"/>
      <c r="G62" s="68"/>
      <c r="H62" s="68"/>
      <c r="I62" s="68"/>
      <c r="J62" s="68"/>
      <c r="K62" s="68"/>
      <c r="L62" s="68">
        <v>8.0255000000000007E-2</v>
      </c>
      <c r="M62" s="31"/>
      <c r="N62" s="109"/>
    </row>
    <row r="63" spans="1:14" ht="14.25" thickBot="1">
      <c r="A63" s="244"/>
      <c r="B63" s="197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44"/>
      <c r="B64" s="197" t="s">
        <v>24</v>
      </c>
      <c r="C64" s="68">
        <v>11.74803</v>
      </c>
      <c r="D64" s="68">
        <v>67.266289</v>
      </c>
      <c r="E64" s="68">
        <v>43.405999999999999</v>
      </c>
      <c r="F64" s="31">
        <f>(D64-E64)/E64*100</f>
        <v>54.970024881352821</v>
      </c>
      <c r="G64" s="68">
        <v>38</v>
      </c>
      <c r="H64" s="68">
        <v>68017.740000000005</v>
      </c>
      <c r="I64" s="68">
        <v>4</v>
      </c>
      <c r="J64" s="68">
        <v>0.32678000000000001</v>
      </c>
      <c r="K64" s="68">
        <v>0.71718800000000005</v>
      </c>
      <c r="L64" s="68">
        <v>9.2230999999999994E-2</v>
      </c>
      <c r="M64" s="31"/>
      <c r="N64" s="109">
        <f>D64/D207*100</f>
        <v>1.2729554704242185</v>
      </c>
    </row>
    <row r="65" spans="1:14" ht="14.25" thickBot="1">
      <c r="A65" s="244"/>
      <c r="B65" s="197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44"/>
      <c r="B66" s="197" t="s">
        <v>26</v>
      </c>
      <c r="C66" s="68">
        <v>1.009012</v>
      </c>
      <c r="D66" s="70">
        <v>39.199778999999999</v>
      </c>
      <c r="E66" s="68">
        <v>21.474464000000001</v>
      </c>
      <c r="F66" s="31">
        <f>(D66-E66)/E66*100</f>
        <v>82.541361684277646</v>
      </c>
      <c r="G66" s="68">
        <v>233</v>
      </c>
      <c r="H66" s="68">
        <v>105648.08</v>
      </c>
      <c r="I66" s="68">
        <v>25</v>
      </c>
      <c r="J66" s="68">
        <v>0.42703400000000002</v>
      </c>
      <c r="K66" s="68">
        <v>5.6524369999999999</v>
      </c>
      <c r="L66" s="68">
        <v>3.2229100000000002</v>
      </c>
      <c r="M66" s="31">
        <f>(K66-L66)/L66*100</f>
        <v>75.383023416725877</v>
      </c>
      <c r="N66" s="109">
        <f>D66/D209*100</f>
        <v>1.6136810325494997</v>
      </c>
    </row>
    <row r="67" spans="1:14" ht="14.25" thickBot="1">
      <c r="A67" s="244"/>
      <c r="B67" s="197" t="s">
        <v>27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44"/>
      <c r="B68" s="14" t="s">
        <v>28</v>
      </c>
      <c r="C68" s="34"/>
      <c r="D68" s="34"/>
      <c r="E68" s="34"/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44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44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45"/>
      <c r="B71" s="15" t="s">
        <v>31</v>
      </c>
      <c r="C71" s="16">
        <f t="shared" ref="C71:L71" si="10">C59+C61+C62+C63+C64+C65+C66+C67</f>
        <v>23.980658999999996</v>
      </c>
      <c r="D71" s="16">
        <f t="shared" si="10"/>
        <v>249.279122</v>
      </c>
      <c r="E71" s="16">
        <f t="shared" si="10"/>
        <v>198.33900100000002</v>
      </c>
      <c r="F71" s="16">
        <f>(D71-E71)/E71*100</f>
        <v>25.683360682047585</v>
      </c>
      <c r="G71" s="16">
        <f t="shared" si="10"/>
        <v>1463</v>
      </c>
      <c r="H71" s="16">
        <f t="shared" si="10"/>
        <v>293744.41350600001</v>
      </c>
      <c r="I71" s="16">
        <f t="shared" si="10"/>
        <v>144</v>
      </c>
      <c r="J71" s="16">
        <f t="shared" si="10"/>
        <v>0.97431400000000001</v>
      </c>
      <c r="K71" s="16">
        <f t="shared" si="10"/>
        <v>83.575080999999997</v>
      </c>
      <c r="L71" s="16">
        <f t="shared" si="10"/>
        <v>31.202181000000003</v>
      </c>
      <c r="M71" s="16">
        <f t="shared" ref="M71:M74" si="11">(K71-L71)/L71*100</f>
        <v>167.85012560500175</v>
      </c>
      <c r="N71" s="110">
        <f>D71/D214*100</f>
        <v>0.58119077128905072</v>
      </c>
    </row>
    <row r="72" spans="1:14" ht="15" thickTop="1" thickBot="1">
      <c r="A72" s="239" t="s">
        <v>36</v>
      </c>
      <c r="B72" s="18" t="s">
        <v>19</v>
      </c>
      <c r="C72" s="32">
        <v>75.956783999999999</v>
      </c>
      <c r="D72" s="32">
        <v>687.88778600000001</v>
      </c>
      <c r="E72" s="32">
        <v>586.13510900000006</v>
      </c>
      <c r="F72" s="111">
        <f>(D72-E72)/E72*100</f>
        <v>17.359935522988767</v>
      </c>
      <c r="G72" s="31">
        <v>6103</v>
      </c>
      <c r="H72" s="31">
        <v>553183.55914200004</v>
      </c>
      <c r="I72" s="33">
        <v>602</v>
      </c>
      <c r="J72" s="31">
        <v>92.989943999999994</v>
      </c>
      <c r="K72" s="31">
        <v>459.74435799999998</v>
      </c>
      <c r="L72" s="31">
        <v>275.84954399999998</v>
      </c>
      <c r="M72" s="111">
        <f t="shared" si="11"/>
        <v>66.664896861312201</v>
      </c>
      <c r="N72" s="112">
        <f>D72/D202*100</f>
        <v>2.8856513457357353</v>
      </c>
    </row>
    <row r="73" spans="1:14" ht="14.25" thickBot="1">
      <c r="A73" s="244"/>
      <c r="B73" s="197" t="s">
        <v>20</v>
      </c>
      <c r="C73" s="31">
        <v>30.291447999999999</v>
      </c>
      <c r="D73" s="31">
        <v>279.28107699999998</v>
      </c>
      <c r="E73" s="31">
        <v>236.69618399999999</v>
      </c>
      <c r="F73" s="31">
        <f>(D73-E73)/E73*100</f>
        <v>17.991372856268775</v>
      </c>
      <c r="G73" s="31">
        <v>3266</v>
      </c>
      <c r="H73" s="31">
        <v>65320</v>
      </c>
      <c r="I73" s="33">
        <v>379</v>
      </c>
      <c r="J73" s="31">
        <v>26.372781</v>
      </c>
      <c r="K73" s="31">
        <v>251.89675299999999</v>
      </c>
      <c r="L73" s="31">
        <v>118.578487</v>
      </c>
      <c r="M73" s="31">
        <f t="shared" si="11"/>
        <v>112.43039894749205</v>
      </c>
      <c r="N73" s="109">
        <f>D73/D203*100</f>
        <v>3.6201349606178033</v>
      </c>
    </row>
    <row r="74" spans="1:14" ht="14.25" thickBot="1">
      <c r="A74" s="244"/>
      <c r="B74" s="197" t="s">
        <v>21</v>
      </c>
      <c r="C74" s="31">
        <v>0</v>
      </c>
      <c r="D74" s="31">
        <v>3.5273099999999999</v>
      </c>
      <c r="E74" s="31">
        <v>4.4247509999999997</v>
      </c>
      <c r="F74" s="31">
        <f>(D74-E74)/E74*100</f>
        <v>-20.282293851111614</v>
      </c>
      <c r="G74" s="31">
        <v>10</v>
      </c>
      <c r="H74" s="31">
        <v>98441.4</v>
      </c>
      <c r="I74" s="33">
        <v>0</v>
      </c>
      <c r="J74" s="31">
        <v>0</v>
      </c>
      <c r="K74" s="31">
        <v>0</v>
      </c>
      <c r="L74" s="31">
        <v>4.0928279999999999</v>
      </c>
      <c r="M74" s="31">
        <f t="shared" si="11"/>
        <v>-100</v>
      </c>
      <c r="N74" s="109">
        <f>D74/D204*100</f>
        <v>0.25689381759859004</v>
      </c>
    </row>
    <row r="75" spans="1:14" ht="14.25" thickBot="1">
      <c r="A75" s="244"/>
      <c r="B75" s="197" t="s">
        <v>22</v>
      </c>
      <c r="C75" s="31">
        <v>4.5000999999999999E-2</v>
      </c>
      <c r="D75" s="31">
        <v>0.83607500000000001</v>
      </c>
      <c r="E75" s="31">
        <v>1.157208</v>
      </c>
      <c r="F75" s="31">
        <f>(D75-E75)/E75*100</f>
        <v>-27.75067230783057</v>
      </c>
      <c r="G75" s="31">
        <v>88</v>
      </c>
      <c r="H75" s="31">
        <v>3838.66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>D75/D205*100</f>
        <v>0.11427538168749729</v>
      </c>
    </row>
    <row r="76" spans="1:14" ht="14.25" thickBot="1">
      <c r="A76" s="244"/>
      <c r="B76" s="197" t="s">
        <v>23</v>
      </c>
      <c r="C76" s="31">
        <v>3.6661135599999999</v>
      </c>
      <c r="D76" s="31">
        <v>30.166933879999998</v>
      </c>
      <c r="E76" s="31">
        <v>34.576262970000002</v>
      </c>
      <c r="F76" s="31">
        <f>(D76-E76)/E76*100</f>
        <v>-12.75247441814561</v>
      </c>
      <c r="G76" s="31">
        <v>352</v>
      </c>
      <c r="H76" s="31">
        <v>275093.57766746002</v>
      </c>
      <c r="I76" s="33">
        <v>1</v>
      </c>
      <c r="J76" s="31">
        <v>0</v>
      </c>
      <c r="K76" s="31">
        <v>0</v>
      </c>
      <c r="L76" s="31">
        <v>0</v>
      </c>
      <c r="M76" s="31"/>
      <c r="N76" s="109">
        <f>D76/D206*100</f>
        <v>41.814449654170083</v>
      </c>
    </row>
    <row r="77" spans="1:14" ht="14.25" thickBot="1">
      <c r="A77" s="244"/>
      <c r="B77" s="197" t="s">
        <v>24</v>
      </c>
      <c r="C77" s="31">
        <v>3.9710429999999999</v>
      </c>
      <c r="D77" s="31">
        <v>22.108543000000001</v>
      </c>
      <c r="E77" s="31">
        <v>19.417562</v>
      </c>
      <c r="F77" s="31">
        <f>(D77-E77)/E77*100</f>
        <v>13.858490576726371</v>
      </c>
      <c r="G77" s="31">
        <v>82</v>
      </c>
      <c r="H77" s="31">
        <v>71348.995488</v>
      </c>
      <c r="I77" s="33">
        <v>5</v>
      </c>
      <c r="J77" s="31">
        <v>0</v>
      </c>
      <c r="K77" s="31">
        <v>0.30132199999999998</v>
      </c>
      <c r="L77" s="31">
        <v>9.8200760000000002</v>
      </c>
      <c r="M77" s="31">
        <f>(K77-L77)/L77*100</f>
        <v>-96.931571609018079</v>
      </c>
      <c r="N77" s="109">
        <f>D77/D207*100</f>
        <v>0.41838476855708595</v>
      </c>
    </row>
    <row r="78" spans="1:14" ht="14.25" thickBot="1">
      <c r="A78" s="244"/>
      <c r="B78" s="197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44"/>
      <c r="B79" s="197" t="s">
        <v>26</v>
      </c>
      <c r="C79" s="31">
        <v>93.182547</v>
      </c>
      <c r="D79" s="31">
        <v>222.69556900000001</v>
      </c>
      <c r="E79" s="31">
        <v>216.71475799999999</v>
      </c>
      <c r="F79" s="31">
        <f>(D79-E79)/E79*100</f>
        <v>2.7597617509740697</v>
      </c>
      <c r="G79" s="31">
        <v>8916</v>
      </c>
      <c r="H79" s="31">
        <v>1462587.594664</v>
      </c>
      <c r="I79" s="33">
        <v>5627</v>
      </c>
      <c r="J79" s="31">
        <v>11.406508000000001</v>
      </c>
      <c r="K79" s="31">
        <v>118.19109899999999</v>
      </c>
      <c r="L79" s="31">
        <v>66.972297999999995</v>
      </c>
      <c r="M79" s="31">
        <f>(K79-L79)/L79*100</f>
        <v>76.477592272554247</v>
      </c>
      <c r="N79" s="109">
        <f>D79/D209*100</f>
        <v>9.1673888194144766</v>
      </c>
    </row>
    <row r="80" spans="1:14" ht="14.25" thickBot="1">
      <c r="A80" s="244"/>
      <c r="B80" s="197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44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44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44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45"/>
      <c r="B84" s="15" t="s">
        <v>31</v>
      </c>
      <c r="C84" s="16">
        <f t="shared" ref="C84:L84" si="12">C72+C74+C75+C76+C77+C78+C79+C80</f>
        <v>176.82148855999998</v>
      </c>
      <c r="D84" s="16">
        <f t="shared" si="12"/>
        <v>967.22221688000002</v>
      </c>
      <c r="E84" s="16">
        <f t="shared" si="12"/>
        <v>862.42565096999999</v>
      </c>
      <c r="F84" s="16">
        <f>(D84-E84)/E84*100</f>
        <v>12.151373952309013</v>
      </c>
      <c r="G84" s="16">
        <f t="shared" si="12"/>
        <v>15551</v>
      </c>
      <c r="H84" s="16">
        <f t="shared" si="12"/>
        <v>2464493.78696146</v>
      </c>
      <c r="I84" s="16">
        <f t="shared" si="12"/>
        <v>6235</v>
      </c>
      <c r="J84" s="16">
        <f t="shared" si="12"/>
        <v>104.396452</v>
      </c>
      <c r="K84" s="16">
        <f t="shared" si="12"/>
        <v>578.23677899999996</v>
      </c>
      <c r="L84" s="16">
        <f t="shared" si="12"/>
        <v>356.73474599999997</v>
      </c>
      <c r="M84" s="16">
        <f t="shared" ref="M84:M86" si="13">(K84-L84)/L84*100</f>
        <v>62.091521917520197</v>
      </c>
      <c r="N84" s="110">
        <f>D84/D214*100</f>
        <v>2.255065011968362</v>
      </c>
    </row>
    <row r="85" spans="1:14" ht="14.25" thickTop="1">
      <c r="A85" s="240" t="s">
        <v>65</v>
      </c>
      <c r="B85" s="197" t="s">
        <v>19</v>
      </c>
      <c r="C85" s="71">
        <v>26.89</v>
      </c>
      <c r="D85" s="71">
        <v>276.47000000000003</v>
      </c>
      <c r="E85" s="71">
        <v>353.1</v>
      </c>
      <c r="F85" s="31">
        <f>(D85-E85)/E85*100</f>
        <v>-21.70206740300198</v>
      </c>
      <c r="G85" s="72">
        <v>2094</v>
      </c>
      <c r="H85" s="72">
        <v>196032.4</v>
      </c>
      <c r="I85" s="72">
        <v>261</v>
      </c>
      <c r="J85" s="72">
        <v>56.03</v>
      </c>
      <c r="K85" s="72">
        <v>263.85000000000002</v>
      </c>
      <c r="L85" s="72">
        <v>144.47999999999999</v>
      </c>
      <c r="M85" s="31">
        <f t="shared" si="13"/>
        <v>82.620431893687737</v>
      </c>
      <c r="N85" s="109">
        <f>D85/D202*100</f>
        <v>1.159776410909495</v>
      </c>
    </row>
    <row r="86" spans="1:14">
      <c r="A86" s="240"/>
      <c r="B86" s="197" t="s">
        <v>20</v>
      </c>
      <c r="C86" s="72">
        <v>12.25</v>
      </c>
      <c r="D86" s="72">
        <v>117.63</v>
      </c>
      <c r="E86" s="72">
        <v>143.82</v>
      </c>
      <c r="F86" s="31">
        <f>(D86-E86)/E86*100</f>
        <v>-18.210262828535669</v>
      </c>
      <c r="G86" s="72">
        <v>1101</v>
      </c>
      <c r="H86" s="72">
        <v>22060</v>
      </c>
      <c r="I86" s="72">
        <v>126</v>
      </c>
      <c r="J86" s="72">
        <v>20.260000000000002</v>
      </c>
      <c r="K86" s="72">
        <v>155.77000000000001</v>
      </c>
      <c r="L86" s="72">
        <v>43.81</v>
      </c>
      <c r="M86" s="31">
        <f t="shared" si="13"/>
        <v>255.55809175987218</v>
      </c>
      <c r="N86" s="109">
        <f>D86/D203*100</f>
        <v>1.5247595003275936</v>
      </c>
    </row>
    <row r="87" spans="1:14">
      <c r="A87" s="240"/>
      <c r="B87" s="197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40"/>
      <c r="B88" s="197" t="s">
        <v>22</v>
      </c>
      <c r="C88" s="72"/>
      <c r="D88" s="72"/>
      <c r="E88" s="72">
        <v>5.0000000000000001E-3</v>
      </c>
      <c r="F88" s="31"/>
      <c r="G88" s="72"/>
      <c r="H88" s="72"/>
      <c r="I88" s="72"/>
      <c r="J88" s="72"/>
      <c r="K88" s="72"/>
      <c r="L88" s="72"/>
      <c r="M88" s="31"/>
      <c r="N88" s="109">
        <f>D88/D205*100</f>
        <v>0</v>
      </c>
    </row>
    <row r="89" spans="1:14">
      <c r="A89" s="240"/>
      <c r="B89" s="197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40"/>
      <c r="B90" s="197" t="s">
        <v>24</v>
      </c>
      <c r="C90" s="72"/>
      <c r="D90" s="72">
        <v>9.1300000000000008</v>
      </c>
      <c r="E90" s="72">
        <v>9.48</v>
      </c>
      <c r="F90" s="31"/>
      <c r="G90" s="72">
        <v>12</v>
      </c>
      <c r="H90" s="72">
        <v>12237.9</v>
      </c>
      <c r="I90" s="72">
        <v>3</v>
      </c>
      <c r="J90" s="72">
        <v>2</v>
      </c>
      <c r="K90" s="72">
        <v>2.87</v>
      </c>
      <c r="L90" s="72">
        <v>0.1</v>
      </c>
      <c r="M90" s="31"/>
      <c r="N90" s="109">
        <f>D90/D207*100</f>
        <v>0.1727772353395787</v>
      </c>
    </row>
    <row r="91" spans="1:14">
      <c r="A91" s="240"/>
      <c r="B91" s="197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40"/>
      <c r="B92" s="197" t="s">
        <v>26</v>
      </c>
      <c r="C92" s="72">
        <v>1.49</v>
      </c>
      <c r="D92" s="72">
        <v>15.23</v>
      </c>
      <c r="E92" s="72">
        <v>15.37</v>
      </c>
      <c r="F92" s="31">
        <f>(D92-E92)/E92*100</f>
        <v>-0.91086532205594539</v>
      </c>
      <c r="G92" s="72">
        <v>952</v>
      </c>
      <c r="H92" s="72">
        <v>132838.76</v>
      </c>
      <c r="I92" s="72">
        <v>3</v>
      </c>
      <c r="J92" s="72"/>
      <c r="K92" s="72">
        <v>1.89</v>
      </c>
      <c r="L92" s="72">
        <v>0</v>
      </c>
      <c r="M92" s="31" t="e">
        <f>(K92-L92)/L92*100</f>
        <v>#DIV/0!</v>
      </c>
      <c r="N92" s="109">
        <f>D92/D209*100</f>
        <v>0.6269515480107396</v>
      </c>
    </row>
    <row r="93" spans="1:14">
      <c r="A93" s="240"/>
      <c r="B93" s="197" t="s">
        <v>27</v>
      </c>
      <c r="C93" s="31"/>
      <c r="D93" s="31"/>
      <c r="E93" s="31">
        <v>1E-3</v>
      </c>
      <c r="F93" s="31"/>
      <c r="G93" s="72"/>
      <c r="H93" s="72"/>
      <c r="I93" s="72"/>
      <c r="J93" s="72"/>
      <c r="K93" s="72"/>
      <c r="L93" s="72"/>
      <c r="M93" s="31"/>
      <c r="N93" s="109"/>
    </row>
    <row r="94" spans="1:14">
      <c r="A94" s="240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40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40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41"/>
      <c r="B97" s="15" t="s">
        <v>31</v>
      </c>
      <c r="C97" s="16">
        <f t="shared" ref="C97:L97" si="14">C85+C87+C88+C89+C90+C91+C92+C93</f>
        <v>28.38</v>
      </c>
      <c r="D97" s="16">
        <f t="shared" si="14"/>
        <v>300.83000000000004</v>
      </c>
      <c r="E97" s="16">
        <f t="shared" si="14"/>
        <v>377.95600000000002</v>
      </c>
      <c r="F97" s="16">
        <f>(D97-E97)/E97*100</f>
        <v>-20.406079014488451</v>
      </c>
      <c r="G97" s="16">
        <f t="shared" si="14"/>
        <v>3058</v>
      </c>
      <c r="H97" s="16">
        <f t="shared" si="14"/>
        <v>341109.06</v>
      </c>
      <c r="I97" s="16">
        <f t="shared" si="14"/>
        <v>267</v>
      </c>
      <c r="J97" s="16">
        <f t="shared" si="14"/>
        <v>58.03</v>
      </c>
      <c r="K97" s="16">
        <f t="shared" si="14"/>
        <v>268.61</v>
      </c>
      <c r="L97" s="16">
        <f t="shared" si="14"/>
        <v>144.57999999999998</v>
      </c>
      <c r="M97" s="16">
        <f t="shared" ref="M97:M99" si="15">(K97-L97)/L97*100</f>
        <v>85.786415825148737</v>
      </c>
      <c r="N97" s="110">
        <f>D97/D214*100</f>
        <v>0.7013809192046383</v>
      </c>
    </row>
    <row r="98" spans="1:14" ht="15" thickTop="1" thickBot="1">
      <c r="A98" s="244" t="s">
        <v>89</v>
      </c>
      <c r="B98" s="197" t="s">
        <v>19</v>
      </c>
      <c r="C98" s="31">
        <v>79.598940999999996</v>
      </c>
      <c r="D98" s="31">
        <v>363.76350000000002</v>
      </c>
      <c r="E98" s="31">
        <v>277.15180999999995</v>
      </c>
      <c r="F98" s="31">
        <f>(D98-E98)/E98*100</f>
        <v>31.250631197393258</v>
      </c>
      <c r="G98" s="31">
        <v>3859</v>
      </c>
      <c r="H98" s="31">
        <v>255630.56294200002</v>
      </c>
      <c r="I98" s="31">
        <v>497</v>
      </c>
      <c r="J98" s="31">
        <v>38.561807999999985</v>
      </c>
      <c r="K98" s="31">
        <v>331.8107</v>
      </c>
      <c r="L98" s="31">
        <v>38.871158999999999</v>
      </c>
      <c r="M98" s="31">
        <f t="shared" si="15"/>
        <v>753.61668788934242</v>
      </c>
      <c r="N98" s="109">
        <f>D98/D202*100</f>
        <v>1.5259678317715344</v>
      </c>
    </row>
    <row r="99" spans="1:14" ht="14.25" thickBot="1">
      <c r="A99" s="244"/>
      <c r="B99" s="197" t="s">
        <v>20</v>
      </c>
      <c r="C99" s="28">
        <v>60.797545999999997</v>
      </c>
      <c r="D99" s="28">
        <v>221.82105099999998</v>
      </c>
      <c r="E99" s="33">
        <v>151.60448799999998</v>
      </c>
      <c r="F99" s="31">
        <f>(D99-E99)/E99*100</f>
        <v>46.315622925358262</v>
      </c>
      <c r="G99" s="31">
        <v>2682</v>
      </c>
      <c r="H99" s="31">
        <v>53640</v>
      </c>
      <c r="I99" s="31">
        <v>303</v>
      </c>
      <c r="J99" s="31">
        <v>26.031393000000008</v>
      </c>
      <c r="K99" s="31">
        <v>180.60888700000001</v>
      </c>
      <c r="L99" s="31">
        <v>16.405826999999999</v>
      </c>
      <c r="M99" s="31">
        <f t="shared" si="15"/>
        <v>1000.882552278529</v>
      </c>
      <c r="N99" s="109">
        <f>D99/D203*100</f>
        <v>2.8753188377531385</v>
      </c>
    </row>
    <row r="100" spans="1:14" ht="14.25" thickBot="1">
      <c r="A100" s="244"/>
      <c r="B100" s="197" t="s">
        <v>21</v>
      </c>
      <c r="C100" s="31">
        <v>1.2452829999999999</v>
      </c>
      <c r="D100" s="31">
        <v>13.594339999999999</v>
      </c>
      <c r="E100" s="31">
        <v>0.70754700000000004</v>
      </c>
      <c r="F100" s="31"/>
      <c r="G100" s="31">
        <v>14</v>
      </c>
      <c r="H100" s="31">
        <v>8154</v>
      </c>
      <c r="I100" s="31">
        <v>1</v>
      </c>
      <c r="J100" s="31">
        <v>0</v>
      </c>
      <c r="K100" s="31">
        <v>562.35288700000001</v>
      </c>
      <c r="L100" s="31"/>
      <c r="M100" s="31"/>
      <c r="N100" s="109"/>
    </row>
    <row r="101" spans="1:14" ht="14.25" thickBot="1">
      <c r="A101" s="244"/>
      <c r="B101" s="197" t="s">
        <v>22</v>
      </c>
      <c r="C101" s="31">
        <v>6.2640000000000001E-2</v>
      </c>
      <c r="D101" s="31">
        <v>0.138878</v>
      </c>
      <c r="E101" s="31">
        <v>0.11065799999999999</v>
      </c>
      <c r="F101" s="31"/>
      <c r="G101" s="31">
        <v>43</v>
      </c>
      <c r="H101" s="31">
        <v>1154.3</v>
      </c>
      <c r="I101" s="31">
        <v>0</v>
      </c>
      <c r="J101" s="31">
        <v>0</v>
      </c>
      <c r="K101" s="31">
        <v>0</v>
      </c>
      <c r="L101" s="31"/>
      <c r="M101" s="31"/>
      <c r="N101" s="109"/>
    </row>
    <row r="102" spans="1:14" ht="14.25" thickBot="1">
      <c r="A102" s="244"/>
      <c r="B102" s="197" t="s">
        <v>23</v>
      </c>
      <c r="C102" s="31">
        <v>0</v>
      </c>
      <c r="D102" s="31">
        <v>0</v>
      </c>
      <c r="E102" s="31">
        <v>0</v>
      </c>
      <c r="F102" s="31"/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/>
      <c r="M102" s="31"/>
      <c r="N102" s="109"/>
    </row>
    <row r="103" spans="1:14" ht="14.25" thickBot="1">
      <c r="A103" s="244"/>
      <c r="B103" s="197" t="s">
        <v>24</v>
      </c>
      <c r="C103" s="31">
        <v>0.55283100000000007</v>
      </c>
      <c r="D103" s="31">
        <v>32.921894000000002</v>
      </c>
      <c r="E103" s="31">
        <v>22.147794000000001</v>
      </c>
      <c r="F103" s="31"/>
      <c r="G103" s="31">
        <v>83</v>
      </c>
      <c r="H103" s="31">
        <v>137489</v>
      </c>
      <c r="I103" s="31">
        <v>10</v>
      </c>
      <c r="J103" s="31">
        <v>0.50580000000000003</v>
      </c>
      <c r="K103" s="31">
        <v>0.85545000000000004</v>
      </c>
      <c r="L103" s="31">
        <v>2.4909539999999999</v>
      </c>
      <c r="M103" s="31"/>
      <c r="N103" s="109">
        <f>D103/D207*100</f>
        <v>0.62301794386228526</v>
      </c>
    </row>
    <row r="104" spans="1:14" ht="14.25" thickBot="1">
      <c r="A104" s="244"/>
      <c r="B104" s="197" t="s">
        <v>25</v>
      </c>
      <c r="C104" s="28">
        <v>534.34369800000002</v>
      </c>
      <c r="D104" s="28">
        <v>654.98105099999998</v>
      </c>
      <c r="E104" s="33">
        <v>68.992114000000001</v>
      </c>
      <c r="F104" s="31"/>
      <c r="G104" s="31">
        <v>265</v>
      </c>
      <c r="H104" s="31">
        <v>20319.519499999999</v>
      </c>
      <c r="I104" s="31">
        <v>241</v>
      </c>
      <c r="J104" s="31">
        <v>0.27499999999997726</v>
      </c>
      <c r="K104" s="31">
        <v>318.44567899999998</v>
      </c>
      <c r="L104" s="31"/>
      <c r="M104" s="31"/>
      <c r="N104" s="109"/>
    </row>
    <row r="105" spans="1:14" ht="14.25" thickBot="1">
      <c r="A105" s="244"/>
      <c r="B105" s="197" t="s">
        <v>26</v>
      </c>
      <c r="C105" s="31">
        <v>3.2206600000000001</v>
      </c>
      <c r="D105" s="31">
        <v>33.227391999999995</v>
      </c>
      <c r="E105" s="31">
        <v>26.329057999999996</v>
      </c>
      <c r="F105" s="31">
        <f>(D105-E105)/E105*100</f>
        <v>26.200458823859172</v>
      </c>
      <c r="G105" s="31">
        <v>1381</v>
      </c>
      <c r="H105" s="31">
        <v>187416.125</v>
      </c>
      <c r="I105" s="31">
        <v>15</v>
      </c>
      <c r="J105" s="31">
        <v>0.25750000000000028</v>
      </c>
      <c r="K105" s="31">
        <v>15.0517</v>
      </c>
      <c r="L105" s="31"/>
      <c r="M105" s="31"/>
      <c r="N105" s="109">
        <f>D105/D209*100</f>
        <v>1.3678243500170493</v>
      </c>
    </row>
    <row r="106" spans="1:14" ht="14.25" thickBot="1">
      <c r="A106" s="244"/>
      <c r="B106" s="197" t="s">
        <v>27</v>
      </c>
      <c r="C106" s="31">
        <v>0</v>
      </c>
      <c r="D106" s="31">
        <v>2.9472000000000002E-2</v>
      </c>
      <c r="E106" s="31">
        <v>0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44"/>
      <c r="B107" s="14" t="s">
        <v>28</v>
      </c>
      <c r="C107" s="31">
        <v>0</v>
      </c>
      <c r="D107" s="31">
        <v>0</v>
      </c>
      <c r="E107" s="31">
        <v>0</v>
      </c>
      <c r="F107" s="31"/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/>
      <c r="M107" s="31"/>
      <c r="N107" s="109"/>
    </row>
    <row r="108" spans="1:14" ht="14.25" thickBot="1">
      <c r="A108" s="244"/>
      <c r="B108" s="14" t="s">
        <v>29</v>
      </c>
      <c r="C108" s="31">
        <v>0</v>
      </c>
      <c r="D108" s="31">
        <v>0</v>
      </c>
      <c r="E108" s="31">
        <v>0</v>
      </c>
      <c r="F108" s="31"/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/>
      <c r="M108" s="31"/>
      <c r="N108" s="109"/>
    </row>
    <row r="109" spans="1:14" ht="14.25" thickBot="1">
      <c r="A109" s="244"/>
      <c r="B109" s="14" t="s">
        <v>30</v>
      </c>
      <c r="C109" s="31">
        <v>0</v>
      </c>
      <c r="D109" s="31">
        <v>0</v>
      </c>
      <c r="E109" s="31">
        <v>0</v>
      </c>
      <c r="F109" s="31"/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/>
      <c r="M109" s="31"/>
      <c r="N109" s="109"/>
    </row>
    <row r="110" spans="1:14" ht="14.25" thickBot="1">
      <c r="A110" s="245"/>
      <c r="B110" s="15" t="s">
        <v>31</v>
      </c>
      <c r="C110" s="16">
        <f t="shared" ref="C110:L110" si="16">C98+C100+C101+C102+C103+C104+C105+C106</f>
        <v>619.02405299999998</v>
      </c>
      <c r="D110" s="16">
        <f t="shared" si="16"/>
        <v>1098.6565269999999</v>
      </c>
      <c r="E110" s="16">
        <f t="shared" si="16"/>
        <v>395.4389809999999</v>
      </c>
      <c r="F110" s="16">
        <f>(D110-E110)/E110*100</f>
        <v>177.83212576101599</v>
      </c>
      <c r="G110" s="16">
        <f t="shared" si="16"/>
        <v>5645</v>
      </c>
      <c r="H110" s="16">
        <f t="shared" si="16"/>
        <v>610163.50744199997</v>
      </c>
      <c r="I110" s="16">
        <f t="shared" si="16"/>
        <v>764</v>
      </c>
      <c r="J110" s="16">
        <f t="shared" si="16"/>
        <v>39.600107999999963</v>
      </c>
      <c r="K110" s="16">
        <f t="shared" si="16"/>
        <v>1228.5164159999999</v>
      </c>
      <c r="L110" s="16">
        <f t="shared" si="16"/>
        <v>41.362113000000001</v>
      </c>
      <c r="M110" s="16">
        <f t="shared" ref="M110:M112" si="17">(K110-L110)/L110*100</f>
        <v>2870.1490733802698</v>
      </c>
      <c r="N110" s="110">
        <f>D110/D214*100</f>
        <v>2.561502259739505</v>
      </c>
    </row>
    <row r="111" spans="1:14" ht="15" thickTop="1" thickBot="1">
      <c r="A111" s="239" t="s">
        <v>38</v>
      </c>
      <c r="B111" s="18" t="s">
        <v>19</v>
      </c>
      <c r="C111" s="88">
        <v>108.20995099999999</v>
      </c>
      <c r="D111" s="88">
        <v>729.94334499999991</v>
      </c>
      <c r="E111" s="88">
        <v>933.78025899999989</v>
      </c>
      <c r="F111" s="111">
        <f>(D111-E111)/E111*100</f>
        <v>-21.829216460229322</v>
      </c>
      <c r="G111" s="89">
        <v>5621</v>
      </c>
      <c r="H111" s="89">
        <v>607106.77540599997</v>
      </c>
      <c r="I111" s="89">
        <v>850</v>
      </c>
      <c r="J111" s="89">
        <v>125.644261</v>
      </c>
      <c r="K111" s="89">
        <v>756.16100099999994</v>
      </c>
      <c r="L111" s="89">
        <v>245.992054</v>
      </c>
      <c r="M111" s="111">
        <f t="shared" si="17"/>
        <v>207.39244975774702</v>
      </c>
      <c r="N111" s="112">
        <f>D111/D202*100</f>
        <v>3.0620720976285711</v>
      </c>
    </row>
    <row r="112" spans="1:14" ht="14.25" thickBot="1">
      <c r="A112" s="244"/>
      <c r="B112" s="197" t="s">
        <v>20</v>
      </c>
      <c r="C112" s="89">
        <v>33.595413999999998</v>
      </c>
      <c r="D112" s="89">
        <v>233.97017299999999</v>
      </c>
      <c r="E112" s="89">
        <v>269.90577400000001</v>
      </c>
      <c r="F112" s="31">
        <f>(D112-E112)/E112*100</f>
        <v>-13.314128285377111</v>
      </c>
      <c r="G112" s="89">
        <v>2750</v>
      </c>
      <c r="H112" s="89">
        <v>54860</v>
      </c>
      <c r="I112" s="89">
        <v>398</v>
      </c>
      <c r="J112" s="89">
        <v>45.805636000000007</v>
      </c>
      <c r="K112" s="89">
        <v>261.34867600000001</v>
      </c>
      <c r="L112" s="89">
        <v>117.913268</v>
      </c>
      <c r="M112" s="31">
        <f t="shared" si="17"/>
        <v>121.64484152877519</v>
      </c>
      <c r="N112" s="109">
        <f>D112/D203*100</f>
        <v>3.0327998306132842</v>
      </c>
    </row>
    <row r="113" spans="1:14" ht="14.25" thickBot="1">
      <c r="A113" s="244"/>
      <c r="B113" s="197" t="s">
        <v>21</v>
      </c>
      <c r="C113" s="89">
        <v>0</v>
      </c>
      <c r="D113" s="89">
        <v>2.0599090000000002</v>
      </c>
      <c r="E113" s="89">
        <v>2.1604749999999999</v>
      </c>
      <c r="F113" s="31">
        <f>(D113-E113)/E113*100</f>
        <v>-4.6548097061988551</v>
      </c>
      <c r="G113" s="89">
        <v>41</v>
      </c>
      <c r="H113" s="89">
        <v>1497.1590000000003</v>
      </c>
      <c r="I113" s="89">
        <v>0</v>
      </c>
      <c r="J113" s="89">
        <v>0</v>
      </c>
      <c r="K113" s="89">
        <v>0</v>
      </c>
      <c r="L113" s="89">
        <v>0</v>
      </c>
      <c r="M113" s="31"/>
      <c r="N113" s="109">
        <f>D113/D204*100</f>
        <v>0.15002307336630297</v>
      </c>
    </row>
    <row r="114" spans="1:14" ht="14.25" thickBot="1">
      <c r="A114" s="244"/>
      <c r="B114" s="197" t="s">
        <v>22</v>
      </c>
      <c r="C114" s="89">
        <v>0.46405799999999997</v>
      </c>
      <c r="D114" s="89">
        <v>6.9002920000000003</v>
      </c>
      <c r="E114" s="89">
        <v>1.7508049999999999</v>
      </c>
      <c r="F114" s="31">
        <f>(D114-E114)/E114*100</f>
        <v>294.12110429202573</v>
      </c>
      <c r="G114" s="89">
        <v>411</v>
      </c>
      <c r="H114" s="89">
        <v>101489.8</v>
      </c>
      <c r="I114" s="89">
        <v>11</v>
      </c>
      <c r="J114" s="89">
        <v>0.77845299999999995</v>
      </c>
      <c r="K114" s="89">
        <v>1.8925620000000001</v>
      </c>
      <c r="L114" s="89">
        <v>0.15</v>
      </c>
      <c r="M114" s="31"/>
      <c r="N114" s="109">
        <f>D114/D205*100</f>
        <v>0.94313728081234838</v>
      </c>
    </row>
    <row r="115" spans="1:14" ht="14.25" thickBot="1">
      <c r="A115" s="244"/>
      <c r="B115" s="197" t="s">
        <v>23</v>
      </c>
      <c r="C115" s="89">
        <v>0</v>
      </c>
      <c r="D115" s="90">
        <v>0.29991499999999999</v>
      </c>
      <c r="E115" s="90">
        <v>7.7923999999999993E-2</v>
      </c>
      <c r="F115" s="31">
        <f>(D115-E115)/E115*100</f>
        <v>284.88142292490124</v>
      </c>
      <c r="G115" s="89">
        <v>1</v>
      </c>
      <c r="H115" s="89">
        <v>794.77499999999998</v>
      </c>
      <c r="I115" s="89">
        <v>0</v>
      </c>
      <c r="J115" s="89">
        <v>0</v>
      </c>
      <c r="K115" s="89">
        <v>0</v>
      </c>
      <c r="L115" s="89">
        <v>0</v>
      </c>
      <c r="M115" s="31"/>
      <c r="N115" s="109">
        <f>D115/D206*100</f>
        <v>0.4157128038903774</v>
      </c>
    </row>
    <row r="116" spans="1:14" ht="14.25" thickBot="1">
      <c r="A116" s="244"/>
      <c r="B116" s="197" t="s">
        <v>24</v>
      </c>
      <c r="C116" s="89">
        <v>9.561693</v>
      </c>
      <c r="D116" s="89">
        <v>75.577225999999996</v>
      </c>
      <c r="E116" s="89">
        <v>19.962799</v>
      </c>
      <c r="F116" s="31">
        <f>(D116-E116)/E116*100</f>
        <v>278.59032693762032</v>
      </c>
      <c r="G116" s="89">
        <v>1305</v>
      </c>
      <c r="H116" s="89">
        <v>23957.73</v>
      </c>
      <c r="I116" s="89">
        <v>17</v>
      </c>
      <c r="J116" s="89">
        <v>4.2625999999999999</v>
      </c>
      <c r="K116" s="89">
        <v>44.502499999999998</v>
      </c>
      <c r="L116" s="89">
        <v>8.7954450000000008</v>
      </c>
      <c r="M116" s="31">
        <f>(K116-L116)/L116*100</f>
        <v>405.97212534442536</v>
      </c>
      <c r="N116" s="109">
        <f>D116/D207*100</f>
        <v>1.4302326574933764</v>
      </c>
    </row>
    <row r="117" spans="1:14" ht="14.25" thickBot="1">
      <c r="A117" s="244"/>
      <c r="B117" s="197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44"/>
      <c r="B118" s="197" t="s">
        <v>26</v>
      </c>
      <c r="C118" s="89">
        <v>8.0913170000000001</v>
      </c>
      <c r="D118" s="89">
        <v>51.151321999999993</v>
      </c>
      <c r="E118" s="89">
        <v>33.539923999999999</v>
      </c>
      <c r="F118" s="31">
        <f>(D118-E118)/E118*100</f>
        <v>52.508759411619401</v>
      </c>
      <c r="G118" s="89">
        <v>1819</v>
      </c>
      <c r="H118" s="89">
        <v>200083.83</v>
      </c>
      <c r="I118" s="89">
        <v>74</v>
      </c>
      <c r="J118" s="89">
        <v>2.6157550000000001</v>
      </c>
      <c r="K118" s="89">
        <v>13.156144000000001</v>
      </c>
      <c r="L118" s="89">
        <v>21.714171999999998</v>
      </c>
      <c r="M118" s="31">
        <f>(K118-L118)/L118*100</f>
        <v>-39.41217744798189</v>
      </c>
      <c r="N118" s="109">
        <f>D118/D209*100</f>
        <v>2.1056730473208005</v>
      </c>
    </row>
    <row r="119" spans="1:14" ht="14.25" thickBot="1">
      <c r="A119" s="244"/>
      <c r="B119" s="197" t="s">
        <v>27</v>
      </c>
      <c r="C119" s="89">
        <v>4.3832750000000003</v>
      </c>
      <c r="D119" s="91">
        <v>19.451375000000002</v>
      </c>
      <c r="E119" s="292">
        <v>5.2556329999999996</v>
      </c>
      <c r="F119" s="31"/>
      <c r="G119" s="31">
        <v>20</v>
      </c>
      <c r="H119" s="31">
        <v>2480.1460579999998</v>
      </c>
      <c r="I119" s="31">
        <v>0</v>
      </c>
      <c r="J119" s="31">
        <v>0</v>
      </c>
      <c r="K119" s="31">
        <v>0</v>
      </c>
      <c r="L119" s="31">
        <v>0</v>
      </c>
      <c r="M119" s="31"/>
      <c r="N119" s="109"/>
    </row>
    <row r="120" spans="1:14" ht="14.25" thickBot="1">
      <c r="A120" s="244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44"/>
      <c r="B121" s="14" t="s">
        <v>29</v>
      </c>
      <c r="C121" s="90">
        <v>0</v>
      </c>
      <c r="D121" s="93">
        <v>3.5455100000000006</v>
      </c>
      <c r="E121" s="93"/>
      <c r="F121" s="31"/>
      <c r="G121" s="31">
        <v>1</v>
      </c>
      <c r="H121" s="31">
        <v>2076.8002999999999</v>
      </c>
      <c r="I121" s="31">
        <v>0</v>
      </c>
      <c r="J121" s="31">
        <v>0</v>
      </c>
      <c r="K121" s="31">
        <v>0</v>
      </c>
      <c r="L121" s="31"/>
      <c r="M121" s="31"/>
      <c r="N121" s="109"/>
    </row>
    <row r="122" spans="1:14" ht="14.25" thickBot="1">
      <c r="A122" s="244"/>
      <c r="B122" s="14" t="s">
        <v>30</v>
      </c>
      <c r="C122" s="31">
        <v>4.3832750000000003</v>
      </c>
      <c r="D122" s="31">
        <v>15.905865</v>
      </c>
      <c r="E122" s="31">
        <v>5.2556329999999996</v>
      </c>
      <c r="F122" s="31"/>
      <c r="G122" s="31">
        <v>19</v>
      </c>
      <c r="H122" s="31">
        <v>403.34575799999999</v>
      </c>
      <c r="I122" s="31">
        <v>0</v>
      </c>
      <c r="J122" s="31">
        <v>0</v>
      </c>
      <c r="K122" s="31">
        <v>0</v>
      </c>
      <c r="L122" s="31">
        <v>0</v>
      </c>
      <c r="M122" s="31"/>
      <c r="N122" s="109"/>
    </row>
    <row r="123" spans="1:14" ht="14.25" thickBot="1">
      <c r="A123" s="245"/>
      <c r="B123" s="15" t="s">
        <v>31</v>
      </c>
      <c r="C123" s="16">
        <f t="shared" ref="C123:L123" si="18">C111+C113+C114+C115+C116+C117+C118+C119</f>
        <v>130.710294</v>
      </c>
      <c r="D123" s="16">
        <f t="shared" si="18"/>
        <v>885.38338399999986</v>
      </c>
      <c r="E123" s="16">
        <f t="shared" si="18"/>
        <v>996.52781900000002</v>
      </c>
      <c r="F123" s="16">
        <f>(D123-E123)/E123*100</f>
        <v>-11.15316932261177</v>
      </c>
      <c r="G123" s="16">
        <f t="shared" si="18"/>
        <v>9218</v>
      </c>
      <c r="H123" s="16">
        <f t="shared" si="18"/>
        <v>937410.21546400001</v>
      </c>
      <c r="I123" s="16">
        <f t="shared" si="18"/>
        <v>952</v>
      </c>
      <c r="J123" s="16">
        <f t="shared" si="18"/>
        <v>133.30106900000001</v>
      </c>
      <c r="K123" s="16">
        <f t="shared" si="18"/>
        <v>815.71220700000003</v>
      </c>
      <c r="L123" s="16">
        <f t="shared" si="18"/>
        <v>276.65167100000002</v>
      </c>
      <c r="M123" s="16">
        <f t="shared" ref="M123:M125" si="19">(K123-L123)/L123*100</f>
        <v>194.85171878828083</v>
      </c>
      <c r="N123" s="110">
        <f>D123/D214*100</f>
        <v>2.0642589227086163</v>
      </c>
    </row>
    <row r="124" spans="1:14" ht="14.25" thickTop="1">
      <c r="A124" s="240" t="s">
        <v>40</v>
      </c>
      <c r="B124" s="197" t="s">
        <v>19</v>
      </c>
      <c r="C124" s="34">
        <v>133.90910300000002</v>
      </c>
      <c r="D124" s="34">
        <v>1302.204344</v>
      </c>
      <c r="E124" s="293">
        <v>1226.2125699999999</v>
      </c>
      <c r="F124" s="31">
        <f>(D124-E124)/E124*100</f>
        <v>6.1972757300962984</v>
      </c>
      <c r="G124" s="179">
        <v>10910</v>
      </c>
      <c r="H124" s="34">
        <v>1297586.5205329999</v>
      </c>
      <c r="I124" s="31">
        <v>1191</v>
      </c>
      <c r="J124" s="34">
        <v>63.61</v>
      </c>
      <c r="K124" s="31">
        <v>734.02</v>
      </c>
      <c r="L124" s="34">
        <v>613.44000000000005</v>
      </c>
      <c r="M124" s="31">
        <f t="shared" si="19"/>
        <v>19.65636411058945</v>
      </c>
      <c r="N124" s="109">
        <f>D124/D202*100</f>
        <v>5.4626754452746162</v>
      </c>
    </row>
    <row r="125" spans="1:14">
      <c r="A125" s="240"/>
      <c r="B125" s="197" t="s">
        <v>20</v>
      </c>
      <c r="C125" s="34">
        <v>44.477666999999997</v>
      </c>
      <c r="D125" s="34">
        <v>420.13162400000004</v>
      </c>
      <c r="E125" s="293">
        <v>375.21269599999999</v>
      </c>
      <c r="F125" s="31">
        <f>(D125-E125)/E125*100</f>
        <v>11.971590641485131</v>
      </c>
      <c r="G125" s="179">
        <v>5050</v>
      </c>
      <c r="H125" s="34">
        <v>101000</v>
      </c>
      <c r="I125" s="31">
        <v>581</v>
      </c>
      <c r="J125" s="34">
        <v>19.739999999999998</v>
      </c>
      <c r="K125" s="31">
        <v>247.65</v>
      </c>
      <c r="L125" s="34">
        <v>215.42</v>
      </c>
      <c r="M125" s="31">
        <f t="shared" si="19"/>
        <v>14.961470615541742</v>
      </c>
      <c r="N125" s="109">
        <f>D125/D203*100</f>
        <v>5.4458869768091525</v>
      </c>
    </row>
    <row r="126" spans="1:14">
      <c r="A126" s="240"/>
      <c r="B126" s="197" t="s">
        <v>21</v>
      </c>
      <c r="C126" s="34">
        <v>0.15056600000000001</v>
      </c>
      <c r="D126" s="34">
        <v>30.238684999999997</v>
      </c>
      <c r="E126" s="293">
        <v>62.361079000000004</v>
      </c>
      <c r="F126" s="31">
        <f>(D126-E126)/E126*100</f>
        <v>-51.510324252086789</v>
      </c>
      <c r="G126" s="179">
        <v>30</v>
      </c>
      <c r="H126" s="34">
        <v>29920.786219999998</v>
      </c>
      <c r="I126" s="31">
        <v>8</v>
      </c>
      <c r="J126" s="34"/>
      <c r="K126" s="31">
        <v>5.08</v>
      </c>
      <c r="L126" s="34">
        <v>0.53</v>
      </c>
      <c r="M126" s="31"/>
      <c r="N126" s="109">
        <f>D126/D204*100</f>
        <v>2.2022819737452108</v>
      </c>
    </row>
    <row r="127" spans="1:14">
      <c r="A127" s="240"/>
      <c r="B127" s="197" t="s">
        <v>22</v>
      </c>
      <c r="C127" s="34">
        <v>1.114444</v>
      </c>
      <c r="D127" s="34">
        <v>12.180928</v>
      </c>
      <c r="E127" s="293">
        <v>18.476468000000001</v>
      </c>
      <c r="F127" s="31">
        <f>(D127-E127)/E127*100</f>
        <v>-34.073287167222652</v>
      </c>
      <c r="G127" s="179">
        <v>1803</v>
      </c>
      <c r="H127" s="34">
        <v>42771.62</v>
      </c>
      <c r="I127" s="31">
        <v>40</v>
      </c>
      <c r="J127" s="34">
        <v>0.13</v>
      </c>
      <c r="K127" s="31">
        <v>7.58</v>
      </c>
      <c r="L127" s="34">
        <v>14.16</v>
      </c>
      <c r="M127" s="31">
        <f>(K127-L127)/L127*100</f>
        <v>-46.468926553672318</v>
      </c>
      <c r="N127" s="109">
        <f>D127/D205*100</f>
        <v>1.6648987190239191</v>
      </c>
    </row>
    <row r="128" spans="1:14">
      <c r="A128" s="240"/>
      <c r="B128" s="197" t="s">
        <v>23</v>
      </c>
      <c r="C128" s="34">
        <v>0</v>
      </c>
      <c r="D128" s="34">
        <v>2.8299999999999999E-2</v>
      </c>
      <c r="E128" s="293">
        <v>2.2348340000000002</v>
      </c>
      <c r="F128" s="31">
        <f>(D128-E128)/E128*100</f>
        <v>-98.733686707827061</v>
      </c>
      <c r="G128" s="179">
        <v>9</v>
      </c>
      <c r="H128" s="34">
        <v>1.1000000000000001</v>
      </c>
      <c r="I128" s="31"/>
      <c r="J128" s="34"/>
      <c r="K128" s="31"/>
      <c r="L128" s="34"/>
      <c r="M128" s="31"/>
      <c r="N128" s="109">
        <f>D128/D206*100</f>
        <v>3.9226688728798753E-2</v>
      </c>
    </row>
    <row r="129" spans="1:14">
      <c r="A129" s="240"/>
      <c r="B129" s="197" t="s">
        <v>24</v>
      </c>
      <c r="C129" s="34">
        <v>6.6019639999999997</v>
      </c>
      <c r="D129" s="34">
        <v>62.078679000000001</v>
      </c>
      <c r="E129" s="293">
        <v>81.902186</v>
      </c>
      <c r="F129" s="31">
        <f>(D129-E129)/E129*100</f>
        <v>-24.203880223660938</v>
      </c>
      <c r="G129" s="179">
        <v>77</v>
      </c>
      <c r="H129" s="34">
        <v>72496.039999999994</v>
      </c>
      <c r="I129" s="31">
        <v>35</v>
      </c>
      <c r="J129" s="34">
        <v>0.75</v>
      </c>
      <c r="K129" s="31">
        <v>27.6</v>
      </c>
      <c r="L129" s="34">
        <v>31.42</v>
      </c>
      <c r="M129" s="31">
        <f>(K129-L129)/L129*100</f>
        <v>-12.15786123488224</v>
      </c>
      <c r="N129" s="109">
        <f>D129/D207*100</f>
        <v>1.1747845050551109</v>
      </c>
    </row>
    <row r="130" spans="1:14">
      <c r="A130" s="240"/>
      <c r="B130" s="197" t="s">
        <v>25</v>
      </c>
      <c r="C130" s="34">
        <v>0</v>
      </c>
      <c r="D130" s="34">
        <v>19.548144000000001</v>
      </c>
      <c r="E130" s="293">
        <v>0</v>
      </c>
      <c r="F130" s="31"/>
      <c r="G130" s="179">
        <v>1</v>
      </c>
      <c r="H130" s="34">
        <v>476.78399999999999</v>
      </c>
      <c r="I130" s="31"/>
      <c r="J130" s="34"/>
      <c r="K130" s="31"/>
      <c r="L130" s="34"/>
      <c r="M130" s="31"/>
      <c r="N130" s="109"/>
    </row>
    <row r="131" spans="1:14">
      <c r="A131" s="240"/>
      <c r="B131" s="197" t="s">
        <v>26</v>
      </c>
      <c r="C131" s="34">
        <v>13.876810999999998</v>
      </c>
      <c r="D131" s="34">
        <v>130.42702500000001</v>
      </c>
      <c r="E131" s="293">
        <v>100.892565</v>
      </c>
      <c r="F131" s="31">
        <f>(D131-E131)/E131*100</f>
        <v>29.273177860033599</v>
      </c>
      <c r="G131" s="179">
        <v>4570</v>
      </c>
      <c r="H131" s="34">
        <v>876798.69</v>
      </c>
      <c r="I131" s="31">
        <v>45</v>
      </c>
      <c r="J131" s="34">
        <v>0.12</v>
      </c>
      <c r="K131" s="31">
        <v>53.58</v>
      </c>
      <c r="L131" s="34">
        <v>55.59</v>
      </c>
      <c r="M131" s="31">
        <f>(K131-L131)/L131*100</f>
        <v>-3.6157582298974726</v>
      </c>
      <c r="N131" s="109">
        <f>D131/D209*100</f>
        <v>5.369102115967527</v>
      </c>
    </row>
    <row r="132" spans="1:14">
      <c r="A132" s="240"/>
      <c r="B132" s="197" t="s">
        <v>27</v>
      </c>
      <c r="C132" s="34">
        <v>0</v>
      </c>
      <c r="D132" s="34">
        <v>10.539437</v>
      </c>
      <c r="E132" s="293">
        <v>3.239846</v>
      </c>
      <c r="F132" s="31">
        <f>(D132-E132)/E132*100</f>
        <v>225.3067275419881</v>
      </c>
      <c r="G132" s="179">
        <v>13</v>
      </c>
      <c r="H132" s="34">
        <v>2884.8194170000002</v>
      </c>
      <c r="I132" s="31"/>
      <c r="J132" s="34"/>
      <c r="K132" s="34"/>
      <c r="L132" s="34"/>
      <c r="M132" s="31"/>
      <c r="N132" s="109">
        <f>D132/D210*100</f>
        <v>2.9700216573205407</v>
      </c>
    </row>
    <row r="133" spans="1:14">
      <c r="A133" s="240"/>
      <c r="B133" s="14" t="s">
        <v>28</v>
      </c>
      <c r="C133" s="34">
        <v>0</v>
      </c>
      <c r="D133" s="34">
        <v>0</v>
      </c>
      <c r="E133" s="293">
        <v>0</v>
      </c>
      <c r="F133" s="31"/>
      <c r="G133" s="179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40"/>
      <c r="B134" s="14" t="s">
        <v>29</v>
      </c>
      <c r="C134" s="34">
        <v>0</v>
      </c>
      <c r="D134" s="34">
        <v>3.7648699999999997</v>
      </c>
      <c r="E134" s="293">
        <v>2.4876749999999999</v>
      </c>
      <c r="F134" s="31"/>
      <c r="G134" s="179">
        <v>3</v>
      </c>
      <c r="H134" s="34">
        <v>1259.8447000000001</v>
      </c>
      <c r="I134" s="34"/>
      <c r="J134" s="34"/>
      <c r="K134" s="34"/>
      <c r="L134" s="34"/>
      <c r="M134" s="31"/>
      <c r="N134" s="109">
        <f>D134/D212*100</f>
        <v>4.1731988998868319</v>
      </c>
    </row>
    <row r="135" spans="1:14">
      <c r="A135" s="240"/>
      <c r="B135" s="14" t="s">
        <v>30</v>
      </c>
      <c r="C135" s="34">
        <v>0</v>
      </c>
      <c r="D135" s="34">
        <v>6.0628720000000005</v>
      </c>
      <c r="E135" s="34">
        <v>0.55877399999999999</v>
      </c>
      <c r="F135" s="31"/>
      <c r="G135" s="179">
        <v>5</v>
      </c>
      <c r="H135" s="34">
        <v>291.77471700000001</v>
      </c>
      <c r="I135" s="34"/>
      <c r="J135" s="34"/>
      <c r="K135" s="34"/>
      <c r="L135" s="34"/>
      <c r="M135" s="31"/>
      <c r="N135" s="109"/>
    </row>
    <row r="136" spans="1:14" ht="14.25" thickBot="1">
      <c r="A136" s="241"/>
      <c r="B136" s="15" t="s">
        <v>31</v>
      </c>
      <c r="C136" s="16">
        <f t="shared" ref="C136:L136" si="20">C124+C126+C127+C128+C129+C130+C131+C132</f>
        <v>155.65288800000002</v>
      </c>
      <c r="D136" s="16">
        <f t="shared" si="20"/>
        <v>1567.2455419999999</v>
      </c>
      <c r="E136" s="16">
        <f t="shared" si="20"/>
        <v>1495.3195480000002</v>
      </c>
      <c r="F136" s="16">
        <f>(D136-E136)/E136*100</f>
        <v>4.8100751505724118</v>
      </c>
      <c r="G136" s="16">
        <f t="shared" si="20"/>
        <v>17413</v>
      </c>
      <c r="H136" s="16">
        <f t="shared" si="20"/>
        <v>2322936.3601699998</v>
      </c>
      <c r="I136" s="16">
        <f t="shared" si="20"/>
        <v>1319</v>
      </c>
      <c r="J136" s="16">
        <f t="shared" si="20"/>
        <v>64.610000000000014</v>
      </c>
      <c r="K136" s="16">
        <f t="shared" si="20"/>
        <v>827.86000000000013</v>
      </c>
      <c r="L136" s="16">
        <f t="shared" si="20"/>
        <v>715.14</v>
      </c>
      <c r="M136" s="16">
        <f t="shared" ref="M136:M138" si="21">(K136-L136)/L136*100</f>
        <v>15.761948709343645</v>
      </c>
      <c r="N136" s="110">
        <f>D136/D214*100</f>
        <v>3.654010965885488</v>
      </c>
    </row>
    <row r="137" spans="1:14" ht="15" thickTop="1" thickBot="1">
      <c r="A137" s="244" t="s">
        <v>41</v>
      </c>
      <c r="B137" s="197" t="s">
        <v>19</v>
      </c>
      <c r="C137" s="71">
        <v>60.81</v>
      </c>
      <c r="D137" s="71">
        <v>518.6</v>
      </c>
      <c r="E137" s="106">
        <v>444.48</v>
      </c>
      <c r="F137" s="34">
        <f>(D137-E137)/E137*100</f>
        <v>16.675665946724262</v>
      </c>
      <c r="G137" s="72">
        <v>5535</v>
      </c>
      <c r="H137" s="72">
        <v>462294.58</v>
      </c>
      <c r="I137" s="72">
        <v>927</v>
      </c>
      <c r="J137" s="72">
        <v>24.78</v>
      </c>
      <c r="K137" s="107">
        <v>344.47</v>
      </c>
      <c r="L137" s="107">
        <v>128.22999999999999</v>
      </c>
      <c r="M137" s="34">
        <f t="shared" si="21"/>
        <v>168.63448490992752</v>
      </c>
      <c r="N137" s="109">
        <f>D137/D202*100</f>
        <v>2.1754984146477523</v>
      </c>
    </row>
    <row r="138" spans="1:14" ht="14.25" thickBot="1">
      <c r="A138" s="244"/>
      <c r="B138" s="197" t="s">
        <v>20</v>
      </c>
      <c r="C138" s="72">
        <v>24.06</v>
      </c>
      <c r="D138" s="72">
        <v>203.12</v>
      </c>
      <c r="E138" s="107">
        <v>186.48</v>
      </c>
      <c r="F138" s="31">
        <f>(D138-E138)/E138*100</f>
        <v>8.9232089232089322</v>
      </c>
      <c r="G138" s="72">
        <v>2528</v>
      </c>
      <c r="H138" s="72">
        <v>51080</v>
      </c>
      <c r="I138" s="72">
        <v>456</v>
      </c>
      <c r="J138" s="72">
        <v>14.19</v>
      </c>
      <c r="K138" s="72">
        <v>201.44</v>
      </c>
      <c r="L138" s="107">
        <v>70.42</v>
      </c>
      <c r="M138" s="31">
        <f t="shared" si="21"/>
        <v>186.05509798352736</v>
      </c>
      <c r="N138" s="109">
        <f>D138/D203*100</f>
        <v>2.6329095443895336</v>
      </c>
    </row>
    <row r="139" spans="1:14" ht="14.25" thickBot="1">
      <c r="A139" s="244"/>
      <c r="B139" s="197" t="s">
        <v>21</v>
      </c>
      <c r="C139" s="72"/>
      <c r="D139" s="72">
        <v>6.86</v>
      </c>
      <c r="E139" s="107">
        <v>15.55</v>
      </c>
      <c r="F139" s="31"/>
      <c r="G139" s="72">
        <v>8</v>
      </c>
      <c r="H139" s="107">
        <v>2320.52</v>
      </c>
      <c r="I139" s="107"/>
      <c r="J139" s="107"/>
      <c r="K139" s="107"/>
      <c r="L139" s="107"/>
      <c r="M139" s="31"/>
      <c r="N139" s="109">
        <f>D139/D204*100</f>
        <v>0.49961346996048767</v>
      </c>
    </row>
    <row r="140" spans="1:14" ht="14.25" thickBot="1">
      <c r="A140" s="244"/>
      <c r="B140" s="197" t="s">
        <v>22</v>
      </c>
      <c r="C140" s="72"/>
      <c r="D140" s="72">
        <v>0.03</v>
      </c>
      <c r="E140" s="107"/>
      <c r="F140" s="31"/>
      <c r="G140" s="72">
        <v>3</v>
      </c>
      <c r="H140" s="107">
        <v>961.09</v>
      </c>
      <c r="I140" s="107"/>
      <c r="J140" s="107"/>
      <c r="K140" s="107"/>
      <c r="L140" s="107"/>
      <c r="M140" s="31"/>
      <c r="N140" s="109"/>
    </row>
    <row r="141" spans="1:14" ht="14.25" thickBot="1">
      <c r="A141" s="244"/>
      <c r="B141" s="197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44"/>
      <c r="B142" s="197" t="s">
        <v>24</v>
      </c>
      <c r="C142" s="72"/>
      <c r="D142" s="72">
        <v>5.53</v>
      </c>
      <c r="E142" s="107">
        <v>3.29</v>
      </c>
      <c r="F142" s="31"/>
      <c r="G142" s="72">
        <v>10</v>
      </c>
      <c r="H142" s="107">
        <v>5856.3</v>
      </c>
      <c r="I142" s="107">
        <v>11</v>
      </c>
      <c r="J142" s="107">
        <v>0.06</v>
      </c>
      <c r="K142" s="107">
        <v>1.33</v>
      </c>
      <c r="L142" s="107"/>
      <c r="M142" s="31"/>
      <c r="N142" s="109">
        <f>D142/D207*100</f>
        <v>0.10465039555617418</v>
      </c>
    </row>
    <row r="143" spans="1:14" ht="14.25" thickBot="1">
      <c r="A143" s="244"/>
      <c r="B143" s="197" t="s">
        <v>25</v>
      </c>
      <c r="C143" s="74"/>
      <c r="D143" s="74"/>
      <c r="E143" s="138"/>
      <c r="F143" s="31"/>
      <c r="G143" s="74"/>
      <c r="H143" s="138"/>
      <c r="I143" s="138"/>
      <c r="J143" s="138"/>
      <c r="K143" s="138"/>
      <c r="L143" s="138"/>
      <c r="M143" s="31"/>
      <c r="N143" s="109"/>
    </row>
    <row r="144" spans="1:14" ht="14.25" thickBot="1">
      <c r="A144" s="244"/>
      <c r="B144" s="197" t="s">
        <v>26</v>
      </c>
      <c r="C144" s="72">
        <v>0.56000000000000005</v>
      </c>
      <c r="D144" s="72">
        <v>4.4400000000000004</v>
      </c>
      <c r="E144" s="107">
        <v>5.86</v>
      </c>
      <c r="F144" s="31"/>
      <c r="G144" s="72">
        <v>328</v>
      </c>
      <c r="H144" s="107">
        <v>39781.699999999997</v>
      </c>
      <c r="I144" s="107">
        <v>2</v>
      </c>
      <c r="J144" s="107">
        <v>0.31</v>
      </c>
      <c r="K144" s="107">
        <v>0.31</v>
      </c>
      <c r="L144" s="107">
        <v>2.83</v>
      </c>
      <c r="M144" s="31"/>
      <c r="N144" s="109">
        <f>D144/D209*100</f>
        <v>0.1827751065769983</v>
      </c>
    </row>
    <row r="145" spans="1:14" ht="14.25" thickBot="1">
      <c r="A145" s="244"/>
      <c r="B145" s="197" t="s">
        <v>27</v>
      </c>
      <c r="C145" s="72"/>
      <c r="D145" s="72"/>
      <c r="E145" s="107"/>
      <c r="F145" s="31"/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44"/>
      <c r="B146" s="14" t="s">
        <v>28</v>
      </c>
      <c r="C146" s="75"/>
      <c r="D146" s="75"/>
      <c r="E146" s="131"/>
      <c r="F146" s="31"/>
      <c r="G146" s="75"/>
      <c r="H146" s="131"/>
      <c r="I146" s="131"/>
      <c r="J146" s="131"/>
      <c r="K146" s="131"/>
      <c r="L146" s="131"/>
      <c r="M146" s="31"/>
      <c r="N146" s="109"/>
    </row>
    <row r="147" spans="1:14" ht="14.25" thickBot="1">
      <c r="A147" s="244"/>
      <c r="B147" s="14" t="s">
        <v>29</v>
      </c>
      <c r="C147" s="75"/>
      <c r="D147" s="75"/>
      <c r="E147" s="131"/>
      <c r="F147" s="31"/>
      <c r="G147" s="75"/>
      <c r="H147" s="131"/>
      <c r="I147" s="131"/>
      <c r="J147" s="131"/>
      <c r="K147" s="131"/>
      <c r="L147" s="131"/>
      <c r="M147" s="31"/>
      <c r="N147" s="109"/>
    </row>
    <row r="148" spans="1:14" ht="14.25" thickBot="1">
      <c r="A148" s="244"/>
      <c r="B148" s="14" t="s">
        <v>30</v>
      </c>
      <c r="C148" s="75"/>
      <c r="D148" s="75"/>
      <c r="E148" s="131"/>
      <c r="F148" s="31"/>
      <c r="G148" s="75"/>
      <c r="H148" s="131"/>
      <c r="I148" s="131"/>
      <c r="J148" s="131"/>
      <c r="K148" s="131"/>
      <c r="L148" s="131"/>
      <c r="M148" s="31"/>
      <c r="N148" s="109"/>
    </row>
    <row r="149" spans="1:14" ht="14.25" thickBot="1">
      <c r="A149" s="245"/>
      <c r="B149" s="15" t="s">
        <v>31</v>
      </c>
      <c r="C149" s="16">
        <f t="shared" ref="C149:L149" si="22">C137+C139+C140+C141+C142+C143+C144+C145</f>
        <v>61.370000000000005</v>
      </c>
      <c r="D149" s="16">
        <f t="shared" si="22"/>
        <v>535.46</v>
      </c>
      <c r="E149" s="16">
        <f t="shared" si="22"/>
        <v>469.18000000000006</v>
      </c>
      <c r="F149" s="16">
        <f>(D149-E149)/E149*100</f>
        <v>14.126774372309129</v>
      </c>
      <c r="G149" s="16">
        <f t="shared" si="22"/>
        <v>5884</v>
      </c>
      <c r="H149" s="16">
        <f t="shared" si="22"/>
        <v>511214.19000000006</v>
      </c>
      <c r="I149" s="16">
        <f t="shared" si="22"/>
        <v>940</v>
      </c>
      <c r="J149" s="16">
        <f t="shared" si="22"/>
        <v>25.15</v>
      </c>
      <c r="K149" s="16">
        <f t="shared" si="22"/>
        <v>346.11</v>
      </c>
      <c r="L149" s="16">
        <f t="shared" si="22"/>
        <v>131.06</v>
      </c>
      <c r="M149" s="16">
        <f>(K149-L149)/L149*100</f>
        <v>164.08515183885243</v>
      </c>
      <c r="N149" s="110">
        <f>D149/D214*100</f>
        <v>1.2484174683286759</v>
      </c>
    </row>
    <row r="150" spans="1:14" ht="15" thickTop="1" thickBot="1">
      <c r="A150" s="244" t="s">
        <v>66</v>
      </c>
      <c r="B150" s="197" t="s">
        <v>19</v>
      </c>
      <c r="C150" s="31">
        <v>73.213306000000003</v>
      </c>
      <c r="D150" s="32">
        <v>775.96575900000005</v>
      </c>
      <c r="E150" s="32">
        <v>727.88989500000002</v>
      </c>
      <c r="F150" s="32">
        <f>(D150-E150)/E150*100</f>
        <v>6.6048264071587397</v>
      </c>
      <c r="G150" s="31">
        <v>6380</v>
      </c>
      <c r="H150" s="31">
        <v>613998.55007200001</v>
      </c>
      <c r="I150" s="31">
        <v>947</v>
      </c>
      <c r="J150" s="31">
        <v>18.941261000000001</v>
      </c>
      <c r="K150" s="31">
        <v>400.14302400000003</v>
      </c>
      <c r="L150" s="31">
        <v>293.47434199999998</v>
      </c>
      <c r="M150" s="32">
        <f>(K150-L150)/L150*100</f>
        <v>36.346851064751704</v>
      </c>
      <c r="N150" s="113">
        <f>D150/D202*100</f>
        <v>3.2551335875924412</v>
      </c>
    </row>
    <row r="151" spans="1:14" ht="14.25" thickBot="1">
      <c r="A151" s="244"/>
      <c r="B151" s="197" t="s">
        <v>20</v>
      </c>
      <c r="C151" s="31">
        <v>27.8160360000001</v>
      </c>
      <c r="D151" s="32">
        <v>294.47206999999997</v>
      </c>
      <c r="E151" s="31">
        <v>270.626102</v>
      </c>
      <c r="F151" s="32">
        <f>(D151-E151)/E151*100</f>
        <v>8.8114072603388305</v>
      </c>
      <c r="G151" s="31">
        <v>3343</v>
      </c>
      <c r="H151" s="31">
        <v>66860</v>
      </c>
      <c r="I151" s="31">
        <v>447</v>
      </c>
      <c r="J151" s="31">
        <v>7.4363999999999901</v>
      </c>
      <c r="K151" s="31">
        <v>257.314616</v>
      </c>
      <c r="L151" s="31">
        <v>121.59268</v>
      </c>
      <c r="M151" s="31">
        <f>(K151-L151)/L151*100</f>
        <v>111.62015345002676</v>
      </c>
      <c r="N151" s="109">
        <f>D151/D203*100</f>
        <v>3.8170457052931406</v>
      </c>
    </row>
    <row r="152" spans="1:14" ht="14.25" thickBot="1">
      <c r="A152" s="244"/>
      <c r="B152" s="197" t="s">
        <v>21</v>
      </c>
      <c r="C152" s="31">
        <v>7.8302000000000802E-2</v>
      </c>
      <c r="D152" s="32">
        <v>19.256627999999999</v>
      </c>
      <c r="E152" s="31">
        <v>27.409578</v>
      </c>
      <c r="F152" s="32">
        <f>(D152-E152)/E152*100</f>
        <v>-29.744894284764257</v>
      </c>
      <c r="G152" s="31">
        <v>32</v>
      </c>
      <c r="H152" s="31">
        <v>32365.655429999999</v>
      </c>
      <c r="I152" s="31">
        <v>3</v>
      </c>
      <c r="J152" s="31">
        <v>0</v>
      </c>
      <c r="K152" s="31">
        <v>2.594652</v>
      </c>
      <c r="L152" s="31">
        <v>429.23840000000001</v>
      </c>
      <c r="M152" s="31"/>
      <c r="N152" s="109">
        <f>D152/D204*100</f>
        <v>1.4024592907898374</v>
      </c>
    </row>
    <row r="153" spans="1:14" ht="14.25" thickBot="1">
      <c r="A153" s="244"/>
      <c r="B153" s="197" t="s">
        <v>22</v>
      </c>
      <c r="C153" s="31">
        <v>0.15094400000000099</v>
      </c>
      <c r="D153" s="32">
        <v>10.377167</v>
      </c>
      <c r="E153" s="31">
        <v>9.7872660000000007</v>
      </c>
      <c r="F153" s="32">
        <f>(D153-E153)/E153*100</f>
        <v>6.027229667610948</v>
      </c>
      <c r="G153" s="31">
        <v>165</v>
      </c>
      <c r="H153" s="31">
        <v>62372.9</v>
      </c>
      <c r="I153" s="31">
        <v>1</v>
      </c>
      <c r="J153" s="31">
        <v>0</v>
      </c>
      <c r="K153" s="31">
        <v>0.2</v>
      </c>
      <c r="L153" s="31">
        <v>0.2205</v>
      </c>
      <c r="M153" s="31">
        <f>(K153-L153)/L153*100</f>
        <v>-9.2970521541950077</v>
      </c>
      <c r="N153" s="109">
        <f>D153/D205*100</f>
        <v>1.4183592617407543</v>
      </c>
    </row>
    <row r="154" spans="1:14" ht="14.25" thickBot="1">
      <c r="A154" s="244"/>
      <c r="B154" s="197" t="s">
        <v>23</v>
      </c>
      <c r="C154" s="31">
        <v>0</v>
      </c>
      <c r="D154" s="32">
        <v>1.3962239999999999</v>
      </c>
      <c r="E154" s="31">
        <v>2.377354</v>
      </c>
      <c r="F154" s="32">
        <f>(D154-E154)/E154*100</f>
        <v>-41.269831922380931</v>
      </c>
      <c r="G154" s="31">
        <v>9</v>
      </c>
      <c r="H154" s="31">
        <v>1320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>D154/D206*100</f>
        <v>1.9353089838755586</v>
      </c>
    </row>
    <row r="155" spans="1:14" ht="14.25" thickBot="1">
      <c r="A155" s="244"/>
      <c r="B155" s="197" t="s">
        <v>24</v>
      </c>
      <c r="C155" s="31">
        <v>0.392925999999996</v>
      </c>
      <c r="D155" s="32">
        <v>33.158861999999999</v>
      </c>
      <c r="E155" s="31">
        <v>33.947474999999997</v>
      </c>
      <c r="F155" s="32">
        <f>(D155-E155)/E155*100</f>
        <v>-2.3230387532504202</v>
      </c>
      <c r="G155" s="31">
        <v>239</v>
      </c>
      <c r="H155" s="31">
        <v>16639.959021999999</v>
      </c>
      <c r="I155" s="31">
        <v>15</v>
      </c>
      <c r="J155" s="31">
        <v>0</v>
      </c>
      <c r="K155" s="31">
        <v>1.41</v>
      </c>
      <c r="L155" s="31">
        <v>5.9330999999999996</v>
      </c>
      <c r="M155" s="31"/>
      <c r="N155" s="109">
        <f>D155/D207*100</f>
        <v>0.62750235524278342</v>
      </c>
    </row>
    <row r="156" spans="1:14" ht="14.25" thickBot="1">
      <c r="A156" s="244"/>
      <c r="B156" s="197" t="s">
        <v>25</v>
      </c>
      <c r="C156" s="31">
        <v>0</v>
      </c>
      <c r="D156" s="32">
        <v>13.337999999999999</v>
      </c>
      <c r="E156" s="33">
        <v>0</v>
      </c>
      <c r="F156" s="32"/>
      <c r="G156" s="31">
        <v>1</v>
      </c>
      <c r="H156" s="31">
        <v>570</v>
      </c>
      <c r="I156" s="31">
        <v>3</v>
      </c>
      <c r="J156" s="31">
        <v>0</v>
      </c>
      <c r="K156" s="31">
        <v>13.488</v>
      </c>
      <c r="L156" s="31">
        <v>0</v>
      </c>
      <c r="M156" s="31"/>
      <c r="N156" s="109"/>
    </row>
    <row r="157" spans="1:14" ht="14.25" thickBot="1">
      <c r="A157" s="244"/>
      <c r="B157" s="197" t="s">
        <v>26</v>
      </c>
      <c r="C157" s="31">
        <v>5.0050529999999904</v>
      </c>
      <c r="D157" s="32">
        <v>124.65419199999999</v>
      </c>
      <c r="E157" s="31">
        <v>87.173231999999999</v>
      </c>
      <c r="F157" s="32">
        <f>(D157-E157)/E157*100</f>
        <v>42.99595086711939</v>
      </c>
      <c r="G157" s="31">
        <v>1945</v>
      </c>
      <c r="H157" s="31">
        <v>665969.58620000002</v>
      </c>
      <c r="I157" s="31">
        <v>32752</v>
      </c>
      <c r="J157" s="31">
        <v>5.5336080000000001</v>
      </c>
      <c r="K157" s="31">
        <v>24.809574999999999</v>
      </c>
      <c r="L157" s="31">
        <v>16.025389000000001</v>
      </c>
      <c r="M157" s="31">
        <f>(K157-L157)/L157*100</f>
        <v>54.814182669762324</v>
      </c>
      <c r="N157" s="109">
        <f>D157/D209*100</f>
        <v>5.1314601865021636</v>
      </c>
    </row>
    <row r="158" spans="1:14" ht="14.25" thickBot="1">
      <c r="A158" s="244"/>
      <c r="B158" s="197" t="s">
        <v>27</v>
      </c>
      <c r="C158" s="31">
        <v>0</v>
      </c>
      <c r="D158" s="32">
        <v>21.433962000000001</v>
      </c>
      <c r="E158" s="31">
        <v>36.293019999999999</v>
      </c>
      <c r="F158" s="32">
        <f>(D158-E158)/E158*100</f>
        <v>-40.941916655048267</v>
      </c>
      <c r="G158" s="31">
        <v>13</v>
      </c>
      <c r="H158" s="31">
        <v>11163.059379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6.0401073930405866</v>
      </c>
    </row>
    <row r="159" spans="1:14" ht="14.25" thickBot="1">
      <c r="A159" s="244"/>
      <c r="B159" s="14" t="s">
        <v>28</v>
      </c>
      <c r="C159" s="31">
        <v>0</v>
      </c>
      <c r="D159" s="32">
        <v>0</v>
      </c>
      <c r="E159" s="34">
        <v>0</v>
      </c>
      <c r="F159" s="32"/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44"/>
      <c r="B160" s="14" t="s">
        <v>29</v>
      </c>
      <c r="C160" s="31">
        <v>0</v>
      </c>
      <c r="D160" s="32">
        <v>21</v>
      </c>
      <c r="E160" s="34">
        <v>36.075473000000002</v>
      </c>
      <c r="F160" s="32"/>
      <c r="G160" s="31">
        <v>13</v>
      </c>
      <c r="H160" s="31">
        <v>11163.059379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44"/>
      <c r="B161" s="14" t="s">
        <v>30</v>
      </c>
      <c r="C161" s="31">
        <v>0</v>
      </c>
      <c r="D161" s="32">
        <v>0</v>
      </c>
      <c r="E161" s="34">
        <v>0.21754699999999999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45"/>
      <c r="B162" s="15" t="s">
        <v>31</v>
      </c>
      <c r="C162" s="16">
        <f t="shared" ref="C162:L162" si="23">C150+C152+C153+C154+C155+C156+C157+C158</f>
        <v>78.840530999999999</v>
      </c>
      <c r="D162" s="16">
        <f t="shared" si="23"/>
        <v>999.58079399999986</v>
      </c>
      <c r="E162" s="16">
        <f t="shared" si="23"/>
        <v>924.87781999999993</v>
      </c>
      <c r="F162" s="16">
        <f>(D162-E162)/E162*100</f>
        <v>8.0770640602020194</v>
      </c>
      <c r="G162" s="16">
        <f t="shared" si="23"/>
        <v>8784</v>
      </c>
      <c r="H162" s="16">
        <f t="shared" si="23"/>
        <v>1404399.710103</v>
      </c>
      <c r="I162" s="16">
        <f t="shared" si="23"/>
        <v>33721</v>
      </c>
      <c r="J162" s="16">
        <f t="shared" si="23"/>
        <v>24.474869000000002</v>
      </c>
      <c r="K162" s="16">
        <f t="shared" si="23"/>
        <v>442.64525100000003</v>
      </c>
      <c r="L162" s="16">
        <f t="shared" si="23"/>
        <v>744.89173099999994</v>
      </c>
      <c r="M162" s="16">
        <f t="shared" ref="M162:M164" si="24">(K162-L162)/L162*100</f>
        <v>-40.575894109368214</v>
      </c>
      <c r="N162" s="110">
        <f>D162/D214*100</f>
        <v>2.3305085799787983</v>
      </c>
    </row>
    <row r="163" spans="1:14" ht="15" thickTop="1" thickBot="1">
      <c r="A163" s="239" t="s">
        <v>43</v>
      </c>
      <c r="B163" s="18" t="s">
        <v>19</v>
      </c>
      <c r="C163" s="94">
        <v>32.47</v>
      </c>
      <c r="D163" s="94">
        <v>319.41000000000003</v>
      </c>
      <c r="E163" s="94">
        <v>90.11</v>
      </c>
      <c r="F163" s="111">
        <f>(D163-E163)/E163*100</f>
        <v>254.46676284541118</v>
      </c>
      <c r="G163" s="95">
        <v>3133</v>
      </c>
      <c r="H163" s="95">
        <v>464650.87</v>
      </c>
      <c r="I163" s="95">
        <v>124</v>
      </c>
      <c r="J163" s="95">
        <v>5.88</v>
      </c>
      <c r="K163" s="95">
        <v>59.77</v>
      </c>
      <c r="L163" s="95">
        <v>84.34</v>
      </c>
      <c r="M163" s="34">
        <f t="shared" si="24"/>
        <v>-29.132084420203935</v>
      </c>
      <c r="N163" s="112">
        <f>D163/D202*100</f>
        <v>1.3399073440467386</v>
      </c>
    </row>
    <row r="164" spans="1:14" ht="14.25" thickBot="1">
      <c r="A164" s="244"/>
      <c r="B164" s="197" t="s">
        <v>20</v>
      </c>
      <c r="C164" s="95">
        <v>3.59</v>
      </c>
      <c r="D164" s="95">
        <v>40.56</v>
      </c>
      <c r="E164" s="95">
        <v>41.96</v>
      </c>
      <c r="F164" s="32">
        <f>(D164-E164)/E164*100</f>
        <v>-3.3365109628217313</v>
      </c>
      <c r="G164" s="95">
        <v>415</v>
      </c>
      <c r="H164" s="95">
        <v>8300</v>
      </c>
      <c r="I164" s="95">
        <v>42</v>
      </c>
      <c r="J164" s="95">
        <v>0.83</v>
      </c>
      <c r="K164" s="95">
        <v>25.81</v>
      </c>
      <c r="L164" s="95">
        <v>40.71</v>
      </c>
      <c r="M164" s="34">
        <f t="shared" si="24"/>
        <v>-36.600343895848688</v>
      </c>
      <c r="N164" s="109">
        <f>D164/D203*100</f>
        <v>0.52575231941925704</v>
      </c>
    </row>
    <row r="165" spans="1:14" ht="14.25" thickBot="1">
      <c r="A165" s="244"/>
      <c r="B165" s="197" t="s">
        <v>21</v>
      </c>
      <c r="C165" s="95">
        <v>0</v>
      </c>
      <c r="D165" s="95">
        <v>0</v>
      </c>
      <c r="E165" s="95">
        <v>0</v>
      </c>
      <c r="F165" s="32" t="e">
        <f>(D165-E165)/E165*100</f>
        <v>#DIV/0!</v>
      </c>
      <c r="G165" s="95">
        <v>0</v>
      </c>
      <c r="H165" s="95">
        <v>0</v>
      </c>
      <c r="I165" s="95">
        <v>0</v>
      </c>
      <c r="J165" s="95">
        <v>0</v>
      </c>
      <c r="K165" s="95">
        <v>0</v>
      </c>
      <c r="L165" s="95">
        <v>0</v>
      </c>
      <c r="M165" s="34"/>
      <c r="N165" s="109">
        <f>D165/D204*100</f>
        <v>0</v>
      </c>
    </row>
    <row r="166" spans="1:14" ht="14.25" thickBot="1">
      <c r="A166" s="244"/>
      <c r="B166" s="197" t="s">
        <v>22</v>
      </c>
      <c r="C166" s="95">
        <v>0</v>
      </c>
      <c r="D166" s="95">
        <v>0.05</v>
      </c>
      <c r="E166" s="95">
        <v>0.12</v>
      </c>
      <c r="F166" s="32">
        <f>(D166-E166)/E166*100</f>
        <v>-58.333333333333329</v>
      </c>
      <c r="G166" s="95">
        <v>7</v>
      </c>
      <c r="H166" s="95">
        <v>97.92</v>
      </c>
      <c r="I166" s="95">
        <v>0</v>
      </c>
      <c r="J166" s="95">
        <v>0</v>
      </c>
      <c r="K166" s="95">
        <v>0</v>
      </c>
      <c r="L166" s="95">
        <v>0</v>
      </c>
      <c r="M166" s="34"/>
      <c r="N166" s="109">
        <f>D166/D205*100</f>
        <v>6.8340389132253258E-3</v>
      </c>
    </row>
    <row r="167" spans="1:14" ht="14.25" thickBot="1">
      <c r="A167" s="244"/>
      <c r="B167" s="197" t="s">
        <v>23</v>
      </c>
      <c r="C167" s="95">
        <v>0</v>
      </c>
      <c r="D167" s="95">
        <v>0</v>
      </c>
      <c r="E167" s="95">
        <v>0</v>
      </c>
      <c r="F167" s="32" t="e">
        <f>(D167-E167)/E167*100</f>
        <v>#DIV/0!</v>
      </c>
      <c r="G167" s="95">
        <v>0</v>
      </c>
      <c r="H167" s="95">
        <v>0</v>
      </c>
      <c r="I167" s="95">
        <v>0</v>
      </c>
      <c r="J167" s="95">
        <v>0</v>
      </c>
      <c r="K167" s="95">
        <v>0</v>
      </c>
      <c r="L167" s="95">
        <v>0</v>
      </c>
      <c r="M167" s="34" t="e">
        <f>(K167-L167)/L167*100</f>
        <v>#DIV/0!</v>
      </c>
      <c r="N167" s="109">
        <f>D167/D206*100</f>
        <v>0</v>
      </c>
    </row>
    <row r="168" spans="1:14" ht="14.25" thickBot="1">
      <c r="A168" s="244"/>
      <c r="B168" s="197" t="s">
        <v>24</v>
      </c>
      <c r="C168" s="95">
        <v>0</v>
      </c>
      <c r="D168" s="95">
        <v>4.25</v>
      </c>
      <c r="E168" s="95">
        <v>0</v>
      </c>
      <c r="F168" s="32" t="e">
        <f>(D168-E168)/E168*100</f>
        <v>#DIV/0!</v>
      </c>
      <c r="G168" s="95">
        <v>2</v>
      </c>
      <c r="H168" s="95">
        <v>4510</v>
      </c>
      <c r="I168" s="95">
        <v>0</v>
      </c>
      <c r="J168" s="95">
        <v>0</v>
      </c>
      <c r="K168" s="95">
        <v>0</v>
      </c>
      <c r="L168" s="95">
        <v>0</v>
      </c>
      <c r="M168" s="34"/>
      <c r="N168" s="109">
        <f>D168/D207*100</f>
        <v>8.0427519188741456E-2</v>
      </c>
    </row>
    <row r="169" spans="1:14" ht="14.25" thickBot="1">
      <c r="A169" s="244"/>
      <c r="B169" s="197" t="s">
        <v>25</v>
      </c>
      <c r="C169" s="95">
        <v>0.13</v>
      </c>
      <c r="D169" s="95">
        <v>61.53</v>
      </c>
      <c r="E169" s="95">
        <v>35.51</v>
      </c>
      <c r="F169" s="32"/>
      <c r="G169" s="95">
        <v>9</v>
      </c>
      <c r="H169" s="95">
        <v>1161.95</v>
      </c>
      <c r="I169" s="95">
        <v>8</v>
      </c>
      <c r="J169" s="95">
        <v>0</v>
      </c>
      <c r="K169" s="95">
        <v>35.340000000000003</v>
      </c>
      <c r="L169" s="95">
        <v>38.549999999999997</v>
      </c>
      <c r="M169" s="34"/>
      <c r="N169" s="109"/>
    </row>
    <row r="170" spans="1:14" ht="14.25" thickBot="1">
      <c r="A170" s="244"/>
      <c r="B170" s="197" t="s">
        <v>26</v>
      </c>
      <c r="C170" s="95">
        <v>1.66</v>
      </c>
      <c r="D170" s="95">
        <v>18.559999999999999</v>
      </c>
      <c r="E170" s="95">
        <v>0.37</v>
      </c>
      <c r="F170" s="32">
        <f>(D170-E170)/E170*100</f>
        <v>4916.2162162162158</v>
      </c>
      <c r="G170" s="95">
        <v>1900</v>
      </c>
      <c r="H170" s="95">
        <v>82793.919999999998</v>
      </c>
      <c r="I170" s="95">
        <v>5</v>
      </c>
      <c r="J170" s="95">
        <v>1.26</v>
      </c>
      <c r="K170" s="95">
        <v>6.95</v>
      </c>
      <c r="L170" s="95">
        <v>0.06</v>
      </c>
      <c r="M170" s="34">
        <f>(K170-L170)/L170*100</f>
        <v>11483.333333333334</v>
      </c>
      <c r="N170" s="109">
        <f>D170/D209*100</f>
        <v>0.76403287794348829</v>
      </c>
    </row>
    <row r="171" spans="1:14" ht="14.25" thickBot="1">
      <c r="A171" s="244"/>
      <c r="B171" s="197" t="s">
        <v>27</v>
      </c>
      <c r="C171" s="98">
        <v>0</v>
      </c>
      <c r="D171" s="98">
        <v>0</v>
      </c>
      <c r="E171" s="98">
        <v>1.61</v>
      </c>
      <c r="F171" s="32">
        <f>(D171-E171)/E171*100</f>
        <v>-100</v>
      </c>
      <c r="G171" s="98">
        <v>0</v>
      </c>
      <c r="H171" s="98">
        <v>0</v>
      </c>
      <c r="I171" s="98"/>
      <c r="J171" s="98"/>
      <c r="K171" s="98"/>
      <c r="L171" s="98">
        <v>0</v>
      </c>
      <c r="M171" s="31"/>
      <c r="N171" s="109">
        <f>D171/D210*100</f>
        <v>0</v>
      </c>
    </row>
    <row r="172" spans="1:14" ht="14.25" thickBot="1">
      <c r="A172" s="244"/>
      <c r="B172" s="14" t="s">
        <v>28</v>
      </c>
      <c r="C172" s="98"/>
      <c r="D172" s="98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44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44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45"/>
      <c r="B175" s="15" t="s">
        <v>31</v>
      </c>
      <c r="C175" s="16">
        <f t="shared" ref="C175:L175" si="25">C163+C165+C166+C167+C168+C169+C170+C171</f>
        <v>34.26</v>
      </c>
      <c r="D175" s="16">
        <f t="shared" si="25"/>
        <v>403.8</v>
      </c>
      <c r="E175" s="16">
        <f t="shared" si="25"/>
        <v>127.72000000000001</v>
      </c>
      <c r="F175" s="16">
        <f>(D175-E175)/E175*100</f>
        <v>216.16035076730341</v>
      </c>
      <c r="G175" s="16">
        <f t="shared" si="25"/>
        <v>5051</v>
      </c>
      <c r="H175" s="16">
        <f t="shared" si="25"/>
        <v>553214.66</v>
      </c>
      <c r="I175" s="16">
        <f t="shared" si="25"/>
        <v>137</v>
      </c>
      <c r="J175" s="16">
        <f t="shared" si="25"/>
        <v>7.14</v>
      </c>
      <c r="K175" s="16">
        <f t="shared" si="25"/>
        <v>102.06000000000002</v>
      </c>
      <c r="L175" s="16">
        <f t="shared" si="25"/>
        <v>122.95</v>
      </c>
      <c r="M175" s="16">
        <f t="shared" ref="M175:M178" si="26">(K175-L175)/L175*100</f>
        <v>-16.990646604310683</v>
      </c>
      <c r="N175" s="110">
        <f>D175/D214*100</f>
        <v>0.94145402777260545</v>
      </c>
    </row>
    <row r="176" spans="1:14" ht="15" thickTop="1" thickBot="1">
      <c r="A176" s="244" t="s">
        <v>44</v>
      </c>
      <c r="B176" s="197" t="s">
        <v>19</v>
      </c>
      <c r="C176" s="34">
        <v>3.08</v>
      </c>
      <c r="D176" s="34">
        <v>28.18</v>
      </c>
      <c r="E176" s="34">
        <v>23.82</v>
      </c>
      <c r="F176" s="32">
        <f>(D176-E176)/E176*100</f>
        <v>18.303946263643994</v>
      </c>
      <c r="G176" s="34">
        <v>144</v>
      </c>
      <c r="H176" s="34">
        <v>13939.22</v>
      </c>
      <c r="I176" s="34">
        <v>16</v>
      </c>
      <c r="J176" s="34">
        <v>0.16700000000000001</v>
      </c>
      <c r="K176" s="34">
        <v>2.72</v>
      </c>
      <c r="L176" s="34">
        <v>9.4600000000000009</v>
      </c>
      <c r="M176" s="31">
        <f t="shared" si="26"/>
        <v>-71.247357293868916</v>
      </c>
      <c r="N176" s="109">
        <f>D176/D202*100</f>
        <v>0.1182135467118659</v>
      </c>
    </row>
    <row r="177" spans="1:14" ht="14.25" thickBot="1">
      <c r="A177" s="244"/>
      <c r="B177" s="197" t="s">
        <v>20</v>
      </c>
      <c r="C177" s="34">
        <v>0.79</v>
      </c>
      <c r="D177" s="34">
        <v>6.45</v>
      </c>
      <c r="E177" s="34">
        <v>5.66</v>
      </c>
      <c r="F177" s="32">
        <f>(D177-E177)/E177*100</f>
        <v>13.957597173144876</v>
      </c>
      <c r="G177" s="34">
        <v>76</v>
      </c>
      <c r="H177" s="34">
        <v>1520</v>
      </c>
      <c r="I177" s="34">
        <v>8</v>
      </c>
      <c r="J177" s="34">
        <v>0.16700000000000001</v>
      </c>
      <c r="K177" s="34">
        <v>1.52</v>
      </c>
      <c r="L177" s="34">
        <v>0.55000000000000004</v>
      </c>
      <c r="M177" s="31">
        <f t="shared" si="26"/>
        <v>176.36363636363635</v>
      </c>
      <c r="N177" s="109">
        <f>D177/D203*100</f>
        <v>8.3607062629541609E-2</v>
      </c>
    </row>
    <row r="178" spans="1:14" ht="14.25" thickBot="1">
      <c r="A178" s="244"/>
      <c r="B178" s="197" t="s">
        <v>21</v>
      </c>
      <c r="C178" s="34"/>
      <c r="D178" s="34">
        <v>27.68</v>
      </c>
      <c r="E178" s="34">
        <v>23.81</v>
      </c>
      <c r="F178" s="32">
        <f>(D178-E178)/E178*100</f>
        <v>16.253674926501475</v>
      </c>
      <c r="G178" s="34">
        <v>16</v>
      </c>
      <c r="H178" s="34">
        <v>36965.58</v>
      </c>
      <c r="I178" s="34"/>
      <c r="J178" s="34"/>
      <c r="K178" s="34"/>
      <c r="L178" s="34">
        <v>3.39</v>
      </c>
      <c r="M178" s="31">
        <f t="shared" si="26"/>
        <v>-100</v>
      </c>
      <c r="N178" s="109">
        <f>D178/D204*100</f>
        <v>2.0159330682953787</v>
      </c>
    </row>
    <row r="179" spans="1:14" ht="14.25" thickBot="1">
      <c r="A179" s="244"/>
      <c r="B179" s="197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44"/>
      <c r="B180" s="197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44"/>
      <c r="B181" s="197" t="s">
        <v>24</v>
      </c>
      <c r="C181" s="34">
        <v>19.89</v>
      </c>
      <c r="D181" s="34">
        <v>628.12</v>
      </c>
      <c r="E181" s="34">
        <v>600.08000000000004</v>
      </c>
      <c r="F181" s="32">
        <f>(D181-E181)/E181*100</f>
        <v>4.6727103052926209</v>
      </c>
      <c r="G181" s="34">
        <v>1711</v>
      </c>
      <c r="H181" s="34">
        <v>110052.2</v>
      </c>
      <c r="I181" s="34">
        <v>100</v>
      </c>
      <c r="J181" s="34"/>
      <c r="K181" s="34">
        <v>262.64</v>
      </c>
      <c r="L181" s="34">
        <v>76.3</v>
      </c>
      <c r="M181" s="31">
        <f>(K181-L181)/L181*100</f>
        <v>244.22018348623854</v>
      </c>
      <c r="N181" s="109">
        <f>D181/D207*100</f>
        <v>11.886619612431124</v>
      </c>
    </row>
    <row r="182" spans="1:14" ht="14.25" thickBot="1">
      <c r="A182" s="244"/>
      <c r="B182" s="197" t="s">
        <v>25</v>
      </c>
      <c r="C182" s="34"/>
      <c r="D182" s="34">
        <v>1351.12</v>
      </c>
      <c r="E182" s="34">
        <v>1422.2</v>
      </c>
      <c r="F182" s="32">
        <f>(D182-E182)/E182*100</f>
        <v>-4.9978905920405108</v>
      </c>
      <c r="G182" s="34">
        <v>202</v>
      </c>
      <c r="H182" s="34">
        <v>28255.82</v>
      </c>
      <c r="I182" s="34">
        <v>564</v>
      </c>
      <c r="J182" s="34">
        <v>21.28</v>
      </c>
      <c r="K182" s="34">
        <v>118.55</v>
      </c>
      <c r="L182" s="34">
        <v>178.78</v>
      </c>
      <c r="M182" s="31">
        <f>(K182-L182)/L182*100</f>
        <v>-33.689450721557222</v>
      </c>
      <c r="N182" s="109">
        <f>D182/D208*100</f>
        <v>15.340193931244409</v>
      </c>
    </row>
    <row r="183" spans="1:14" ht="14.25" thickBot="1">
      <c r="A183" s="244"/>
      <c r="B183" s="197" t="s">
        <v>26</v>
      </c>
      <c r="C183" s="34"/>
      <c r="D183" s="34">
        <v>3.16</v>
      </c>
      <c r="E183" s="34">
        <v>2.85</v>
      </c>
      <c r="F183" s="32">
        <f>(D183-E183)/E183*100</f>
        <v>10.877192982456142</v>
      </c>
      <c r="G183" s="34">
        <v>8</v>
      </c>
      <c r="H183" s="34">
        <v>3350.02</v>
      </c>
      <c r="I183" s="34"/>
      <c r="J183" s="34"/>
      <c r="K183" s="34"/>
      <c r="L183" s="34"/>
      <c r="M183" s="31"/>
      <c r="N183" s="109">
        <f>D183/D209*100</f>
        <v>0.13008318396020599</v>
      </c>
    </row>
    <row r="184" spans="1:14" ht="14.25" thickBot="1">
      <c r="A184" s="244"/>
      <c r="B184" s="197" t="s">
        <v>27</v>
      </c>
      <c r="C184" s="34"/>
      <c r="D184" s="34"/>
      <c r="E184" s="34">
        <v>0.06</v>
      </c>
      <c r="F184" s="31"/>
      <c r="G184" s="34"/>
      <c r="H184" s="34"/>
      <c r="I184" s="34"/>
      <c r="J184" s="34"/>
      <c r="K184" s="34"/>
      <c r="L184" s="34"/>
      <c r="M184" s="31"/>
      <c r="N184" s="109"/>
    </row>
    <row r="185" spans="1:14" ht="14.25" thickBot="1">
      <c r="A185" s="244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44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44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45"/>
      <c r="B188" s="15" t="s">
        <v>31</v>
      </c>
      <c r="C188" s="16">
        <f t="shared" ref="C188:L188" si="27">C176+C178+C179+C180+C181+C182+C183+C184</f>
        <v>22.97</v>
      </c>
      <c r="D188" s="16">
        <f t="shared" si="27"/>
        <v>2038.26</v>
      </c>
      <c r="E188" s="16">
        <f t="shared" si="27"/>
        <v>2072.8199999999997</v>
      </c>
      <c r="F188" s="16">
        <f>(D188-E188)/E188*100</f>
        <v>-1.6672938315917312</v>
      </c>
      <c r="G188" s="16">
        <f t="shared" si="27"/>
        <v>2081</v>
      </c>
      <c r="H188" s="16">
        <f t="shared" si="27"/>
        <v>192562.84</v>
      </c>
      <c r="I188" s="16">
        <f t="shared" si="27"/>
        <v>680</v>
      </c>
      <c r="J188" s="16">
        <f t="shared" si="27"/>
        <v>21.447000000000003</v>
      </c>
      <c r="K188" s="16">
        <f t="shared" si="27"/>
        <v>383.91</v>
      </c>
      <c r="L188" s="16">
        <f t="shared" si="27"/>
        <v>267.93</v>
      </c>
      <c r="M188" s="16">
        <f>(K188-L188)/L188*100</f>
        <v>43.287425820176914</v>
      </c>
      <c r="N188" s="110">
        <f>D188/D214*100</f>
        <v>4.7521745583154802</v>
      </c>
    </row>
    <row r="189" spans="1:14" ht="14.25" thickTop="1">
      <c r="A189" s="242" t="s">
        <v>46</v>
      </c>
      <c r="B189" s="197" t="s">
        <v>19</v>
      </c>
      <c r="C189" s="71"/>
      <c r="D189" s="71">
        <v>122.21</v>
      </c>
      <c r="E189" s="71">
        <v>229</v>
      </c>
      <c r="F189" s="34">
        <f>(D189-E189)/E189*100</f>
        <v>-46.633187772925766</v>
      </c>
      <c r="G189" s="72">
        <v>1058</v>
      </c>
      <c r="H189" s="72">
        <v>121274.85</v>
      </c>
      <c r="I189" s="72">
        <v>164</v>
      </c>
      <c r="J189" s="72">
        <v>10.199999999999999</v>
      </c>
      <c r="K189" s="72">
        <v>82.54</v>
      </c>
      <c r="L189" s="72">
        <v>121.59</v>
      </c>
      <c r="M189" s="34">
        <f>(K189-L189)/L189*100</f>
        <v>-32.116127971050247</v>
      </c>
      <c r="N189" s="114">
        <f>D189/D202*100</f>
        <v>0.51266421375646309</v>
      </c>
    </row>
    <row r="190" spans="1:14">
      <c r="A190" s="243"/>
      <c r="B190" s="197" t="s">
        <v>20</v>
      </c>
      <c r="C190" s="72"/>
      <c r="D190" s="72">
        <v>35.07</v>
      </c>
      <c r="E190" s="72">
        <v>92.55</v>
      </c>
      <c r="F190" s="31">
        <f>(D190-E190)/E190*100</f>
        <v>-62.10696920583468</v>
      </c>
      <c r="G190" s="72">
        <v>416</v>
      </c>
      <c r="H190" s="72">
        <v>8300</v>
      </c>
      <c r="I190" s="72">
        <v>52</v>
      </c>
      <c r="J190" s="72">
        <v>3.2</v>
      </c>
      <c r="K190" s="72">
        <v>25.61</v>
      </c>
      <c r="L190" s="72">
        <v>24.98</v>
      </c>
      <c r="M190" s="31">
        <f>(K190-L190)/L190*100</f>
        <v>2.5220176140912693</v>
      </c>
      <c r="N190" s="114">
        <f>D190/D203*100</f>
        <v>0.45458909866946107</v>
      </c>
    </row>
    <row r="191" spans="1:14">
      <c r="A191" s="243"/>
      <c r="B191" s="197" t="s">
        <v>21</v>
      </c>
      <c r="C191" s="72"/>
      <c r="D191" s="72"/>
      <c r="E191" s="72"/>
      <c r="F191" s="31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43"/>
      <c r="B192" s="197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43"/>
      <c r="B193" s="197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43"/>
      <c r="B194" s="197" t="s">
        <v>24</v>
      </c>
      <c r="C194" s="72"/>
      <c r="D194" s="72">
        <v>0.63</v>
      </c>
      <c r="E194" s="72">
        <v>0.44</v>
      </c>
      <c r="F194" s="31">
        <f>(D194-E194)/E194*100</f>
        <v>43.18181818181818</v>
      </c>
      <c r="G194" s="72">
        <v>6</v>
      </c>
      <c r="H194" s="72">
        <v>931</v>
      </c>
      <c r="I194" s="72"/>
      <c r="J194" s="72"/>
      <c r="K194" s="72"/>
      <c r="L194" s="72"/>
      <c r="M194" s="31"/>
      <c r="N194" s="114">
        <f>D194/D207*100</f>
        <v>1.1922196962095791E-2</v>
      </c>
    </row>
    <row r="195" spans="1:14">
      <c r="A195" s="243"/>
      <c r="B195" s="197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43"/>
      <c r="B196" s="197" t="s">
        <v>26</v>
      </c>
      <c r="C196" s="72"/>
      <c r="D196" s="72">
        <v>0.31</v>
      </c>
      <c r="E196" s="72">
        <v>0.7</v>
      </c>
      <c r="F196" s="31">
        <f>(D196-E196)/E196*100</f>
        <v>-55.714285714285715</v>
      </c>
      <c r="G196" s="72">
        <v>31</v>
      </c>
      <c r="H196" s="72">
        <v>378.56</v>
      </c>
      <c r="I196" s="72"/>
      <c r="J196" s="72"/>
      <c r="K196" s="72"/>
      <c r="L196" s="72"/>
      <c r="M196" s="31"/>
      <c r="N196" s="114">
        <f>D196/D209*100</f>
        <v>1.2761325008754385E-2</v>
      </c>
    </row>
    <row r="197" spans="1:14">
      <c r="A197" s="243"/>
      <c r="B197" s="197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43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43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43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41"/>
      <c r="B201" s="15" t="s">
        <v>31</v>
      </c>
      <c r="C201" s="16">
        <f t="shared" ref="C201:L201" si="28">C189+C191+C192+C193+C194+C195+C196+C197</f>
        <v>0</v>
      </c>
      <c r="D201" s="16">
        <f t="shared" si="28"/>
        <v>123.14999999999999</v>
      </c>
      <c r="E201" s="16">
        <f t="shared" si="28"/>
        <v>230.14</v>
      </c>
      <c r="F201" s="16">
        <f>(D201-E201)/E201*100</f>
        <v>-46.489093595202917</v>
      </c>
      <c r="G201" s="16">
        <f t="shared" si="28"/>
        <v>1095</v>
      </c>
      <c r="H201" s="16">
        <f t="shared" si="28"/>
        <v>122584.41</v>
      </c>
      <c r="I201" s="16">
        <f t="shared" si="28"/>
        <v>164</v>
      </c>
      <c r="J201" s="16">
        <f t="shared" si="28"/>
        <v>10.199999999999999</v>
      </c>
      <c r="K201" s="16">
        <f t="shared" si="28"/>
        <v>82.54</v>
      </c>
      <c r="L201" s="16">
        <f t="shared" si="28"/>
        <v>121.59</v>
      </c>
      <c r="M201" s="16">
        <f>(K201-L201)/L201*100</f>
        <v>-32.116127971050247</v>
      </c>
      <c r="N201" s="110">
        <f>D201/D214*100</f>
        <v>0.28712249509706878</v>
      </c>
    </row>
    <row r="202" spans="1:14" ht="15" thickTop="1" thickBot="1">
      <c r="A202" s="240" t="s">
        <v>48</v>
      </c>
      <c r="B202" s="197" t="s">
        <v>19</v>
      </c>
      <c r="C202" s="32">
        <f>C7+C20+C33+C46+C59+C72+C85+C98+C111+C124+C137+C150+C163+C176+C189</f>
        <v>2375.442355000001</v>
      </c>
      <c r="D202" s="32">
        <f>D7+D20+D33+D46+D59+D72+D85+D98+D111+D124+D137+D150+D163+D176+D189</f>
        <v>23838.215487000001</v>
      </c>
      <c r="E202" s="32">
        <f>E7+E20+E33+E46+E59+E72+E85+E98+E111+E124+E137+E150+E163+E176+E189</f>
        <v>22358.732596999995</v>
      </c>
      <c r="F202" s="32">
        <f>(D202-E202)/E202*100</f>
        <v>6.6170248406589822</v>
      </c>
      <c r="G202" s="32">
        <f t="shared" ref="G202:L213" si="29">G7+G20+G33+G46+G59+G72+G85+G98+G111+G124+G137+G150+G163+G176+G189</f>
        <v>168906</v>
      </c>
      <c r="H202" s="32">
        <f t="shared" si="29"/>
        <v>20744018.486550998</v>
      </c>
      <c r="I202" s="32">
        <f t="shared" si="29"/>
        <v>20124</v>
      </c>
      <c r="J202" s="32">
        <f t="shared" si="29"/>
        <v>2642.4106180000008</v>
      </c>
      <c r="K202" s="32">
        <f t="shared" si="29"/>
        <v>17080.197687000007</v>
      </c>
      <c r="L202" s="32">
        <f t="shared" si="29"/>
        <v>12344.745718</v>
      </c>
      <c r="M202" s="32">
        <f t="shared" ref="M202:M214" si="30">(K202-L202)/L202*100</f>
        <v>38.360060848359119</v>
      </c>
      <c r="N202" s="113">
        <f>D202/D214*100</f>
        <v>55.578464549646988</v>
      </c>
    </row>
    <row r="203" spans="1:14" ht="14.25" thickBot="1">
      <c r="A203" s="244"/>
      <c r="B203" s="197" t="s">
        <v>20</v>
      </c>
      <c r="C203" s="32">
        <f t="shared" ref="C203:E213" si="31">C8+C21+C34+C47+C60+C73+C86+C99+C112+C125+C138+C151+C164+C177+C190</f>
        <v>815.31872099999953</v>
      </c>
      <c r="D203" s="32">
        <f t="shared" si="31"/>
        <v>7714.659260999998</v>
      </c>
      <c r="E203" s="32">
        <f t="shared" si="31"/>
        <v>7402.274140999999</v>
      </c>
      <c r="F203" s="31">
        <f>(D203-E203)/E203*100</f>
        <v>4.2201236275450587</v>
      </c>
      <c r="G203" s="32">
        <f>G8+G21+G34+G47+G60+G73+G86+G99+G112+G125+G138+G151+G164+G177+G190</f>
        <v>88128</v>
      </c>
      <c r="H203" s="32">
        <f>H8+H21+H34+H47+H60+H73+H86+H99+H112+H125+H138+H151+H164+H177+H190</f>
        <v>1762580</v>
      </c>
      <c r="I203" s="32">
        <f t="shared" si="29"/>
        <v>11028</v>
      </c>
      <c r="J203" s="32">
        <f t="shared" si="29"/>
        <v>1147.246396</v>
      </c>
      <c r="K203" s="32">
        <f t="shared" si="29"/>
        <v>6998.0566829999998</v>
      </c>
      <c r="L203" s="32">
        <f t="shared" si="29"/>
        <v>4392.3446869999989</v>
      </c>
      <c r="M203" s="31">
        <f t="shared" si="30"/>
        <v>59.323941577538619</v>
      </c>
      <c r="N203" s="109">
        <f>D203/D214*100</f>
        <v>17.98661969827063</v>
      </c>
    </row>
    <row r="204" spans="1:14" ht="14.25" thickBot="1">
      <c r="A204" s="244"/>
      <c r="B204" s="197" t="s">
        <v>21</v>
      </c>
      <c r="C204" s="32">
        <f t="shared" si="31"/>
        <v>71.73705299999996</v>
      </c>
      <c r="D204" s="32">
        <f t="shared" si="31"/>
        <v>1373.0614590000002</v>
      </c>
      <c r="E204" s="32">
        <f t="shared" si="31"/>
        <v>1189.4461529999999</v>
      </c>
      <c r="F204" s="31">
        <f>(D204-E204)/E204*100</f>
        <v>15.4370423189725</v>
      </c>
      <c r="G204" s="32">
        <f t="shared" ref="G204:H213" si="32">G9+G22+G35+G48+G61+G74+G87+G100+G113+G126+G139+G152+G165+G178+G191</f>
        <v>2940</v>
      </c>
      <c r="H204" s="32">
        <f>H9+H22+H35+H48+H61+H74+H87+H100+H113+H126+H139+H152+H165+H178+H191</f>
        <v>1485005.4171979998</v>
      </c>
      <c r="I204" s="32">
        <f t="shared" si="29"/>
        <v>148</v>
      </c>
      <c r="J204" s="32">
        <f t="shared" si="29"/>
        <v>16.982387000000017</v>
      </c>
      <c r="K204" s="32">
        <f t="shared" si="29"/>
        <v>827.53025100000002</v>
      </c>
      <c r="L204" s="32">
        <f t="shared" si="29"/>
        <v>775.71580299999994</v>
      </c>
      <c r="M204" s="31">
        <f t="shared" si="30"/>
        <v>6.6795658667276232</v>
      </c>
      <c r="N204" s="109">
        <f>D204/D214*100</f>
        <v>3.2012735040982676</v>
      </c>
    </row>
    <row r="205" spans="1:14" ht="14.25" thickBot="1">
      <c r="A205" s="244"/>
      <c r="B205" s="197" t="s">
        <v>22</v>
      </c>
      <c r="C205" s="32">
        <f t="shared" si="31"/>
        <v>52.273196000000027</v>
      </c>
      <c r="D205" s="32">
        <f t="shared" si="31"/>
        <v>731.63177200000007</v>
      </c>
      <c r="E205" s="32">
        <f t="shared" si="31"/>
        <v>327.91083600000002</v>
      </c>
      <c r="F205" s="31">
        <f>(D205-E205)/E205*100</f>
        <v>123.11912010129487</v>
      </c>
      <c r="G205" s="32">
        <f t="shared" si="32"/>
        <v>55175</v>
      </c>
      <c r="H205" s="32">
        <f t="shared" si="32"/>
        <v>839423.97499999974</v>
      </c>
      <c r="I205" s="32">
        <f t="shared" si="29"/>
        <v>611</v>
      </c>
      <c r="J205" s="32">
        <f t="shared" si="29"/>
        <v>8.5649629999999988</v>
      </c>
      <c r="K205" s="32">
        <f t="shared" si="29"/>
        <v>80.209072000000006</v>
      </c>
      <c r="L205" s="32">
        <f t="shared" si="29"/>
        <v>138.45214999999999</v>
      </c>
      <c r="M205" s="31">
        <f t="shared" si="30"/>
        <v>-42.067297618707968</v>
      </c>
      <c r="N205" s="109">
        <f>D205/D214*100</f>
        <v>1.7057891990980896</v>
      </c>
    </row>
    <row r="206" spans="1:14" ht="14.25" thickBot="1">
      <c r="A206" s="244"/>
      <c r="B206" s="197" t="s">
        <v>23</v>
      </c>
      <c r="C206" s="32">
        <f t="shared" si="31"/>
        <v>6.4713195600000049</v>
      </c>
      <c r="D206" s="32">
        <f t="shared" si="31"/>
        <v>72.144758879999998</v>
      </c>
      <c r="E206" s="32">
        <f t="shared" si="31"/>
        <v>100.45394497000001</v>
      </c>
      <c r="F206" s="31">
        <f>(D206-E206)/E206*100</f>
        <v>-28.181258683722561</v>
      </c>
      <c r="G206" s="32">
        <f t="shared" si="32"/>
        <v>1740</v>
      </c>
      <c r="H206" s="32">
        <f t="shared" si="32"/>
        <v>308297.07766746002</v>
      </c>
      <c r="I206" s="32">
        <f t="shared" si="29"/>
        <v>18</v>
      </c>
      <c r="J206" s="32">
        <f t="shared" si="29"/>
        <v>1</v>
      </c>
      <c r="K206" s="32">
        <f t="shared" si="29"/>
        <v>20.415532000000002</v>
      </c>
      <c r="L206" s="32">
        <f t="shared" si="29"/>
        <v>50.134644999999999</v>
      </c>
      <c r="M206" s="31">
        <f t="shared" si="30"/>
        <v>-59.278594672406669</v>
      </c>
      <c r="N206" s="109">
        <f>D206/D214*100</f>
        <v>0.16820449190257414</v>
      </c>
    </row>
    <row r="207" spans="1:14" ht="14.25" thickBot="1">
      <c r="A207" s="244"/>
      <c r="B207" s="197" t="s">
        <v>24</v>
      </c>
      <c r="C207" s="32">
        <f t="shared" si="31"/>
        <v>249.67576099999997</v>
      </c>
      <c r="D207" s="32">
        <f t="shared" si="31"/>
        <v>5284.2609630000015</v>
      </c>
      <c r="E207" s="32">
        <f t="shared" si="31"/>
        <v>3291.2980369999996</v>
      </c>
      <c r="F207" s="31">
        <f>(D207-E207)/E207*100</f>
        <v>60.552490342581592</v>
      </c>
      <c r="G207" s="32">
        <f t="shared" si="32"/>
        <v>10573</v>
      </c>
      <c r="H207" s="32">
        <f t="shared" si="32"/>
        <v>3170736.8350339998</v>
      </c>
      <c r="I207" s="32">
        <f t="shared" si="29"/>
        <v>642</v>
      </c>
      <c r="J207" s="32">
        <f t="shared" si="29"/>
        <v>38.037414000000069</v>
      </c>
      <c r="K207" s="32">
        <f t="shared" si="29"/>
        <v>1086.6268170000001</v>
      </c>
      <c r="L207" s="32">
        <f t="shared" si="29"/>
        <v>1921.800414</v>
      </c>
      <c r="M207" s="31">
        <f t="shared" si="30"/>
        <v>-43.457873716536724</v>
      </c>
      <c r="N207" s="109">
        <f>D207/D214*100</f>
        <v>12.320180206582215</v>
      </c>
    </row>
    <row r="208" spans="1:14" ht="14.25" thickBot="1">
      <c r="A208" s="244"/>
      <c r="B208" s="197" t="s">
        <v>25</v>
      </c>
      <c r="C208" s="32">
        <f t="shared" si="31"/>
        <v>565.16411600000049</v>
      </c>
      <c r="D208" s="32">
        <f t="shared" si="31"/>
        <v>8807.7113370000006</v>
      </c>
      <c r="E208" s="32">
        <f t="shared" si="31"/>
        <v>6948.6499159999994</v>
      </c>
      <c r="F208" s="31">
        <f>(D208-E208)/E208*100</f>
        <v>26.754282392602857</v>
      </c>
      <c r="G208" s="32">
        <f t="shared" si="32"/>
        <v>2929</v>
      </c>
      <c r="H208" s="32">
        <f t="shared" si="32"/>
        <v>186412.19231500002</v>
      </c>
      <c r="I208" s="32">
        <f t="shared" si="29"/>
        <v>2844</v>
      </c>
      <c r="J208" s="32">
        <f t="shared" si="29"/>
        <v>2008.6720189999999</v>
      </c>
      <c r="K208" s="32">
        <f t="shared" si="29"/>
        <v>3870.1627250000001</v>
      </c>
      <c r="L208" s="32">
        <f t="shared" si="29"/>
        <v>2270.5898720000005</v>
      </c>
      <c r="M208" s="31">
        <f t="shared" si="30"/>
        <v>70.447458289376158</v>
      </c>
      <c r="N208" s="109">
        <f>D208/D214*100</f>
        <v>20.535055259230042</v>
      </c>
    </row>
    <row r="209" spans="1:14" ht="14.25" thickBot="1">
      <c r="A209" s="244"/>
      <c r="B209" s="197" t="s">
        <v>26</v>
      </c>
      <c r="C209" s="32">
        <f t="shared" si="31"/>
        <v>335.59012199999961</v>
      </c>
      <c r="D209" s="32">
        <f t="shared" si="31"/>
        <v>2429.2148329999995</v>
      </c>
      <c r="E209" s="32">
        <f t="shared" si="31"/>
        <v>2577.1783740000001</v>
      </c>
      <c r="F209" s="31">
        <f>(D209-E209)/E209*100</f>
        <v>-5.7412999617231977</v>
      </c>
      <c r="G209" s="32">
        <f t="shared" si="32"/>
        <v>155070</v>
      </c>
      <c r="H209" s="32">
        <f t="shared" si="32"/>
        <v>27281516.685063768</v>
      </c>
      <c r="I209" s="32">
        <f t="shared" si="29"/>
        <v>40735</v>
      </c>
      <c r="J209" s="32">
        <f t="shared" si="29"/>
        <v>127.87893100000016</v>
      </c>
      <c r="K209" s="32">
        <f t="shared" si="29"/>
        <v>869.09730600000012</v>
      </c>
      <c r="L209" s="32">
        <f t="shared" si="29"/>
        <v>617.51162899999997</v>
      </c>
      <c r="M209" s="31">
        <f t="shared" si="30"/>
        <v>40.741852490684053</v>
      </c>
      <c r="N209" s="109">
        <f>D209/D214*100</f>
        <v>5.6636802596651972</v>
      </c>
    </row>
    <row r="210" spans="1:14" ht="14.25" thickBot="1">
      <c r="A210" s="244"/>
      <c r="B210" s="197" t="s">
        <v>27</v>
      </c>
      <c r="C210" s="32">
        <f t="shared" si="31"/>
        <v>5.430917000000016</v>
      </c>
      <c r="D210" s="32">
        <f t="shared" si="31"/>
        <v>354.86061100000006</v>
      </c>
      <c r="E210" s="32">
        <f t="shared" si="31"/>
        <v>303.94094200000001</v>
      </c>
      <c r="F210" s="31">
        <f>(D210-E210)/E210*100</f>
        <v>16.75314574763674</v>
      </c>
      <c r="G210" s="32">
        <f t="shared" si="32"/>
        <v>203</v>
      </c>
      <c r="H210" s="32">
        <f t="shared" si="32"/>
        <v>125556.77650400001</v>
      </c>
      <c r="I210" s="32">
        <f t="shared" si="29"/>
        <v>2</v>
      </c>
      <c r="J210" s="32">
        <f t="shared" si="29"/>
        <v>0</v>
      </c>
      <c r="K210" s="32">
        <f t="shared" si="29"/>
        <v>1.280886</v>
      </c>
      <c r="L210" s="32">
        <f t="shared" si="29"/>
        <v>2.0105400000000002</v>
      </c>
      <c r="M210" s="31">
        <f t="shared" si="30"/>
        <v>-36.29144408964757</v>
      </c>
      <c r="N210" s="109">
        <f>D210/D214*100</f>
        <v>0.82735252977661666</v>
      </c>
    </row>
    <row r="211" spans="1:14" ht="14.25" thickBot="1">
      <c r="A211" s="244"/>
      <c r="B211" s="14" t="s">
        <v>28</v>
      </c>
      <c r="C211" s="32">
        <f t="shared" si="31"/>
        <v>0</v>
      </c>
      <c r="D211" s="32">
        <f t="shared" si="31"/>
        <v>182.64683500000001</v>
      </c>
      <c r="E211" s="32">
        <f t="shared" si="31"/>
        <v>122.61318799999999</v>
      </c>
      <c r="F211" s="31">
        <f>(D211-E211)/E211*100</f>
        <v>48.961818854265516</v>
      </c>
      <c r="G211" s="32">
        <f t="shared" si="32"/>
        <v>55</v>
      </c>
      <c r="H211" s="32">
        <f t="shared" si="32"/>
        <v>36932.379999999997</v>
      </c>
      <c r="I211" s="32">
        <f t="shared" si="29"/>
        <v>0</v>
      </c>
      <c r="J211" s="32">
        <f t="shared" si="29"/>
        <v>0</v>
      </c>
      <c r="K211" s="32">
        <f t="shared" si="29"/>
        <v>0</v>
      </c>
      <c r="L211" s="32">
        <f t="shared" si="29"/>
        <v>0</v>
      </c>
      <c r="M211" s="31" t="e">
        <f t="shared" si="30"/>
        <v>#DIV/0!</v>
      </c>
      <c r="N211" s="109">
        <f>D211/D214*100</f>
        <v>0.42583853014033807</v>
      </c>
    </row>
    <row r="212" spans="1:14" ht="14.25" thickBot="1">
      <c r="A212" s="244"/>
      <c r="B212" s="14" t="s">
        <v>29</v>
      </c>
      <c r="C212" s="32">
        <f t="shared" si="31"/>
        <v>0.87824299999999966</v>
      </c>
      <c r="D212" s="32">
        <f t="shared" si="31"/>
        <v>90.215446000000014</v>
      </c>
      <c r="E212" s="32">
        <f t="shared" si="31"/>
        <v>54.205837000000002</v>
      </c>
      <c r="F212" s="31">
        <f>(D212-E212)/E212*100</f>
        <v>66.431238761242653</v>
      </c>
      <c r="G212" s="32">
        <f t="shared" si="32"/>
        <v>48</v>
      </c>
      <c r="H212" s="32">
        <f t="shared" si="32"/>
        <v>40115.619877000005</v>
      </c>
      <c r="I212" s="32">
        <f t="shared" si="29"/>
        <v>2</v>
      </c>
      <c r="J212" s="32">
        <f t="shared" si="29"/>
        <v>0</v>
      </c>
      <c r="K212" s="32">
        <f t="shared" si="29"/>
        <v>1.048</v>
      </c>
      <c r="L212" s="32">
        <f t="shared" si="29"/>
        <v>2.0105400000000002</v>
      </c>
      <c r="M212" s="31">
        <f t="shared" si="30"/>
        <v>-47.874700329264783</v>
      </c>
      <c r="N212" s="109">
        <f>D212/D214*100</f>
        <v>0.21033604508172857</v>
      </c>
    </row>
    <row r="213" spans="1:14" ht="14.25" thickBot="1">
      <c r="A213" s="244"/>
      <c r="B213" s="14" t="s">
        <v>30</v>
      </c>
      <c r="C213" s="32">
        <f t="shared" si="31"/>
        <v>4.5401460000000027</v>
      </c>
      <c r="D213" s="32">
        <f t="shared" si="31"/>
        <v>80.163511999999997</v>
      </c>
      <c r="E213" s="32">
        <f t="shared" si="31"/>
        <v>124.597983</v>
      </c>
      <c r="F213" s="31">
        <f>(D213-E213)/E213*100</f>
        <v>-35.662271515262013</v>
      </c>
      <c r="G213" s="32">
        <f t="shared" si="32"/>
        <v>114</v>
      </c>
      <c r="H213" s="32">
        <f t="shared" si="32"/>
        <v>47399.906670000004</v>
      </c>
      <c r="I213" s="32">
        <f t="shared" si="29"/>
        <v>0</v>
      </c>
      <c r="J213" s="32">
        <f t="shared" si="29"/>
        <v>0</v>
      </c>
      <c r="K213" s="32">
        <f t="shared" si="29"/>
        <v>0.23288600000000001</v>
      </c>
      <c r="L213" s="32">
        <f t="shared" si="29"/>
        <v>0</v>
      </c>
      <c r="M213" s="31" t="e">
        <f t="shared" si="30"/>
        <v>#DIV/0!</v>
      </c>
      <c r="N213" s="109">
        <f>D213/D214*100</f>
        <v>0.18690010216146011</v>
      </c>
    </row>
    <row r="214" spans="1:14" ht="14.25" thickBot="1">
      <c r="A214" s="246"/>
      <c r="B214" s="35" t="s">
        <v>31</v>
      </c>
      <c r="C214" s="36">
        <f t="shared" ref="C214:L214" si="33">C202+C204+C205+C206+C207+C208+C209+C210</f>
        <v>3661.7848395600013</v>
      </c>
      <c r="D214" s="36">
        <f t="shared" si="33"/>
        <v>42891.101220880009</v>
      </c>
      <c r="E214" s="36">
        <f>E202+E204+E205+E206+E207+E208+E209+E210</f>
        <v>37097.610799969996</v>
      </c>
      <c r="F214" s="36">
        <f>(D214-E214)/E214*100</f>
        <v>15.616882855740938</v>
      </c>
      <c r="G214" s="36">
        <f t="shared" si="33"/>
        <v>397536</v>
      </c>
      <c r="H214" s="36">
        <f t="shared" si="33"/>
        <v>54140967.445333228</v>
      </c>
      <c r="I214" s="36">
        <f t="shared" si="33"/>
        <v>65124</v>
      </c>
      <c r="J214" s="36">
        <f t="shared" si="33"/>
        <v>4843.5463320000008</v>
      </c>
      <c r="K214" s="36">
        <f t="shared" si="33"/>
        <v>23835.520276000007</v>
      </c>
      <c r="L214" s="36">
        <f t="shared" si="33"/>
        <v>18120.960770999998</v>
      </c>
      <c r="M214" s="36">
        <f t="shared" si="30"/>
        <v>31.53563200768771</v>
      </c>
      <c r="N214" s="115">
        <f>D214/D214*100</f>
        <v>100</v>
      </c>
    </row>
    <row r="219" spans="1:14">
      <c r="A219" s="206" t="s">
        <v>125</v>
      </c>
      <c r="B219" s="206"/>
      <c r="C219" s="206"/>
      <c r="D219" s="206"/>
      <c r="E219" s="206"/>
      <c r="F219" s="206"/>
      <c r="G219" s="206"/>
      <c r="H219" s="206"/>
      <c r="I219" s="206"/>
      <c r="J219" s="206"/>
      <c r="K219" s="206"/>
      <c r="L219" s="206"/>
      <c r="M219" s="206"/>
      <c r="N219" s="206"/>
    </row>
    <row r="220" spans="1:14">
      <c r="A220" s="206"/>
      <c r="B220" s="206"/>
      <c r="C220" s="206"/>
      <c r="D220" s="206"/>
      <c r="E220" s="206"/>
      <c r="F220" s="206"/>
      <c r="G220" s="206"/>
      <c r="H220" s="206"/>
      <c r="I220" s="206"/>
      <c r="J220" s="206"/>
      <c r="K220" s="206"/>
      <c r="L220" s="206"/>
      <c r="M220" s="206"/>
      <c r="N220" s="206"/>
    </row>
    <row r="221" spans="1:14" ht="14.25" thickBot="1">
      <c r="A221" s="252" t="str">
        <f>A3</f>
        <v>财字3号表                                             （2023年10月）                                           单位：万元</v>
      </c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</row>
    <row r="222" spans="1:14" ht="14.25" thickBot="1">
      <c r="A222" s="251" t="s">
        <v>2</v>
      </c>
      <c r="B222" s="37" t="s">
        <v>3</v>
      </c>
      <c r="C222" s="253" t="s">
        <v>4</v>
      </c>
      <c r="D222" s="253"/>
      <c r="E222" s="253"/>
      <c r="F222" s="254"/>
      <c r="G222" s="208" t="s">
        <v>5</v>
      </c>
      <c r="H222" s="254"/>
      <c r="I222" s="208" t="s">
        <v>6</v>
      </c>
      <c r="J222" s="255"/>
      <c r="K222" s="255"/>
      <c r="L222" s="255"/>
      <c r="M222" s="255"/>
      <c r="N222" s="235" t="s">
        <v>7</v>
      </c>
    </row>
    <row r="223" spans="1:14" ht="14.25" thickBot="1">
      <c r="A223" s="251"/>
      <c r="B223" s="24" t="s">
        <v>8</v>
      </c>
      <c r="C223" s="247" t="s">
        <v>9</v>
      </c>
      <c r="D223" s="247" t="s">
        <v>10</v>
      </c>
      <c r="E223" s="247" t="s">
        <v>11</v>
      </c>
      <c r="F223" s="197" t="s">
        <v>12</v>
      </c>
      <c r="G223" s="247" t="s">
        <v>13</v>
      </c>
      <c r="H223" s="209" t="s">
        <v>14</v>
      </c>
      <c r="I223" s="197" t="s">
        <v>13</v>
      </c>
      <c r="J223" s="256" t="s">
        <v>15</v>
      </c>
      <c r="K223" s="257"/>
      <c r="L223" s="258"/>
      <c r="M223" s="97" t="s">
        <v>12</v>
      </c>
      <c r="N223" s="236"/>
    </row>
    <row r="224" spans="1:14" ht="14.25" thickBot="1">
      <c r="A224" s="251"/>
      <c r="B224" s="38" t="s">
        <v>16</v>
      </c>
      <c r="C224" s="248"/>
      <c r="D224" s="248"/>
      <c r="E224" s="248"/>
      <c r="F224" s="200" t="s">
        <v>17</v>
      </c>
      <c r="G224" s="259"/>
      <c r="H224" s="209"/>
      <c r="I224" s="24" t="s">
        <v>18</v>
      </c>
      <c r="J224" s="198" t="s">
        <v>9</v>
      </c>
      <c r="K224" s="25" t="s">
        <v>10</v>
      </c>
      <c r="L224" s="198" t="s">
        <v>11</v>
      </c>
      <c r="M224" s="197" t="s">
        <v>17</v>
      </c>
      <c r="N224" s="116" t="s">
        <v>17</v>
      </c>
    </row>
    <row r="225" spans="1:14" ht="14.25" thickBot="1">
      <c r="A225" s="244"/>
      <c r="B225" s="197" t="s">
        <v>19</v>
      </c>
      <c r="C225" s="71">
        <v>409.79897400000027</v>
      </c>
      <c r="D225" s="71">
        <v>4348.8389740000002</v>
      </c>
      <c r="E225" s="71">
        <v>3755.4866069999998</v>
      </c>
      <c r="F225" s="31">
        <f>(D225-E225)/E225*100</f>
        <v>15.799613448068953</v>
      </c>
      <c r="G225" s="75">
        <v>30281</v>
      </c>
      <c r="H225" s="75">
        <v>3180944.08</v>
      </c>
      <c r="I225" s="75">
        <v>2806</v>
      </c>
      <c r="J225" s="72">
        <v>164.34109999999987</v>
      </c>
      <c r="K225" s="72">
        <v>2072.2910999999999</v>
      </c>
      <c r="L225" s="72">
        <v>1436.925495</v>
      </c>
      <c r="M225" s="31">
        <f t="shared" ref="M225:M232" si="34">(K225-L225)/L225*100</f>
        <v>44.217018015954963</v>
      </c>
      <c r="N225" s="109">
        <f>D225/D394*100</f>
        <v>34.977311219894979</v>
      </c>
    </row>
    <row r="226" spans="1:14" ht="14.25" thickBot="1">
      <c r="A226" s="244"/>
      <c r="B226" s="197" t="s">
        <v>20</v>
      </c>
      <c r="C226" s="71">
        <v>137.84579600000006</v>
      </c>
      <c r="D226" s="71">
        <v>1393.175796</v>
      </c>
      <c r="E226" s="71">
        <v>1266.846783</v>
      </c>
      <c r="F226" s="31">
        <f>(D226-E226)/E226*100</f>
        <v>9.9719251526883372</v>
      </c>
      <c r="G226" s="75">
        <v>18177</v>
      </c>
      <c r="H226" s="75">
        <v>363540</v>
      </c>
      <c r="I226" s="75">
        <v>1715</v>
      </c>
      <c r="J226" s="72">
        <v>36.762169999999969</v>
      </c>
      <c r="K226" s="72">
        <v>934.32216999999991</v>
      </c>
      <c r="L226" s="72">
        <v>598.75300800000002</v>
      </c>
      <c r="M226" s="31">
        <f t="shared" si="34"/>
        <v>56.044672430271923</v>
      </c>
      <c r="N226" s="109">
        <f>D226/D395*100</f>
        <v>35.119415174602857</v>
      </c>
    </row>
    <row r="227" spans="1:14" ht="14.25" thickBot="1">
      <c r="A227" s="244"/>
      <c r="B227" s="197" t="s">
        <v>21</v>
      </c>
      <c r="C227" s="71">
        <v>2.7090000000100645E-3</v>
      </c>
      <c r="D227" s="71">
        <v>182.28270900000001</v>
      </c>
      <c r="E227" s="71">
        <v>180.31213399999999</v>
      </c>
      <c r="F227" s="31">
        <f>(D227-E227)/E227*100</f>
        <v>1.0928687694417865</v>
      </c>
      <c r="G227" s="75">
        <v>118</v>
      </c>
      <c r="H227" s="75">
        <v>130730.36</v>
      </c>
      <c r="I227" s="75">
        <v>25</v>
      </c>
      <c r="J227" s="72">
        <v>5.1833479999999987</v>
      </c>
      <c r="K227" s="72">
        <v>31.803348</v>
      </c>
      <c r="L227" s="72">
        <v>34.918579000000001</v>
      </c>
      <c r="M227" s="31">
        <f t="shared" si="34"/>
        <v>-8.9214140128669079</v>
      </c>
      <c r="N227" s="109">
        <f>D227/D396*100</f>
        <v>54.118616053999581</v>
      </c>
    </row>
    <row r="228" spans="1:14" ht="14.25" thickBot="1">
      <c r="A228" s="244"/>
      <c r="B228" s="197" t="s">
        <v>22</v>
      </c>
      <c r="C228" s="71">
        <v>16.764785999999987</v>
      </c>
      <c r="D228" s="71">
        <v>254.38478599999999</v>
      </c>
      <c r="E228" s="71">
        <v>129.359759</v>
      </c>
      <c r="F228" s="31">
        <f>(D228-E228)/E228*100</f>
        <v>96.649087758427257</v>
      </c>
      <c r="G228" s="75">
        <v>19509</v>
      </c>
      <c r="H228" s="75">
        <v>208115.69</v>
      </c>
      <c r="I228" s="75">
        <v>99</v>
      </c>
      <c r="J228" s="72">
        <v>0.3133499999999998</v>
      </c>
      <c r="K228" s="72">
        <v>19.603349999999999</v>
      </c>
      <c r="L228" s="72">
        <v>28.3826</v>
      </c>
      <c r="M228" s="31">
        <f t="shared" si="34"/>
        <v>-30.931803287929931</v>
      </c>
      <c r="N228" s="109">
        <f>D228/D397*100</f>
        <v>58.20962706465437</v>
      </c>
    </row>
    <row r="229" spans="1:14" ht="14.25" thickBot="1">
      <c r="A229" s="244"/>
      <c r="B229" s="197" t="s">
        <v>23</v>
      </c>
      <c r="C229" s="71">
        <v>9.0596000000005006E-2</v>
      </c>
      <c r="D229" s="71">
        <v>40.240596000000004</v>
      </c>
      <c r="E229" s="71">
        <v>36.485173000000003</v>
      </c>
      <c r="F229" s="31">
        <f>(D229-E229)/E229*100</f>
        <v>10.293011355599162</v>
      </c>
      <c r="G229" s="75">
        <v>195</v>
      </c>
      <c r="H229" s="75">
        <v>74878.95</v>
      </c>
      <c r="I229" s="75">
        <v>1</v>
      </c>
      <c r="J229" s="72"/>
      <c r="K229" s="72"/>
      <c r="L229" s="72"/>
      <c r="M229" s="31" t="e">
        <f t="shared" si="34"/>
        <v>#DIV/0!</v>
      </c>
      <c r="N229" s="109">
        <f>D229/D398*100</f>
        <v>62.109418536191896</v>
      </c>
    </row>
    <row r="230" spans="1:14" ht="14.25" thickBot="1">
      <c r="A230" s="244"/>
      <c r="B230" s="197" t="s">
        <v>24</v>
      </c>
      <c r="C230" s="71">
        <v>51.328955000000065</v>
      </c>
      <c r="D230" s="71">
        <v>596.86895500000003</v>
      </c>
      <c r="E230" s="71">
        <v>395.11425100000002</v>
      </c>
      <c r="F230" s="31">
        <f>(D230-E230)/E230*100</f>
        <v>51.062370817902988</v>
      </c>
      <c r="G230" s="75">
        <v>7141</v>
      </c>
      <c r="H230" s="75">
        <v>1180387.97</v>
      </c>
      <c r="I230" s="75">
        <v>176</v>
      </c>
      <c r="J230" s="72">
        <v>8.5856370000000197</v>
      </c>
      <c r="K230" s="72">
        <v>393.08563700000002</v>
      </c>
      <c r="L230" s="72">
        <v>258.47643499999998</v>
      </c>
      <c r="M230" s="31">
        <f t="shared" si="34"/>
        <v>52.077939716245339</v>
      </c>
      <c r="N230" s="109">
        <f>D230/D399*100</f>
        <v>45.558223942439135</v>
      </c>
    </row>
    <row r="231" spans="1:14" ht="14.25" thickBot="1">
      <c r="A231" s="244"/>
      <c r="B231" s="197" t="s">
        <v>25</v>
      </c>
      <c r="C231" s="71">
        <v>25.205421000000115</v>
      </c>
      <c r="D231" s="71">
        <v>2879.785421</v>
      </c>
      <c r="E231" s="71">
        <v>2149.9208100000001</v>
      </c>
      <c r="F231" s="31">
        <f>(D231-E231)/E231*100</f>
        <v>33.948441617251937</v>
      </c>
      <c r="G231" s="75">
        <v>800</v>
      </c>
      <c r="H231" s="75">
        <v>133586.29999999999</v>
      </c>
      <c r="I231" s="75">
        <v>2129</v>
      </c>
      <c r="J231" s="72">
        <v>190.27421700000002</v>
      </c>
      <c r="K231" s="72">
        <v>1113.894217</v>
      </c>
      <c r="L231" s="72">
        <v>776.25923799999998</v>
      </c>
      <c r="M231" s="31">
        <f t="shared" si="34"/>
        <v>43.495131841509895</v>
      </c>
      <c r="N231" s="109">
        <f>D231/D400*100</f>
        <v>42.546065293044059</v>
      </c>
    </row>
    <row r="232" spans="1:14" ht="14.25" thickBot="1">
      <c r="A232" s="244"/>
      <c r="B232" s="197" t="s">
        <v>26</v>
      </c>
      <c r="C232" s="71">
        <v>33.009478000000058</v>
      </c>
      <c r="D232" s="71">
        <v>594.53942400000005</v>
      </c>
      <c r="E232" s="71">
        <v>565.29824699999995</v>
      </c>
      <c r="F232" s="31">
        <f>(D232-E232)/E232*100</f>
        <v>5.1726990407596487</v>
      </c>
      <c r="G232" s="75">
        <v>80742</v>
      </c>
      <c r="H232" s="75">
        <v>3420753</v>
      </c>
      <c r="I232" s="75">
        <v>904</v>
      </c>
      <c r="J232" s="72">
        <v>22.342424999999963</v>
      </c>
      <c r="K232" s="72">
        <v>210.14376799999997</v>
      </c>
      <c r="L232" s="72">
        <v>148.71345099999999</v>
      </c>
      <c r="M232" s="31">
        <f t="shared" si="34"/>
        <v>41.307841749970535</v>
      </c>
      <c r="N232" s="109">
        <f>D232/D401*100</f>
        <v>36.902189857167755</v>
      </c>
    </row>
    <row r="233" spans="1:14" ht="14.25" thickBot="1">
      <c r="A233" s="244"/>
      <c r="B233" s="197" t="s">
        <v>27</v>
      </c>
      <c r="C233" s="11">
        <v>0</v>
      </c>
      <c r="D233" s="11">
        <v>11.59</v>
      </c>
      <c r="E233" s="11">
        <v>9.0671429999999997</v>
      </c>
      <c r="F233" s="31"/>
      <c r="G233" s="13">
        <v>10</v>
      </c>
      <c r="H233" s="13">
        <v>5104.8599999999997</v>
      </c>
      <c r="I233" s="13">
        <v>0</v>
      </c>
      <c r="J233" s="23"/>
      <c r="K233" s="23"/>
      <c r="L233" s="23"/>
      <c r="M233" s="31"/>
      <c r="N233" s="109">
        <f>D233/D402*100</f>
        <v>41.592441444014923</v>
      </c>
    </row>
    <row r="234" spans="1:14" ht="14.25" thickBot="1">
      <c r="A234" s="244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44"/>
      <c r="B235" s="14" t="s">
        <v>29</v>
      </c>
      <c r="C235" s="11">
        <v>1.9800000000005369E-3</v>
      </c>
      <c r="D235" s="11">
        <v>6.4619800000000005</v>
      </c>
      <c r="E235" s="11"/>
      <c r="F235" s="31"/>
      <c r="G235" s="13">
        <v>3</v>
      </c>
      <c r="H235" s="13">
        <v>2033.21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44"/>
      <c r="B236" s="14" t="s">
        <v>30</v>
      </c>
      <c r="C236" s="11">
        <v>0</v>
      </c>
      <c r="D236" s="11">
        <v>5.1256769999999996</v>
      </c>
      <c r="E236" s="11">
        <v>9.0671429999999997</v>
      </c>
      <c r="F236" s="31"/>
      <c r="G236" s="13">
        <v>7</v>
      </c>
      <c r="H236" s="13">
        <v>3071.65</v>
      </c>
      <c r="I236" s="13">
        <v>0</v>
      </c>
      <c r="J236" s="23"/>
      <c r="K236" s="23"/>
      <c r="L236" s="23"/>
      <c r="M236" s="31"/>
      <c r="N236" s="109">
        <f>D236/D405*100</f>
        <v>26.455239543650876</v>
      </c>
    </row>
    <row r="237" spans="1:14" ht="14.25" thickBot="1">
      <c r="A237" s="245"/>
      <c r="B237" s="15" t="s">
        <v>31</v>
      </c>
      <c r="C237" s="16">
        <f t="shared" ref="C237:L237" si="35">C225+C227+C228+C229+C230+C231+C232+C233</f>
        <v>536.20091900000045</v>
      </c>
      <c r="D237" s="16">
        <f t="shared" si="35"/>
        <v>8908.5308650000006</v>
      </c>
      <c r="E237" s="16">
        <f t="shared" si="35"/>
        <v>7221.0441239999991</v>
      </c>
      <c r="F237" s="16">
        <f>(D237-E237)/E237*100</f>
        <v>23.369013012833399</v>
      </c>
      <c r="G237" s="16">
        <f t="shared" si="35"/>
        <v>138796</v>
      </c>
      <c r="H237" s="16">
        <f t="shared" si="35"/>
        <v>8334501.21</v>
      </c>
      <c r="I237" s="16">
        <f t="shared" si="35"/>
        <v>6140</v>
      </c>
      <c r="J237" s="16">
        <f t="shared" si="35"/>
        <v>391.04007699999988</v>
      </c>
      <c r="K237" s="16">
        <f t="shared" si="35"/>
        <v>3840.8214199999998</v>
      </c>
      <c r="L237" s="16">
        <f t="shared" si="35"/>
        <v>2683.6757979999998</v>
      </c>
      <c r="M237" s="16">
        <f t="shared" ref="M237:M239" si="36">(K237-L237)/L237*100</f>
        <v>43.117936334275505</v>
      </c>
      <c r="N237" s="110">
        <f>D237/D406*100</f>
        <v>38.750129424891441</v>
      </c>
    </row>
    <row r="238" spans="1:14" ht="15" thickTop="1" thickBot="1">
      <c r="A238" s="244" t="s">
        <v>32</v>
      </c>
      <c r="B238" s="197" t="s">
        <v>19</v>
      </c>
      <c r="C238" s="19">
        <v>139.822744</v>
      </c>
      <c r="D238" s="19">
        <v>1575.5350739999999</v>
      </c>
      <c r="E238" s="19">
        <v>1428.3</v>
      </c>
      <c r="F238" s="31">
        <f>(D238-E238)/E238*100</f>
        <v>10.308413778617934</v>
      </c>
      <c r="G238" s="20">
        <v>12528</v>
      </c>
      <c r="H238" s="20">
        <v>1755017.0571000001</v>
      </c>
      <c r="I238" s="20">
        <v>1562</v>
      </c>
      <c r="J238" s="19">
        <v>95.501804000000007</v>
      </c>
      <c r="K238" s="20">
        <v>1094.868731</v>
      </c>
      <c r="L238" s="20">
        <v>586.85</v>
      </c>
      <c r="M238" s="31">
        <f t="shared" si="36"/>
        <v>86.5670496719775</v>
      </c>
      <c r="N238" s="109">
        <f>D238/D394*100</f>
        <v>12.671883449956928</v>
      </c>
    </row>
    <row r="239" spans="1:14" ht="14.25" thickBot="1">
      <c r="A239" s="244"/>
      <c r="B239" s="197" t="s">
        <v>20</v>
      </c>
      <c r="C239" s="20">
        <v>52.271295000000002</v>
      </c>
      <c r="D239" s="20">
        <v>536.616131</v>
      </c>
      <c r="E239" s="20">
        <v>503.55</v>
      </c>
      <c r="F239" s="31">
        <f>(D239-E239)/E239*100</f>
        <v>6.566603316453179</v>
      </c>
      <c r="G239" s="20">
        <v>6368</v>
      </c>
      <c r="H239" s="20">
        <v>126980</v>
      </c>
      <c r="I239" s="20">
        <v>748</v>
      </c>
      <c r="J239" s="20">
        <v>27.887015999999999</v>
      </c>
      <c r="K239" s="20">
        <v>361.529044</v>
      </c>
      <c r="L239" s="20">
        <v>209.47</v>
      </c>
      <c r="M239" s="31">
        <f t="shared" si="36"/>
        <v>72.592277653124555</v>
      </c>
      <c r="N239" s="109">
        <f>D239/D395*100</f>
        <v>13.527111760114208</v>
      </c>
    </row>
    <row r="240" spans="1:14" ht="14.25" thickBot="1">
      <c r="A240" s="244"/>
      <c r="B240" s="197" t="s">
        <v>21</v>
      </c>
      <c r="C240" s="20"/>
      <c r="D240" s="20">
        <v>9.4585740000000005</v>
      </c>
      <c r="E240" s="20">
        <v>9.49</v>
      </c>
      <c r="F240" s="31">
        <f>(D240-E240)/E240*100</f>
        <v>-0.33114857744994447</v>
      </c>
      <c r="G240" s="20">
        <v>9</v>
      </c>
      <c r="H240" s="20">
        <v>14642.010539999999</v>
      </c>
      <c r="I240" s="20"/>
      <c r="J240" s="20"/>
      <c r="K240" s="20"/>
      <c r="L240" s="20">
        <v>0.13</v>
      </c>
      <c r="M240" s="31"/>
      <c r="N240" s="109">
        <f>D240/D396*100</f>
        <v>2.808192491391726</v>
      </c>
    </row>
    <row r="241" spans="1:14" ht="14.25" thickBot="1">
      <c r="A241" s="244"/>
      <c r="B241" s="197" t="s">
        <v>22</v>
      </c>
      <c r="C241" s="21">
        <v>10.173724</v>
      </c>
      <c r="D241" s="21">
        <v>99.465845000000002</v>
      </c>
      <c r="E241" s="20">
        <v>60.09</v>
      </c>
      <c r="F241" s="31">
        <f>(D241-E241)/E241*100</f>
        <v>65.528116159094679</v>
      </c>
      <c r="G241" s="20">
        <v>4873</v>
      </c>
      <c r="H241" s="20">
        <v>32752.400000000001</v>
      </c>
      <c r="I241" s="20">
        <v>8</v>
      </c>
      <c r="J241" s="21"/>
      <c r="K241" s="20">
        <v>7.1929999999999996</v>
      </c>
      <c r="L241" s="20">
        <v>6.64</v>
      </c>
      <c r="M241" s="31"/>
      <c r="N241" s="109">
        <f>D241/D397*100</f>
        <v>22.760283089888546</v>
      </c>
    </row>
    <row r="242" spans="1:14" ht="14.25" thickBot="1">
      <c r="A242" s="244"/>
      <c r="B242" s="197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44"/>
      <c r="B243" s="197" t="s">
        <v>24</v>
      </c>
      <c r="C243" s="20">
        <v>4.3881779999999999</v>
      </c>
      <c r="D243" s="20">
        <v>53.924788999999997</v>
      </c>
      <c r="E243" s="20">
        <v>58.54</v>
      </c>
      <c r="F243" s="31">
        <f>(D243-E243)/E243*100</f>
        <v>-7.8838588998975094</v>
      </c>
      <c r="G243" s="20">
        <v>5180</v>
      </c>
      <c r="H243" s="20">
        <v>23206.9</v>
      </c>
      <c r="I243" s="20">
        <v>3</v>
      </c>
      <c r="J243" s="20">
        <v>2.2278090000000002</v>
      </c>
      <c r="K243" s="20">
        <v>4.3594290000000004</v>
      </c>
      <c r="L243" s="20">
        <v>0.44</v>
      </c>
      <c r="M243" s="31">
        <f>(K243-L243)/L243*100</f>
        <v>890.77931818181833</v>
      </c>
      <c r="N243" s="109">
        <f>D243/D399*100</f>
        <v>4.116008367885005</v>
      </c>
    </row>
    <row r="244" spans="1:14" ht="14.25" thickBot="1">
      <c r="A244" s="244"/>
      <c r="B244" s="197" t="s">
        <v>25</v>
      </c>
      <c r="C244" s="39">
        <v>16.760114999999999</v>
      </c>
      <c r="D244" s="39">
        <v>18.282615</v>
      </c>
      <c r="E244" s="22">
        <v>29.02</v>
      </c>
      <c r="F244" s="31"/>
      <c r="G244" s="22">
        <v>2</v>
      </c>
      <c r="H244" s="22">
        <v>890.50573999999995</v>
      </c>
      <c r="I244" s="22">
        <v>4</v>
      </c>
      <c r="J244" s="39"/>
      <c r="K244" s="22">
        <v>2.8</v>
      </c>
      <c r="L244" s="22">
        <v>2.1</v>
      </c>
      <c r="M244" s="31"/>
      <c r="N244" s="109">
        <f>D244/D400*100</f>
        <v>0.27010808716695239</v>
      </c>
    </row>
    <row r="245" spans="1:14" ht="14.25" thickBot="1">
      <c r="A245" s="244"/>
      <c r="B245" s="197" t="s">
        <v>26</v>
      </c>
      <c r="C245" s="20">
        <v>7.19</v>
      </c>
      <c r="D245" s="20">
        <v>128.58000000000001</v>
      </c>
      <c r="E245" s="20">
        <v>332.34</v>
      </c>
      <c r="F245" s="31">
        <f>(D245-E245)/E245*100</f>
        <v>-61.310705903592698</v>
      </c>
      <c r="G245" s="20">
        <v>36173</v>
      </c>
      <c r="H245" s="20">
        <v>3491454.64</v>
      </c>
      <c r="I245" s="20">
        <v>393</v>
      </c>
      <c r="J245" s="20">
        <v>5.0739730000000103</v>
      </c>
      <c r="K245" s="20">
        <v>108.171778</v>
      </c>
      <c r="L245" s="20">
        <v>173.29</v>
      </c>
      <c r="M245" s="31">
        <f>(K245-L245)/L245*100</f>
        <v>-37.577599399849959</v>
      </c>
      <c r="N245" s="109">
        <f>D245/D401*100</f>
        <v>7.9807719728854014</v>
      </c>
    </row>
    <row r="246" spans="1:14" ht="14.25" thickBot="1">
      <c r="A246" s="244"/>
      <c r="B246" s="197" t="s">
        <v>27</v>
      </c>
      <c r="C246" s="20"/>
      <c r="D246" s="20"/>
      <c r="E246" s="20">
        <v>6.81</v>
      </c>
      <c r="F246" s="31"/>
      <c r="G246" s="20"/>
      <c r="H246" s="40"/>
      <c r="I246" s="20"/>
      <c r="J246" s="20"/>
      <c r="K246" s="20"/>
      <c r="L246" s="20"/>
      <c r="M246" s="31"/>
      <c r="N246" s="109"/>
    </row>
    <row r="247" spans="1:14" ht="14.25" thickBot="1">
      <c r="A247" s="244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44"/>
      <c r="B248" s="14" t="s">
        <v>29</v>
      </c>
      <c r="C248" s="40"/>
      <c r="D248" s="40"/>
      <c r="E248" s="40">
        <v>6.81</v>
      </c>
      <c r="F248" s="31"/>
      <c r="G248" s="40"/>
      <c r="H248" s="40"/>
      <c r="I248" s="40"/>
      <c r="J248" s="40"/>
      <c r="K248" s="40"/>
      <c r="L248" s="40"/>
      <c r="M248" s="31"/>
      <c r="N248" s="109"/>
    </row>
    <row r="249" spans="1:14" ht="14.25" thickBot="1">
      <c r="A249" s="244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45"/>
      <c r="B250" s="15" t="s">
        <v>31</v>
      </c>
      <c r="C250" s="16">
        <f t="shared" ref="C250:L250" si="37">C238+C240+C241+C242+C243+C244+C245+C246</f>
        <v>178.33476100000001</v>
      </c>
      <c r="D250" s="16">
        <f t="shared" si="37"/>
        <v>1885.2468969999998</v>
      </c>
      <c r="E250" s="16">
        <f t="shared" si="37"/>
        <v>1924.5899999999997</v>
      </c>
      <c r="F250" s="16">
        <f>(D250-E250)/E250*100</f>
        <v>-2.0442329535121733</v>
      </c>
      <c r="G250" s="16">
        <f t="shared" si="37"/>
        <v>58765</v>
      </c>
      <c r="H250" s="16">
        <f t="shared" si="37"/>
        <v>5317963.5133800004</v>
      </c>
      <c r="I250" s="16">
        <f t="shared" si="37"/>
        <v>1970</v>
      </c>
      <c r="J250" s="16">
        <f t="shared" si="37"/>
        <v>102.80358600000001</v>
      </c>
      <c r="K250" s="16">
        <f t="shared" si="37"/>
        <v>1217.392938</v>
      </c>
      <c r="L250" s="16">
        <f t="shared" si="37"/>
        <v>769.45</v>
      </c>
      <c r="M250" s="16">
        <f t="shared" ref="M250:M252" si="38">(K250-L250)/L250*100</f>
        <v>58.215990382740898</v>
      </c>
      <c r="N250" s="110">
        <f>D250/D406*100</f>
        <v>8.200405023418524</v>
      </c>
    </row>
    <row r="251" spans="1:14" ht="15" thickTop="1" thickBot="1">
      <c r="A251" s="244" t="s">
        <v>96</v>
      </c>
      <c r="B251" s="197" t="s">
        <v>19</v>
      </c>
      <c r="C251" s="105">
        <v>271.22058199999992</v>
      </c>
      <c r="D251" s="105">
        <v>2473.9203440000001</v>
      </c>
      <c r="E251" s="72">
        <v>2466.8863879999999</v>
      </c>
      <c r="F251" s="31">
        <f>(D251-E251)/E251*100</f>
        <v>0.28513497963329054</v>
      </c>
      <c r="G251" s="72">
        <v>17189</v>
      </c>
      <c r="H251" s="72">
        <v>3649050.9160100031</v>
      </c>
      <c r="I251" s="72">
        <v>1116</v>
      </c>
      <c r="J251" s="72">
        <v>75</v>
      </c>
      <c r="K251" s="72">
        <v>1224</v>
      </c>
      <c r="L251" s="72">
        <v>1270</v>
      </c>
      <c r="M251" s="31">
        <f t="shared" si="38"/>
        <v>-3.622047244094488</v>
      </c>
      <c r="N251" s="109">
        <f>D251/D394*100</f>
        <v>19.897513410510946</v>
      </c>
    </row>
    <row r="252" spans="1:14" ht="14.25" thickBot="1">
      <c r="A252" s="244"/>
      <c r="B252" s="197" t="s">
        <v>20</v>
      </c>
      <c r="C252" s="105">
        <v>78.221213000000148</v>
      </c>
      <c r="D252" s="105">
        <v>798.66379600000005</v>
      </c>
      <c r="E252" s="72">
        <v>836.81300899999997</v>
      </c>
      <c r="F252" s="31">
        <f>(D252-E252)/E252*100</f>
        <v>-4.5588694952996267</v>
      </c>
      <c r="G252" s="72">
        <v>8609</v>
      </c>
      <c r="H252" s="72">
        <v>172180</v>
      </c>
      <c r="I252" s="72">
        <v>853</v>
      </c>
      <c r="J252" s="72">
        <v>32</v>
      </c>
      <c r="K252" s="72">
        <v>395</v>
      </c>
      <c r="L252" s="72">
        <v>405</v>
      </c>
      <c r="M252" s="31">
        <f t="shared" si="38"/>
        <v>-2.4691358024691357</v>
      </c>
      <c r="N252" s="109">
        <f>D252/D395*100</f>
        <v>20.132854387206368</v>
      </c>
    </row>
    <row r="253" spans="1:14" ht="14.25" thickBot="1">
      <c r="A253" s="244"/>
      <c r="B253" s="197" t="s">
        <v>21</v>
      </c>
      <c r="C253" s="105">
        <v>0.40065400000000295</v>
      </c>
      <c r="D253" s="105">
        <v>29.707339000000001</v>
      </c>
      <c r="E253" s="72">
        <v>35.397953000000008</v>
      </c>
      <c r="F253" s="31">
        <f>(D253-E253)/E253*100</f>
        <v>-16.07611038977312</v>
      </c>
      <c r="G253" s="72">
        <v>855</v>
      </c>
      <c r="H253" s="72">
        <v>98689.67760299996</v>
      </c>
      <c r="I253" s="72">
        <v>3</v>
      </c>
      <c r="J253" s="72">
        <v>1</v>
      </c>
      <c r="K253" s="72">
        <v>2</v>
      </c>
      <c r="L253" s="72">
        <v>8</v>
      </c>
      <c r="M253" s="31"/>
      <c r="N253" s="109">
        <f>D253/D396*100</f>
        <v>8.8199263778058494</v>
      </c>
    </row>
    <row r="254" spans="1:14" ht="14.25" thickBot="1">
      <c r="A254" s="244"/>
      <c r="B254" s="197" t="s">
        <v>22</v>
      </c>
      <c r="C254" s="105">
        <v>0.63828800000000285</v>
      </c>
      <c r="D254" s="105">
        <v>26.981637000000006</v>
      </c>
      <c r="E254" s="72">
        <v>27.658484999999999</v>
      </c>
      <c r="F254" s="31">
        <f>(D254-E254)/E254*100</f>
        <v>-2.4471622361094347</v>
      </c>
      <c r="G254" s="72">
        <v>476</v>
      </c>
      <c r="H254" s="72">
        <v>26549.490000000031</v>
      </c>
      <c r="I254" s="72">
        <v>24</v>
      </c>
      <c r="J254" s="72">
        <v>2</v>
      </c>
      <c r="K254" s="72">
        <v>7</v>
      </c>
      <c r="L254" s="72">
        <v>19</v>
      </c>
      <c r="M254" s="31">
        <f>(K254-L254)/L254*100</f>
        <v>-63.157894736842103</v>
      </c>
      <c r="N254" s="109">
        <f>D254/D397*100</f>
        <v>6.1740760996763395</v>
      </c>
    </row>
    <row r="255" spans="1:14" ht="14.25" thickBot="1">
      <c r="A255" s="244"/>
      <c r="B255" s="197" t="s">
        <v>23</v>
      </c>
      <c r="C255" s="105">
        <v>1.8868000000000107E-2</v>
      </c>
      <c r="D255" s="105">
        <v>0.57283400000000007</v>
      </c>
      <c r="E255" s="72">
        <v>0</v>
      </c>
      <c r="F255" s="31"/>
      <c r="G255" s="72">
        <v>1</v>
      </c>
      <c r="H255" s="72">
        <v>550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44"/>
      <c r="B256" s="197" t="s">
        <v>24</v>
      </c>
      <c r="C256" s="105">
        <v>6.4558710000000019</v>
      </c>
      <c r="D256" s="105">
        <v>110.20073599999999</v>
      </c>
      <c r="E256" s="72">
        <v>63.185928000000004</v>
      </c>
      <c r="F256" s="31">
        <f>(D256-E256)/E256*100</f>
        <v>74.407086337324955</v>
      </c>
      <c r="G256" s="72">
        <v>95</v>
      </c>
      <c r="H256" s="72">
        <v>92036.521999999997</v>
      </c>
      <c r="I256" s="72">
        <v>12</v>
      </c>
      <c r="J256" s="72">
        <v>1</v>
      </c>
      <c r="K256" s="72">
        <v>34</v>
      </c>
      <c r="L256" s="72">
        <v>17</v>
      </c>
      <c r="M256" s="31">
        <f>(K256-L256)/L256*100</f>
        <v>100</v>
      </c>
      <c r="N256" s="109">
        <f>D256/D399*100</f>
        <v>8.4114775400064392</v>
      </c>
    </row>
    <row r="257" spans="1:14" ht="14.25" thickBot="1">
      <c r="A257" s="244"/>
      <c r="B257" s="197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44"/>
      <c r="B258" s="197" t="s">
        <v>26</v>
      </c>
      <c r="C258" s="105">
        <v>30.155382999999745</v>
      </c>
      <c r="D258" s="105">
        <v>334.86014799999981</v>
      </c>
      <c r="E258" s="72">
        <v>317.97477200000026</v>
      </c>
      <c r="F258" s="31">
        <f>(D258-E258)/E258*100</f>
        <v>5.3102879495105162</v>
      </c>
      <c r="G258" s="72">
        <v>10101</v>
      </c>
      <c r="H258" s="72">
        <v>6825731.075000369</v>
      </c>
      <c r="I258" s="72">
        <v>7</v>
      </c>
      <c r="J258" s="72">
        <v>1.095</v>
      </c>
      <c r="K258" s="72">
        <v>1.095</v>
      </c>
      <c r="L258" s="72">
        <v>19.3</v>
      </c>
      <c r="M258" s="31">
        <f>(K258-L258)/L258*100</f>
        <v>-94.326424870466326</v>
      </c>
      <c r="N258" s="109">
        <f>D258/D401*100</f>
        <v>20.784278145859819</v>
      </c>
    </row>
    <row r="259" spans="1:14" ht="14.25" thickBot="1">
      <c r="A259" s="244"/>
      <c r="B259" s="197" t="s">
        <v>27</v>
      </c>
      <c r="C259" s="105">
        <v>0</v>
      </c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44"/>
      <c r="B260" s="14" t="s">
        <v>28</v>
      </c>
      <c r="C260" s="105">
        <v>0</v>
      </c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44"/>
      <c r="B261" s="14" t="s">
        <v>29</v>
      </c>
      <c r="C261" s="105">
        <v>0</v>
      </c>
      <c r="D261" s="105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44"/>
      <c r="B262" s="14" t="s">
        <v>30</v>
      </c>
      <c r="C262" s="105">
        <v>0</v>
      </c>
      <c r="D262" s="105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45"/>
      <c r="B263" s="15" t="s">
        <v>31</v>
      </c>
      <c r="C263" s="16">
        <f t="shared" ref="C263:L263" si="39">C251+C253+C254+C255+C256+C257+C258+C259</f>
        <v>308.88964599999969</v>
      </c>
      <c r="D263" s="16">
        <f t="shared" si="39"/>
        <v>2976.2430379999996</v>
      </c>
      <c r="E263" s="16">
        <f t="shared" si="39"/>
        <v>2911.1035259999999</v>
      </c>
      <c r="F263" s="16">
        <f>(D263-E263)/E263*100</f>
        <v>2.2376226547155693</v>
      </c>
      <c r="G263" s="16">
        <f t="shared" si="39"/>
        <v>28717</v>
      </c>
      <c r="H263" s="16">
        <f t="shared" si="39"/>
        <v>10692607.680613372</v>
      </c>
      <c r="I263" s="16">
        <f t="shared" si="39"/>
        <v>1162</v>
      </c>
      <c r="J263" s="16">
        <f t="shared" si="39"/>
        <v>80.094999999999999</v>
      </c>
      <c r="K263" s="16">
        <f t="shared" si="39"/>
        <v>1268.095</v>
      </c>
      <c r="L263" s="16">
        <f t="shared" si="39"/>
        <v>1333.3</v>
      </c>
      <c r="M263" s="16">
        <f t="shared" ref="M263:M265" si="40">(K263-L263)/L263*100</f>
        <v>-4.8904972624315555</v>
      </c>
      <c r="N263" s="110">
        <f>D263/D406*100</f>
        <v>12.945995773056355</v>
      </c>
    </row>
    <row r="264" spans="1:14" ht="14.25" thickTop="1">
      <c r="A264" s="239" t="s">
        <v>97</v>
      </c>
      <c r="B264" s="18" t="s">
        <v>19</v>
      </c>
      <c r="C264" s="121">
        <v>59.457369999999997</v>
      </c>
      <c r="D264" s="121">
        <v>787.58718399999998</v>
      </c>
      <c r="E264" s="121">
        <v>632.15751</v>
      </c>
      <c r="F264" s="111">
        <f>(D264-E264)/E264*100</f>
        <v>24.58717511716344</v>
      </c>
      <c r="G264" s="122">
        <v>3396</v>
      </c>
      <c r="H264" s="122">
        <v>342135.61302300001</v>
      </c>
      <c r="I264" s="122">
        <v>214</v>
      </c>
      <c r="J264" s="122">
        <v>354.08888000000002</v>
      </c>
      <c r="K264" s="122">
        <v>408.15412700000002</v>
      </c>
      <c r="L264" s="122">
        <v>239.06560899999999</v>
      </c>
      <c r="M264" s="111">
        <f t="shared" si="40"/>
        <v>70.728917767507099</v>
      </c>
      <c r="N264" s="112">
        <f>D264/D394*100</f>
        <v>6.3344911624149489</v>
      </c>
    </row>
    <row r="265" spans="1:14">
      <c r="A265" s="240"/>
      <c r="B265" s="197" t="s">
        <v>20</v>
      </c>
      <c r="C265" s="122">
        <v>15.546813</v>
      </c>
      <c r="D265" s="122">
        <v>215.45112</v>
      </c>
      <c r="E265" s="122">
        <v>190.198125</v>
      </c>
      <c r="F265" s="31">
        <f>(D265-E265)/E265*100</f>
        <v>13.277205019765573</v>
      </c>
      <c r="G265" s="122">
        <v>1750</v>
      </c>
      <c r="H265" s="122">
        <v>34860</v>
      </c>
      <c r="I265" s="122">
        <v>100</v>
      </c>
      <c r="J265" s="122">
        <v>107.43895999999999</v>
      </c>
      <c r="K265" s="122">
        <v>103.180544</v>
      </c>
      <c r="L265" s="122">
        <v>60.250295000000001</v>
      </c>
      <c r="M265" s="31">
        <f t="shared" si="40"/>
        <v>71.253176436729476</v>
      </c>
      <c r="N265" s="109">
        <f>D265/D395*100</f>
        <v>5.4311289033571333</v>
      </c>
    </row>
    <row r="266" spans="1:14">
      <c r="A266" s="240"/>
      <c r="B266" s="197" t="s">
        <v>21</v>
      </c>
      <c r="C266" s="122">
        <v>0</v>
      </c>
      <c r="D266" s="122">
        <v>79.530653000000001</v>
      </c>
      <c r="E266" s="122">
        <v>2.4503560000000002</v>
      </c>
      <c r="F266" s="31">
        <f>(D266-E266)/E266*100</f>
        <v>3145.6774852307171</v>
      </c>
      <c r="G266" s="122">
        <v>29</v>
      </c>
      <c r="H266" s="122">
        <v>45674.477319999998</v>
      </c>
      <c r="I266" s="122">
        <v>0</v>
      </c>
      <c r="J266" s="122">
        <v>0</v>
      </c>
      <c r="K266" s="122">
        <v>0</v>
      </c>
      <c r="L266" s="122">
        <v>0</v>
      </c>
      <c r="M266" s="31"/>
      <c r="N266" s="109">
        <f>D266/D396*100</f>
        <v>23.612162107108411</v>
      </c>
    </row>
    <row r="267" spans="1:14">
      <c r="A267" s="240"/>
      <c r="B267" s="197" t="s">
        <v>22</v>
      </c>
      <c r="C267" s="122">
        <v>0.509436</v>
      </c>
      <c r="D267" s="122">
        <v>2.2188750000000002</v>
      </c>
      <c r="E267" s="122">
        <v>0.79245600000000005</v>
      </c>
      <c r="F267" s="31">
        <f>(D267-E267)/E267*100</f>
        <v>179.99977285805141</v>
      </c>
      <c r="G267" s="122">
        <v>89</v>
      </c>
      <c r="H267" s="122">
        <v>42723.9</v>
      </c>
      <c r="I267" s="122">
        <v>0</v>
      </c>
      <c r="J267" s="122">
        <v>0</v>
      </c>
      <c r="K267" s="122">
        <v>0.15</v>
      </c>
      <c r="L267" s="122">
        <v>0</v>
      </c>
      <c r="M267" s="31"/>
      <c r="N267" s="109">
        <f>D267/D397*100</f>
        <v>0.50773431966597626</v>
      </c>
    </row>
    <row r="268" spans="1:14">
      <c r="A268" s="240"/>
      <c r="B268" s="197" t="s">
        <v>23</v>
      </c>
      <c r="C268" s="122">
        <v>0</v>
      </c>
      <c r="D268" s="122">
        <v>2.3584999999999998E-2</v>
      </c>
      <c r="E268" s="122">
        <v>3.3019E-2</v>
      </c>
      <c r="F268" s="31"/>
      <c r="G268" s="122">
        <v>5</v>
      </c>
      <c r="H268" s="122">
        <v>2.5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>D268/D398*100</f>
        <v>3.6402309652075866E-2</v>
      </c>
    </row>
    <row r="269" spans="1:14">
      <c r="A269" s="240"/>
      <c r="B269" s="197" t="s">
        <v>24</v>
      </c>
      <c r="C269" s="122">
        <v>2.1843409999999999</v>
      </c>
      <c r="D269" s="122">
        <v>46.438721000000001</v>
      </c>
      <c r="E269" s="122">
        <v>74.981984999999995</v>
      </c>
      <c r="F269" s="31">
        <f>(D269-E269)/E269*100</f>
        <v>-38.066828985655683</v>
      </c>
      <c r="G269" s="122">
        <v>136</v>
      </c>
      <c r="H269" s="122">
        <v>38842.818200000002</v>
      </c>
      <c r="I269" s="122">
        <v>8</v>
      </c>
      <c r="J269" s="122">
        <v>0</v>
      </c>
      <c r="K269" s="122">
        <v>71.220821000000001</v>
      </c>
      <c r="L269" s="122">
        <v>43.14667</v>
      </c>
      <c r="M269" s="31">
        <f>(K269-L269)/L269*100</f>
        <v>65.066784991750239</v>
      </c>
      <c r="N269" s="109">
        <f>D269/D399*100</f>
        <v>3.5446066229369411</v>
      </c>
    </row>
    <row r="270" spans="1:14">
      <c r="A270" s="240"/>
      <c r="B270" s="197" t="s">
        <v>25</v>
      </c>
      <c r="C270" s="124">
        <v>80.439972999999995</v>
      </c>
      <c r="D270" s="124">
        <v>2355.5698160000002</v>
      </c>
      <c r="E270" s="124">
        <v>1822.9935800000001</v>
      </c>
      <c r="F270" s="31">
        <f>(D270-E270)/E270*100</f>
        <v>29.214378034178274</v>
      </c>
      <c r="G270" s="124">
        <v>384</v>
      </c>
      <c r="H270" s="124">
        <v>167859.53602599999</v>
      </c>
      <c r="I270" s="124">
        <v>95</v>
      </c>
      <c r="J270" s="124">
        <v>255.35759999999999</v>
      </c>
      <c r="K270" s="122">
        <v>415.04697900000002</v>
      </c>
      <c r="L270" s="122">
        <v>261.92787499999997</v>
      </c>
      <c r="M270" s="31">
        <f>(K270-L270)/L270*100</f>
        <v>58.458498928378688</v>
      </c>
      <c r="N270" s="109">
        <f>D270/D400*100</f>
        <v>34.801282923037547</v>
      </c>
    </row>
    <row r="271" spans="1:14">
      <c r="A271" s="240"/>
      <c r="B271" s="197" t="s">
        <v>26</v>
      </c>
      <c r="C271" s="122">
        <v>9.976521</v>
      </c>
      <c r="D271" s="122">
        <v>104.36739300000001</v>
      </c>
      <c r="E271" s="122">
        <v>69.516183999999996</v>
      </c>
      <c r="F271" s="31">
        <f>(D271-E271)/E271*100</f>
        <v>50.133950102899796</v>
      </c>
      <c r="G271" s="122">
        <v>1315</v>
      </c>
      <c r="H271" s="122">
        <v>246465.34</v>
      </c>
      <c r="I271" s="122">
        <v>13</v>
      </c>
      <c r="J271" s="122">
        <v>4.0716099999999997</v>
      </c>
      <c r="K271" s="122">
        <v>19.703617000000001</v>
      </c>
      <c r="L271" s="122">
        <v>10.692091</v>
      </c>
      <c r="M271" s="31">
        <f>(K271-L271)/L271*100</f>
        <v>84.282167070968654</v>
      </c>
      <c r="N271" s="109">
        <f>D271/D401*100</f>
        <v>6.477930976337813</v>
      </c>
    </row>
    <row r="272" spans="1:14">
      <c r="A272" s="240"/>
      <c r="B272" s="197" t="s">
        <v>27</v>
      </c>
      <c r="C272" s="122">
        <v>0</v>
      </c>
      <c r="D272" s="122">
        <v>0</v>
      </c>
      <c r="E272" s="122">
        <v>1.2827789999999999</v>
      </c>
      <c r="F272" s="31"/>
      <c r="G272" s="122"/>
      <c r="H272" s="122"/>
      <c r="I272" s="122"/>
      <c r="J272" s="122">
        <v>0</v>
      </c>
      <c r="K272" s="122">
        <v>0</v>
      </c>
      <c r="L272" s="122">
        <v>0</v>
      </c>
      <c r="M272" s="31"/>
      <c r="N272" s="109">
        <f>D272/D402*100</f>
        <v>0</v>
      </c>
    </row>
    <row r="273" spans="1:14">
      <c r="A273" s="240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>
        <v>0</v>
      </c>
      <c r="H273" s="123">
        <v>0</v>
      </c>
      <c r="I273" s="123">
        <v>0</v>
      </c>
      <c r="J273" s="123">
        <v>0</v>
      </c>
      <c r="K273" s="123">
        <v>0</v>
      </c>
      <c r="L273" s="123">
        <v>0</v>
      </c>
      <c r="M273" s="31"/>
      <c r="N273" s="109"/>
    </row>
    <row r="274" spans="1:14">
      <c r="A274" s="240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>
        <v>0</v>
      </c>
      <c r="H274" s="123">
        <v>0</v>
      </c>
      <c r="I274" s="123">
        <v>0</v>
      </c>
      <c r="J274" s="123">
        <v>0</v>
      </c>
      <c r="K274" s="123">
        <v>0</v>
      </c>
      <c r="L274" s="123">
        <v>0</v>
      </c>
      <c r="M274" s="31"/>
      <c r="N274" s="109"/>
    </row>
    <row r="275" spans="1:14">
      <c r="A275" s="240"/>
      <c r="B275" s="14" t="s">
        <v>30</v>
      </c>
      <c r="C275" s="123">
        <v>0</v>
      </c>
      <c r="D275" s="123">
        <v>0</v>
      </c>
      <c r="E275" s="123">
        <v>1.2827789999999999</v>
      </c>
      <c r="F275" s="31"/>
      <c r="G275" s="123"/>
      <c r="H275" s="123"/>
      <c r="I275" s="123"/>
      <c r="J275" s="123">
        <v>0</v>
      </c>
      <c r="K275" s="123">
        <v>0</v>
      </c>
      <c r="L275" s="123">
        <v>0</v>
      </c>
      <c r="M275" s="31"/>
      <c r="N275" s="109">
        <f>D275/D405*100</f>
        <v>0</v>
      </c>
    </row>
    <row r="276" spans="1:14" ht="14.25" thickBot="1">
      <c r="A276" s="241"/>
      <c r="B276" s="15" t="s">
        <v>31</v>
      </c>
      <c r="C276" s="16">
        <f t="shared" ref="C276:L276" si="41">C264+C266+C267+C268+C269+C270+C271+C272</f>
        <v>152.56764099999998</v>
      </c>
      <c r="D276" s="16">
        <f t="shared" si="41"/>
        <v>3375.7362270000003</v>
      </c>
      <c r="E276" s="16">
        <f t="shared" si="41"/>
        <v>2604.2078690000003</v>
      </c>
      <c r="F276" s="16">
        <f>(D276-E276)/E276*100</f>
        <v>29.626220210150205</v>
      </c>
      <c r="G276" s="16">
        <f t="shared" si="41"/>
        <v>5354</v>
      </c>
      <c r="H276" s="16">
        <f t="shared" si="41"/>
        <v>883704.18456899992</v>
      </c>
      <c r="I276" s="16">
        <f t="shared" si="41"/>
        <v>330</v>
      </c>
      <c r="J276" s="16">
        <f t="shared" si="41"/>
        <v>613.51809000000003</v>
      </c>
      <c r="K276" s="16">
        <f t="shared" si="41"/>
        <v>914.27554399999997</v>
      </c>
      <c r="L276" s="16">
        <f t="shared" si="41"/>
        <v>554.83224499999994</v>
      </c>
      <c r="M276" s="16">
        <f t="shared" ref="M276:M278" si="42">(K276-L276)/L276*100</f>
        <v>64.784140114279055</v>
      </c>
      <c r="N276" s="110">
        <f>D276/D406*100</f>
        <v>14.683702361572804</v>
      </c>
    </row>
    <row r="277" spans="1:14" ht="15" thickTop="1" thickBot="1">
      <c r="A277" s="244" t="s">
        <v>35</v>
      </c>
      <c r="B277" s="197" t="s">
        <v>19</v>
      </c>
      <c r="C277" s="67">
        <v>10.046583999999999</v>
      </c>
      <c r="D277" s="67">
        <v>599.06041200000004</v>
      </c>
      <c r="E277" s="67">
        <v>122.780779</v>
      </c>
      <c r="F277" s="31">
        <f>(D277-E277)/E277*100</f>
        <v>387.91058085728554</v>
      </c>
      <c r="G277" s="68">
        <v>2828</v>
      </c>
      <c r="H277" s="68">
        <v>457895.827147</v>
      </c>
      <c r="I277" s="68">
        <v>308</v>
      </c>
      <c r="J277" s="68">
        <v>37.804872000000003</v>
      </c>
      <c r="K277" s="68">
        <v>228.362098</v>
      </c>
      <c r="L277" s="68">
        <v>13.509062999999999</v>
      </c>
      <c r="M277" s="31">
        <f t="shared" si="42"/>
        <v>1590.4362500937334</v>
      </c>
      <c r="N277" s="109">
        <f>D277/D394*100</f>
        <v>4.8181877037332015</v>
      </c>
    </row>
    <row r="278" spans="1:14" ht="14.25" thickBot="1">
      <c r="A278" s="244"/>
      <c r="B278" s="197" t="s">
        <v>20</v>
      </c>
      <c r="C278" s="68">
        <v>5.0120360000000002</v>
      </c>
      <c r="D278" s="68">
        <v>58.712265000000002</v>
      </c>
      <c r="E278" s="68">
        <v>52.285060000000001</v>
      </c>
      <c r="F278" s="31">
        <f>(D278-E278)/E278*100</f>
        <v>12.292622404947036</v>
      </c>
      <c r="G278" s="68">
        <v>760</v>
      </c>
      <c r="H278" s="68">
        <v>15060</v>
      </c>
      <c r="I278" s="68">
        <v>63</v>
      </c>
      <c r="J278" s="68">
        <v>14.936372</v>
      </c>
      <c r="K278" s="68">
        <v>39.470644</v>
      </c>
      <c r="L278" s="68">
        <v>4.9093999999999998</v>
      </c>
      <c r="M278" s="31">
        <f t="shared" si="42"/>
        <v>703.98101601010308</v>
      </c>
      <c r="N278" s="109">
        <f>D278/D395*100</f>
        <v>1.4800288781189135</v>
      </c>
    </row>
    <row r="279" spans="1:14" ht="14.25" thickBot="1">
      <c r="A279" s="244"/>
      <c r="B279" s="197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44"/>
      <c r="B280" s="197" t="s">
        <v>22</v>
      </c>
      <c r="C280" s="68"/>
      <c r="D280" s="68"/>
      <c r="E280" s="68">
        <v>1.5378970000000001</v>
      </c>
      <c r="F280" s="31"/>
      <c r="G280" s="68"/>
      <c r="H280" s="68"/>
      <c r="I280" s="68"/>
      <c r="J280" s="68"/>
      <c r="K280" s="68"/>
      <c r="L280" s="68"/>
      <c r="M280" s="31"/>
      <c r="N280" s="109">
        <f>D280/D397*100</f>
        <v>0</v>
      </c>
    </row>
    <row r="281" spans="1:14" ht="14.25" thickBot="1">
      <c r="A281" s="244"/>
      <c r="B281" s="197" t="s">
        <v>23</v>
      </c>
      <c r="C281" s="68"/>
      <c r="D281" s="68">
        <v>0.116984</v>
      </c>
      <c r="E281" s="68"/>
      <c r="F281" s="31"/>
      <c r="G281" s="68">
        <v>22</v>
      </c>
      <c r="H281" s="68">
        <v>6.2</v>
      </c>
      <c r="I281" s="68"/>
      <c r="J281" s="68"/>
      <c r="K281" s="68"/>
      <c r="L281" s="68"/>
      <c r="M281" s="31"/>
      <c r="N281" s="109"/>
    </row>
    <row r="282" spans="1:14" ht="14.25" thickBot="1">
      <c r="A282" s="244"/>
      <c r="B282" s="197" t="s">
        <v>24</v>
      </c>
      <c r="C282" s="68"/>
      <c r="D282" s="68">
        <v>5.7733584999999996</v>
      </c>
      <c r="E282" s="68">
        <v>15.211762999999999</v>
      </c>
      <c r="F282" s="31">
        <f>(D282-E282)/E282*100</f>
        <v>-62.046749610811055</v>
      </c>
      <c r="G282" s="68">
        <v>2</v>
      </c>
      <c r="H282" s="68">
        <v>20100</v>
      </c>
      <c r="I282" s="68">
        <v>1</v>
      </c>
      <c r="J282" s="68"/>
      <c r="K282" s="68">
        <v>3.7840799999999999</v>
      </c>
      <c r="L282" s="68">
        <v>1.3583259999999999</v>
      </c>
      <c r="M282" s="31"/>
      <c r="N282" s="109">
        <f>D282/D399*100</f>
        <v>0.44067287675061684</v>
      </c>
    </row>
    <row r="283" spans="1:14" ht="14.25" thickBot="1">
      <c r="A283" s="244"/>
      <c r="B283" s="197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44"/>
      <c r="B284" s="197" t="s">
        <v>26</v>
      </c>
      <c r="C284" s="68">
        <v>0.184284</v>
      </c>
      <c r="D284" s="68">
        <v>33.194727</v>
      </c>
      <c r="E284" s="68">
        <v>17.058509999999998</v>
      </c>
      <c r="F284" s="31">
        <f>(D284-E284)/E284*100</f>
        <v>94.593355457188252</v>
      </c>
      <c r="G284" s="68">
        <v>1763</v>
      </c>
      <c r="H284" s="68">
        <v>234672.24</v>
      </c>
      <c r="I284" s="68">
        <v>29</v>
      </c>
      <c r="J284" s="68">
        <v>1.429535</v>
      </c>
      <c r="K284" s="68">
        <v>5.8784689999999999</v>
      </c>
      <c r="L284" s="68">
        <v>2.323836</v>
      </c>
      <c r="M284" s="31">
        <f>(K284-L284)/L284*100</f>
        <v>152.96402155745929</v>
      </c>
      <c r="N284" s="109">
        <f>D284/D401*100</f>
        <v>2.0603480081597625</v>
      </c>
    </row>
    <row r="285" spans="1:14" ht="14.25" thickBot="1">
      <c r="A285" s="244"/>
      <c r="B285" s="197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44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44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44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45"/>
      <c r="B289" s="15" t="s">
        <v>31</v>
      </c>
      <c r="C289" s="16">
        <f t="shared" ref="C289:L289" si="43">C277+C279+C280+C281+C282+C283+C284+C285</f>
        <v>10.230867999999999</v>
      </c>
      <c r="D289" s="16">
        <f t="shared" si="43"/>
        <v>638.14548149999996</v>
      </c>
      <c r="E289" s="16">
        <f t="shared" si="43"/>
        <v>156.58894900000001</v>
      </c>
      <c r="F289" s="16">
        <f>(D289-E289)/E289*100</f>
        <v>307.52906611564265</v>
      </c>
      <c r="G289" s="16">
        <f t="shared" si="43"/>
        <v>4615</v>
      </c>
      <c r="H289" s="16">
        <f t="shared" si="43"/>
        <v>712674.26714699995</v>
      </c>
      <c r="I289" s="16">
        <f t="shared" si="43"/>
        <v>338</v>
      </c>
      <c r="J289" s="16">
        <f t="shared" si="43"/>
        <v>39.234407000000004</v>
      </c>
      <c r="K289" s="16">
        <f t="shared" si="43"/>
        <v>238.02464699999999</v>
      </c>
      <c r="L289" s="16">
        <f t="shared" si="43"/>
        <v>17.191224999999999</v>
      </c>
      <c r="M289" s="16">
        <f t="shared" ref="M289:M292" si="44">(K289-L289)/L289*100</f>
        <v>1284.5705992446728</v>
      </c>
      <c r="N289" s="110">
        <f>D289/D406*100</f>
        <v>2.7757910226463207</v>
      </c>
    </row>
    <row r="290" spans="1:14" ht="15" thickTop="1" thickBot="1">
      <c r="A290" s="239" t="s">
        <v>36</v>
      </c>
      <c r="B290" s="18" t="s">
        <v>19</v>
      </c>
      <c r="C290" s="32">
        <v>20.060952</v>
      </c>
      <c r="D290" s="32">
        <v>215.62734599999999</v>
      </c>
      <c r="E290" s="32">
        <v>133.32082800000001</v>
      </c>
      <c r="F290" s="111">
        <f>(D290-E290)/E290*100</f>
        <v>61.735678689304251</v>
      </c>
      <c r="G290" s="31">
        <v>1695</v>
      </c>
      <c r="H290" s="31">
        <v>190235.42071999999</v>
      </c>
      <c r="I290" s="33">
        <v>156</v>
      </c>
      <c r="J290" s="31">
        <v>4.0320479999999996</v>
      </c>
      <c r="K290" s="31">
        <v>94.571224000000001</v>
      </c>
      <c r="L290" s="31">
        <v>79.62124</v>
      </c>
      <c r="M290" s="111">
        <f t="shared" si="44"/>
        <v>18.7763767557501</v>
      </c>
      <c r="N290" s="112">
        <f>D290/D394*100</f>
        <v>1.7342708786535945</v>
      </c>
    </row>
    <row r="291" spans="1:14" ht="14.25" thickBot="1">
      <c r="A291" s="244"/>
      <c r="B291" s="197" t="s">
        <v>20</v>
      </c>
      <c r="C291" s="31">
        <v>7.3071739999999998</v>
      </c>
      <c r="D291" s="31">
        <v>88.245107000000004</v>
      </c>
      <c r="E291" s="31">
        <v>62.896794999999997</v>
      </c>
      <c r="F291" s="31">
        <f>(D291-E291)/E291*100</f>
        <v>40.30143666302871</v>
      </c>
      <c r="G291" s="31">
        <v>932</v>
      </c>
      <c r="H291" s="31">
        <v>18640</v>
      </c>
      <c r="I291" s="33">
        <v>95</v>
      </c>
      <c r="J291" s="31">
        <v>3.457776</v>
      </c>
      <c r="K291" s="31">
        <v>37.703257000000001</v>
      </c>
      <c r="L291" s="31">
        <v>39.064526999999998</v>
      </c>
      <c r="M291" s="31">
        <f t="shared" si="44"/>
        <v>-3.4846703762725646</v>
      </c>
      <c r="N291" s="109">
        <f>D291/D395*100</f>
        <v>2.2244978406589064</v>
      </c>
    </row>
    <row r="292" spans="1:14" ht="14.25" thickBot="1">
      <c r="A292" s="244"/>
      <c r="B292" s="197" t="s">
        <v>21</v>
      </c>
      <c r="C292" s="31">
        <v>0.282831</v>
      </c>
      <c r="D292" s="31">
        <v>1.202172</v>
      </c>
      <c r="E292" s="31">
        <v>2.827305</v>
      </c>
      <c r="F292" s="31">
        <f>(D292-E292)/E292*100</f>
        <v>-57.479932303023553</v>
      </c>
      <c r="G292" s="31">
        <v>7</v>
      </c>
      <c r="H292" s="31">
        <v>1537.6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44"/>
        <v>#DIV/0!</v>
      </c>
      <c r="N292" s="109">
        <f>D292/D396*100</f>
        <v>0.35691747865601875</v>
      </c>
    </row>
    <row r="293" spans="1:14" ht="14.25" thickBot="1">
      <c r="A293" s="244"/>
      <c r="B293" s="197" t="s">
        <v>22</v>
      </c>
      <c r="C293" s="31">
        <v>0.193578</v>
      </c>
      <c r="D293" s="31">
        <v>1.046001</v>
      </c>
      <c r="E293" s="31">
        <v>0.52017400000000003</v>
      </c>
      <c r="F293" s="31">
        <f>(D293-E293)/E293*100</f>
        <v>101.08675174076365</v>
      </c>
      <c r="G293" s="31">
        <v>163</v>
      </c>
      <c r="H293" s="31">
        <v>8977.7000000000007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>D293/D397*100</f>
        <v>0.23935129563627103</v>
      </c>
    </row>
    <row r="294" spans="1:14" ht="14.25" thickBot="1">
      <c r="A294" s="244"/>
      <c r="B294" s="197" t="s">
        <v>23</v>
      </c>
      <c r="C294" s="31">
        <v>0.74198399999999998</v>
      </c>
      <c r="D294" s="31">
        <v>23.812356000000001</v>
      </c>
      <c r="E294" s="31">
        <v>16.415382999999999</v>
      </c>
      <c r="F294" s="31">
        <f>(D294-E294)/E294*100</f>
        <v>45.061227021020485</v>
      </c>
      <c r="G294" s="31">
        <v>272</v>
      </c>
      <c r="H294" s="31">
        <v>225362.9</v>
      </c>
      <c r="I294" s="33">
        <v>1</v>
      </c>
      <c r="J294" s="31">
        <v>0</v>
      </c>
      <c r="K294" s="31">
        <v>0</v>
      </c>
      <c r="L294" s="31">
        <v>0</v>
      </c>
      <c r="M294" s="31"/>
      <c r="N294" s="109">
        <f>D294/D398*100</f>
        <v>36.753222669385913</v>
      </c>
    </row>
    <row r="295" spans="1:14" ht="14.25" thickBot="1">
      <c r="A295" s="244"/>
      <c r="B295" s="197" t="s">
        <v>24</v>
      </c>
      <c r="C295" s="31">
        <v>0.43018899999999999</v>
      </c>
      <c r="D295" s="31">
        <v>30.216667000000001</v>
      </c>
      <c r="E295" s="31">
        <v>5.1346610000000004</v>
      </c>
      <c r="F295" s="31">
        <f>(D295-E295)/E295*100</f>
        <v>488.48416672493079</v>
      </c>
      <c r="G295" s="31">
        <v>53</v>
      </c>
      <c r="H295" s="31">
        <v>20095.652246000001</v>
      </c>
      <c r="I295" s="33">
        <v>0</v>
      </c>
      <c r="J295" s="31">
        <v>0</v>
      </c>
      <c r="K295" s="31">
        <v>0</v>
      </c>
      <c r="L295" s="31">
        <v>0</v>
      </c>
      <c r="M295" s="31"/>
      <c r="N295" s="109">
        <f>D295/D399*100</f>
        <v>2.3063985326228105</v>
      </c>
    </row>
    <row r="296" spans="1:14" ht="14.25" thickBot="1">
      <c r="A296" s="244"/>
      <c r="B296" s="197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44"/>
      <c r="B297" s="197" t="s">
        <v>26</v>
      </c>
      <c r="C297" s="31">
        <v>6.051698</v>
      </c>
      <c r="D297" s="31">
        <v>114.098741</v>
      </c>
      <c r="E297" s="31">
        <v>101.24551099999999</v>
      </c>
      <c r="F297" s="31">
        <f>(D297-E297)/E297*100</f>
        <v>12.695110996081604</v>
      </c>
      <c r="G297" s="31">
        <v>2038</v>
      </c>
      <c r="H297" s="31">
        <v>523786.269776</v>
      </c>
      <c r="I297" s="33">
        <v>5117</v>
      </c>
      <c r="J297" s="31">
        <v>3.486558</v>
      </c>
      <c r="K297" s="31">
        <v>30.544046999999999</v>
      </c>
      <c r="L297" s="31">
        <v>35.726889</v>
      </c>
      <c r="M297" s="31">
        <f>(K297-L297)/L297*100</f>
        <v>-14.506838252835283</v>
      </c>
      <c r="N297" s="109">
        <f>D297/D401*100</f>
        <v>7.081941470791028</v>
      </c>
    </row>
    <row r="298" spans="1:14" ht="14.25" thickBot="1">
      <c r="A298" s="244"/>
      <c r="B298" s="197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44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44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44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45"/>
      <c r="B302" s="15" t="s">
        <v>31</v>
      </c>
      <c r="C302" s="16">
        <f t="shared" ref="C302:L302" si="45">C290+C292+C293+C294+C295+C296+C297+C298</f>
        <v>27.761232</v>
      </c>
      <c r="D302" s="16">
        <f t="shared" si="45"/>
        <v>386.00328300000001</v>
      </c>
      <c r="E302" s="16">
        <f t="shared" si="45"/>
        <v>259.46386199999995</v>
      </c>
      <c r="F302" s="16">
        <f>(D302-E302)/E302*100</f>
        <v>48.769574315516849</v>
      </c>
      <c r="G302" s="16">
        <f t="shared" si="45"/>
        <v>4228</v>
      </c>
      <c r="H302" s="16">
        <f t="shared" si="45"/>
        <v>969995.54274199996</v>
      </c>
      <c r="I302" s="16">
        <f t="shared" si="45"/>
        <v>5274</v>
      </c>
      <c r="J302" s="16">
        <f t="shared" si="45"/>
        <v>7.5186060000000001</v>
      </c>
      <c r="K302" s="16">
        <f t="shared" si="45"/>
        <v>125.11527100000001</v>
      </c>
      <c r="L302" s="16">
        <f t="shared" si="45"/>
        <v>115.348129</v>
      </c>
      <c r="M302" s="16">
        <f t="shared" ref="M302:M304" si="46">(K302-L302)/L302*100</f>
        <v>8.4675339640749669</v>
      </c>
      <c r="N302" s="110">
        <f>D302/D406*100</f>
        <v>1.6790284954221795</v>
      </c>
    </row>
    <row r="303" spans="1:14" ht="14.25" thickTop="1">
      <c r="A303" s="240" t="s">
        <v>98</v>
      </c>
      <c r="B303" s="197" t="s">
        <v>19</v>
      </c>
      <c r="C303" s="28">
        <v>19.110212999999998</v>
      </c>
      <c r="D303" s="28">
        <v>208.31714299999999</v>
      </c>
      <c r="E303" s="28">
        <v>279.031183</v>
      </c>
      <c r="F303" s="31">
        <f>(D303-E303)/E303*100</f>
        <v>-25.3427015718168</v>
      </c>
      <c r="G303" s="28">
        <v>2114</v>
      </c>
      <c r="H303" s="28">
        <v>255063.45804999999</v>
      </c>
      <c r="I303" s="28">
        <v>547</v>
      </c>
      <c r="J303" s="28">
        <v>39.454771000000008</v>
      </c>
      <c r="K303" s="28">
        <v>158.555801</v>
      </c>
      <c r="L303" s="28">
        <v>60.617646999999998</v>
      </c>
      <c r="M303" s="31">
        <f t="shared" si="46"/>
        <v>161.56706643529071</v>
      </c>
      <c r="N303" s="109">
        <f>D303/D394*100</f>
        <v>1.6754755893958668</v>
      </c>
    </row>
    <row r="304" spans="1:14">
      <c r="A304" s="240"/>
      <c r="B304" s="197" t="s">
        <v>20</v>
      </c>
      <c r="C304" s="28">
        <v>2.5203799999999998</v>
      </c>
      <c r="D304" s="28">
        <v>63.433047999999999</v>
      </c>
      <c r="E304" s="28">
        <v>132.865748</v>
      </c>
      <c r="F304" s="31">
        <f>(D304-E304)/E304*100</f>
        <v>-52.257787311745687</v>
      </c>
      <c r="G304" s="28">
        <v>770</v>
      </c>
      <c r="H304" s="28">
        <v>15400</v>
      </c>
      <c r="I304" s="28">
        <v>311</v>
      </c>
      <c r="J304" s="28">
        <v>33.892111</v>
      </c>
      <c r="K304" s="28">
        <v>107.277709</v>
      </c>
      <c r="L304" s="28">
        <v>40.391292999999997</v>
      </c>
      <c r="M304" s="31">
        <f t="shared" si="46"/>
        <v>165.59612488760882</v>
      </c>
      <c r="N304" s="109">
        <f>D304/D395*100</f>
        <v>1.5990311882381505</v>
      </c>
    </row>
    <row r="305" spans="1:14">
      <c r="A305" s="240"/>
      <c r="B305" s="197" t="s">
        <v>21</v>
      </c>
      <c r="C305" s="28">
        <v>0</v>
      </c>
      <c r="D305" s="28">
        <v>5.2001210000000002</v>
      </c>
      <c r="E305" s="28">
        <v>6.344849</v>
      </c>
      <c r="F305" s="31"/>
      <c r="G305" s="28">
        <v>7</v>
      </c>
      <c r="H305" s="28">
        <v>5292.0608000000002</v>
      </c>
      <c r="I305" s="28">
        <v>2</v>
      </c>
      <c r="J305" s="28"/>
      <c r="K305" s="28">
        <v>0.71020000000000005</v>
      </c>
      <c r="L305" s="31"/>
      <c r="M305" s="31"/>
      <c r="N305" s="109"/>
    </row>
    <row r="306" spans="1:14">
      <c r="A306" s="240"/>
      <c r="B306" s="197" t="s">
        <v>22</v>
      </c>
      <c r="C306" s="28">
        <v>0</v>
      </c>
      <c r="D306" s="28">
        <v>0</v>
      </c>
      <c r="E306" s="28">
        <v>5.5659999999999998E-3</v>
      </c>
      <c r="F306" s="31"/>
      <c r="G306" s="28">
        <v>0</v>
      </c>
      <c r="H306" s="28">
        <v>0</v>
      </c>
      <c r="I306" s="28">
        <v>0</v>
      </c>
      <c r="J306" s="28"/>
      <c r="K306" s="28">
        <v>0</v>
      </c>
      <c r="L306" s="31"/>
      <c r="M306" s="31"/>
      <c r="N306" s="109"/>
    </row>
    <row r="307" spans="1:14">
      <c r="A307" s="240"/>
      <c r="B307" s="197" t="s">
        <v>23</v>
      </c>
      <c r="C307" s="28">
        <v>0</v>
      </c>
      <c r="D307" s="28">
        <v>0</v>
      </c>
      <c r="E307" s="28">
        <v>0.37735799999999997</v>
      </c>
      <c r="F307" s="31"/>
      <c r="G307" s="28">
        <v>0</v>
      </c>
      <c r="H307" s="28">
        <v>0</v>
      </c>
      <c r="I307" s="28">
        <v>0</v>
      </c>
      <c r="J307" s="28"/>
      <c r="K307" s="28">
        <v>0</v>
      </c>
      <c r="L307" s="31"/>
      <c r="M307" s="31"/>
      <c r="N307" s="109"/>
    </row>
    <row r="308" spans="1:14">
      <c r="A308" s="240"/>
      <c r="B308" s="197" t="s">
        <v>24</v>
      </c>
      <c r="C308" s="28">
        <v>11.614637</v>
      </c>
      <c r="D308" s="28">
        <v>38.580188</v>
      </c>
      <c r="E308" s="28">
        <v>21.873342999999998</v>
      </c>
      <c r="F308" s="31"/>
      <c r="G308" s="28">
        <v>310</v>
      </c>
      <c r="H308" s="28">
        <v>91308.708700000003</v>
      </c>
      <c r="I308" s="28">
        <v>5</v>
      </c>
      <c r="J308" s="28">
        <v>0</v>
      </c>
      <c r="K308" s="28">
        <v>10.650399999999999</v>
      </c>
      <c r="L308" s="31">
        <v>0</v>
      </c>
      <c r="M308" s="31"/>
      <c r="N308" s="109">
        <f>D308/D399*100</f>
        <v>2.9447751134005671</v>
      </c>
    </row>
    <row r="309" spans="1:14">
      <c r="A309" s="240"/>
      <c r="B309" s="197" t="s">
        <v>25</v>
      </c>
      <c r="C309" s="28">
        <v>0</v>
      </c>
      <c r="D309" s="28">
        <v>0.04</v>
      </c>
      <c r="E309" s="28">
        <v>24.05</v>
      </c>
      <c r="F309" s="31"/>
      <c r="G309" s="28">
        <v>2</v>
      </c>
      <c r="H309" s="28">
        <v>0.8</v>
      </c>
      <c r="I309" s="28">
        <v>0</v>
      </c>
      <c r="J309" s="28">
        <v>0</v>
      </c>
      <c r="K309" s="28">
        <v>0</v>
      </c>
      <c r="L309" s="28"/>
      <c r="M309" s="31"/>
      <c r="N309" s="109"/>
    </row>
    <row r="310" spans="1:14">
      <c r="A310" s="240"/>
      <c r="B310" s="197" t="s">
        <v>26</v>
      </c>
      <c r="C310" s="28">
        <v>2.5318429999999998</v>
      </c>
      <c r="D310" s="28">
        <v>48.773308</v>
      </c>
      <c r="E310" s="28">
        <v>47.337482999999999</v>
      </c>
      <c r="F310" s="31">
        <f>(D310-E310)/E310*100</f>
        <v>3.0331671838149936</v>
      </c>
      <c r="G310" s="28">
        <v>1681</v>
      </c>
      <c r="H310" s="28">
        <v>258622.23</v>
      </c>
      <c r="I310" s="28">
        <v>61</v>
      </c>
      <c r="J310" s="28">
        <v>1.2432000000000016</v>
      </c>
      <c r="K310" s="28">
        <v>10.850250000000001</v>
      </c>
      <c r="L310" s="31">
        <v>35.581189999999999</v>
      </c>
      <c r="M310" s="31"/>
      <c r="N310" s="109">
        <f>D310/D401*100</f>
        <v>3.0272876770205888</v>
      </c>
    </row>
    <row r="311" spans="1:14">
      <c r="A311" s="240"/>
      <c r="B311" s="197" t="s">
        <v>27</v>
      </c>
      <c r="C311" s="28">
        <v>0</v>
      </c>
      <c r="D311" s="28">
        <v>1.4150940000000001</v>
      </c>
      <c r="E311" s="28">
        <v>19.188913999999997</v>
      </c>
      <c r="F311" s="31"/>
      <c r="G311" s="28">
        <v>1</v>
      </c>
      <c r="H311" s="28">
        <v>1000</v>
      </c>
      <c r="I311" s="28"/>
      <c r="J311" s="28"/>
      <c r="K311" s="28"/>
      <c r="L311" s="31"/>
      <c r="M311" s="31"/>
      <c r="N311" s="109"/>
    </row>
    <row r="312" spans="1:14">
      <c r="A312" s="240"/>
      <c r="B312" s="14" t="s">
        <v>28</v>
      </c>
      <c r="C312" s="31">
        <v>0</v>
      </c>
      <c r="D312" s="31">
        <v>0</v>
      </c>
      <c r="E312" s="31">
        <v>0</v>
      </c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/>
    </row>
    <row r="313" spans="1:14">
      <c r="A313" s="240"/>
      <c r="B313" s="14" t="s">
        <v>29</v>
      </c>
      <c r="C313" s="31">
        <v>0</v>
      </c>
      <c r="D313" s="31">
        <v>1.4150940000000001</v>
      </c>
      <c r="E313" s="31">
        <v>0.45283000000000001</v>
      </c>
      <c r="F313" s="31"/>
      <c r="G313" s="31">
        <v>1</v>
      </c>
      <c r="H313" s="31">
        <v>1000</v>
      </c>
      <c r="I313" s="31"/>
      <c r="J313" s="31"/>
      <c r="K313" s="31"/>
      <c r="L313" s="31"/>
      <c r="M313" s="31"/>
      <c r="N313" s="109"/>
    </row>
    <row r="314" spans="1:14">
      <c r="A314" s="240"/>
      <c r="B314" s="14" t="s">
        <v>30</v>
      </c>
      <c r="C314" s="31">
        <v>0</v>
      </c>
      <c r="D314" s="31">
        <v>0</v>
      </c>
      <c r="E314" s="31">
        <v>18.736083999999998</v>
      </c>
      <c r="F314" s="31"/>
      <c r="G314" s="31">
        <v>0</v>
      </c>
      <c r="H314" s="31">
        <v>0</v>
      </c>
      <c r="I314" s="31"/>
      <c r="J314" s="31"/>
      <c r="K314" s="31"/>
      <c r="L314" s="31"/>
      <c r="M314" s="31"/>
      <c r="N314" s="109"/>
    </row>
    <row r="315" spans="1:14" ht="14.25" thickBot="1">
      <c r="A315" s="241"/>
      <c r="B315" s="15" t="s">
        <v>31</v>
      </c>
      <c r="C315" s="16">
        <f t="shared" ref="C315:L315" si="47">C303+C305+C306+C307+C308+C309+C310+C311</f>
        <v>33.256692999999999</v>
      </c>
      <c r="D315" s="16">
        <f t="shared" si="47"/>
        <v>302.32585399999999</v>
      </c>
      <c r="E315" s="16">
        <f t="shared" si="47"/>
        <v>398.20869600000003</v>
      </c>
      <c r="F315" s="16">
        <f>(D315-E315)/E315*100</f>
        <v>-24.078540464621099</v>
      </c>
      <c r="G315" s="16">
        <f t="shared" si="47"/>
        <v>4115</v>
      </c>
      <c r="H315" s="16">
        <f t="shared" si="47"/>
        <v>611287.25754999998</v>
      </c>
      <c r="I315" s="16">
        <f t="shared" si="47"/>
        <v>615</v>
      </c>
      <c r="J315" s="16">
        <f t="shared" si="47"/>
        <v>40.69797100000001</v>
      </c>
      <c r="K315" s="16">
        <f t="shared" si="47"/>
        <v>180.76665099999997</v>
      </c>
      <c r="L315" s="16">
        <f t="shared" si="47"/>
        <v>96.198836999999997</v>
      </c>
      <c r="M315" s="16">
        <f t="shared" ref="M315:M317" si="48">(K315-L315)/L315*100</f>
        <v>87.909393332894425</v>
      </c>
      <c r="N315" s="110">
        <f>D315/D406*100</f>
        <v>1.315050275799974</v>
      </c>
    </row>
    <row r="316" spans="1:14" ht="14.25" thickTop="1">
      <c r="A316" s="240" t="s">
        <v>40</v>
      </c>
      <c r="B316" s="197" t="s">
        <v>19</v>
      </c>
      <c r="C316" s="34">
        <v>50.249769999999998</v>
      </c>
      <c r="D316" s="34">
        <v>472.19204800000006</v>
      </c>
      <c r="E316" s="34">
        <v>517.02413899999999</v>
      </c>
      <c r="F316" s="34">
        <f>(D316-E316)/E316*100</f>
        <v>-8.6711794707906158</v>
      </c>
      <c r="G316" s="34">
        <v>4066</v>
      </c>
      <c r="H316" s="34">
        <v>430539.38232600002</v>
      </c>
      <c r="I316" s="31">
        <v>400</v>
      </c>
      <c r="J316" s="34">
        <v>4.6900000000000004</v>
      </c>
      <c r="K316" s="34">
        <v>491.96</v>
      </c>
      <c r="L316" s="34">
        <v>215.57</v>
      </c>
      <c r="M316" s="31">
        <f t="shared" si="48"/>
        <v>128.21357331725193</v>
      </c>
      <c r="N316" s="109">
        <f>D316/D394*100</f>
        <v>3.797797140155871</v>
      </c>
    </row>
    <row r="317" spans="1:14">
      <c r="A317" s="240"/>
      <c r="B317" s="197" t="s">
        <v>20</v>
      </c>
      <c r="C317" s="34">
        <v>18.747598</v>
      </c>
      <c r="D317" s="34">
        <v>174.326031</v>
      </c>
      <c r="E317" s="34">
        <v>182.65789799999999</v>
      </c>
      <c r="F317" s="31">
        <f>(D317-E317)/E317*100</f>
        <v>-4.5614600251230248</v>
      </c>
      <c r="G317" s="34">
        <v>2143</v>
      </c>
      <c r="H317" s="34">
        <v>42860</v>
      </c>
      <c r="I317" s="31">
        <v>216</v>
      </c>
      <c r="J317" s="34">
        <v>2.29</v>
      </c>
      <c r="K317" s="34">
        <v>171.42</v>
      </c>
      <c r="L317" s="34">
        <v>94.46</v>
      </c>
      <c r="M317" s="31">
        <f t="shared" si="48"/>
        <v>81.473639635824696</v>
      </c>
      <c r="N317" s="109">
        <f>D317/D395*100</f>
        <v>4.3944405838857161</v>
      </c>
    </row>
    <row r="318" spans="1:14">
      <c r="A318" s="240"/>
      <c r="B318" s="197" t="s">
        <v>21</v>
      </c>
      <c r="C318" s="34">
        <v>0.66764000000000001</v>
      </c>
      <c r="D318" s="34">
        <v>9.9789560000000002</v>
      </c>
      <c r="E318" s="34">
        <v>15.067923</v>
      </c>
      <c r="F318" s="31">
        <f>(D318-E318)/E318*100</f>
        <v>-33.773513443093648</v>
      </c>
      <c r="G318" s="34">
        <v>8</v>
      </c>
      <c r="H318" s="34">
        <v>47061.642836999999</v>
      </c>
      <c r="I318" s="31">
        <v>2</v>
      </c>
      <c r="J318" s="34"/>
      <c r="K318" s="34">
        <v>3.6</v>
      </c>
      <c r="L318" s="34"/>
      <c r="M318" s="31"/>
      <c r="N318" s="109">
        <f>D318/D396*100</f>
        <v>2.9626907090993222</v>
      </c>
    </row>
    <row r="319" spans="1:14">
      <c r="A319" s="240"/>
      <c r="B319" s="197" t="s">
        <v>22</v>
      </c>
      <c r="C319" s="34">
        <v>0.63887899999999997</v>
      </c>
      <c r="D319" s="34">
        <v>31.834478999999998</v>
      </c>
      <c r="E319" s="34">
        <v>37.017719</v>
      </c>
      <c r="F319" s="31">
        <f>(D319-E319)/E319*100</f>
        <v>-14.002051287925118</v>
      </c>
      <c r="G319" s="34">
        <v>835</v>
      </c>
      <c r="H319" s="34">
        <v>40811.019999999997</v>
      </c>
      <c r="I319" s="31">
        <v>40</v>
      </c>
      <c r="J319" s="34">
        <v>0.39</v>
      </c>
      <c r="K319" s="34">
        <v>7</v>
      </c>
      <c r="L319" s="34">
        <v>6.81</v>
      </c>
      <c r="M319" s="31">
        <f>(K319-L319)/L319*100</f>
        <v>2.7900146842878182</v>
      </c>
      <c r="N319" s="109">
        <f>D319/D397*100</f>
        <v>7.2845282122633357</v>
      </c>
    </row>
    <row r="320" spans="1:14">
      <c r="A320" s="240"/>
      <c r="B320" s="197" t="s">
        <v>23</v>
      </c>
      <c r="C320" s="34">
        <v>9.528E-3</v>
      </c>
      <c r="D320" s="34">
        <v>1.2357999999999999E-2</v>
      </c>
      <c r="E320" s="34">
        <v>3.1566139999999998</v>
      </c>
      <c r="F320" s="31"/>
      <c r="G320" s="34">
        <v>4</v>
      </c>
      <c r="H320" s="34">
        <v>0.45</v>
      </c>
      <c r="I320" s="31">
        <v>1</v>
      </c>
      <c r="J320" s="34"/>
      <c r="K320" s="34"/>
      <c r="L320" s="34"/>
      <c r="M320" s="31"/>
      <c r="N320" s="109"/>
    </row>
    <row r="321" spans="1:14">
      <c r="A321" s="240"/>
      <c r="B321" s="197" t="s">
        <v>24</v>
      </c>
      <c r="C321" s="34">
        <v>17.786342000000001</v>
      </c>
      <c r="D321" s="34">
        <v>112.108056</v>
      </c>
      <c r="E321" s="34">
        <v>113.14586499999999</v>
      </c>
      <c r="F321" s="31">
        <f>(D321-E321)/E321*100</f>
        <v>-0.91723104507617814</v>
      </c>
      <c r="G321" s="34">
        <v>92</v>
      </c>
      <c r="H321" s="34">
        <v>86749.533200000005</v>
      </c>
      <c r="I321" s="31">
        <v>202</v>
      </c>
      <c r="J321" s="34">
        <v>9.61</v>
      </c>
      <c r="K321" s="34">
        <v>60.75</v>
      </c>
      <c r="L321" s="34">
        <v>39.380000000000003</v>
      </c>
      <c r="M321" s="31"/>
      <c r="N321" s="109">
        <f>D321/D399*100</f>
        <v>8.5570607722418845</v>
      </c>
    </row>
    <row r="322" spans="1:14">
      <c r="A322" s="240"/>
      <c r="B322" s="197" t="s">
        <v>25</v>
      </c>
      <c r="C322" s="34">
        <v>0</v>
      </c>
      <c r="D322" s="34">
        <v>52.141399999999997</v>
      </c>
      <c r="E322" s="34">
        <v>30.593</v>
      </c>
      <c r="F322" s="31"/>
      <c r="G322" s="34">
        <v>9</v>
      </c>
      <c r="H322" s="34">
        <v>2050.62</v>
      </c>
      <c r="I322" s="31"/>
      <c r="J322" s="34"/>
      <c r="K322" s="34"/>
      <c r="L322" s="34"/>
      <c r="M322" s="31"/>
      <c r="N322" s="109">
        <f>D322/D400*100</f>
        <v>0.77033913453884639</v>
      </c>
    </row>
    <row r="323" spans="1:14">
      <c r="A323" s="240"/>
      <c r="B323" s="197" t="s">
        <v>26</v>
      </c>
      <c r="C323" s="34">
        <v>7.2042960000000003</v>
      </c>
      <c r="D323" s="34">
        <v>93.629798999999991</v>
      </c>
      <c r="E323" s="34">
        <v>94.597921999999997</v>
      </c>
      <c r="F323" s="31">
        <f>(D323-E323)/E323*100</f>
        <v>-1.0234083154596203</v>
      </c>
      <c r="G323" s="34">
        <v>1552</v>
      </c>
      <c r="H323" s="34">
        <v>371064.68800000002</v>
      </c>
      <c r="I323" s="31">
        <v>100</v>
      </c>
      <c r="J323" s="34">
        <v>0.56000000000000005</v>
      </c>
      <c r="K323" s="34">
        <v>31.61</v>
      </c>
      <c r="L323" s="34">
        <v>18.63</v>
      </c>
      <c r="M323" s="31">
        <f>(K323-L323)/L323*100</f>
        <v>69.672571121846488</v>
      </c>
      <c r="N323" s="109">
        <f>D323/D401*100</f>
        <v>5.8114642688294715</v>
      </c>
    </row>
    <row r="324" spans="1:14">
      <c r="A324" s="240"/>
      <c r="B324" s="197" t="s">
        <v>27</v>
      </c>
      <c r="C324" s="34">
        <v>0.115283</v>
      </c>
      <c r="D324" s="34">
        <v>8.462574</v>
      </c>
      <c r="E324" s="31">
        <v>6.0804719999999994</v>
      </c>
      <c r="F324" s="31">
        <f>(D324-E324)/E324*100</f>
        <v>39.176267894992378</v>
      </c>
      <c r="G324" s="34">
        <v>7</v>
      </c>
      <c r="H324" s="34">
        <v>745.30384500000002</v>
      </c>
      <c r="I324" s="31"/>
      <c r="J324" s="31"/>
      <c r="K324" s="31"/>
      <c r="L324" s="31"/>
      <c r="M324" s="31"/>
      <c r="N324" s="109">
        <f>D324/D402*100</f>
        <v>30.369207382281548</v>
      </c>
    </row>
    <row r="325" spans="1:14">
      <c r="A325" s="240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40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40"/>
      <c r="B327" s="14" t="s">
        <v>30</v>
      </c>
      <c r="C327" s="31">
        <v>0</v>
      </c>
      <c r="D327" s="31">
        <v>7.9805000000000001</v>
      </c>
      <c r="E327" s="31">
        <v>5.9651889999999996</v>
      </c>
      <c r="F327" s="31"/>
      <c r="G327" s="31">
        <v>3</v>
      </c>
      <c r="H327" s="31">
        <v>244.14384500000003</v>
      </c>
      <c r="I327" s="31"/>
      <c r="J327" s="31"/>
      <c r="K327" s="31"/>
      <c r="L327" s="31"/>
      <c r="M327" s="31"/>
      <c r="N327" s="109"/>
    </row>
    <row r="328" spans="1:14" ht="14.25" thickBot="1">
      <c r="A328" s="241"/>
      <c r="B328" s="15" t="s">
        <v>31</v>
      </c>
      <c r="C328" s="16">
        <f t="shared" ref="C328:L328" si="49">C316+C318+C319+C320+C321+C322+C323+C324</f>
        <v>76.671738000000005</v>
      </c>
      <c r="D328" s="16">
        <f t="shared" si="49"/>
        <v>780.35966999999994</v>
      </c>
      <c r="E328" s="16">
        <f t="shared" si="49"/>
        <v>816.68365399999982</v>
      </c>
      <c r="F328" s="16">
        <f>(D328-E328)/E328*100</f>
        <v>-4.447742258840397</v>
      </c>
      <c r="G328" s="16">
        <f t="shared" si="49"/>
        <v>6573</v>
      </c>
      <c r="H328" s="16">
        <f t="shared" si="49"/>
        <v>979022.64020800008</v>
      </c>
      <c r="I328" s="16">
        <f t="shared" si="49"/>
        <v>745</v>
      </c>
      <c r="J328" s="16">
        <f t="shared" si="49"/>
        <v>15.25</v>
      </c>
      <c r="K328" s="16">
        <f t="shared" si="49"/>
        <v>594.91999999999996</v>
      </c>
      <c r="L328" s="16">
        <f t="shared" si="49"/>
        <v>280.39</v>
      </c>
      <c r="M328" s="16">
        <f t="shared" ref="M328:M330" si="50">(K328-L328)/L328*100</f>
        <v>112.17589785655693</v>
      </c>
      <c r="N328" s="110">
        <f>D328/D406*100</f>
        <v>3.3943911368449378</v>
      </c>
    </row>
    <row r="329" spans="1:14" ht="14.25" thickTop="1">
      <c r="A329" s="240" t="s">
        <v>41</v>
      </c>
      <c r="B329" s="197" t="s">
        <v>19</v>
      </c>
      <c r="C329" s="71">
        <v>29.45</v>
      </c>
      <c r="D329" s="106">
        <v>319.16000000000003</v>
      </c>
      <c r="E329" s="106">
        <v>280.89999999999998</v>
      </c>
      <c r="F329" s="111">
        <f>(D329-E329)/E329*100</f>
        <v>13.620505517977946</v>
      </c>
      <c r="G329" s="72">
        <v>3724</v>
      </c>
      <c r="H329" s="72">
        <v>192095.84</v>
      </c>
      <c r="I329" s="72">
        <v>354</v>
      </c>
      <c r="J329" s="72">
        <v>13.26</v>
      </c>
      <c r="K329" s="107">
        <v>142.29</v>
      </c>
      <c r="L329" s="107">
        <v>113.89</v>
      </c>
      <c r="M329" s="34">
        <f t="shared" si="50"/>
        <v>24.936342084467462</v>
      </c>
      <c r="N329" s="109">
        <f>D329/D394*100</f>
        <v>2.5669744765632894</v>
      </c>
    </row>
    <row r="330" spans="1:14">
      <c r="A330" s="240"/>
      <c r="B330" s="197" t="s">
        <v>20</v>
      </c>
      <c r="C330" s="72">
        <v>13.53</v>
      </c>
      <c r="D330" s="107">
        <v>151.68</v>
      </c>
      <c r="E330" s="107">
        <v>134.59</v>
      </c>
      <c r="F330" s="117">
        <f>(D330-E330)/E330*100</f>
        <v>12.697823018054835</v>
      </c>
      <c r="G330" s="72">
        <v>1358</v>
      </c>
      <c r="H330" s="72">
        <v>23920</v>
      </c>
      <c r="I330" s="72">
        <v>199</v>
      </c>
      <c r="J330" s="72">
        <v>8.16</v>
      </c>
      <c r="K330" s="107">
        <v>87.98</v>
      </c>
      <c r="L330" s="107">
        <v>65.900000000000006</v>
      </c>
      <c r="M330" s="31">
        <f t="shared" si="50"/>
        <v>33.505311077389983</v>
      </c>
      <c r="N330" s="109">
        <f>D330/D395*100</f>
        <v>3.8235755379745067</v>
      </c>
    </row>
    <row r="331" spans="1:14">
      <c r="A331" s="240"/>
      <c r="B331" s="197" t="s">
        <v>21</v>
      </c>
      <c r="C331" s="72"/>
      <c r="D331" s="107">
        <v>16.399999999999999</v>
      </c>
      <c r="E331" s="107">
        <v>10.14</v>
      </c>
      <c r="F331" s="31"/>
      <c r="G331" s="72">
        <v>1</v>
      </c>
      <c r="H331" s="72">
        <v>12066</v>
      </c>
      <c r="I331" s="72"/>
      <c r="J331" s="72"/>
      <c r="K331" s="72"/>
      <c r="L331" s="107"/>
      <c r="M331" s="31"/>
      <c r="N331" s="109"/>
    </row>
    <row r="332" spans="1:14">
      <c r="A332" s="240"/>
      <c r="B332" s="197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40"/>
      <c r="B333" s="197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40"/>
      <c r="B334" s="197" t="s">
        <v>24</v>
      </c>
      <c r="C334" s="72"/>
      <c r="D334" s="107">
        <v>0.24</v>
      </c>
      <c r="E334" s="107">
        <v>2.61</v>
      </c>
      <c r="F334" s="117">
        <f>(D334-E334)/E334*100</f>
        <v>-90.804597701149433</v>
      </c>
      <c r="G334" s="72">
        <v>2</v>
      </c>
      <c r="H334" s="72">
        <v>205.1</v>
      </c>
      <c r="I334" s="72">
        <v>1</v>
      </c>
      <c r="J334" s="72"/>
      <c r="K334" s="72">
        <v>27.66</v>
      </c>
      <c r="L334" s="107">
        <v>1.1100000000000001</v>
      </c>
      <c r="M334" s="31">
        <f>(K334-L334)/L334*100</f>
        <v>2391.8918918918916</v>
      </c>
      <c r="N334" s="109">
        <f>D334/D399*100</f>
        <v>1.8318884999112394E-2</v>
      </c>
    </row>
    <row r="335" spans="1:14">
      <c r="A335" s="240"/>
      <c r="B335" s="197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38"/>
      <c r="M335" s="31"/>
      <c r="N335" s="109"/>
    </row>
    <row r="336" spans="1:14">
      <c r="A336" s="240"/>
      <c r="B336" s="197" t="s">
        <v>26</v>
      </c>
      <c r="C336" s="72">
        <v>0.47</v>
      </c>
      <c r="D336" s="107">
        <v>34.18</v>
      </c>
      <c r="E336" s="107">
        <v>44.86</v>
      </c>
      <c r="F336" s="117">
        <f>(D336-E336)/E336*100</f>
        <v>-23.807400802496655</v>
      </c>
      <c r="G336" s="72">
        <v>304</v>
      </c>
      <c r="H336" s="72">
        <v>28881.62</v>
      </c>
      <c r="I336" s="72">
        <v>27</v>
      </c>
      <c r="J336" s="72">
        <v>0.15</v>
      </c>
      <c r="K336" s="107">
        <v>7.2</v>
      </c>
      <c r="L336" s="107">
        <v>5.66</v>
      </c>
      <c r="M336" s="31">
        <f>(K336-L336)/L336*100</f>
        <v>27.208480565371023</v>
      </c>
      <c r="N336" s="109">
        <f>D336/D401*100</f>
        <v>2.1215024578723209</v>
      </c>
    </row>
    <row r="337" spans="1:14">
      <c r="A337" s="240"/>
      <c r="B337" s="197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40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1"/>
      <c r="M338" s="31"/>
      <c r="N338" s="109"/>
    </row>
    <row r="339" spans="1:14">
      <c r="A339" s="240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1"/>
      <c r="M339" s="31"/>
      <c r="N339" s="109"/>
    </row>
    <row r="340" spans="1:14">
      <c r="A340" s="240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1"/>
      <c r="M340" s="31"/>
      <c r="N340" s="109"/>
    </row>
    <row r="341" spans="1:14" ht="14.25" thickBot="1">
      <c r="A341" s="241"/>
      <c r="B341" s="15" t="s">
        <v>31</v>
      </c>
      <c r="C341" s="16">
        <f t="shared" ref="C341:L341" si="51">C329+C331+C332+C333+C334+C335+C336+C337</f>
        <v>29.919999999999998</v>
      </c>
      <c r="D341" s="16">
        <f t="shared" si="51"/>
        <v>369.98</v>
      </c>
      <c r="E341" s="16">
        <f t="shared" si="51"/>
        <v>338.51</v>
      </c>
      <c r="F341" s="16">
        <f>(D341-E341)/E341*100</f>
        <v>9.2966234380077477</v>
      </c>
      <c r="G341" s="16">
        <f t="shared" si="51"/>
        <v>4031</v>
      </c>
      <c r="H341" s="16">
        <f t="shared" si="51"/>
        <v>233248.56</v>
      </c>
      <c r="I341" s="16">
        <f t="shared" si="51"/>
        <v>382</v>
      </c>
      <c r="J341" s="16">
        <f t="shared" si="51"/>
        <v>13.41</v>
      </c>
      <c r="K341" s="16">
        <f t="shared" si="51"/>
        <v>177.14999999999998</v>
      </c>
      <c r="L341" s="16">
        <f t="shared" si="51"/>
        <v>120.66</v>
      </c>
      <c r="M341" s="16">
        <f t="shared" ref="M341:M343" si="52">(K341-L341)/L341*100</f>
        <v>46.817503729487804</v>
      </c>
      <c r="N341" s="110">
        <f>D341/D406*100</f>
        <v>1.6093307753973118</v>
      </c>
    </row>
    <row r="342" spans="1:14" ht="14.25" thickTop="1">
      <c r="A342" s="239" t="s">
        <v>66</v>
      </c>
      <c r="B342" s="18" t="s">
        <v>19</v>
      </c>
      <c r="C342" s="32">
        <v>69.077282999999994</v>
      </c>
      <c r="D342" s="32">
        <v>670.39542600000004</v>
      </c>
      <c r="E342" s="32">
        <v>514.38760000000002</v>
      </c>
      <c r="F342" s="111">
        <f>(D342-E342)/E342*100</f>
        <v>30.328846574062052</v>
      </c>
      <c r="G342" s="31">
        <v>5426</v>
      </c>
      <c r="H342" s="31">
        <v>544728.17174799996</v>
      </c>
      <c r="I342" s="31">
        <v>594</v>
      </c>
      <c r="J342" s="34">
        <v>11.177455999999999</v>
      </c>
      <c r="K342" s="31">
        <v>170.631529</v>
      </c>
      <c r="L342" s="31">
        <v>143.44281100000001</v>
      </c>
      <c r="M342" s="111">
        <f t="shared" si="52"/>
        <v>18.954395699900214</v>
      </c>
      <c r="N342" s="112">
        <f>D342/D394*100</f>
        <v>5.3919286494133774</v>
      </c>
    </row>
    <row r="343" spans="1:14">
      <c r="A343" s="240"/>
      <c r="B343" s="197" t="s">
        <v>20</v>
      </c>
      <c r="C343" s="32">
        <v>24.581195000000001</v>
      </c>
      <c r="D343" s="32">
        <v>237.92465999999999</v>
      </c>
      <c r="E343" s="31">
        <v>202.098851</v>
      </c>
      <c r="F343" s="31">
        <f>(D343-E343)/E343*100</f>
        <v>17.726874162189073</v>
      </c>
      <c r="G343" s="31">
        <v>2760</v>
      </c>
      <c r="H343" s="31">
        <v>55200</v>
      </c>
      <c r="I343" s="31">
        <v>283</v>
      </c>
      <c r="J343" s="34">
        <v>6.1884400000000097</v>
      </c>
      <c r="K343" s="31">
        <v>66.636567999999997</v>
      </c>
      <c r="L343" s="31">
        <v>70.516446000000002</v>
      </c>
      <c r="M343" s="31">
        <f t="shared" si="52"/>
        <v>-5.5020895409278072</v>
      </c>
      <c r="N343" s="109">
        <f>D343/D395*100</f>
        <v>5.9976457664616394</v>
      </c>
    </row>
    <row r="344" spans="1:14">
      <c r="A344" s="240"/>
      <c r="B344" s="197" t="s">
        <v>21</v>
      </c>
      <c r="C344" s="32">
        <v>0</v>
      </c>
      <c r="D344" s="32">
        <v>1.122077</v>
      </c>
      <c r="E344" s="31">
        <v>0.17452899999999999</v>
      </c>
      <c r="F344" s="31">
        <f>(D344-E344)/E344*100</f>
        <v>542.91722292570296</v>
      </c>
      <c r="G344" s="31">
        <v>18</v>
      </c>
      <c r="H344" s="31">
        <v>1458.785077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0.3331377653928968</v>
      </c>
    </row>
    <row r="345" spans="1:14">
      <c r="A345" s="240"/>
      <c r="B345" s="197" t="s">
        <v>22</v>
      </c>
      <c r="C345" s="32">
        <v>0.60622100000000001</v>
      </c>
      <c r="D345" s="32">
        <v>6.3130059999999997</v>
      </c>
      <c r="E345" s="31">
        <v>-4.1603760000000003</v>
      </c>
      <c r="F345" s="31">
        <f>(D345-E345)/E345*100</f>
        <v>-251.74123684974629</v>
      </c>
      <c r="G345" s="31">
        <v>184</v>
      </c>
      <c r="H345" s="31">
        <v>48616.641624000004</v>
      </c>
      <c r="I345" s="31">
        <v>1</v>
      </c>
      <c r="J345" s="34">
        <v>0</v>
      </c>
      <c r="K345" s="31">
        <v>0</v>
      </c>
      <c r="L345" s="31">
        <v>0.06</v>
      </c>
      <c r="M345" s="31"/>
      <c r="N345" s="109">
        <f>D345/D397*100</f>
        <v>1.4445743029495697</v>
      </c>
    </row>
    <row r="346" spans="1:14">
      <c r="A346" s="240"/>
      <c r="B346" s="197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40"/>
      <c r="B347" s="197" t="s">
        <v>24</v>
      </c>
      <c r="C347" s="32">
        <v>1.7156610000000101</v>
      </c>
      <c r="D347" s="32">
        <v>157.875113</v>
      </c>
      <c r="E347" s="31">
        <v>132.86342400000001</v>
      </c>
      <c r="F347" s="31">
        <f>(D347-E347)/E347*100</f>
        <v>18.825112470381605</v>
      </c>
      <c r="G347" s="31">
        <v>292</v>
      </c>
      <c r="H347" s="31">
        <v>290578.20968999999</v>
      </c>
      <c r="I347" s="31">
        <v>14</v>
      </c>
      <c r="J347" s="34">
        <v>0.98000000000000398</v>
      </c>
      <c r="K347" s="31">
        <v>63.025500000000001</v>
      </c>
      <c r="L347" s="31">
        <v>2.8864999999999998</v>
      </c>
      <c r="M347" s="31"/>
      <c r="N347" s="109">
        <f>D347/D399*100</f>
        <v>12.050400163620308</v>
      </c>
    </row>
    <row r="348" spans="1:14">
      <c r="A348" s="240"/>
      <c r="B348" s="197" t="s">
        <v>25</v>
      </c>
      <c r="C348" s="32">
        <v>0</v>
      </c>
      <c r="D348" s="32">
        <v>0</v>
      </c>
      <c r="E348" s="33">
        <v>9.0525000000000002</v>
      </c>
      <c r="F348" s="31"/>
      <c r="G348" s="31">
        <v>0</v>
      </c>
      <c r="H348" s="31">
        <v>0</v>
      </c>
      <c r="I348" s="31">
        <v>2</v>
      </c>
      <c r="J348" s="34">
        <v>0</v>
      </c>
      <c r="K348" s="31">
        <v>2.8220000000000001</v>
      </c>
      <c r="L348" s="33">
        <v>6.4059999999999997</v>
      </c>
      <c r="M348" s="31"/>
      <c r="N348" s="109"/>
    </row>
    <row r="349" spans="1:14">
      <c r="A349" s="240"/>
      <c r="B349" s="197" t="s">
        <v>26</v>
      </c>
      <c r="C349" s="32">
        <v>4.43059099999999</v>
      </c>
      <c r="D349" s="32">
        <v>84.728733000000005</v>
      </c>
      <c r="E349" s="31">
        <v>59.543509</v>
      </c>
      <c r="F349" s="31">
        <f>(D349-E349)/E349*100</f>
        <v>42.297178018178279</v>
      </c>
      <c r="G349" s="31">
        <v>2899</v>
      </c>
      <c r="H349" s="31">
        <v>497365.53080000001</v>
      </c>
      <c r="I349" s="31">
        <v>32736</v>
      </c>
      <c r="J349" s="34">
        <v>17.345808000000002</v>
      </c>
      <c r="K349" s="31">
        <v>26.136863000000002</v>
      </c>
      <c r="L349" s="31">
        <v>12.338547999999999</v>
      </c>
      <c r="M349" s="31">
        <f>(K349-L349)/L349*100</f>
        <v>111.83094639661006</v>
      </c>
      <c r="N349" s="109">
        <f>D349/D401*100</f>
        <v>5.2589881600909187</v>
      </c>
    </row>
    <row r="350" spans="1:14">
      <c r="A350" s="240"/>
      <c r="B350" s="197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40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40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40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41"/>
      <c r="B354" s="15" t="s">
        <v>31</v>
      </c>
      <c r="C354" s="16">
        <f t="shared" ref="C354:L354" si="53">C342+C344+C345+C346+C347+C348+C349+C350</f>
        <v>75.829756000000003</v>
      </c>
      <c r="D354" s="16">
        <f t="shared" si="53"/>
        <v>920.43435499999998</v>
      </c>
      <c r="E354" s="16">
        <f t="shared" si="53"/>
        <v>711.86118599999998</v>
      </c>
      <c r="F354" s="16">
        <f>(D354-E354)/E354*100</f>
        <v>29.299696781051921</v>
      </c>
      <c r="G354" s="16">
        <f t="shared" si="53"/>
        <v>8819</v>
      </c>
      <c r="H354" s="16">
        <f t="shared" si="53"/>
        <v>1382747.3389390002</v>
      </c>
      <c r="I354" s="16">
        <f t="shared" si="53"/>
        <v>33347</v>
      </c>
      <c r="J354" s="16">
        <f t="shared" si="53"/>
        <v>29.503264000000005</v>
      </c>
      <c r="K354" s="16">
        <f t="shared" si="53"/>
        <v>262.61589199999997</v>
      </c>
      <c r="L354" s="16">
        <f t="shared" si="53"/>
        <v>165.13385900000003</v>
      </c>
      <c r="M354" s="16">
        <f t="shared" ref="M354:M356" si="54">(K354-L354)/L354*100</f>
        <v>59.032129201316565</v>
      </c>
      <c r="N354" s="110">
        <f>D354/D406*100</f>
        <v>4.0036848863032448</v>
      </c>
    </row>
    <row r="355" spans="1:14" ht="15" thickTop="1" thickBot="1">
      <c r="A355" s="239" t="s">
        <v>43</v>
      </c>
      <c r="B355" s="18" t="s">
        <v>19</v>
      </c>
      <c r="C355" s="94">
        <v>9.7200000000000006</v>
      </c>
      <c r="D355" s="94">
        <v>91.71</v>
      </c>
      <c r="E355" s="94">
        <v>95.53</v>
      </c>
      <c r="F355" s="111">
        <f>(D355-E355)/E355*100</f>
        <v>-3.9987438500994532</v>
      </c>
      <c r="G355" s="95">
        <v>889</v>
      </c>
      <c r="H355" s="95">
        <v>85548.53</v>
      </c>
      <c r="I355" s="95">
        <v>80</v>
      </c>
      <c r="J355" s="95">
        <v>0.12</v>
      </c>
      <c r="K355" s="95">
        <v>22.45</v>
      </c>
      <c r="L355" s="95">
        <v>17.02</v>
      </c>
      <c r="M355" s="111">
        <f t="shared" si="54"/>
        <v>31.903642773207991</v>
      </c>
      <c r="N355" s="112">
        <f>D355/D394*100</f>
        <v>0.73761508098013295</v>
      </c>
    </row>
    <row r="356" spans="1:14" ht="14.25" thickBot="1">
      <c r="A356" s="244"/>
      <c r="B356" s="197" t="s">
        <v>20</v>
      </c>
      <c r="C356" s="95">
        <v>3.29</v>
      </c>
      <c r="D356" s="95">
        <v>36.65</v>
      </c>
      <c r="E356" s="95">
        <v>38.29</v>
      </c>
      <c r="F356" s="31">
        <f>(D356-E356)/E356*100</f>
        <v>-4.283102637764431</v>
      </c>
      <c r="G356" s="95">
        <v>478</v>
      </c>
      <c r="H356" s="95">
        <v>9560</v>
      </c>
      <c r="I356" s="95">
        <v>39</v>
      </c>
      <c r="J356" s="95">
        <v>0.12</v>
      </c>
      <c r="K356" s="95">
        <v>16.77</v>
      </c>
      <c r="L356" s="95">
        <v>3.23</v>
      </c>
      <c r="M356" s="31">
        <f t="shared" si="54"/>
        <v>419.19504643962841</v>
      </c>
      <c r="N356" s="109">
        <f>D356/D395*100</f>
        <v>0.92387950597814916</v>
      </c>
    </row>
    <row r="357" spans="1:14" ht="14.25" thickBot="1">
      <c r="A357" s="244"/>
      <c r="B357" s="197" t="s">
        <v>21</v>
      </c>
      <c r="C357" s="95"/>
      <c r="D357" s="95">
        <v>1.74</v>
      </c>
      <c r="E357" s="95">
        <v>0.74</v>
      </c>
      <c r="F357" s="31">
        <f>(D357-E357)/E357*100</f>
        <v>135.13513513513513</v>
      </c>
      <c r="G357" s="95">
        <v>2</v>
      </c>
      <c r="H357" s="95">
        <v>1226.46</v>
      </c>
      <c r="I357" s="95"/>
      <c r="J357" s="95"/>
      <c r="K357" s="95"/>
      <c r="L357" s="95"/>
      <c r="M357" s="31"/>
      <c r="N357" s="109">
        <f>D357/D396*100</f>
        <v>0.51659530654637831</v>
      </c>
    </row>
    <row r="358" spans="1:14" ht="14.25" thickBot="1">
      <c r="A358" s="244"/>
      <c r="B358" s="197" t="s">
        <v>22</v>
      </c>
      <c r="C358" s="95"/>
      <c r="D358" s="95"/>
      <c r="E358" s="95">
        <v>1.4999999999999999E-2</v>
      </c>
      <c r="F358" s="31">
        <f>(D358-E358)/E358*100</f>
        <v>-100</v>
      </c>
      <c r="G358" s="95">
        <v>0</v>
      </c>
      <c r="H358" s="95"/>
      <c r="I358" s="95"/>
      <c r="J358" s="95"/>
      <c r="K358" s="95"/>
      <c r="L358" s="95"/>
      <c r="M358" s="31"/>
      <c r="N358" s="109">
        <f>D358/D397*100</f>
        <v>0</v>
      </c>
    </row>
    <row r="359" spans="1:14" ht="14.25" thickBot="1">
      <c r="A359" s="244"/>
      <c r="B359" s="197" t="s">
        <v>23</v>
      </c>
      <c r="C359" s="95"/>
      <c r="D359" s="95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44"/>
      <c r="B360" s="197" t="s">
        <v>24</v>
      </c>
      <c r="C360" s="95">
        <v>0.05</v>
      </c>
      <c r="D360" s="95">
        <v>0.88</v>
      </c>
      <c r="E360" s="95">
        <v>0.73</v>
      </c>
      <c r="F360" s="31">
        <f>(D360-E360)/E360*100</f>
        <v>20.547945205479458</v>
      </c>
      <c r="G360" s="95">
        <v>1</v>
      </c>
      <c r="H360" s="95">
        <v>1121.56</v>
      </c>
      <c r="I360" s="95">
        <v>2</v>
      </c>
      <c r="J360" s="95">
        <v>0.44</v>
      </c>
      <c r="K360" s="95">
        <v>0.44</v>
      </c>
      <c r="L360" s="95">
        <v>1.19</v>
      </c>
      <c r="M360" s="31">
        <f>(K360-L360)/L360*100</f>
        <v>-63.02521008403361</v>
      </c>
      <c r="N360" s="109">
        <f>D360/D399*100</f>
        <v>6.7169244996745439E-2</v>
      </c>
    </row>
    <row r="361" spans="1:14" ht="14.25" thickBot="1">
      <c r="A361" s="244"/>
      <c r="B361" s="197" t="s">
        <v>25</v>
      </c>
      <c r="C361" s="95">
        <v>0</v>
      </c>
      <c r="D361" s="95">
        <v>1462.81</v>
      </c>
      <c r="E361" s="95">
        <v>1243.51</v>
      </c>
      <c r="F361" s="31">
        <f>(D361-E361)/E361*100</f>
        <v>17.635563847496197</v>
      </c>
      <c r="G361" s="95">
        <v>218</v>
      </c>
      <c r="H361" s="95">
        <v>26187.03</v>
      </c>
      <c r="I361" s="95">
        <v>391</v>
      </c>
      <c r="J361" s="95">
        <v>55.97</v>
      </c>
      <c r="K361" s="95">
        <v>300.87</v>
      </c>
      <c r="L361" s="95">
        <v>209.49</v>
      </c>
      <c r="M361" s="31">
        <f>(K361-L361)/L361*100</f>
        <v>43.620220535586419</v>
      </c>
      <c r="N361" s="109">
        <f>D361/D400*100</f>
        <v>21.611613600608536</v>
      </c>
    </row>
    <row r="362" spans="1:14" ht="14.25" thickBot="1">
      <c r="A362" s="244"/>
      <c r="B362" s="197" t="s">
        <v>26</v>
      </c>
      <c r="C362" s="95">
        <v>0.13</v>
      </c>
      <c r="D362" s="95">
        <v>1.8</v>
      </c>
      <c r="E362" s="95">
        <v>1.35</v>
      </c>
      <c r="F362" s="31">
        <f>(D362-E362)/E362*100</f>
        <v>33.333333333333329</v>
      </c>
      <c r="G362" s="95">
        <v>175</v>
      </c>
      <c r="H362" s="95">
        <v>6364.36</v>
      </c>
      <c r="I362" s="95">
        <v>2</v>
      </c>
      <c r="J362" s="95"/>
      <c r="K362" s="95">
        <v>0.62</v>
      </c>
      <c r="L362" s="95">
        <v>0.63</v>
      </c>
      <c r="M362" s="31">
        <f>(K362-L362)/L362*100</f>
        <v>-1.5873015873015885</v>
      </c>
      <c r="N362" s="109">
        <f>D362/D401*100</f>
        <v>0.11172335939643584</v>
      </c>
    </row>
    <row r="363" spans="1:14" ht="14.25" thickBot="1">
      <c r="A363" s="244"/>
      <c r="B363" s="197" t="s">
        <v>27</v>
      </c>
      <c r="C363" s="95"/>
      <c r="D363" s="95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44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44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44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45"/>
      <c r="B367" s="15" t="s">
        <v>31</v>
      </c>
      <c r="C367" s="16">
        <f t="shared" ref="C367:L367" si="55">C355+C357+C358+C359+C360+C361+C362+C363</f>
        <v>9.9000000000000021</v>
      </c>
      <c r="D367" s="16">
        <f t="shared" si="55"/>
        <v>1558.9399999999998</v>
      </c>
      <c r="E367" s="16">
        <f t="shared" si="55"/>
        <v>1341.875</v>
      </c>
      <c r="F367" s="16">
        <f>(D367-E367)/E367*100</f>
        <v>16.176245924545864</v>
      </c>
      <c r="G367" s="16">
        <f t="shared" si="55"/>
        <v>1285</v>
      </c>
      <c r="H367" s="16">
        <f t="shared" si="55"/>
        <v>120447.94</v>
      </c>
      <c r="I367" s="16">
        <f t="shared" si="55"/>
        <v>475</v>
      </c>
      <c r="J367" s="16">
        <f t="shared" si="55"/>
        <v>56.53</v>
      </c>
      <c r="K367" s="16">
        <f t="shared" si="55"/>
        <v>324.38</v>
      </c>
      <c r="L367" s="16">
        <f t="shared" si="55"/>
        <v>228.33</v>
      </c>
      <c r="M367" s="16">
        <f>(K367-L367)/L367*100</f>
        <v>42.0663075373363</v>
      </c>
      <c r="N367" s="110">
        <f>D367/D406*100</f>
        <v>6.7810425401315877</v>
      </c>
    </row>
    <row r="368" spans="1:14" ht="14.25" thickTop="1">
      <c r="A368" s="242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43"/>
      <c r="B369" s="197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43"/>
      <c r="B370" s="197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43"/>
      <c r="B371" s="197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43"/>
      <c r="B372" s="197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43"/>
      <c r="B373" s="197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43"/>
      <c r="B374" s="197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4">
        <f>D374/D400*100</f>
        <v>0</v>
      </c>
    </row>
    <row r="375" spans="1:14">
      <c r="A375" s="243"/>
      <c r="B375" s="197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/>
    </row>
    <row r="376" spans="1:14">
      <c r="A376" s="243"/>
      <c r="B376" s="197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/>
    </row>
    <row r="377" spans="1:14">
      <c r="A377" s="243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43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43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41"/>
      <c r="B380" s="15" t="s">
        <v>31</v>
      </c>
      <c r="C380" s="16">
        <f t="shared" ref="C380:L380" si="56">C368+C370+C371+C372+C373+C374+C375+C376</f>
        <v>0</v>
      </c>
      <c r="D380" s="16">
        <f t="shared" si="56"/>
        <v>0</v>
      </c>
      <c r="E380" s="16">
        <f t="shared" si="56"/>
        <v>0</v>
      </c>
      <c r="F380" s="16" t="e">
        <f>(D380-E380)/E380*100</f>
        <v>#DIV/0!</v>
      </c>
      <c r="G380" s="16">
        <f t="shared" si="56"/>
        <v>0</v>
      </c>
      <c r="H380" s="16">
        <f t="shared" si="56"/>
        <v>0</v>
      </c>
      <c r="I380" s="16">
        <f t="shared" si="56"/>
        <v>0</v>
      </c>
      <c r="J380" s="16">
        <f t="shared" si="56"/>
        <v>0</v>
      </c>
      <c r="K380" s="16">
        <f t="shared" si="56"/>
        <v>0</v>
      </c>
      <c r="L380" s="16">
        <f t="shared" si="56"/>
        <v>0</v>
      </c>
      <c r="M380" s="16" t="e">
        <f>(K380-L380)/L380*100</f>
        <v>#DIV/0!</v>
      </c>
      <c r="N380" s="110">
        <f>D380/D406*100</f>
        <v>0</v>
      </c>
    </row>
    <row r="381" spans="1:14" ht="14.25" thickTop="1">
      <c r="A381" s="242" t="s">
        <v>118</v>
      </c>
      <c r="B381" s="18" t="s">
        <v>19</v>
      </c>
      <c r="C381" s="34">
        <v>77.365995999999996</v>
      </c>
      <c r="D381" s="34">
        <v>670.97016700000006</v>
      </c>
      <c r="E381" s="34">
        <v>716.65418499999998</v>
      </c>
      <c r="F381" s="34">
        <f>(D381-E381)/E381*100</f>
        <v>-6.374625161785656</v>
      </c>
      <c r="G381" s="34">
        <v>5305</v>
      </c>
      <c r="H381" s="34">
        <v>616231.50091099995</v>
      </c>
      <c r="I381" s="34">
        <v>798</v>
      </c>
      <c r="J381" s="34">
        <v>26.565601000000001</v>
      </c>
      <c r="K381" s="34">
        <v>322.65446899999995</v>
      </c>
      <c r="L381" s="34">
        <v>313.779111</v>
      </c>
      <c r="M381" s="34">
        <f>(K381-L381)/L381*100</f>
        <v>2.8285369193999497</v>
      </c>
      <c r="N381" s="114" t="e">
        <f>D381/D407*100</f>
        <v>#DIV/0!</v>
      </c>
    </row>
    <row r="382" spans="1:14">
      <c r="A382" s="243"/>
      <c r="B382" s="197" t="s">
        <v>20</v>
      </c>
      <c r="C382" s="34">
        <v>24.806257000000002</v>
      </c>
      <c r="D382" s="34">
        <v>212.089574</v>
      </c>
      <c r="E382" s="34">
        <v>211.378805</v>
      </c>
      <c r="F382" s="31">
        <f>(D382-E382)/E382*100</f>
        <v>0.33625367500776587</v>
      </c>
      <c r="G382" s="34">
        <v>2549</v>
      </c>
      <c r="H382" s="34">
        <v>50900</v>
      </c>
      <c r="I382" s="34">
        <v>349</v>
      </c>
      <c r="J382" s="34">
        <v>8.3384</v>
      </c>
      <c r="K382" s="34">
        <v>92.610584999999986</v>
      </c>
      <c r="L382" s="34">
        <v>54.072341000000009</v>
      </c>
      <c r="M382" s="31">
        <f>(K382-L382)/L382*100</f>
        <v>71.271639598514838</v>
      </c>
      <c r="N382" s="114"/>
    </row>
    <row r="383" spans="1:14">
      <c r="A383" s="243"/>
      <c r="B383" s="197" t="s">
        <v>21</v>
      </c>
      <c r="C383" s="34">
        <v>0</v>
      </c>
      <c r="D383" s="34">
        <v>0.19811300000000004</v>
      </c>
      <c r="E383" s="34">
        <v>5.3302000000000002E-2</v>
      </c>
      <c r="F383" s="31">
        <f>(D383-E383)/E383*100</f>
        <v>271.68023713931939</v>
      </c>
      <c r="G383" s="34">
        <v>2</v>
      </c>
      <c r="H383" s="34">
        <v>120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4"/>
    </row>
    <row r="384" spans="1:14">
      <c r="A384" s="243"/>
      <c r="B384" s="197" t="s">
        <v>22</v>
      </c>
      <c r="C384" s="34">
        <v>1.7336309999999999</v>
      </c>
      <c r="D384" s="34">
        <v>14.770344</v>
      </c>
      <c r="E384" s="34">
        <v>2.5631380000000004</v>
      </c>
      <c r="F384" s="31">
        <f>(D384-E384)/E384*100</f>
        <v>476.26019355961313</v>
      </c>
      <c r="G384" s="34">
        <v>1239</v>
      </c>
      <c r="H384" s="34">
        <v>224405.32</v>
      </c>
      <c r="I384" s="34">
        <v>3</v>
      </c>
      <c r="J384" s="34">
        <v>9.9399999999999988E-2</v>
      </c>
      <c r="K384" s="34">
        <v>0.32652999999999999</v>
      </c>
      <c r="L384" s="34">
        <v>0.15</v>
      </c>
      <c r="M384" s="31">
        <f>(K384-L384)/L384*100</f>
        <v>117.68666666666667</v>
      </c>
      <c r="N384" s="114"/>
    </row>
    <row r="385" spans="1:14">
      <c r="A385" s="243"/>
      <c r="B385" s="197" t="s">
        <v>23</v>
      </c>
      <c r="C385" s="34">
        <v>0</v>
      </c>
      <c r="D385" s="34">
        <v>1.1132E-2</v>
      </c>
      <c r="E385" s="34">
        <v>0</v>
      </c>
      <c r="F385" s="34" t="e">
        <f>(D385-E385)/E385*100</f>
        <v>#DIV/0!</v>
      </c>
      <c r="G385" s="34">
        <v>2</v>
      </c>
      <c r="H385" s="34">
        <v>0.6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57">(K385-L385)/L385*100</f>
        <v>#DIV/0!</v>
      </c>
      <c r="N385" s="114"/>
    </row>
    <row r="386" spans="1:14">
      <c r="A386" s="243"/>
      <c r="B386" s="197" t="s">
        <v>24</v>
      </c>
      <c r="C386" s="34">
        <v>29.091867999999998</v>
      </c>
      <c r="D386" s="34">
        <v>157.01682199999999</v>
      </c>
      <c r="E386" s="34">
        <v>127.506235</v>
      </c>
      <c r="F386" s="31">
        <f>(D386-E386)/E386*100</f>
        <v>23.144426623529419</v>
      </c>
      <c r="G386" s="34">
        <v>1662</v>
      </c>
      <c r="H386" s="34">
        <v>37235.94</v>
      </c>
      <c r="I386" s="34">
        <v>13</v>
      </c>
      <c r="J386" s="34">
        <v>6</v>
      </c>
      <c r="K386" s="34">
        <v>16.909580999999999</v>
      </c>
      <c r="L386" s="34">
        <v>7.5853690000000009</v>
      </c>
      <c r="M386" s="31">
        <f t="shared" si="57"/>
        <v>122.92364418922794</v>
      </c>
      <c r="N386" s="114"/>
    </row>
    <row r="387" spans="1:14">
      <c r="A387" s="243"/>
      <c r="B387" s="197" t="s">
        <v>25</v>
      </c>
      <c r="C387" s="33"/>
      <c r="D387" s="33"/>
      <c r="E387" s="33"/>
      <c r="F387" s="31" t="e">
        <f>(D387-E387)/E387*100</f>
        <v>#DIV/0!</v>
      </c>
      <c r="G387" s="33"/>
      <c r="H387" s="33"/>
      <c r="I387" s="33"/>
      <c r="J387" s="33"/>
      <c r="K387" s="33"/>
      <c r="L387" s="33"/>
      <c r="M387" s="31" t="e">
        <f t="shared" si="57"/>
        <v>#DIV/0!</v>
      </c>
      <c r="N387" s="114" t="e">
        <f>D387/D413*100</f>
        <v>#VALUE!</v>
      </c>
    </row>
    <row r="388" spans="1:14">
      <c r="A388" s="243"/>
      <c r="B388" s="197" t="s">
        <v>26</v>
      </c>
      <c r="C388" s="34">
        <v>3.2056649999999998</v>
      </c>
      <c r="D388" s="34">
        <v>38.370065000000004</v>
      </c>
      <c r="E388" s="34">
        <v>37.336711000000001</v>
      </c>
      <c r="F388" s="31">
        <f>(D388-E388)/E388*100</f>
        <v>2.7676621007136992</v>
      </c>
      <c r="G388" s="34">
        <v>2181</v>
      </c>
      <c r="H388" s="34">
        <v>156632.47</v>
      </c>
      <c r="I388" s="34">
        <v>58</v>
      </c>
      <c r="J388" s="34">
        <v>1.233042</v>
      </c>
      <c r="K388" s="34">
        <v>11.319812000000002</v>
      </c>
      <c r="L388" s="34">
        <v>7.7702980000000004</v>
      </c>
      <c r="M388" s="31">
        <f t="shared" si="57"/>
        <v>45.68053889310297</v>
      </c>
      <c r="N388" s="114"/>
    </row>
    <row r="389" spans="1:14">
      <c r="A389" s="243"/>
      <c r="B389" s="197" t="s">
        <v>27</v>
      </c>
      <c r="C389" s="34">
        <v>4.7726420000000003</v>
      </c>
      <c r="D389" s="34">
        <v>6.3979720000000002</v>
      </c>
      <c r="E389" s="34">
        <v>1.246227</v>
      </c>
      <c r="F389" s="34">
        <f>(D389-E389)/E389*100</f>
        <v>413.38736843287779</v>
      </c>
      <c r="G389" s="34">
        <v>7</v>
      </c>
      <c r="H389" s="34">
        <v>301.8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57"/>
        <v>#DIV/0!</v>
      </c>
      <c r="N389" s="114"/>
    </row>
    <row r="390" spans="1:14">
      <c r="A390" s="243"/>
      <c r="B390" s="14" t="s">
        <v>28</v>
      </c>
      <c r="C390" s="34"/>
      <c r="D390" s="34"/>
      <c r="E390" s="34"/>
      <c r="F390" s="31" t="e">
        <f>(D390-E390)/E390*100</f>
        <v>#DIV/0!</v>
      </c>
      <c r="G390" s="34"/>
      <c r="H390" s="34"/>
      <c r="I390" s="34"/>
      <c r="J390" s="34"/>
      <c r="K390" s="34"/>
      <c r="L390" s="34"/>
      <c r="M390" s="31" t="e">
        <f t="shared" si="57"/>
        <v>#DIV/0!</v>
      </c>
      <c r="N390" s="114"/>
    </row>
    <row r="391" spans="1:14">
      <c r="A391" s="243"/>
      <c r="B391" s="14" t="s">
        <v>29</v>
      </c>
      <c r="C391" s="34">
        <v>0.129246</v>
      </c>
      <c r="D391" s="34">
        <v>0.129246</v>
      </c>
      <c r="E391" s="34"/>
      <c r="F391" s="31" t="e">
        <f>(D391-E391)/E391*100</f>
        <v>#DIV/0!</v>
      </c>
      <c r="G391" s="34">
        <v>2</v>
      </c>
      <c r="H391" s="34">
        <v>10</v>
      </c>
      <c r="I391" s="34">
        <v>0</v>
      </c>
      <c r="J391" s="34">
        <v>0</v>
      </c>
      <c r="K391" s="34">
        <v>0</v>
      </c>
      <c r="L391" s="34"/>
      <c r="M391" s="31" t="e">
        <f t="shared" si="57"/>
        <v>#DIV/0!</v>
      </c>
      <c r="N391" s="114"/>
    </row>
    <row r="392" spans="1:14">
      <c r="A392" s="243"/>
      <c r="B392" s="14" t="s">
        <v>30</v>
      </c>
      <c r="C392" s="34">
        <v>4.6433960000000001</v>
      </c>
      <c r="D392" s="34">
        <v>6.268726</v>
      </c>
      <c r="E392" s="34">
        <v>1.246227</v>
      </c>
      <c r="F392" s="31">
        <f>(D392-E392)/E392*100</f>
        <v>403.01638465544397</v>
      </c>
      <c r="G392" s="34">
        <v>5</v>
      </c>
      <c r="H392" s="34">
        <v>291.8</v>
      </c>
      <c r="I392" s="34">
        <v>0</v>
      </c>
      <c r="J392" s="34">
        <v>0</v>
      </c>
      <c r="K392" s="34">
        <v>0</v>
      </c>
      <c r="L392" s="34">
        <v>0</v>
      </c>
      <c r="M392" s="31" t="e">
        <f t="shared" si="57"/>
        <v>#DIV/0!</v>
      </c>
      <c r="N392" s="114"/>
    </row>
    <row r="393" spans="1:14" ht="14.25" thickBot="1">
      <c r="A393" s="241"/>
      <c r="B393" s="15" t="s">
        <v>31</v>
      </c>
      <c r="C393" s="16">
        <f t="shared" ref="C393:D393" si="58">C381+C383+C384+C385+C386+C387+C388+C389</f>
        <v>116.169802</v>
      </c>
      <c r="D393" s="16">
        <f t="shared" si="58"/>
        <v>887.73461499999996</v>
      </c>
      <c r="E393" s="16">
        <f t="shared" ref="E393" si="59">E381+E383+E384+E385+E386+E387+E388+E389</f>
        <v>885.35979799999996</v>
      </c>
      <c r="F393" s="16">
        <f>(D393-E393)/E393*100</f>
        <v>0.26823185391573512</v>
      </c>
      <c r="G393" s="16">
        <f t="shared" ref="G393:K393" si="60">G381+G383+G384+G385+G386+G387+G388+G389</f>
        <v>10398</v>
      </c>
      <c r="H393" s="16">
        <f t="shared" si="60"/>
        <v>1034927.6309110001</v>
      </c>
      <c r="I393" s="16">
        <f t="shared" si="60"/>
        <v>872</v>
      </c>
      <c r="J393" s="16">
        <f t="shared" si="60"/>
        <v>33.898043000000001</v>
      </c>
      <c r="K393" s="16">
        <f t="shared" si="60"/>
        <v>351.21039199999996</v>
      </c>
      <c r="L393" s="16">
        <f t="shared" ref="L393" si="61">L381+L383+L384+L385+L386+L387+L388+L389</f>
        <v>329.28477800000002</v>
      </c>
      <c r="M393" s="16">
        <f>(K393-L393)/L393*100</f>
        <v>6.6585568070200729</v>
      </c>
      <c r="N393" s="110">
        <f>D393/D406*100</f>
        <v>3.8614482845153355</v>
      </c>
    </row>
    <row r="394" spans="1:14" ht="15" thickTop="1" thickBot="1">
      <c r="A394" s="240" t="s">
        <v>48</v>
      </c>
      <c r="B394" s="199" t="s">
        <v>19</v>
      </c>
      <c r="C394" s="32">
        <f>C225+C238+C251+C264+C277+C290+C303+C316+C329+C342+C355+C368+C381</f>
        <v>1165.3804680000005</v>
      </c>
      <c r="D394" s="32">
        <f t="shared" ref="D394:E394" si="62">D225+D238+D251+D264+D277+D290+D303+D316+D329+D342+D355+D368+D381</f>
        <v>12433.314117999998</v>
      </c>
      <c r="E394" s="32">
        <f t="shared" si="62"/>
        <v>10942.459218999998</v>
      </c>
      <c r="F394" s="32">
        <f>(D394-E394)/E394*100</f>
        <v>13.624495820933433</v>
      </c>
      <c r="G394" s="32">
        <f>G225+G238+G251+G264+G277+G290+G303+G316+G329+G342+G355+G368+G381</f>
        <v>89441</v>
      </c>
      <c r="H394" s="32">
        <f t="shared" ref="H394:I394" si="63">H225+H238+H251+H264+H277+H290+H303+H316+H329+H342+H355+H368+H381</f>
        <v>11699485.797034999</v>
      </c>
      <c r="I394" s="32">
        <f t="shared" si="63"/>
        <v>8935</v>
      </c>
      <c r="J394" s="32">
        <f>J225+J238+J251+J264+J277+J290+J303+J316+J329+J342+J355+J368+J381</f>
        <v>826.03653200000008</v>
      </c>
      <c r="K394" s="32">
        <f t="shared" ref="K394" si="64">K225+K238+K251+K264+K277+K290+K303+K316+K329+K342+K355+K368+K381</f>
        <v>6430.7890790000001</v>
      </c>
      <c r="L394" s="32">
        <f>L225+L238+L251+L264+L277+L290+L303+L316+L329+L342+L355+L368+L381</f>
        <v>4490.2909760000002</v>
      </c>
      <c r="M394" s="32">
        <f t="shared" ref="M394:M406" si="65">(K394-L394)/L394*100</f>
        <v>43.215419966583468</v>
      </c>
      <c r="N394" s="113">
        <f>D394/D406*100</f>
        <v>54.082153225253471</v>
      </c>
    </row>
    <row r="395" spans="1:14" ht="14.25" thickBot="1">
      <c r="A395" s="244"/>
      <c r="B395" s="197" t="s">
        <v>20</v>
      </c>
      <c r="C395" s="32">
        <f>C226+C239+C252+C265+C278+C291+C304+C317+C330+C343+C356+C369+C382</f>
        <v>383.67975700000017</v>
      </c>
      <c r="D395" s="32">
        <f t="shared" ref="D395:E395" si="66">D226+D239+D252+D265+D278+D291+D304+D317+D330+D343+D356+D369+D382</f>
        <v>3966.9675280000006</v>
      </c>
      <c r="E395" s="32">
        <f t="shared" si="66"/>
        <v>3814.471074</v>
      </c>
      <c r="F395" s="31">
        <f>(D395-E395)/E395*100</f>
        <v>3.9978400947758912</v>
      </c>
      <c r="G395" s="32">
        <f>G226+G239+G252+G265+G278+G291+G304+G317+G330+G343+G356+G369+G382</f>
        <v>46654</v>
      </c>
      <c r="H395" s="32">
        <f t="shared" ref="H395:I395" si="67">H226+H239+H252+H265+H278+H291+H304+H317+H330+H343+H356+H369+H382</f>
        <v>929100</v>
      </c>
      <c r="I395" s="32">
        <f t="shared" si="67"/>
        <v>4971</v>
      </c>
      <c r="J395" s="32">
        <f>J226+J239+J252+J265+J278+J291+J304+J317+J330+J343+J356+J369+J382</f>
        <v>281.47124500000001</v>
      </c>
      <c r="K395" s="32">
        <f t="shared" ref="K395" si="68">K226+K239+K252+K265+K278+K291+K304+K317+K330+K343+K356+K369+K382</f>
        <v>2413.9005209999996</v>
      </c>
      <c r="L395" s="32">
        <f>L226+L239+L252+L265+L278+L291+L304+L317+L330+L343+L356+L369+L382</f>
        <v>1646.0173100000002</v>
      </c>
      <c r="M395" s="31">
        <f t="shared" si="65"/>
        <v>46.650980298621484</v>
      </c>
      <c r="N395" s="109">
        <f>D395/D406*100</f>
        <v>17.255427125282978</v>
      </c>
    </row>
    <row r="396" spans="1:14" ht="14.25" thickBot="1">
      <c r="A396" s="244"/>
      <c r="B396" s="197" t="s">
        <v>21</v>
      </c>
      <c r="C396" s="32">
        <f t="shared" ref="C396:E405" si="69">C227+C240+C253+C266+C279+C292+C305+C318+C331+C344+C357+C370+C383</f>
        <v>1.3538340000000131</v>
      </c>
      <c r="D396" s="32">
        <f t="shared" si="69"/>
        <v>336.82071400000001</v>
      </c>
      <c r="E396" s="32">
        <f t="shared" si="69"/>
        <v>262.99835100000001</v>
      </c>
      <c r="F396" s="31">
        <f>(D396-E396)/E396*100</f>
        <v>28.069515538521379</v>
      </c>
      <c r="G396" s="32">
        <f t="shared" ref="G396:I396" si="70">G227+G240+G253+G266+G279+G292+G305+G318+G331+G344+G357+G370+G383</f>
        <v>1056</v>
      </c>
      <c r="H396" s="32">
        <f t="shared" si="70"/>
        <v>358499.07417699991</v>
      </c>
      <c r="I396" s="32">
        <f t="shared" si="70"/>
        <v>32</v>
      </c>
      <c r="J396" s="32">
        <f t="shared" ref="J396:L396" si="71">J227+J240+J253+J266+J279+J292+J305+J318+J331+J344+J357+J370+J383</f>
        <v>6.1833479999999987</v>
      </c>
      <c r="K396" s="32">
        <f t="shared" si="71"/>
        <v>38.113548000000002</v>
      </c>
      <c r="L396" s="32">
        <f t="shared" si="71"/>
        <v>43.048579000000004</v>
      </c>
      <c r="M396" s="31">
        <f t="shared" si="65"/>
        <v>-11.46386504418648</v>
      </c>
      <c r="N396" s="109">
        <f>D396/D406*100</f>
        <v>1.4650952506392134</v>
      </c>
    </row>
    <row r="397" spans="1:14" ht="14.25" thickBot="1">
      <c r="A397" s="244"/>
      <c r="B397" s="197" t="s">
        <v>22</v>
      </c>
      <c r="C397" s="32">
        <f t="shared" si="69"/>
        <v>31.258542999999989</v>
      </c>
      <c r="D397" s="32">
        <f t="shared" si="69"/>
        <v>437.014973</v>
      </c>
      <c r="E397" s="32">
        <f t="shared" si="69"/>
        <v>255.39981799999993</v>
      </c>
      <c r="F397" s="31">
        <f>(D397-E397)/E397*100</f>
        <v>71.11013485530367</v>
      </c>
      <c r="G397" s="32">
        <f t="shared" ref="G397:I397" si="72">G228+G241+G254+G267+G280+G293+G306+G319+G332+G345+G358+G371+G384</f>
        <v>27368</v>
      </c>
      <c r="H397" s="32">
        <f t="shared" si="72"/>
        <v>632952.16162400006</v>
      </c>
      <c r="I397" s="32">
        <f t="shared" si="72"/>
        <v>175</v>
      </c>
      <c r="J397" s="32">
        <f t="shared" ref="J397:L397" si="73">J228+J241+J254+J267+J280+J293+J306+J319+J332+J345+J358+J371+J384</f>
        <v>2.8027500000000001</v>
      </c>
      <c r="K397" s="32">
        <f t="shared" si="73"/>
        <v>41.272879999999994</v>
      </c>
      <c r="L397" s="32">
        <f t="shared" si="73"/>
        <v>61.0426</v>
      </c>
      <c r="M397" s="31">
        <f t="shared" si="65"/>
        <v>-32.386759410641105</v>
      </c>
      <c r="N397" s="109">
        <f>D397/D406*100</f>
        <v>1.9009180100500709</v>
      </c>
    </row>
    <row r="398" spans="1:14" ht="14.25" thickBot="1">
      <c r="A398" s="244"/>
      <c r="B398" s="197" t="s">
        <v>23</v>
      </c>
      <c r="C398" s="32">
        <f t="shared" si="69"/>
        <v>0.86097600000000507</v>
      </c>
      <c r="D398" s="32">
        <f t="shared" si="69"/>
        <v>64.789845000000014</v>
      </c>
      <c r="E398" s="32">
        <f t="shared" si="69"/>
        <v>56.467547000000003</v>
      </c>
      <c r="F398" s="31">
        <f>(D398-E398)/E398*100</f>
        <v>14.738196436972922</v>
      </c>
      <c r="G398" s="32">
        <f t="shared" ref="G398:I398" si="74">G229+G242+G255+G268+G281+G294+G307+G320+G333+G346+G359+G372+G385</f>
        <v>501</v>
      </c>
      <c r="H398" s="32">
        <f t="shared" si="74"/>
        <v>300801.59999999998</v>
      </c>
      <c r="I398" s="32">
        <f t="shared" si="74"/>
        <v>3</v>
      </c>
      <c r="J398" s="32">
        <f t="shared" ref="J398:L398" si="75">J229+J242+J255+J268+J281+J294+J307+J320+J333+J346+J359+J372+J385</f>
        <v>0</v>
      </c>
      <c r="K398" s="32">
        <f t="shared" si="75"/>
        <v>0</v>
      </c>
      <c r="L398" s="32">
        <f t="shared" si="75"/>
        <v>0</v>
      </c>
      <c r="M398" s="31" t="e">
        <f t="shared" si="65"/>
        <v>#DIV/0!</v>
      </c>
      <c r="N398" s="109">
        <f>D398/D406*100</f>
        <v>0.28182142681150779</v>
      </c>
    </row>
    <row r="399" spans="1:14" ht="14.25" thickBot="1">
      <c r="A399" s="244"/>
      <c r="B399" s="197" t="s">
        <v>24</v>
      </c>
      <c r="C399" s="32">
        <f t="shared" si="69"/>
        <v>125.04604200000009</v>
      </c>
      <c r="D399" s="32">
        <f t="shared" si="69"/>
        <v>1310.1234055000002</v>
      </c>
      <c r="E399" s="32">
        <f t="shared" si="69"/>
        <v>1010.897455</v>
      </c>
      <c r="F399" s="31">
        <f>(D399-E399)/E399*100</f>
        <v>29.600030054482644</v>
      </c>
      <c r="G399" s="32">
        <f t="shared" ref="G399:I399" si="76">G230+G243+G256+G269+G282+G295+G308+G321+G334+G347+G360+G373+G386</f>
        <v>14966</v>
      </c>
      <c r="H399" s="32">
        <f t="shared" si="76"/>
        <v>1881868.9140360001</v>
      </c>
      <c r="I399" s="32">
        <f t="shared" si="76"/>
        <v>437</v>
      </c>
      <c r="J399" s="32">
        <f t="shared" ref="J399:L399" si="77">J230+J243+J256+J269+J282+J295+J308+J321+J334+J347+J360+J373+J386</f>
        <v>28.843446000000025</v>
      </c>
      <c r="K399" s="32">
        <f t="shared" si="77"/>
        <v>685.885448</v>
      </c>
      <c r="L399" s="32">
        <f t="shared" si="77"/>
        <v>372.57329999999996</v>
      </c>
      <c r="M399" s="31">
        <f t="shared" si="65"/>
        <v>84.094095846374401</v>
      </c>
      <c r="N399" s="109">
        <f>D399/D406*100</f>
        <v>5.6987456512229899</v>
      </c>
    </row>
    <row r="400" spans="1:14" ht="14.25" thickBot="1">
      <c r="A400" s="244"/>
      <c r="B400" s="197" t="s">
        <v>25</v>
      </c>
      <c r="C400" s="32">
        <f t="shared" si="69"/>
        <v>122.40550900000011</v>
      </c>
      <c r="D400" s="32">
        <f t="shared" si="69"/>
        <v>6768.6292520000006</v>
      </c>
      <c r="E400" s="32">
        <f t="shared" si="69"/>
        <v>5309.1398900000004</v>
      </c>
      <c r="F400" s="31">
        <f>(D400-E400)/E400*100</f>
        <v>27.490128198524456</v>
      </c>
      <c r="G400" s="32">
        <f t="shared" ref="G400:I400" si="78">G231+G244+G257+G270+G283+G296+G309+G322+G335+G348+G361+G374+G387</f>
        <v>1415</v>
      </c>
      <c r="H400" s="32">
        <f t="shared" si="78"/>
        <v>330574.79176599998</v>
      </c>
      <c r="I400" s="32">
        <f t="shared" si="78"/>
        <v>2621</v>
      </c>
      <c r="J400" s="32">
        <f t="shared" ref="J400:L400" si="79">J231+J244+J257+J270+J283+J296+J309+J322+J335+J348+J361+J374+J387</f>
        <v>501.60181699999998</v>
      </c>
      <c r="K400" s="32">
        <f t="shared" si="79"/>
        <v>1835.433196</v>
      </c>
      <c r="L400" s="32">
        <f t="shared" si="79"/>
        <v>1256.1831129999998</v>
      </c>
      <c r="M400" s="31">
        <f t="shared" si="65"/>
        <v>46.111914497611963</v>
      </c>
      <c r="N400" s="109">
        <f>D400/D406*100</f>
        <v>29.442032981507342</v>
      </c>
    </row>
    <row r="401" spans="1:14" ht="14.25" thickBot="1">
      <c r="A401" s="244"/>
      <c r="B401" s="197" t="s">
        <v>26</v>
      </c>
      <c r="C401" s="32">
        <f t="shared" si="69"/>
        <v>104.53975899999979</v>
      </c>
      <c r="D401" s="32">
        <f t="shared" si="69"/>
        <v>1611.1223380000001</v>
      </c>
      <c r="E401" s="32">
        <f t="shared" si="69"/>
        <v>1688.4588490000001</v>
      </c>
      <c r="F401" s="31">
        <f>(D401-E401)/E401*100</f>
        <v>-4.5803017968606685</v>
      </c>
      <c r="G401" s="32">
        <f t="shared" ref="G401:I401" si="80">G232+G245+G258+G271+G284+G297+G310+G323+G336+G349+G362+G375+G388</f>
        <v>140924</v>
      </c>
      <c r="H401" s="32">
        <f t="shared" si="80"/>
        <v>16061793.463576367</v>
      </c>
      <c r="I401" s="32">
        <f t="shared" si="80"/>
        <v>39447</v>
      </c>
      <c r="J401" s="32">
        <f t="shared" ref="J401:L401" si="81">J232+J245+J258+J271+J284+J297+J310+J323+J336+J349+J362+J375+J388</f>
        <v>58.03115099999998</v>
      </c>
      <c r="K401" s="32">
        <f t="shared" si="81"/>
        <v>463.27360400000003</v>
      </c>
      <c r="L401" s="32">
        <f t="shared" si="81"/>
        <v>470.65630300000009</v>
      </c>
      <c r="M401" s="31">
        <f t="shared" si="65"/>
        <v>-1.5685966496023016</v>
      </c>
      <c r="N401" s="109">
        <f>D401/D406*100</f>
        <v>7.0080241133938852</v>
      </c>
    </row>
    <row r="402" spans="1:14" ht="14.25" thickBot="1">
      <c r="A402" s="244"/>
      <c r="B402" s="197" t="s">
        <v>27</v>
      </c>
      <c r="C402" s="32">
        <f t="shared" si="69"/>
        <v>4.8879250000000001</v>
      </c>
      <c r="D402" s="32">
        <f t="shared" si="69"/>
        <v>27.865639999999999</v>
      </c>
      <c r="E402" s="32">
        <f t="shared" si="69"/>
        <v>43.675534999999996</v>
      </c>
      <c r="F402" s="31">
        <f>(D402-E402)/E402*100</f>
        <v>-36.198514797815292</v>
      </c>
      <c r="G402" s="32">
        <f t="shared" ref="G402:I402" si="82">G233+G246+G259+G272+G285+G298+G311+G324+G337+G350+G363+G376+G389</f>
        <v>25</v>
      </c>
      <c r="H402" s="32">
        <f t="shared" si="82"/>
        <v>7151.9638450000002</v>
      </c>
      <c r="I402" s="32">
        <f t="shared" si="82"/>
        <v>0</v>
      </c>
      <c r="J402" s="32">
        <f t="shared" ref="J402:L402" si="83">J233+J246+J259+J272+J285+J298+J311+J324+J337+J350+J363+J376+J389</f>
        <v>0</v>
      </c>
      <c r="K402" s="32">
        <f t="shared" si="83"/>
        <v>0</v>
      </c>
      <c r="L402" s="32">
        <f t="shared" si="83"/>
        <v>0</v>
      </c>
      <c r="M402" s="31" t="e">
        <f t="shared" si="65"/>
        <v>#DIV/0!</v>
      </c>
      <c r="N402" s="109">
        <f>D402/D406*100</f>
        <v>0.12120934112152641</v>
      </c>
    </row>
    <row r="403" spans="1:14" ht="14.25" thickBot="1">
      <c r="A403" s="244"/>
      <c r="B403" s="14" t="s">
        <v>28</v>
      </c>
      <c r="C403" s="32">
        <f t="shared" si="69"/>
        <v>0</v>
      </c>
      <c r="D403" s="32">
        <f t="shared" si="69"/>
        <v>0</v>
      </c>
      <c r="E403" s="32">
        <f t="shared" si="69"/>
        <v>0</v>
      </c>
      <c r="F403" s="31" t="e">
        <f>(D403-E403)/E403*100</f>
        <v>#DIV/0!</v>
      </c>
      <c r="G403" s="32">
        <f t="shared" ref="G403:I403" si="84">G234+G247+G260+G273+G286+G299+G312+G325+G338+G351+G364+G377+G390</f>
        <v>0</v>
      </c>
      <c r="H403" s="32">
        <f t="shared" si="84"/>
        <v>0</v>
      </c>
      <c r="I403" s="32">
        <f t="shared" si="84"/>
        <v>0</v>
      </c>
      <c r="J403" s="32">
        <f t="shared" ref="J403:L403" si="85">J234+J247+J260+J273+J286+J299+J312+J325+J338+J351+J364+J377+J390</f>
        <v>0</v>
      </c>
      <c r="K403" s="32">
        <f t="shared" si="85"/>
        <v>0</v>
      </c>
      <c r="L403" s="32">
        <f t="shared" si="85"/>
        <v>0</v>
      </c>
      <c r="M403" s="31" t="e">
        <f t="shared" si="65"/>
        <v>#DIV/0!</v>
      </c>
      <c r="N403" s="109">
        <f>D403/D406*100</f>
        <v>0</v>
      </c>
    </row>
    <row r="404" spans="1:14" ht="14.25" thickBot="1">
      <c r="A404" s="244"/>
      <c r="B404" s="14" t="s">
        <v>29</v>
      </c>
      <c r="C404" s="32">
        <f t="shared" si="69"/>
        <v>0.13122600000000054</v>
      </c>
      <c r="D404" s="32">
        <f t="shared" si="69"/>
        <v>8.0063200000000005</v>
      </c>
      <c r="E404" s="32">
        <f t="shared" si="69"/>
        <v>7.2628299999999992</v>
      </c>
      <c r="F404" s="31">
        <f>(D404-E404)/E404*100</f>
        <v>10.236918666690551</v>
      </c>
      <c r="G404" s="32">
        <f t="shared" ref="G404:I404" si="86">G235+G248+G261+G274+G287+G300+G313+G326+G339+G352+G365+G378+G391</f>
        <v>6</v>
      </c>
      <c r="H404" s="32">
        <f t="shared" si="86"/>
        <v>3043.21</v>
      </c>
      <c r="I404" s="32">
        <f t="shared" si="86"/>
        <v>0</v>
      </c>
      <c r="J404" s="32">
        <f t="shared" ref="J404:L404" si="87">J235+J248+J261+J274+J287+J300+J313+J326+J339+J352+J365+J378+J391</f>
        <v>0</v>
      </c>
      <c r="K404" s="32">
        <f t="shared" si="87"/>
        <v>0</v>
      </c>
      <c r="L404" s="32">
        <f t="shared" si="87"/>
        <v>0</v>
      </c>
      <c r="M404" s="31" t="e">
        <f t="shared" si="65"/>
        <v>#DIV/0!</v>
      </c>
      <c r="N404" s="109">
        <f>D404/D406*100</f>
        <v>3.4825712670087584E-2</v>
      </c>
    </row>
    <row r="405" spans="1:14" ht="14.25" thickBot="1">
      <c r="A405" s="244"/>
      <c r="B405" s="14" t="s">
        <v>30</v>
      </c>
      <c r="C405" s="32">
        <f t="shared" si="69"/>
        <v>4.6433960000000001</v>
      </c>
      <c r="D405" s="32">
        <f t="shared" si="69"/>
        <v>19.374903</v>
      </c>
      <c r="E405" s="32">
        <f t="shared" si="69"/>
        <v>36.297421999999997</v>
      </c>
      <c r="F405" s="31">
        <f>(D405-E405)/E405*100</f>
        <v>-46.62182069018565</v>
      </c>
      <c r="G405" s="32">
        <f t="shared" ref="G405:I405" si="88">G236+G249+G262+G275+G288+G301+G314+G327+G340+G353+G366+G379+G392</f>
        <v>15</v>
      </c>
      <c r="H405" s="32">
        <f t="shared" si="88"/>
        <v>3607.5938450000003</v>
      </c>
      <c r="I405" s="32">
        <f t="shared" si="88"/>
        <v>0</v>
      </c>
      <c r="J405" s="32">
        <f t="shared" ref="J405:L405" si="89">J236+J249+J262+J275+J288+J301+J314+J327+J340+J353+J366+J379+J392</f>
        <v>0</v>
      </c>
      <c r="K405" s="32">
        <f t="shared" si="89"/>
        <v>0</v>
      </c>
      <c r="L405" s="32">
        <f t="shared" si="89"/>
        <v>0</v>
      </c>
      <c r="M405" s="31" t="e">
        <f t="shared" si="65"/>
        <v>#DIV/0!</v>
      </c>
      <c r="N405" s="109">
        <f>D405/D406*100</f>
        <v>8.4276522158596934E-2</v>
      </c>
    </row>
    <row r="406" spans="1:14" ht="14.25" thickBot="1">
      <c r="A406" s="245"/>
      <c r="B406" s="15" t="s">
        <v>31</v>
      </c>
      <c r="C406" s="16">
        <f t="shared" ref="C406:L406" si="90">C394+C396+C397+C398+C399+C400+C401+C402</f>
        <v>1555.7330560000005</v>
      </c>
      <c r="D406" s="16">
        <f t="shared" si="90"/>
        <v>22989.680285499999</v>
      </c>
      <c r="E406" s="16">
        <f t="shared" si="90"/>
        <v>19569.496663999998</v>
      </c>
      <c r="F406" s="16">
        <f>(D406-E406)/E406*100</f>
        <v>17.477115943363849</v>
      </c>
      <c r="G406" s="16">
        <f t="shared" si="90"/>
        <v>275696</v>
      </c>
      <c r="H406" s="16">
        <f t="shared" si="90"/>
        <v>31273127.766059369</v>
      </c>
      <c r="I406" s="16">
        <f t="shared" si="90"/>
        <v>51650</v>
      </c>
      <c r="J406" s="16">
        <f t="shared" si="90"/>
        <v>1423.4990439999999</v>
      </c>
      <c r="K406" s="16">
        <f t="shared" si="90"/>
        <v>9494.7677550000008</v>
      </c>
      <c r="L406" s="16">
        <f t="shared" si="90"/>
        <v>6693.7948710000001</v>
      </c>
      <c r="M406" s="16">
        <f t="shared" si="65"/>
        <v>41.844319074294511</v>
      </c>
      <c r="N406" s="110">
        <f>D406/D406*100</f>
        <v>100</v>
      </c>
    </row>
    <row r="407" spans="1:14" ht="14.25" thickTop="1"/>
    <row r="409" spans="1:14">
      <c r="A409" s="206" t="s">
        <v>124</v>
      </c>
      <c r="B409" s="206"/>
      <c r="C409" s="206"/>
      <c r="D409" s="206"/>
      <c r="E409" s="206"/>
      <c r="F409" s="206"/>
      <c r="G409" s="206"/>
      <c r="H409" s="206"/>
      <c r="I409" s="206"/>
      <c r="J409" s="206"/>
      <c r="K409" s="206"/>
      <c r="L409" s="206"/>
      <c r="M409" s="206"/>
      <c r="N409" s="206"/>
    </row>
    <row r="410" spans="1:14">
      <c r="A410" s="206"/>
      <c r="B410" s="206"/>
      <c r="C410" s="206"/>
      <c r="D410" s="206"/>
      <c r="E410" s="206"/>
      <c r="F410" s="206"/>
      <c r="G410" s="206"/>
      <c r="H410" s="206"/>
      <c r="I410" s="206"/>
      <c r="J410" s="206"/>
      <c r="K410" s="206"/>
      <c r="L410" s="206"/>
      <c r="M410" s="206"/>
      <c r="N410" s="206"/>
    </row>
    <row r="411" spans="1:14" ht="14.25" thickBot="1">
      <c r="A411" s="252" t="str">
        <f>A3</f>
        <v>财字3号表                                             （2023年10月）                                           单位：万元</v>
      </c>
      <c r="B411" s="252"/>
      <c r="C411" s="252"/>
      <c r="D411" s="252"/>
      <c r="E411" s="252"/>
      <c r="F411" s="252"/>
      <c r="G411" s="252"/>
      <c r="H411" s="252"/>
      <c r="I411" s="252"/>
      <c r="J411" s="252"/>
      <c r="K411" s="252"/>
      <c r="L411" s="252"/>
      <c r="M411" s="252"/>
      <c r="N411" s="252"/>
    </row>
    <row r="412" spans="1:14" ht="14.25" thickBot="1">
      <c r="A412" s="251" t="s">
        <v>2</v>
      </c>
      <c r="B412" s="37" t="s">
        <v>3</v>
      </c>
      <c r="C412" s="253" t="s">
        <v>4</v>
      </c>
      <c r="D412" s="253"/>
      <c r="E412" s="253"/>
      <c r="F412" s="254"/>
      <c r="G412" s="208" t="s">
        <v>5</v>
      </c>
      <c r="H412" s="254"/>
      <c r="I412" s="208" t="s">
        <v>6</v>
      </c>
      <c r="J412" s="255"/>
      <c r="K412" s="255"/>
      <c r="L412" s="255"/>
      <c r="M412" s="255"/>
      <c r="N412" s="235" t="s">
        <v>7</v>
      </c>
    </row>
    <row r="413" spans="1:14" ht="14.25" thickBot="1">
      <c r="A413" s="251"/>
      <c r="B413" s="24" t="s">
        <v>8</v>
      </c>
      <c r="C413" s="247" t="s">
        <v>9</v>
      </c>
      <c r="D413" s="247" t="s">
        <v>10</v>
      </c>
      <c r="E413" s="247" t="s">
        <v>11</v>
      </c>
      <c r="F413" s="197" t="s">
        <v>12</v>
      </c>
      <c r="G413" s="247" t="s">
        <v>13</v>
      </c>
      <c r="H413" s="247" t="s">
        <v>14</v>
      </c>
      <c r="I413" s="197" t="s">
        <v>13</v>
      </c>
      <c r="J413" s="256" t="s">
        <v>15</v>
      </c>
      <c r="K413" s="257"/>
      <c r="L413" s="258"/>
      <c r="M413" s="97" t="s">
        <v>12</v>
      </c>
      <c r="N413" s="236"/>
    </row>
    <row r="414" spans="1:14" ht="14.25" thickBot="1">
      <c r="A414" s="251"/>
      <c r="B414" s="38" t="s">
        <v>16</v>
      </c>
      <c r="C414" s="248"/>
      <c r="D414" s="248"/>
      <c r="E414" s="248"/>
      <c r="F414" s="200" t="s">
        <v>17</v>
      </c>
      <c r="G414" s="259"/>
      <c r="H414" s="259"/>
      <c r="I414" s="24" t="s">
        <v>18</v>
      </c>
      <c r="J414" s="198" t="s">
        <v>9</v>
      </c>
      <c r="K414" s="25" t="s">
        <v>10</v>
      </c>
      <c r="L414" s="198" t="s">
        <v>11</v>
      </c>
      <c r="M414" s="197" t="s">
        <v>17</v>
      </c>
      <c r="N414" s="116" t="s">
        <v>17</v>
      </c>
    </row>
    <row r="415" spans="1:14" ht="14.25" thickBot="1">
      <c r="A415" s="251"/>
      <c r="B415" s="197" t="s">
        <v>19</v>
      </c>
      <c r="C415" s="71">
        <v>460.7840970000002</v>
      </c>
      <c r="D415" s="71">
        <v>4512.254097</v>
      </c>
      <c r="E415" s="71">
        <v>4060.1860409999999</v>
      </c>
      <c r="F415" s="31">
        <f>(D415-E415)/E415*100</f>
        <v>11.134170982191209</v>
      </c>
      <c r="G415" s="75">
        <v>35542</v>
      </c>
      <c r="H415" s="75">
        <v>4015042.68</v>
      </c>
      <c r="I415" s="75">
        <v>3338</v>
      </c>
      <c r="J415" s="72">
        <v>214.47714599999972</v>
      </c>
      <c r="K415" s="72">
        <v>2031.5171459999997</v>
      </c>
      <c r="L415" s="72">
        <v>1453.7295879999999</v>
      </c>
      <c r="M415" s="31">
        <f t="shared" ref="M415:M422" si="91">(K415-L415)/L415*100</f>
        <v>39.74518801635616</v>
      </c>
      <c r="N415" s="109">
        <f>D415/D519*100</f>
        <v>52.288442820832991</v>
      </c>
    </row>
    <row r="416" spans="1:14" ht="14.25" thickBot="1">
      <c r="A416" s="251"/>
      <c r="B416" s="197" t="s">
        <v>20</v>
      </c>
      <c r="C416" s="71">
        <v>171.83421799999996</v>
      </c>
      <c r="D416" s="71">
        <v>1599.1242179999999</v>
      </c>
      <c r="E416" s="71">
        <v>1474.1092779999999</v>
      </c>
      <c r="F416" s="31">
        <f>(D416-E416)/E416*100</f>
        <v>8.4807104782363378</v>
      </c>
      <c r="G416" s="75">
        <v>20545</v>
      </c>
      <c r="H416" s="75">
        <v>410900</v>
      </c>
      <c r="I416" s="75">
        <v>1932</v>
      </c>
      <c r="J416" s="72">
        <v>98.725257000000056</v>
      </c>
      <c r="K416" s="72">
        <v>838.09525700000006</v>
      </c>
      <c r="L416" s="72">
        <v>549.68067399999995</v>
      </c>
      <c r="M416" s="31">
        <f t="shared" si="91"/>
        <v>52.46947848852335</v>
      </c>
      <c r="N416" s="109">
        <f>D416/D520*100</f>
        <v>52.666760286774462</v>
      </c>
    </row>
    <row r="417" spans="1:14" ht="14.25" thickBot="1">
      <c r="A417" s="251"/>
      <c r="B417" s="197" t="s">
        <v>21</v>
      </c>
      <c r="C417" s="71">
        <v>4.4630470000000173</v>
      </c>
      <c r="D417" s="71">
        <v>410.20304700000003</v>
      </c>
      <c r="E417" s="71">
        <v>124.739671</v>
      </c>
      <c r="F417" s="31">
        <f>(D417-E417)/E417*100</f>
        <v>228.84730552159306</v>
      </c>
      <c r="G417" s="75">
        <v>257</v>
      </c>
      <c r="H417" s="75">
        <v>194672.06</v>
      </c>
      <c r="I417" s="75">
        <v>81</v>
      </c>
      <c r="J417" s="72">
        <v>0.25331099999999651</v>
      </c>
      <c r="K417" s="72">
        <v>108.433311</v>
      </c>
      <c r="L417" s="72">
        <v>33.018324999999997</v>
      </c>
      <c r="M417" s="31">
        <f t="shared" si="91"/>
        <v>228.40342749064345</v>
      </c>
      <c r="N417" s="109">
        <f>D417/D521*100</f>
        <v>78.535267976895156</v>
      </c>
    </row>
    <row r="418" spans="1:14" ht="14.25" thickBot="1">
      <c r="A418" s="251"/>
      <c r="B418" s="197" t="s">
        <v>22</v>
      </c>
      <c r="C418" s="71">
        <v>29.964379000000008</v>
      </c>
      <c r="D418" s="71">
        <v>345.89437900000001</v>
      </c>
      <c r="E418" s="71">
        <v>244.19077899999999</v>
      </c>
      <c r="F418" s="31">
        <f>(D418-E418)/E418*100</f>
        <v>41.649238524276967</v>
      </c>
      <c r="G418" s="75">
        <v>28623</v>
      </c>
      <c r="H418" s="75">
        <v>245210.76</v>
      </c>
      <c r="I418" s="75">
        <v>1239</v>
      </c>
      <c r="J418" s="72">
        <v>7.3380859999999899</v>
      </c>
      <c r="K418" s="72">
        <v>127.47808599999999</v>
      </c>
      <c r="L418" s="72">
        <v>122.495735</v>
      </c>
      <c r="M418" s="31">
        <f t="shared" si="91"/>
        <v>4.0673669168971429</v>
      </c>
      <c r="N418" s="109">
        <f>D418/D522*100</f>
        <v>51.04870472395919</v>
      </c>
    </row>
    <row r="419" spans="1:14" ht="14.25" thickBot="1">
      <c r="A419" s="251"/>
      <c r="B419" s="197" t="s">
        <v>23</v>
      </c>
      <c r="C419" s="71">
        <v>0.87441099999999938</v>
      </c>
      <c r="D419" s="71">
        <v>6.9844109999999997</v>
      </c>
      <c r="E419" s="71">
        <v>16.470234000000001</v>
      </c>
      <c r="F419" s="31">
        <f>(D419-E419)/E419*100</f>
        <v>-57.593735462410557</v>
      </c>
      <c r="G419" s="75">
        <v>56</v>
      </c>
      <c r="H419" s="75">
        <v>626.30999999999995</v>
      </c>
      <c r="I419" s="75">
        <v>5</v>
      </c>
      <c r="J419" s="72">
        <v>0.86153799999999991</v>
      </c>
      <c r="K419" s="72">
        <v>4.0115379999999998</v>
      </c>
      <c r="L419" s="72"/>
      <c r="M419" s="31" t="e">
        <f t="shared" si="91"/>
        <v>#DIV/0!</v>
      </c>
      <c r="N419" s="109">
        <f>D419/D523*100</f>
        <v>84.875130680444869</v>
      </c>
    </row>
    <row r="420" spans="1:14" ht="14.25" thickBot="1">
      <c r="A420" s="251"/>
      <c r="B420" s="197" t="s">
        <v>24</v>
      </c>
      <c r="C420" s="71">
        <v>25.724470999999994</v>
      </c>
      <c r="D420" s="71">
        <v>416.43447099999997</v>
      </c>
      <c r="E420" s="71">
        <v>765.86448199999995</v>
      </c>
      <c r="F420" s="31">
        <f>(D420-E420)/E420*100</f>
        <v>-45.625566821885862</v>
      </c>
      <c r="G420" s="75">
        <v>674</v>
      </c>
      <c r="H420" s="75">
        <v>192080.14</v>
      </c>
      <c r="I420" s="75">
        <v>55</v>
      </c>
      <c r="J420" s="72">
        <v>5.7568220000000014</v>
      </c>
      <c r="K420" s="72">
        <v>20.606822000000001</v>
      </c>
      <c r="L420" s="72">
        <v>602.53082900000004</v>
      </c>
      <c r="M420" s="31">
        <f t="shared" si="91"/>
        <v>-96.579955579335191</v>
      </c>
      <c r="N420" s="109">
        <f>D420/D524*100</f>
        <v>60.678856061142703</v>
      </c>
    </row>
    <row r="421" spans="1:14" ht="14.25" thickBot="1">
      <c r="A421" s="251"/>
      <c r="B421" s="197" t="s">
        <v>25</v>
      </c>
      <c r="C421" s="71">
        <v>0.17479700000058074</v>
      </c>
      <c r="D421" s="71">
        <v>3211.6447970000004</v>
      </c>
      <c r="E421" s="71">
        <v>2627.6002079999998</v>
      </c>
      <c r="F421" s="31">
        <f>(D421-E421)/E421*100</f>
        <v>22.227300303212662</v>
      </c>
      <c r="G421" s="75">
        <v>340</v>
      </c>
      <c r="H421" s="75">
        <v>248056.36</v>
      </c>
      <c r="I421" s="75">
        <v>824</v>
      </c>
      <c r="J421" s="72">
        <v>72.264834999999948</v>
      </c>
      <c r="K421" s="72">
        <v>1259.3448349999999</v>
      </c>
      <c r="L421" s="72">
        <v>1044.6224609999999</v>
      </c>
      <c r="M421" s="31">
        <f t="shared" si="91"/>
        <v>20.555021743879578</v>
      </c>
      <c r="N421" s="109">
        <f>D421/D525*100</f>
        <v>52.314911605903234</v>
      </c>
    </row>
    <row r="422" spans="1:14" ht="14.25" thickBot="1">
      <c r="A422" s="251"/>
      <c r="B422" s="197" t="s">
        <v>26</v>
      </c>
      <c r="C422" s="71">
        <v>41.256874000000039</v>
      </c>
      <c r="D422" s="71">
        <v>763.33009600000003</v>
      </c>
      <c r="E422" s="71">
        <v>513.18402800000001</v>
      </c>
      <c r="F422" s="31">
        <f>(D422-E422)/E422*100</f>
        <v>48.743930900359203</v>
      </c>
      <c r="G422" s="75">
        <v>45766</v>
      </c>
      <c r="H422" s="75">
        <v>4159862.16</v>
      </c>
      <c r="I422" s="75">
        <v>398</v>
      </c>
      <c r="J422" s="72">
        <v>5.6074080000000208</v>
      </c>
      <c r="K422" s="72">
        <v>164.57217000000003</v>
      </c>
      <c r="L422" s="72">
        <v>102.348781</v>
      </c>
      <c r="M422" s="31">
        <f t="shared" si="91"/>
        <v>60.795437319375623</v>
      </c>
      <c r="N422" s="109">
        <f>D422/D526*100</f>
        <v>43.640962411936826</v>
      </c>
    </row>
    <row r="423" spans="1:14" ht="14.25" thickBot="1">
      <c r="A423" s="251"/>
      <c r="B423" s="197" t="s">
        <v>27</v>
      </c>
      <c r="C423" s="71">
        <v>1.7900000000000063</v>
      </c>
      <c r="D423" s="71">
        <v>84.25</v>
      </c>
      <c r="E423" s="71">
        <v>24.27</v>
      </c>
      <c r="F423" s="31">
        <f>(D423-E423)/E423*100</f>
        <v>247.13638236505977</v>
      </c>
      <c r="G423" s="75">
        <v>20</v>
      </c>
      <c r="H423" s="75">
        <v>37266.07</v>
      </c>
      <c r="I423" s="75">
        <v>0</v>
      </c>
      <c r="J423" s="72"/>
      <c r="K423" s="72"/>
      <c r="L423" s="72"/>
      <c r="M423" s="31"/>
      <c r="N423" s="109">
        <f>D423/D527*100</f>
        <v>98.825853842767387</v>
      </c>
    </row>
    <row r="424" spans="1:14" ht="14.25" thickBot="1">
      <c r="A424" s="251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51"/>
      <c r="B425" s="14" t="s">
        <v>29</v>
      </c>
      <c r="C425" s="71">
        <v>1.7957370000000026</v>
      </c>
      <c r="D425" s="71">
        <v>74.185737000000003</v>
      </c>
      <c r="E425" s="71">
        <v>3.575472</v>
      </c>
      <c r="F425" s="31">
        <f>(D425-E425)/E425*100</f>
        <v>1974.8515720441944</v>
      </c>
      <c r="G425" s="75">
        <v>6</v>
      </c>
      <c r="H425" s="75">
        <v>34215.11</v>
      </c>
      <c r="I425" s="75">
        <v>0</v>
      </c>
      <c r="J425" s="72"/>
      <c r="K425" s="72"/>
      <c r="L425" s="72"/>
      <c r="M425" s="31"/>
      <c r="N425" s="109">
        <f>D425/D529*100</f>
        <v>99.244489182913</v>
      </c>
    </row>
    <row r="426" spans="1:14" ht="14.25" thickBot="1">
      <c r="A426" s="251"/>
      <c r="B426" s="14" t="s">
        <v>30</v>
      </c>
      <c r="C426" s="71">
        <v>0</v>
      </c>
      <c r="D426" s="71">
        <v>10.065961</v>
      </c>
      <c r="E426" s="71">
        <v>20.698148</v>
      </c>
      <c r="F426" s="31"/>
      <c r="G426" s="75">
        <v>14</v>
      </c>
      <c r="H426" s="75">
        <v>3050.96</v>
      </c>
      <c r="I426" s="75">
        <v>0</v>
      </c>
      <c r="J426" s="72"/>
      <c r="K426" s="72"/>
      <c r="L426" s="72"/>
      <c r="M426" s="31"/>
      <c r="N426" s="109">
        <f>D426/D530*100</f>
        <v>100</v>
      </c>
    </row>
    <row r="427" spans="1:14" ht="14.25" thickBot="1">
      <c r="A427" s="294"/>
      <c r="B427" s="15" t="s">
        <v>31</v>
      </c>
      <c r="C427" s="16">
        <f>C415+C417+C418+C419+C420+C421+C422+C423</f>
        <v>565.03207600000076</v>
      </c>
      <c r="D427" s="16">
        <f t="shared" ref="D427:L427" si="92">D415+D417+D418+D419+D420+D421+D422+D423</f>
        <v>9750.9952979999998</v>
      </c>
      <c r="E427" s="16">
        <f t="shared" si="92"/>
        <v>8376.505443</v>
      </c>
      <c r="F427" s="16">
        <f>(D427-E427)/E427*100</f>
        <v>16.408869597865785</v>
      </c>
      <c r="G427" s="16">
        <f t="shared" si="92"/>
        <v>111278</v>
      </c>
      <c r="H427" s="16">
        <f t="shared" si="92"/>
        <v>9092816.5399999991</v>
      </c>
      <c r="I427" s="16">
        <f t="shared" si="92"/>
        <v>5940</v>
      </c>
      <c r="J427" s="16">
        <f t="shared" si="92"/>
        <v>306.55914599999966</v>
      </c>
      <c r="K427" s="16">
        <f t="shared" si="92"/>
        <v>3715.9639080000002</v>
      </c>
      <c r="L427" s="16">
        <f t="shared" si="92"/>
        <v>3358.745719</v>
      </c>
      <c r="M427" s="16">
        <f t="shared" ref="M427:M430" si="93">(K427-L427)/L427*100</f>
        <v>10.63546391676101</v>
      </c>
      <c r="N427" s="110">
        <f>D427/D531*100</f>
        <v>52.715530484513138</v>
      </c>
    </row>
    <row r="428" spans="1:14" ht="15" thickTop="1" thickBot="1">
      <c r="A428" s="251" t="s">
        <v>32</v>
      </c>
      <c r="B428" s="197" t="s">
        <v>19</v>
      </c>
      <c r="C428" s="19">
        <v>72.790541000000005</v>
      </c>
      <c r="D428" s="19">
        <v>997.30793900000003</v>
      </c>
      <c r="E428" s="19">
        <v>887.2</v>
      </c>
      <c r="F428" s="31">
        <f>(D428-E428)/E428*100</f>
        <v>12.410723512173128</v>
      </c>
      <c r="G428" s="20">
        <v>7081</v>
      </c>
      <c r="H428" s="20">
        <v>913953.90960000001</v>
      </c>
      <c r="I428" s="20">
        <v>1127</v>
      </c>
      <c r="J428" s="19">
        <v>60.082140999999901</v>
      </c>
      <c r="K428" s="20">
        <v>650.71541300000001</v>
      </c>
      <c r="L428" s="20">
        <v>344.37</v>
      </c>
      <c r="M428" s="31">
        <f t="shared" si="93"/>
        <v>88.958217324389466</v>
      </c>
      <c r="N428" s="109">
        <f>D428/D519*100</f>
        <v>11.556902165114105</v>
      </c>
    </row>
    <row r="429" spans="1:14" ht="14.25" thickBot="1">
      <c r="A429" s="251"/>
      <c r="B429" s="197" t="s">
        <v>20</v>
      </c>
      <c r="C429" s="20">
        <v>26.527197999999999</v>
      </c>
      <c r="D429" s="20">
        <v>319.23947099999998</v>
      </c>
      <c r="E429" s="20">
        <v>297.19</v>
      </c>
      <c r="F429" s="31">
        <f>(D429-E429)/E429*100</f>
        <v>7.4193179447491442</v>
      </c>
      <c r="G429" s="20">
        <v>3527</v>
      </c>
      <c r="H429" s="20">
        <v>69900</v>
      </c>
      <c r="I429" s="21">
        <v>658</v>
      </c>
      <c r="J429" s="20">
        <v>37.440499999999901</v>
      </c>
      <c r="K429" s="20">
        <v>337.42096099999998</v>
      </c>
      <c r="L429" s="20">
        <v>136.78</v>
      </c>
      <c r="M429" s="31">
        <f t="shared" si="93"/>
        <v>146.68881488521711</v>
      </c>
      <c r="N429" s="109">
        <f>D429/D520*100</f>
        <v>10.514072955671844</v>
      </c>
    </row>
    <row r="430" spans="1:14" ht="14.25" thickBot="1">
      <c r="A430" s="251"/>
      <c r="B430" s="197" t="s">
        <v>21</v>
      </c>
      <c r="C430" s="20"/>
      <c r="D430" s="20">
        <v>22.642264000000001</v>
      </c>
      <c r="E430" s="20">
        <v>24.45</v>
      </c>
      <c r="F430" s="31">
        <f>(D430-E430)/E430*100</f>
        <v>-7.3936032719836344</v>
      </c>
      <c r="G430" s="20">
        <v>2</v>
      </c>
      <c r="H430" s="20">
        <v>24000.938754999999</v>
      </c>
      <c r="I430" s="20">
        <v>2</v>
      </c>
      <c r="J430" s="20"/>
      <c r="K430" s="20">
        <v>0.58860000000000001</v>
      </c>
      <c r="L430" s="20"/>
      <c r="M430" s="31" t="e">
        <f t="shared" si="93"/>
        <v>#DIV/0!</v>
      </c>
      <c r="N430" s="109">
        <f>D430/D521*100</f>
        <v>4.3349660219457267</v>
      </c>
    </row>
    <row r="431" spans="1:14" ht="14.25" thickBot="1">
      <c r="A431" s="251"/>
      <c r="B431" s="197" t="s">
        <v>22</v>
      </c>
      <c r="C431" s="20">
        <v>39.783540000000002</v>
      </c>
      <c r="D431" s="20">
        <v>77.035503000000006</v>
      </c>
      <c r="E431" s="20">
        <v>59.22</v>
      </c>
      <c r="F431" s="31">
        <f>(D431-E431)/E431*100</f>
        <v>30.083591691995959</v>
      </c>
      <c r="G431" s="20">
        <v>1886</v>
      </c>
      <c r="H431" s="20">
        <v>285376.82500000001</v>
      </c>
      <c r="I431" s="20">
        <v>7</v>
      </c>
      <c r="J431" s="20"/>
      <c r="K431" s="20">
        <v>14.053451000000001</v>
      </c>
      <c r="L431" s="20">
        <v>26.64</v>
      </c>
      <c r="M431" s="31"/>
      <c r="N431" s="109">
        <f>D431/D522*100</f>
        <v>11.369258608011878</v>
      </c>
    </row>
    <row r="432" spans="1:14" ht="14.25" thickBot="1">
      <c r="A432" s="251"/>
      <c r="B432" s="197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51"/>
      <c r="B433" s="197" t="s">
        <v>24</v>
      </c>
      <c r="C433" s="20">
        <v>2.2396240000000001</v>
      </c>
      <c r="D433" s="20">
        <v>49.254489999999997</v>
      </c>
      <c r="E433" s="20">
        <v>59.99</v>
      </c>
      <c r="F433" s="31">
        <f>(D433-E433)/E433*100</f>
        <v>-17.895499249874987</v>
      </c>
      <c r="G433" s="20">
        <v>1682</v>
      </c>
      <c r="H433" s="20">
        <v>204540.5</v>
      </c>
      <c r="I433" s="20">
        <v>8</v>
      </c>
      <c r="J433" s="20"/>
      <c r="K433" s="20">
        <v>136.25307100000001</v>
      </c>
      <c r="L433" s="20">
        <v>50.26</v>
      </c>
      <c r="M433" s="31">
        <f>(K433-L433)/L433*100</f>
        <v>171.0964405093514</v>
      </c>
      <c r="N433" s="109">
        <f>D433/D524*100</f>
        <v>7.1768941266992101</v>
      </c>
    </row>
    <row r="434" spans="1:14" ht="14.25" thickBot="1">
      <c r="A434" s="251"/>
      <c r="B434" s="197" t="s">
        <v>25</v>
      </c>
      <c r="C434" s="22">
        <v>19.087800000000001</v>
      </c>
      <c r="D434" s="22">
        <v>2025.9802030000001</v>
      </c>
      <c r="E434" s="22">
        <v>1320.91</v>
      </c>
      <c r="F434" s="31">
        <f>(D434-E434)/E434*100</f>
        <v>53.377611116578713</v>
      </c>
      <c r="G434" s="22">
        <v>888</v>
      </c>
      <c r="H434" s="22">
        <v>96115.982969999997</v>
      </c>
      <c r="I434" s="22">
        <v>2522</v>
      </c>
      <c r="J434" s="22">
        <v>31.977</v>
      </c>
      <c r="K434" s="22">
        <v>284.01988</v>
      </c>
      <c r="L434" s="22">
        <v>51.94</v>
      </c>
      <c r="M434" s="31"/>
      <c r="N434" s="109">
        <f>D434/D525*100</f>
        <v>33.00146247002759</v>
      </c>
    </row>
    <row r="435" spans="1:14" ht="14.25" thickBot="1">
      <c r="A435" s="251"/>
      <c r="B435" s="197" t="s">
        <v>26</v>
      </c>
      <c r="C435" s="20">
        <v>426.13</v>
      </c>
      <c r="D435" s="20">
        <v>471.73</v>
      </c>
      <c r="E435" s="20">
        <v>468.95</v>
      </c>
      <c r="F435" s="31">
        <f>(D435-E435)/E435*100</f>
        <v>0.59281373280734184</v>
      </c>
      <c r="G435" s="20">
        <v>13137</v>
      </c>
      <c r="H435" s="20">
        <v>2151710.11</v>
      </c>
      <c r="I435" s="20">
        <v>1282</v>
      </c>
      <c r="J435" s="20">
        <v>44.776037000000002</v>
      </c>
      <c r="K435" s="20">
        <v>133.72612699999999</v>
      </c>
      <c r="L435" s="20">
        <v>381.34</v>
      </c>
      <c r="M435" s="31">
        <f>(K435-L435)/L435*100</f>
        <v>-64.932572769706823</v>
      </c>
      <c r="N435" s="109">
        <f>D435/D526*100</f>
        <v>26.969657434524841</v>
      </c>
    </row>
    <row r="436" spans="1:14" ht="14.25" thickBot="1">
      <c r="A436" s="251"/>
      <c r="B436" s="197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51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51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51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94"/>
      <c r="B440" s="15" t="s">
        <v>31</v>
      </c>
      <c r="C440" s="16">
        <f t="shared" ref="C440:L440" si="94">C428+C430+C431+C432+C433+C434+C435+C436</f>
        <v>560.03150500000004</v>
      </c>
      <c r="D440" s="16">
        <f t="shared" si="94"/>
        <v>3643.9503989999998</v>
      </c>
      <c r="E440" s="16">
        <f t="shared" si="94"/>
        <v>2820.7200000000003</v>
      </c>
      <c r="F440" s="16">
        <f>(D440-E440)/E440*100</f>
        <v>29.185115821492367</v>
      </c>
      <c r="G440" s="16">
        <f t="shared" si="94"/>
        <v>24676</v>
      </c>
      <c r="H440" s="16">
        <f t="shared" si="94"/>
        <v>3675698.2663249997</v>
      </c>
      <c r="I440" s="16">
        <f t="shared" si="94"/>
        <v>4948</v>
      </c>
      <c r="J440" s="16">
        <f t="shared" si="94"/>
        <v>136.8351779999999</v>
      </c>
      <c r="K440" s="16">
        <f t="shared" si="94"/>
        <v>1219.356542</v>
      </c>
      <c r="L440" s="16">
        <f t="shared" si="94"/>
        <v>854.55</v>
      </c>
      <c r="M440" s="16">
        <f t="shared" ref="M440:M444" si="95">(K440-L440)/L440*100</f>
        <v>42.689900181382015</v>
      </c>
      <c r="N440" s="110">
        <f>D440/D531*100</f>
        <v>19.699812426526137</v>
      </c>
    </row>
    <row r="441" spans="1:14" ht="14.25" thickTop="1">
      <c r="A441" s="212" t="s">
        <v>33</v>
      </c>
      <c r="B441" s="18" t="s">
        <v>19</v>
      </c>
      <c r="C441" s="105">
        <v>154.44260899999995</v>
      </c>
      <c r="D441" s="105">
        <v>1422.8909209999999</v>
      </c>
      <c r="E441" s="91">
        <v>1435.5982190000002</v>
      </c>
      <c r="F441" s="111">
        <f>(D441-E441)/E441*100</f>
        <v>-0.88515699112888513</v>
      </c>
      <c r="G441" s="72">
        <v>10035</v>
      </c>
      <c r="H441" s="72">
        <v>2149683.1682309969</v>
      </c>
      <c r="I441" s="72">
        <v>483</v>
      </c>
      <c r="J441" s="72">
        <v>40</v>
      </c>
      <c r="K441" s="72">
        <v>300</v>
      </c>
      <c r="L441" s="72">
        <v>499</v>
      </c>
      <c r="M441" s="111">
        <f t="shared" si="95"/>
        <v>-39.879759519038075</v>
      </c>
      <c r="N441" s="112">
        <f>D441/D519*100</f>
        <v>16.488599481234154</v>
      </c>
    </row>
    <row r="442" spans="1:14">
      <c r="A442" s="205"/>
      <c r="B442" s="197" t="s">
        <v>20</v>
      </c>
      <c r="C442" s="105">
        <v>52.742017000000089</v>
      </c>
      <c r="D442" s="105">
        <v>471.50499100000013</v>
      </c>
      <c r="E442" s="91">
        <v>475.62524799999994</v>
      </c>
      <c r="F442" s="31">
        <f>(D442-E442)/E442*100</f>
        <v>-0.86628222898709772</v>
      </c>
      <c r="G442" s="72">
        <v>5113</v>
      </c>
      <c r="H442" s="72">
        <v>102260</v>
      </c>
      <c r="I442" s="72">
        <v>373</v>
      </c>
      <c r="J442" s="72">
        <v>20</v>
      </c>
      <c r="K442" s="72">
        <v>147</v>
      </c>
      <c r="L442" s="72">
        <v>210</v>
      </c>
      <c r="M442" s="31">
        <f t="shared" si="95"/>
        <v>-30</v>
      </c>
      <c r="N442" s="109">
        <f>D442/D520*100</f>
        <v>15.528900166412688</v>
      </c>
    </row>
    <row r="443" spans="1:14">
      <c r="A443" s="205"/>
      <c r="B443" s="197" t="s">
        <v>21</v>
      </c>
      <c r="C443" s="105">
        <v>0.39240999999999104</v>
      </c>
      <c r="D443" s="105">
        <v>36.09611799999999</v>
      </c>
      <c r="E443" s="91">
        <v>37.989549999999994</v>
      </c>
      <c r="F443" s="31">
        <f>(D443-E443)/E443*100</f>
        <v>-4.9840864132373364</v>
      </c>
      <c r="G443" s="72">
        <v>622</v>
      </c>
      <c r="H443" s="72">
        <v>70313.00722999993</v>
      </c>
      <c r="I443" s="72">
        <v>6</v>
      </c>
      <c r="J443" s="72">
        <v>0</v>
      </c>
      <c r="K443" s="72">
        <v>1.632655</v>
      </c>
      <c r="L443" s="72">
        <v>5</v>
      </c>
      <c r="M443" s="31">
        <f t="shared" si="95"/>
        <v>-67.346900000000005</v>
      </c>
      <c r="N443" s="109">
        <f>D443/D521*100</f>
        <v>6.9107685103461156</v>
      </c>
    </row>
    <row r="444" spans="1:14">
      <c r="A444" s="205"/>
      <c r="B444" s="197" t="s">
        <v>22</v>
      </c>
      <c r="C444" s="105">
        <v>0.71320199999999989</v>
      </c>
      <c r="D444" s="105">
        <v>8.0131209999999999</v>
      </c>
      <c r="E444" s="91">
        <v>17.891891000000001</v>
      </c>
      <c r="F444" s="31">
        <f>(D444-E444)/E444*100</f>
        <v>-55.213671936633204</v>
      </c>
      <c r="G444" s="72">
        <v>163</v>
      </c>
      <c r="H444" s="72">
        <v>16799.009999999998</v>
      </c>
      <c r="I444" s="72">
        <v>9</v>
      </c>
      <c r="J444" s="72">
        <v>2</v>
      </c>
      <c r="K444" s="72">
        <v>3</v>
      </c>
      <c r="L444" s="72">
        <v>14</v>
      </c>
      <c r="M444" s="31">
        <f t="shared" si="95"/>
        <v>-78.571428571428569</v>
      </c>
      <c r="N444" s="109">
        <f>D444/D522*100</f>
        <v>1.1826137476676273</v>
      </c>
    </row>
    <row r="445" spans="1:14">
      <c r="A445" s="205"/>
      <c r="B445" s="197" t="s">
        <v>23</v>
      </c>
      <c r="C445" s="105">
        <v>3.0188999999999994E-2</v>
      </c>
      <c r="D445" s="105">
        <v>0.23160700000000001</v>
      </c>
      <c r="E445" s="91">
        <v>6.6037999999999999E-2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>D445/D523*100</f>
        <v>2.8145071061118534</v>
      </c>
    </row>
    <row r="446" spans="1:14">
      <c r="A446" s="205"/>
      <c r="B446" s="197" t="s">
        <v>24</v>
      </c>
      <c r="C446" s="105">
        <v>1.7408609999999953</v>
      </c>
      <c r="D446" s="105">
        <v>66.689448999999996</v>
      </c>
      <c r="E446" s="91">
        <v>73.442543000000001</v>
      </c>
      <c r="F446" s="31">
        <f>(D446-E446)/E446*100</f>
        <v>-9.1950710366878283</v>
      </c>
      <c r="G446" s="72">
        <v>93</v>
      </c>
      <c r="H446" s="72">
        <v>37835.400689999988</v>
      </c>
      <c r="I446" s="72">
        <v>6</v>
      </c>
      <c r="J446" s="72">
        <v>3</v>
      </c>
      <c r="K446" s="72">
        <v>4</v>
      </c>
      <c r="L446" s="72">
        <v>3</v>
      </c>
      <c r="M446" s="31"/>
      <c r="N446" s="109">
        <f>D446/D524*100</f>
        <v>9.7173499277102771</v>
      </c>
    </row>
    <row r="447" spans="1:14">
      <c r="A447" s="205"/>
      <c r="B447" s="197" t="s">
        <v>25</v>
      </c>
      <c r="C447" s="105">
        <v>0</v>
      </c>
      <c r="D447" s="105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05"/>
      <c r="B448" s="197" t="s">
        <v>26</v>
      </c>
      <c r="C448" s="105">
        <v>22.858672000000041</v>
      </c>
      <c r="D448" s="105">
        <v>182.75770400000007</v>
      </c>
      <c r="E448" s="91">
        <v>201.5817659999999</v>
      </c>
      <c r="F448" s="31">
        <f>(D448-E448)/E448*100</f>
        <v>-9.3381769460238964</v>
      </c>
      <c r="G448" s="72">
        <v>5249</v>
      </c>
      <c r="H448" s="72">
        <v>4087118.5025001685</v>
      </c>
      <c r="I448" s="72">
        <v>4</v>
      </c>
      <c r="J448" s="72">
        <v>0.40989999999999999</v>
      </c>
      <c r="K448" s="72">
        <v>1</v>
      </c>
      <c r="L448" s="72">
        <v>7.85</v>
      </c>
      <c r="M448" s="31">
        <f>(K448-L448)/L448*100</f>
        <v>-87.261146496815286</v>
      </c>
      <c r="N448" s="109">
        <f>D448/D526*100</f>
        <v>10.448588536663541</v>
      </c>
    </row>
    <row r="449" spans="1:14">
      <c r="A449" s="205"/>
      <c r="B449" s="197" t="s">
        <v>27</v>
      </c>
      <c r="C449" s="105">
        <v>0</v>
      </c>
      <c r="D449" s="105">
        <v>0</v>
      </c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05"/>
      <c r="B450" s="14" t="s">
        <v>28</v>
      </c>
      <c r="C450" s="105">
        <v>0</v>
      </c>
      <c r="D450" s="105">
        <v>0</v>
      </c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05"/>
      <c r="B451" s="14" t="s">
        <v>29</v>
      </c>
      <c r="C451" s="105">
        <v>0</v>
      </c>
      <c r="D451" s="105">
        <v>0</v>
      </c>
      <c r="E451" s="91">
        <v>0</v>
      </c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05"/>
      <c r="B452" s="14" t="s">
        <v>30</v>
      </c>
      <c r="C452" s="105">
        <v>0</v>
      </c>
      <c r="D452" s="105">
        <v>0</v>
      </c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03"/>
      <c r="B453" s="15" t="s">
        <v>31</v>
      </c>
      <c r="C453" s="16">
        <f t="shared" ref="C453:L453" si="96">C441+C443+C444+C445+C446+C447+C448+C449</f>
        <v>180.17794299999997</v>
      </c>
      <c r="D453" s="16">
        <f t="shared" si="96"/>
        <v>1716.6789199999998</v>
      </c>
      <c r="E453" s="16">
        <f t="shared" si="96"/>
        <v>1766.5700069999998</v>
      </c>
      <c r="F453" s="16">
        <f>(D453-E453)/E453*100</f>
        <v>-2.8241783117740873</v>
      </c>
      <c r="G453" s="16">
        <f t="shared" si="96"/>
        <v>16162</v>
      </c>
      <c r="H453" s="16">
        <f t="shared" si="96"/>
        <v>6361749.0886511654</v>
      </c>
      <c r="I453" s="16">
        <f t="shared" si="96"/>
        <v>508</v>
      </c>
      <c r="J453" s="16">
        <f t="shared" si="96"/>
        <v>45.4099</v>
      </c>
      <c r="K453" s="16">
        <f t="shared" si="96"/>
        <v>309.632655</v>
      </c>
      <c r="L453" s="16">
        <f t="shared" si="96"/>
        <v>528.85</v>
      </c>
      <c r="M453" s="16">
        <f t="shared" ref="M453:M455" si="97">(K453-L453)/L453*100</f>
        <v>-41.451705587595725</v>
      </c>
      <c r="N453" s="110">
        <f>D453/D531*100</f>
        <v>9.2806567097763253</v>
      </c>
    </row>
    <row r="454" spans="1:14" ht="14.25" thickTop="1">
      <c r="A454" s="205" t="s">
        <v>34</v>
      </c>
      <c r="B454" s="197" t="s">
        <v>19</v>
      </c>
      <c r="C454" s="32">
        <v>34.557768000000003</v>
      </c>
      <c r="D454" s="32">
        <v>333.02924899999999</v>
      </c>
      <c r="E454" s="32">
        <v>273.56685499999998</v>
      </c>
      <c r="F454" s="31">
        <f>(D454-E454)/E454*100</f>
        <v>21.735964322139839</v>
      </c>
      <c r="G454" s="122">
        <v>2176</v>
      </c>
      <c r="H454" s="122">
        <v>225993.24007</v>
      </c>
      <c r="I454" s="122">
        <v>115</v>
      </c>
      <c r="J454" s="122">
        <v>208.23294000000001</v>
      </c>
      <c r="K454" s="122">
        <v>137.252882</v>
      </c>
      <c r="L454" s="122">
        <v>107.847421</v>
      </c>
      <c r="M454" s="31">
        <f t="shared" si="97"/>
        <v>27.265798966115291</v>
      </c>
      <c r="N454" s="109">
        <f>D454/D519*100</f>
        <v>3.8591755848986824</v>
      </c>
    </row>
    <row r="455" spans="1:14">
      <c r="A455" s="205"/>
      <c r="B455" s="197" t="s">
        <v>20</v>
      </c>
      <c r="C455" s="31">
        <v>14.031255</v>
      </c>
      <c r="D455" s="31">
        <v>118.39410700000001</v>
      </c>
      <c r="E455" s="31">
        <v>97.922498000000004</v>
      </c>
      <c r="F455" s="31">
        <f>(D455-E455)/E455*100</f>
        <v>20.905930116284409</v>
      </c>
      <c r="G455" s="122">
        <v>1151</v>
      </c>
      <c r="H455" s="122">
        <v>22820</v>
      </c>
      <c r="I455" s="122">
        <v>52</v>
      </c>
      <c r="J455" s="122">
        <v>150.23161999999999</v>
      </c>
      <c r="K455" s="122">
        <v>74.310485</v>
      </c>
      <c r="L455" s="122">
        <v>54.857357</v>
      </c>
      <c r="M455" s="31">
        <f t="shared" si="97"/>
        <v>35.461292821672032</v>
      </c>
      <c r="N455" s="109">
        <f>D455/D520*100</f>
        <v>3.8992806078156259</v>
      </c>
    </row>
    <row r="456" spans="1:14">
      <c r="A456" s="205"/>
      <c r="B456" s="197" t="s">
        <v>21</v>
      </c>
      <c r="C456" s="31">
        <v>0</v>
      </c>
      <c r="D456" s="31">
        <v>41.935718999999999</v>
      </c>
      <c r="E456" s="31">
        <v>12.363063</v>
      </c>
      <c r="F456" s="31">
        <f>(D456-E456)/E456*100</f>
        <v>239.20169297851186</v>
      </c>
      <c r="G456" s="122">
        <v>89</v>
      </c>
      <c r="H456" s="122">
        <v>31475.802100000001</v>
      </c>
      <c r="I456" s="122">
        <v>12</v>
      </c>
      <c r="J456" s="122">
        <v>0</v>
      </c>
      <c r="K456" s="122">
        <v>18.459306000000002</v>
      </c>
      <c r="L456" s="122">
        <v>2.504</v>
      </c>
      <c r="M456" s="31"/>
      <c r="N456" s="109">
        <f>D456/D521*100</f>
        <v>8.0287870935019487</v>
      </c>
    </row>
    <row r="457" spans="1:14">
      <c r="A457" s="205"/>
      <c r="B457" s="197" t="s">
        <v>22</v>
      </c>
      <c r="C457" s="31">
        <v>5.138528</v>
      </c>
      <c r="D457" s="31">
        <v>54.723557999999997</v>
      </c>
      <c r="E457" s="31">
        <v>53.182651</v>
      </c>
      <c r="F457" s="31">
        <f>(D457-E457)/E457*100</f>
        <v>2.8973865932331901</v>
      </c>
      <c r="G457" s="122">
        <v>2654</v>
      </c>
      <c r="H457" s="122">
        <v>179555.95</v>
      </c>
      <c r="I457" s="122">
        <v>417</v>
      </c>
      <c r="J457" s="122">
        <v>84.495000000000005</v>
      </c>
      <c r="K457" s="122">
        <v>44.036900000000003</v>
      </c>
      <c r="L457" s="122">
        <v>62.355162999999997</v>
      </c>
      <c r="M457" s="31">
        <f t="shared" ref="M457:M462" si="98">(K457-L457)/L457*100</f>
        <v>-29.377299518886662</v>
      </c>
      <c r="N457" s="109">
        <f>D457/D522*100</f>
        <v>8.0763577652311458</v>
      </c>
    </row>
    <row r="458" spans="1:14">
      <c r="A458" s="205"/>
      <c r="B458" s="197" t="s">
        <v>23</v>
      </c>
      <c r="C458" s="31">
        <v>0</v>
      </c>
      <c r="D458" s="31">
        <v>3.0189000000000001E-2</v>
      </c>
      <c r="E458" s="31">
        <v>7.5471999999999997E-2</v>
      </c>
      <c r="F458" s="31"/>
      <c r="G458" s="122">
        <v>5</v>
      </c>
      <c r="H458" s="122">
        <v>2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05"/>
      <c r="B459" s="197" t="s">
        <v>24</v>
      </c>
      <c r="C459" s="31">
        <v>33.505094</v>
      </c>
      <c r="D459" s="31">
        <v>99.933142000000004</v>
      </c>
      <c r="E459" s="31">
        <v>73.998953999999998</v>
      </c>
      <c r="F459" s="31">
        <f>(D459-E459)/E459*100</f>
        <v>35.046695389775387</v>
      </c>
      <c r="G459" s="122">
        <v>443</v>
      </c>
      <c r="H459" s="122">
        <v>132431.21840000001</v>
      </c>
      <c r="I459" s="122">
        <v>17</v>
      </c>
      <c r="J459" s="122">
        <v>12.353870000000001</v>
      </c>
      <c r="K459" s="122">
        <v>23.404827000000001</v>
      </c>
      <c r="L459" s="122">
        <v>55.764392000000001</v>
      </c>
      <c r="M459" s="31">
        <f t="shared" si="98"/>
        <v>-58.02908242951883</v>
      </c>
      <c r="N459" s="109">
        <f>D459/D524*100</f>
        <v>14.561303545776196</v>
      </c>
    </row>
    <row r="460" spans="1:14">
      <c r="A460" s="205"/>
      <c r="B460" s="197" t="s">
        <v>25</v>
      </c>
      <c r="C460" s="33">
        <v>8.9280000000000008</v>
      </c>
      <c r="D460" s="33">
        <v>610.43998599999998</v>
      </c>
      <c r="E460" s="33">
        <v>322.80411400000003</v>
      </c>
      <c r="F460" s="31">
        <f>(D460-E460)/E460*100</f>
        <v>89.105392256555916</v>
      </c>
      <c r="G460" s="124">
        <v>166</v>
      </c>
      <c r="H460" s="124">
        <v>74837.975999999995</v>
      </c>
      <c r="I460" s="124">
        <v>72</v>
      </c>
      <c r="J460" s="124">
        <v>727.72159999999997</v>
      </c>
      <c r="K460" s="124">
        <v>423.11090000000002</v>
      </c>
      <c r="L460" s="124">
        <v>155.57069999999999</v>
      </c>
      <c r="M460" s="31">
        <f t="shared" si="98"/>
        <v>171.97338573394606</v>
      </c>
      <c r="N460" s="109">
        <f>D460/D525*100</f>
        <v>9.9435385688135334</v>
      </c>
    </row>
    <row r="461" spans="1:14">
      <c r="A461" s="205"/>
      <c r="B461" s="197" t="s">
        <v>26</v>
      </c>
      <c r="C461" s="31">
        <v>6.1302089999999998</v>
      </c>
      <c r="D461" s="31">
        <v>54.385444999999997</v>
      </c>
      <c r="E461" s="31">
        <v>66.102953999999997</v>
      </c>
      <c r="F461" s="31">
        <f>(D461-E461)/E461*100</f>
        <v>-17.726150332101646</v>
      </c>
      <c r="G461" s="122">
        <v>2240</v>
      </c>
      <c r="H461" s="122">
        <v>206587.9</v>
      </c>
      <c r="I461" s="122">
        <v>17</v>
      </c>
      <c r="J461" s="122">
        <v>5.6247199999999999</v>
      </c>
      <c r="K461" s="122">
        <v>61.463037</v>
      </c>
      <c r="L461" s="122">
        <v>18.785046000000001</v>
      </c>
      <c r="M461" s="31">
        <f t="shared" si="98"/>
        <v>227.19130418951329</v>
      </c>
      <c r="N461" s="109">
        <f>D461/D526*100</f>
        <v>3.1093142710325647</v>
      </c>
    </row>
    <row r="462" spans="1:14">
      <c r="A462" s="205"/>
      <c r="B462" s="197" t="s">
        <v>27</v>
      </c>
      <c r="C462" s="34">
        <v>0</v>
      </c>
      <c r="D462" s="34">
        <v>0</v>
      </c>
      <c r="E462" s="34">
        <v>0.24899199999999999</v>
      </c>
      <c r="F462" s="31">
        <f>(D462-E462)/E462*100</f>
        <v>-100</v>
      </c>
      <c r="G462" s="122">
        <v>0</v>
      </c>
      <c r="H462" s="122">
        <v>0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98"/>
        <v>#DIV/0!</v>
      </c>
      <c r="N462" s="109">
        <f>D462/D527*100</f>
        <v>0</v>
      </c>
    </row>
    <row r="463" spans="1:14">
      <c r="A463" s="205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>
        <v>0</v>
      </c>
      <c r="H463" s="123">
        <v>0</v>
      </c>
      <c r="I463" s="123">
        <v>0</v>
      </c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05"/>
      <c r="B464" s="14" t="s">
        <v>29</v>
      </c>
      <c r="C464" s="34">
        <v>0</v>
      </c>
      <c r="D464" s="34">
        <v>0</v>
      </c>
      <c r="E464" s="34">
        <v>0</v>
      </c>
      <c r="F464" s="31"/>
      <c r="G464" s="123">
        <v>0</v>
      </c>
      <c r="H464" s="123">
        <v>0</v>
      </c>
      <c r="I464" s="123">
        <v>0</v>
      </c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05"/>
      <c r="B465" s="14" t="s">
        <v>30</v>
      </c>
      <c r="C465" s="34">
        <v>0</v>
      </c>
      <c r="D465" s="34">
        <v>0</v>
      </c>
      <c r="E465" s="34">
        <v>0.24899199999999999</v>
      </c>
      <c r="F465" s="31"/>
      <c r="G465" s="123">
        <v>0</v>
      </c>
      <c r="H465" s="123">
        <v>0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03"/>
      <c r="B466" s="15" t="s">
        <v>31</v>
      </c>
      <c r="C466" s="16">
        <f t="shared" ref="C466:L466" si="99">C454+C456+C457+C458+C459+C460+C461+C462</f>
        <v>88.259598999999994</v>
      </c>
      <c r="D466" s="16">
        <f t="shared" si="99"/>
        <v>1194.477288</v>
      </c>
      <c r="E466" s="16">
        <f t="shared" si="99"/>
        <v>802.34305500000005</v>
      </c>
      <c r="F466" s="16">
        <f>(D466-E466)/E466*100</f>
        <v>48.87363710028</v>
      </c>
      <c r="G466" s="16">
        <f t="shared" si="99"/>
        <v>7773</v>
      </c>
      <c r="H466" s="16">
        <f t="shared" si="99"/>
        <v>850884.08657000004</v>
      </c>
      <c r="I466" s="16">
        <f t="shared" si="99"/>
        <v>650</v>
      </c>
      <c r="J466" s="16">
        <f t="shared" si="99"/>
        <v>1038.42813</v>
      </c>
      <c r="K466" s="16">
        <f t="shared" si="99"/>
        <v>707.72785199999998</v>
      </c>
      <c r="L466" s="16">
        <f t="shared" si="99"/>
        <v>402.82672200000002</v>
      </c>
      <c r="M466" s="16">
        <f>(K466-L466)/L466*100</f>
        <v>75.690393250525219</v>
      </c>
      <c r="N466" s="110">
        <f>D466/D531*100</f>
        <v>6.4575463287873474</v>
      </c>
    </row>
    <row r="467" spans="1:14" ht="14.25" thickTop="1">
      <c r="A467" s="205" t="s">
        <v>36</v>
      </c>
      <c r="B467" s="197" t="s">
        <v>19</v>
      </c>
      <c r="C467" s="32">
        <v>32.387765999999999</v>
      </c>
      <c r="D467" s="32">
        <v>322.38687499999997</v>
      </c>
      <c r="E467" s="32">
        <v>245.71128300000001</v>
      </c>
      <c r="F467" s="34">
        <f>(D467-E467)/E467*100</f>
        <v>31.205564133577035</v>
      </c>
      <c r="G467" s="31">
        <v>2707</v>
      </c>
      <c r="H467" s="31">
        <v>250574.880516</v>
      </c>
      <c r="I467" s="33">
        <v>235</v>
      </c>
      <c r="J467" s="31">
        <v>4.8825159999999999</v>
      </c>
      <c r="K467" s="31">
        <v>214.323286</v>
      </c>
      <c r="L467" s="31">
        <v>107.813114</v>
      </c>
      <c r="M467" s="31">
        <f>(K467-L467)/L467*100</f>
        <v>98.79148096955997</v>
      </c>
      <c r="N467" s="109">
        <f>D467/D519*100</f>
        <v>3.735850711694646</v>
      </c>
    </row>
    <row r="468" spans="1:14">
      <c r="A468" s="205"/>
      <c r="B468" s="197" t="s">
        <v>20</v>
      </c>
      <c r="C468" s="31">
        <v>14.26502</v>
      </c>
      <c r="D468" s="31">
        <v>140.685959</v>
      </c>
      <c r="E468" s="31">
        <v>106.497218</v>
      </c>
      <c r="F468" s="31">
        <f>(D468-E468)/E468*100</f>
        <v>32.102942820534516</v>
      </c>
      <c r="G468" s="31">
        <v>1546</v>
      </c>
      <c r="H468" s="31">
        <v>30920</v>
      </c>
      <c r="I468" s="33">
        <v>138</v>
      </c>
      <c r="J468" s="31">
        <v>2.5825490000000002</v>
      </c>
      <c r="K468" s="31">
        <v>116.368892</v>
      </c>
      <c r="L468" s="31">
        <v>15.606805</v>
      </c>
      <c r="M468" s="34">
        <f>(K468-L468)/L468*100</f>
        <v>645.62917906643941</v>
      </c>
      <c r="N468" s="109">
        <f>D468/D520*100</f>
        <v>4.6334572355078798</v>
      </c>
    </row>
    <row r="469" spans="1:14">
      <c r="A469" s="205"/>
      <c r="B469" s="197" t="s">
        <v>21</v>
      </c>
      <c r="C469" s="31">
        <v>0.94029300000000005</v>
      </c>
      <c r="D469" s="31">
        <v>0.99302900000000005</v>
      </c>
      <c r="E469" s="31">
        <v>1.6886779999999999</v>
      </c>
      <c r="F469" s="31"/>
      <c r="G469" s="31">
        <v>3</v>
      </c>
      <c r="H469" s="31">
        <v>618.30029999999999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05"/>
      <c r="B470" s="197" t="s">
        <v>22</v>
      </c>
      <c r="C470" s="31">
        <v>0.258967</v>
      </c>
      <c r="D470" s="31">
        <v>2.7244290000000002</v>
      </c>
      <c r="E470" s="31">
        <v>2.5678290000000001</v>
      </c>
      <c r="F470" s="31">
        <f>(D470-E470)/E470*100</f>
        <v>6.0985369352865808</v>
      </c>
      <c r="G470" s="31">
        <v>353</v>
      </c>
      <c r="H470" s="31">
        <v>18317.400000000001</v>
      </c>
      <c r="I470" s="33">
        <v>2</v>
      </c>
      <c r="J470" s="31">
        <v>0.05</v>
      </c>
      <c r="K470" s="31">
        <v>0.05</v>
      </c>
      <c r="L470" s="31">
        <v>0</v>
      </c>
      <c r="M470" s="34" t="e">
        <f t="shared" ref="M470:M475" si="100">(K470-L470)/L470*100</f>
        <v>#DIV/0!</v>
      </c>
      <c r="N470" s="109">
        <f>D470/D522*100</f>
        <v>0.40208393083598343</v>
      </c>
    </row>
    <row r="471" spans="1:14">
      <c r="A471" s="205"/>
      <c r="B471" s="197" t="s">
        <v>23</v>
      </c>
      <c r="C471" s="31">
        <v>9.4339999999999997E-3</v>
      </c>
      <c r="D471" s="31">
        <v>0.77246400000000004</v>
      </c>
      <c r="E471" s="31">
        <v>0.83679599999999998</v>
      </c>
      <c r="F471" s="31"/>
      <c r="G471" s="31">
        <v>24</v>
      </c>
      <c r="H471" s="31">
        <v>6059.6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9.3870453708894228</v>
      </c>
    </row>
    <row r="472" spans="1:14">
      <c r="A472" s="205"/>
      <c r="B472" s="197" t="s">
        <v>24</v>
      </c>
      <c r="C472" s="31">
        <v>0.122642</v>
      </c>
      <c r="D472" s="31">
        <v>0.80113199999999996</v>
      </c>
      <c r="E472" s="31">
        <v>1.325477</v>
      </c>
      <c r="F472" s="31">
        <f>(D472-E472)/E472*100</f>
        <v>-39.558966319294868</v>
      </c>
      <c r="G472" s="31">
        <v>18</v>
      </c>
      <c r="H472" s="31">
        <v>1709.5473999999999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0.11673330787732837</v>
      </c>
    </row>
    <row r="473" spans="1:14">
      <c r="A473" s="205"/>
      <c r="B473" s="197" t="s">
        <v>25</v>
      </c>
      <c r="C473" s="33">
        <v>0</v>
      </c>
      <c r="D473" s="33">
        <v>8.9138959999999994</v>
      </c>
      <c r="E473" s="31">
        <v>4.4652609999999999</v>
      </c>
      <c r="F473" s="31"/>
      <c r="G473" s="33">
        <v>4</v>
      </c>
      <c r="H473" s="33">
        <v>3301.4427000000001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05"/>
      <c r="B474" s="197" t="s">
        <v>26</v>
      </c>
      <c r="C474" s="31">
        <v>5.3910020000000003</v>
      </c>
      <c r="D474" s="31">
        <v>49.640016000000003</v>
      </c>
      <c r="E474" s="31">
        <v>49.188682999999997</v>
      </c>
      <c r="F474" s="31">
        <f>(D474-E474)/E474*100</f>
        <v>0.9175545521314431</v>
      </c>
      <c r="G474" s="31">
        <v>1563</v>
      </c>
      <c r="H474" s="31">
        <v>606559.48261599999</v>
      </c>
      <c r="I474" s="33">
        <v>5107</v>
      </c>
      <c r="J474" s="31">
        <v>0.42621100000000001</v>
      </c>
      <c r="K474" s="31">
        <v>10.915433</v>
      </c>
      <c r="L474" s="31">
        <v>6.7686840000000004</v>
      </c>
      <c r="M474" s="34">
        <f t="shared" si="100"/>
        <v>61.263740484856434</v>
      </c>
      <c r="N474" s="109">
        <f>D474/D526*100</f>
        <v>2.8380095108734489</v>
      </c>
    </row>
    <row r="475" spans="1:14">
      <c r="A475" s="205"/>
      <c r="B475" s="197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00"/>
        <v>#DIV/0!</v>
      </c>
      <c r="N475" s="109">
        <f>D475/D527*100</f>
        <v>0</v>
      </c>
    </row>
    <row r="476" spans="1:14">
      <c r="A476" s="205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05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>
        <f>D477/D529*100</f>
        <v>0</v>
      </c>
    </row>
    <row r="478" spans="1:14">
      <c r="A478" s="205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03"/>
      <c r="B479" s="15" t="s">
        <v>31</v>
      </c>
      <c r="C479" s="16">
        <f t="shared" ref="C479:L479" si="101">C467+C469+C470+C471+C472+C473+C474+C475</f>
        <v>39.110103999999993</v>
      </c>
      <c r="D479" s="16">
        <f t="shared" si="101"/>
        <v>386.23184099999997</v>
      </c>
      <c r="E479" s="16">
        <f t="shared" si="101"/>
        <v>305.78400699999997</v>
      </c>
      <c r="F479" s="16">
        <f>(D479-E479)/E479*100</f>
        <v>26.308712083820655</v>
      </c>
      <c r="G479" s="16">
        <f t="shared" si="101"/>
        <v>4672</v>
      </c>
      <c r="H479" s="16">
        <f t="shared" si="101"/>
        <v>887140.65353200003</v>
      </c>
      <c r="I479" s="16">
        <f t="shared" si="101"/>
        <v>5344</v>
      </c>
      <c r="J479" s="16">
        <f t="shared" si="101"/>
        <v>5.358727</v>
      </c>
      <c r="K479" s="16">
        <f t="shared" si="101"/>
        <v>225.28871900000001</v>
      </c>
      <c r="L479" s="16">
        <f t="shared" si="101"/>
        <v>114.58179799999999</v>
      </c>
      <c r="M479" s="16">
        <f>(K479-L479)/L479*100</f>
        <v>96.618243850563445</v>
      </c>
      <c r="N479" s="110">
        <f>D479/D531*100</f>
        <v>2.0880346842646107</v>
      </c>
    </row>
    <row r="480" spans="1:14" ht="14.25" thickTop="1">
      <c r="A480" s="212" t="s">
        <v>40</v>
      </c>
      <c r="B480" s="18" t="s">
        <v>19</v>
      </c>
      <c r="C480" s="34">
        <v>63.530638000000003</v>
      </c>
      <c r="D480" s="34">
        <v>639.89154800000006</v>
      </c>
      <c r="E480" s="34">
        <v>710.60728099999994</v>
      </c>
      <c r="F480" s="117">
        <f>(D480-E480)/E480*100</f>
        <v>-9.9514506663209801</v>
      </c>
      <c r="G480" s="34">
        <v>5495</v>
      </c>
      <c r="H480" s="34">
        <v>620743.65563599998</v>
      </c>
      <c r="I480" s="34">
        <v>608</v>
      </c>
      <c r="J480" s="34">
        <v>73.41</v>
      </c>
      <c r="K480" s="34">
        <v>468.84</v>
      </c>
      <c r="L480" s="31">
        <v>465.81</v>
      </c>
      <c r="M480" s="34">
        <f>(K480-L480)/L480*100</f>
        <v>0.65047980936432714</v>
      </c>
      <c r="N480" s="112">
        <f>D480/D519*100</f>
        <v>7.4151259880018028</v>
      </c>
    </row>
    <row r="481" spans="1:14">
      <c r="A481" s="205"/>
      <c r="B481" s="197" t="s">
        <v>20</v>
      </c>
      <c r="C481" s="34">
        <v>25.172373</v>
      </c>
      <c r="D481" s="34">
        <v>225.55112299999999</v>
      </c>
      <c r="E481" s="34">
        <v>262.83148799999998</v>
      </c>
      <c r="F481" s="31">
        <f>(D481-E481)/E481*100</f>
        <v>-14.184131925623763</v>
      </c>
      <c r="G481" s="34">
        <v>2866</v>
      </c>
      <c r="H481" s="34">
        <v>57320</v>
      </c>
      <c r="I481" s="34">
        <v>319</v>
      </c>
      <c r="J481" s="34">
        <v>32.49</v>
      </c>
      <c r="K481" s="34">
        <v>184.40100000000001</v>
      </c>
      <c r="L481" s="31">
        <v>143.69</v>
      </c>
      <c r="M481" s="34">
        <f>(K481-L481)/L481*100</f>
        <v>28.332521400236633</v>
      </c>
      <c r="N481" s="109">
        <f>D481/D520*100</f>
        <v>7.4284704050762995</v>
      </c>
    </row>
    <row r="482" spans="1:14">
      <c r="A482" s="205"/>
      <c r="B482" s="197" t="s">
        <v>21</v>
      </c>
      <c r="C482" s="34">
        <v>0</v>
      </c>
      <c r="D482" s="34">
        <v>4.2592809999999997</v>
      </c>
      <c r="E482" s="34">
        <v>32.408957000000001</v>
      </c>
      <c r="F482" s="31">
        <f>(D482-E482)/E482*100</f>
        <v>-86.857704183445321</v>
      </c>
      <c r="G482" s="34">
        <v>15</v>
      </c>
      <c r="H482" s="34">
        <v>2856.3784009999999</v>
      </c>
      <c r="I482" s="34">
        <v>2</v>
      </c>
      <c r="J482" s="34">
        <v>0.03</v>
      </c>
      <c r="K482" s="34">
        <v>0.13</v>
      </c>
      <c r="L482" s="31">
        <v>0.3</v>
      </c>
      <c r="M482" s="34"/>
      <c r="N482" s="109">
        <f>D482/D521*100</f>
        <v>0.81545902003964854</v>
      </c>
    </row>
    <row r="483" spans="1:14">
      <c r="A483" s="205"/>
      <c r="B483" s="197" t="s">
        <v>22</v>
      </c>
      <c r="C483" s="34">
        <v>4.3887089999999995</v>
      </c>
      <c r="D483" s="34">
        <v>164.40867600000001</v>
      </c>
      <c r="E483" s="34">
        <v>170.64268899999999</v>
      </c>
      <c r="F483" s="31">
        <f>(D483-E483)/E483*100</f>
        <v>-3.6532552531447604</v>
      </c>
      <c r="G483" s="34">
        <v>4944</v>
      </c>
      <c r="H483" s="34">
        <v>257950.52</v>
      </c>
      <c r="I483" s="34">
        <v>351</v>
      </c>
      <c r="J483" s="34">
        <v>9.75</v>
      </c>
      <c r="K483" s="34">
        <v>54.83</v>
      </c>
      <c r="L483" s="31">
        <v>51.67</v>
      </c>
      <c r="M483" s="34">
        <f>(K483-L483)/L483*100</f>
        <v>6.1157344687439457</v>
      </c>
      <c r="N483" s="109">
        <f>D483/D522*100</f>
        <v>24.264198740220284</v>
      </c>
    </row>
    <row r="484" spans="1:14">
      <c r="A484" s="205"/>
      <c r="B484" s="197" t="s">
        <v>23</v>
      </c>
      <c r="C484" s="34">
        <v>5.6599999999999998E-2</v>
      </c>
      <c r="D484" s="34">
        <v>9.7164E-2</v>
      </c>
      <c r="E484" s="34">
        <v>0.28301999999999999</v>
      </c>
      <c r="F484" s="31">
        <f>(D484-E484)/E484*100</f>
        <v>-65.668857324570709</v>
      </c>
      <c r="G484" s="34">
        <v>30</v>
      </c>
      <c r="H484" s="34">
        <v>3.9</v>
      </c>
      <c r="I484" s="34"/>
      <c r="J484" s="34"/>
      <c r="K484" s="34"/>
      <c r="L484" s="31"/>
      <c r="M484" s="34" t="e">
        <f>(K484-L484)/L484*100</f>
        <v>#DIV/0!</v>
      </c>
      <c r="N484" s="109">
        <f>D484/D523*100</f>
        <v>1.1807448326615866</v>
      </c>
    </row>
    <row r="485" spans="1:14">
      <c r="A485" s="205"/>
      <c r="B485" s="197" t="s">
        <v>24</v>
      </c>
      <c r="C485" s="34">
        <v>4.7756620000000005</v>
      </c>
      <c r="D485" s="34">
        <v>39.145600999999999</v>
      </c>
      <c r="E485" s="34">
        <v>53.170381999999996</v>
      </c>
      <c r="F485" s="31">
        <f>(D485-E485)/E485*100</f>
        <v>-26.377055180833565</v>
      </c>
      <c r="G485" s="34">
        <v>48</v>
      </c>
      <c r="H485" s="34">
        <v>15946.82</v>
      </c>
      <c r="I485" s="34">
        <v>20</v>
      </c>
      <c r="J485" s="34">
        <v>0.35</v>
      </c>
      <c r="K485" s="34">
        <v>88.68</v>
      </c>
      <c r="L485" s="31">
        <v>23.51</v>
      </c>
      <c r="M485" s="34">
        <f>(K485-L485)/L485*100</f>
        <v>277.2011909825606</v>
      </c>
      <c r="N485" s="109">
        <f>D485/D524*100</f>
        <v>5.703923315478665</v>
      </c>
    </row>
    <row r="486" spans="1:14">
      <c r="A486" s="205"/>
      <c r="B486" s="197" t="s">
        <v>25</v>
      </c>
      <c r="C486" s="34">
        <v>0</v>
      </c>
      <c r="D486" s="34">
        <v>47.732999999999997</v>
      </c>
      <c r="E486" s="34">
        <v>84.407984999999996</v>
      </c>
      <c r="F486" s="31"/>
      <c r="G486" s="34">
        <v>23</v>
      </c>
      <c r="H486" s="34">
        <v>1371.24</v>
      </c>
      <c r="I486" s="34">
        <v>1</v>
      </c>
      <c r="J486" s="34"/>
      <c r="K486" s="34">
        <v>0.05</v>
      </c>
      <c r="L486" s="31">
        <v>118.78</v>
      </c>
      <c r="M486" s="34"/>
      <c r="N486" s="109">
        <f>D486/D525*100</f>
        <v>0.77752922054679474</v>
      </c>
    </row>
    <row r="487" spans="1:14">
      <c r="A487" s="205"/>
      <c r="B487" s="197" t="s">
        <v>26</v>
      </c>
      <c r="C487" s="34">
        <v>11.242056999999999</v>
      </c>
      <c r="D487" s="34">
        <v>135.62928299999999</v>
      </c>
      <c r="E487" s="34">
        <v>134.60430499999998</v>
      </c>
      <c r="F487" s="31">
        <f>(D487-E487)/E487*100</f>
        <v>0.76147490230717696</v>
      </c>
      <c r="G487" s="34">
        <v>4283</v>
      </c>
      <c r="H487" s="34">
        <v>553007.9</v>
      </c>
      <c r="I487" s="34">
        <v>104</v>
      </c>
      <c r="J487" s="34">
        <v>25.8</v>
      </c>
      <c r="K487" s="34">
        <v>235.14</v>
      </c>
      <c r="L487" s="31">
        <v>20.88</v>
      </c>
      <c r="M487" s="34">
        <f>(K487-L487)/L487*100</f>
        <v>1026.1494252873563</v>
      </c>
      <c r="N487" s="109">
        <f>D487/D526*100</f>
        <v>7.7541714552820951</v>
      </c>
    </row>
    <row r="488" spans="1:14">
      <c r="A488" s="205"/>
      <c r="B488" s="197" t="s">
        <v>27</v>
      </c>
      <c r="C488" s="34">
        <v>0</v>
      </c>
      <c r="D488" s="34">
        <v>1.0009709999999998</v>
      </c>
      <c r="E488" s="34">
        <v>0.27207399999999998</v>
      </c>
      <c r="F488" s="31">
        <f>(D488-E488)/E488*100</f>
        <v>267.90395260113058</v>
      </c>
      <c r="G488" s="34">
        <v>5</v>
      </c>
      <c r="H488" s="34">
        <v>824.52631900000006</v>
      </c>
      <c r="I488" s="31"/>
      <c r="J488" s="31"/>
      <c r="K488" s="31"/>
      <c r="L488" s="31"/>
      <c r="M488" s="31"/>
      <c r="N488" s="109">
        <f>D488/D527*100</f>
        <v>1.1741461572326255</v>
      </c>
    </row>
    <row r="489" spans="1:14">
      <c r="A489" s="205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05"/>
      <c r="B490" s="14" t="s">
        <v>29</v>
      </c>
      <c r="C490" s="34">
        <v>0</v>
      </c>
      <c r="D490" s="34">
        <v>0.56474799999999992</v>
      </c>
      <c r="E490" s="34">
        <v>0</v>
      </c>
      <c r="F490" s="31" t="e">
        <f>(D490-E490)/E490*100</f>
        <v>#DIV/0!</v>
      </c>
      <c r="G490" s="34">
        <v>1</v>
      </c>
      <c r="H490" s="34">
        <v>249.31631899999999</v>
      </c>
      <c r="I490" s="34"/>
      <c r="J490" s="34"/>
      <c r="K490" s="34"/>
      <c r="L490" s="34"/>
      <c r="M490" s="31"/>
      <c r="N490" s="109">
        <f>D490/D529*100</f>
        <v>0.75551081708700607</v>
      </c>
    </row>
    <row r="491" spans="1:14">
      <c r="A491" s="205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03"/>
      <c r="B492" s="15" t="s">
        <v>31</v>
      </c>
      <c r="C492" s="16">
        <f t="shared" ref="C492:L492" si="102">C480+C482+C483+C484+C485+C486+C487+C488</f>
        <v>83.993666000000005</v>
      </c>
      <c r="D492" s="16">
        <f t="shared" si="102"/>
        <v>1032.165524</v>
      </c>
      <c r="E492" s="16">
        <f t="shared" si="102"/>
        <v>1186.3966929999999</v>
      </c>
      <c r="F492" s="16">
        <f>(D492-E492)/E492*100</f>
        <v>-12.999966192589508</v>
      </c>
      <c r="G492" s="16">
        <f t="shared" si="102"/>
        <v>14843</v>
      </c>
      <c r="H492" s="16">
        <f t="shared" si="102"/>
        <v>1452704.9403559999</v>
      </c>
      <c r="I492" s="16">
        <f t="shared" si="102"/>
        <v>1086</v>
      </c>
      <c r="J492" s="16">
        <f t="shared" si="102"/>
        <v>109.33999999999999</v>
      </c>
      <c r="K492" s="16">
        <f t="shared" si="102"/>
        <v>847.67</v>
      </c>
      <c r="L492" s="16">
        <f t="shared" si="102"/>
        <v>680.94999999999993</v>
      </c>
      <c r="M492" s="16">
        <f>(K492-L492)/L492*100</f>
        <v>24.483442249798081</v>
      </c>
      <c r="N492" s="110">
        <f>D492/D531*100</f>
        <v>5.580061468868271</v>
      </c>
    </row>
    <row r="493" spans="1:14" ht="14.25" thickTop="1">
      <c r="A493" s="202" t="s">
        <v>66</v>
      </c>
      <c r="B493" s="18" t="s">
        <v>19</v>
      </c>
      <c r="C493" s="32">
        <v>35.927548000000002</v>
      </c>
      <c r="D493" s="32">
        <v>401.00321200000002</v>
      </c>
      <c r="E493" s="32">
        <v>408.759638</v>
      </c>
      <c r="F493" s="117">
        <f>(D493-E493)/E493*100</f>
        <v>-1.8975518321600962</v>
      </c>
      <c r="G493" s="31">
        <v>3578</v>
      </c>
      <c r="H493" s="31">
        <v>394820.788734</v>
      </c>
      <c r="I493" s="31">
        <v>441</v>
      </c>
      <c r="J493" s="31">
        <v>3.6065000000000098</v>
      </c>
      <c r="K493" s="31">
        <v>207.803753</v>
      </c>
      <c r="L493" s="31">
        <v>48.094428000000001</v>
      </c>
      <c r="M493" s="32">
        <f>(K493-L493)/L493*100</f>
        <v>332.0744868823474</v>
      </c>
      <c r="N493" s="114">
        <f>D493/D519*100</f>
        <v>4.6468645317587418</v>
      </c>
    </row>
    <row r="494" spans="1:14">
      <c r="A494" s="202"/>
      <c r="B494" s="197" t="s">
        <v>20</v>
      </c>
      <c r="C494" s="32">
        <v>12.641902999999999</v>
      </c>
      <c r="D494" s="32">
        <v>161.54653999999999</v>
      </c>
      <c r="E494" s="32">
        <v>162.102496</v>
      </c>
      <c r="F494" s="31">
        <f>(D494-E494)/E494*100</f>
        <v>-0.34296572459933561</v>
      </c>
      <c r="G494" s="31">
        <v>1961</v>
      </c>
      <c r="H494" s="31">
        <v>39220</v>
      </c>
      <c r="I494" s="31">
        <v>209</v>
      </c>
      <c r="J494" s="31">
        <v>2.6360000000000001</v>
      </c>
      <c r="K494" s="31">
        <v>52.186484</v>
      </c>
      <c r="L494" s="31">
        <v>21.90944</v>
      </c>
      <c r="M494" s="34">
        <f>(K494-L494)/L494*100</f>
        <v>138.19177486964523</v>
      </c>
      <c r="N494" s="114">
        <f>D494/D520*100</f>
        <v>5.3204953070992902</v>
      </c>
    </row>
    <row r="495" spans="1:14">
      <c r="A495" s="202"/>
      <c r="B495" s="197" t="s">
        <v>21</v>
      </c>
      <c r="C495" s="32">
        <v>3.7595719999999999</v>
      </c>
      <c r="D495" s="32">
        <v>6.1875309999999999</v>
      </c>
      <c r="E495" s="32">
        <v>24.170258</v>
      </c>
      <c r="F495" s="31">
        <f>(D495-E495)/E495*100</f>
        <v>-74.400227750982211</v>
      </c>
      <c r="G495" s="31">
        <v>22</v>
      </c>
      <c r="H495" s="31">
        <v>8748.792539</v>
      </c>
      <c r="I495" s="31">
        <v>2</v>
      </c>
      <c r="J495" s="31">
        <v>0</v>
      </c>
      <c r="K495" s="31">
        <v>0.52490000000000003</v>
      </c>
      <c r="L495" s="31">
        <v>21.3109</v>
      </c>
      <c r="M495" s="31"/>
      <c r="N495" s="114">
        <f>D495/D521*100</f>
        <v>1.1846313886604212</v>
      </c>
    </row>
    <row r="496" spans="1:14">
      <c r="A496" s="202"/>
      <c r="B496" s="197" t="s">
        <v>22</v>
      </c>
      <c r="C496" s="32">
        <v>0.347169000000001</v>
      </c>
      <c r="D496" s="32">
        <v>24.687524</v>
      </c>
      <c r="E496" s="32">
        <v>36.527352</v>
      </c>
      <c r="F496" s="31">
        <f>(D496-E496)/E496*100</f>
        <v>-32.413595160141909</v>
      </c>
      <c r="G496" s="31">
        <v>399</v>
      </c>
      <c r="H496" s="31">
        <v>229053.5864</v>
      </c>
      <c r="I496" s="31">
        <v>124</v>
      </c>
      <c r="J496" s="31">
        <v>0.100000000000001</v>
      </c>
      <c r="K496" s="31">
        <v>26.134488999999999</v>
      </c>
      <c r="L496" s="31">
        <v>2.8639000000000001</v>
      </c>
      <c r="M496" s="31"/>
      <c r="N496" s="114">
        <f>D496/D522*100</f>
        <v>3.6434998645689354</v>
      </c>
    </row>
    <row r="497" spans="1:14">
      <c r="A497" s="202"/>
      <c r="B497" s="197" t="s">
        <v>23</v>
      </c>
      <c r="C497" s="32">
        <v>0</v>
      </c>
      <c r="D497" s="32">
        <v>0.113208</v>
      </c>
      <c r="E497" s="32">
        <v>0</v>
      </c>
      <c r="F497" s="31"/>
      <c r="G497" s="31">
        <v>1</v>
      </c>
      <c r="H497" s="31">
        <v>1000</v>
      </c>
      <c r="I497" s="31">
        <v>1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02"/>
      <c r="B498" s="197" t="s">
        <v>24</v>
      </c>
      <c r="C498" s="32">
        <v>4.7001749999999998</v>
      </c>
      <c r="D498" s="32">
        <v>14.034269</v>
      </c>
      <c r="E498" s="32">
        <v>2.612063</v>
      </c>
      <c r="F498" s="31">
        <f>(D498-E498)/E498*100</f>
        <v>437.28677294536925</v>
      </c>
      <c r="G498" s="31">
        <v>134</v>
      </c>
      <c r="H498" s="31">
        <v>7851.3542939999998</v>
      </c>
      <c r="I498" s="31">
        <v>0</v>
      </c>
      <c r="J498" s="31">
        <v>0</v>
      </c>
      <c r="K498" s="31">
        <v>0</v>
      </c>
      <c r="L498" s="31">
        <v>0</v>
      </c>
      <c r="M498" s="31"/>
      <c r="N498" s="114">
        <f>D498/D524*100</f>
        <v>2.0449397153156355</v>
      </c>
    </row>
    <row r="499" spans="1:14">
      <c r="A499" s="202"/>
      <c r="B499" s="197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02"/>
      <c r="B500" s="197" t="s">
        <v>26</v>
      </c>
      <c r="C500" s="32">
        <v>5.9218780000000102</v>
      </c>
      <c r="D500" s="32">
        <v>91.511256000000003</v>
      </c>
      <c r="E500" s="32">
        <v>101.885361</v>
      </c>
      <c r="F500" s="31">
        <f>(D500-E500)/E500*100</f>
        <v>-10.182134997784422</v>
      </c>
      <c r="G500" s="31">
        <v>1680</v>
      </c>
      <c r="H500" s="31">
        <v>809663.91079999995</v>
      </c>
      <c r="I500" s="31">
        <v>32728</v>
      </c>
      <c r="J500" s="31">
        <v>3.5544419999999901</v>
      </c>
      <c r="K500" s="31">
        <v>125.758869</v>
      </c>
      <c r="L500" s="31">
        <v>14.595559</v>
      </c>
      <c r="M500" s="31"/>
      <c r="N500" s="114">
        <f>D500/D526*100</f>
        <v>5.231864044523574</v>
      </c>
    </row>
    <row r="501" spans="1:14">
      <c r="A501" s="202"/>
      <c r="B501" s="197" t="s">
        <v>27</v>
      </c>
      <c r="C501" s="32">
        <v>0</v>
      </c>
      <c r="D501" s="32">
        <v>0</v>
      </c>
      <c r="E501" s="32">
        <v>2.1036790000000001</v>
      </c>
      <c r="F501" s="31"/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0</v>
      </c>
    </row>
    <row r="502" spans="1:14">
      <c r="A502" s="202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02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02"/>
      <c r="B504" s="14" t="s">
        <v>30</v>
      </c>
      <c r="C504" s="32">
        <v>0</v>
      </c>
      <c r="D504" s="32">
        <v>0</v>
      </c>
      <c r="E504" s="32">
        <v>2.1036790000000001</v>
      </c>
      <c r="F504" s="31"/>
      <c r="G504" s="31">
        <v>0</v>
      </c>
      <c r="H504" s="31">
        <v>0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03"/>
      <c r="B505" s="15" t="s">
        <v>31</v>
      </c>
      <c r="C505" s="16">
        <f>C493+C495+C496+C497+C498+C499+C500+C501</f>
        <v>50.656342000000009</v>
      </c>
      <c r="D505" s="16">
        <f>D493+D495+D496+D497+D498+D499+D500+D501</f>
        <v>537.53700000000003</v>
      </c>
      <c r="E505" s="16">
        <f>E493+E495+E496+E497+E498+E499+E500+E501</f>
        <v>576.05835100000002</v>
      </c>
      <c r="F505" s="16">
        <f>(D505-E505)/E505*100</f>
        <v>-6.6870571241835846</v>
      </c>
      <c r="G505" s="16">
        <f t="shared" ref="G505:L505" si="103">G493+G495+G496+G497+G498+G499+G500+G501</f>
        <v>5814</v>
      </c>
      <c r="H505" s="16">
        <f t="shared" si="103"/>
        <v>1451138.432767</v>
      </c>
      <c r="I505" s="16">
        <f t="shared" si="103"/>
        <v>33296</v>
      </c>
      <c r="J505" s="16">
        <f t="shared" si="103"/>
        <v>7.2609420000000009</v>
      </c>
      <c r="K505" s="16">
        <f t="shared" si="103"/>
        <v>360.22201100000001</v>
      </c>
      <c r="L505" s="16">
        <f t="shared" si="103"/>
        <v>86.864786999999993</v>
      </c>
      <c r="M505" s="16">
        <f>(K505-L505)/L505*100</f>
        <v>314.69279260421149</v>
      </c>
      <c r="N505" s="110">
        <f>D505/D531*100</f>
        <v>2.9060159751964783</v>
      </c>
    </row>
    <row r="506" spans="1:14" ht="14.25" thickTop="1">
      <c r="A506" s="205" t="s">
        <v>43</v>
      </c>
      <c r="B506" s="199" t="s">
        <v>19</v>
      </c>
      <c r="C506" s="94">
        <v>7.0000000000000007E-2</v>
      </c>
      <c r="D506" s="94">
        <v>0.78</v>
      </c>
      <c r="E506" s="94">
        <v>5.81</v>
      </c>
      <c r="F506" s="117">
        <f>(D506-E506)/E506*100</f>
        <v>-86.574870912220305</v>
      </c>
      <c r="G506" s="95">
        <v>9</v>
      </c>
      <c r="H506" s="95">
        <v>1100.3399999999999</v>
      </c>
      <c r="I506" s="95">
        <v>0</v>
      </c>
      <c r="J506" s="95">
        <v>0</v>
      </c>
      <c r="K506" s="95">
        <v>0</v>
      </c>
      <c r="L506" s="95">
        <v>0.19</v>
      </c>
      <c r="M506" s="31">
        <f>(K506-L506)/L506*100</f>
        <v>-100</v>
      </c>
      <c r="N506" s="113">
        <f>D506/D519*100</f>
        <v>9.0387164648741483E-3</v>
      </c>
    </row>
    <row r="507" spans="1:14">
      <c r="A507" s="205"/>
      <c r="B507" s="197" t="s">
        <v>20</v>
      </c>
      <c r="C507" s="95">
        <v>7.0000000000000007E-2</v>
      </c>
      <c r="D507" s="95">
        <v>0.26</v>
      </c>
      <c r="E507" s="95">
        <v>1.67</v>
      </c>
      <c r="F507" s="31">
        <f>(D507-E507)/E507*100</f>
        <v>-84.431137724550894</v>
      </c>
      <c r="G507" s="95">
        <v>4</v>
      </c>
      <c r="H507" s="95">
        <v>80</v>
      </c>
      <c r="I507" s="95">
        <v>0</v>
      </c>
      <c r="J507" s="95">
        <v>0</v>
      </c>
      <c r="K507" s="95">
        <v>0</v>
      </c>
      <c r="L507" s="95">
        <v>0.19</v>
      </c>
      <c r="M507" s="31">
        <f>(K507-L507)/L507*100</f>
        <v>-100</v>
      </c>
      <c r="N507" s="109">
        <f>D507/D520*100</f>
        <v>8.5630356419011851E-3</v>
      </c>
    </row>
    <row r="508" spans="1:14">
      <c r="A508" s="205"/>
      <c r="B508" s="197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05"/>
      <c r="B509" s="197" t="s">
        <v>22</v>
      </c>
      <c r="C509" s="95">
        <v>0</v>
      </c>
      <c r="D509" s="95">
        <v>0.09</v>
      </c>
      <c r="E509" s="95">
        <v>0.14000000000000001</v>
      </c>
      <c r="F509" s="31">
        <f>(D509-E509)/E509*100</f>
        <v>-35.714285714285722</v>
      </c>
      <c r="G509" s="95">
        <v>13</v>
      </c>
      <c r="H509" s="95">
        <v>390</v>
      </c>
      <c r="I509" s="95">
        <v>0</v>
      </c>
      <c r="J509" s="95">
        <v>0</v>
      </c>
      <c r="K509" s="95">
        <v>0</v>
      </c>
      <c r="L509" s="95">
        <v>0</v>
      </c>
      <c r="M509" s="31"/>
      <c r="N509" s="109">
        <f>D509/D522*100</f>
        <v>1.3282619504945256E-2</v>
      </c>
    </row>
    <row r="510" spans="1:14">
      <c r="A510" s="205"/>
      <c r="B510" s="197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05"/>
      <c r="B511" s="197" t="s">
        <v>24</v>
      </c>
      <c r="C511" s="95"/>
      <c r="D511" s="95"/>
      <c r="E511" s="95"/>
      <c r="F511" s="31" t="e">
        <f>(D511-E511)/E511*100</f>
        <v>#DIV/0!</v>
      </c>
      <c r="G511" s="95"/>
      <c r="H511" s="95"/>
      <c r="I511" s="95"/>
      <c r="J511" s="95"/>
      <c r="K511" s="95"/>
      <c r="L511" s="95"/>
      <c r="M511" s="31" t="e">
        <f>(K511-L511)/L511*100</f>
        <v>#DIV/0!</v>
      </c>
      <c r="N511" s="109">
        <f>D511/D524*100</f>
        <v>0</v>
      </c>
    </row>
    <row r="512" spans="1:14">
      <c r="A512" s="205"/>
      <c r="B512" s="197" t="s">
        <v>25</v>
      </c>
      <c r="C512" s="95">
        <v>0.02</v>
      </c>
      <c r="D512" s="95">
        <v>234.35</v>
      </c>
      <c r="E512" s="95">
        <v>186.82</v>
      </c>
      <c r="F512" s="31"/>
      <c r="G512" s="95">
        <v>23</v>
      </c>
      <c r="H512" s="95">
        <v>4430.7299999999996</v>
      </c>
      <c r="I512" s="95">
        <v>20</v>
      </c>
      <c r="J512" s="95">
        <v>0</v>
      </c>
      <c r="K512" s="95">
        <v>135.88999999999999</v>
      </c>
      <c r="L512" s="95">
        <v>140.4</v>
      </c>
      <c r="M512" s="31">
        <f>(K512-L512)/L512*100</f>
        <v>-3.2122507122507256</v>
      </c>
      <c r="N512" s="109">
        <f>D512/D525*100</f>
        <v>3.8173584906697955</v>
      </c>
    </row>
    <row r="513" spans="1:14">
      <c r="A513" s="205"/>
      <c r="B513" s="197" t="s">
        <v>26</v>
      </c>
      <c r="C513" s="95">
        <v>0</v>
      </c>
      <c r="D513" s="95">
        <v>0.13</v>
      </c>
      <c r="E513" s="95">
        <v>0.01</v>
      </c>
      <c r="F513" s="31">
        <f>(D513-E513)/E513*100</f>
        <v>1200</v>
      </c>
      <c r="G513" s="95">
        <v>8</v>
      </c>
      <c r="H513" s="95">
        <v>1096</v>
      </c>
      <c r="I513" s="95">
        <v>0</v>
      </c>
      <c r="J513" s="95">
        <v>0</v>
      </c>
      <c r="K513" s="95">
        <v>0</v>
      </c>
      <c r="L513" s="95">
        <v>0</v>
      </c>
      <c r="M513" s="31" t="e">
        <f>(K513-L513)/L513*100</f>
        <v>#DIV/0!</v>
      </c>
      <c r="N513" s="109">
        <f>D513/D526*100</f>
        <v>7.4323351630980203E-3</v>
      </c>
    </row>
    <row r="514" spans="1:14">
      <c r="A514" s="205"/>
      <c r="B514" s="197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05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05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05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03"/>
      <c r="B518" s="15" t="s">
        <v>31</v>
      </c>
      <c r="C518" s="16">
        <f t="shared" ref="C518:L518" si="104">C506+C508+C509+C510+C511+C512+C513+C514</f>
        <v>9.0000000000000011E-2</v>
      </c>
      <c r="D518" s="16">
        <f t="shared" si="104"/>
        <v>235.35</v>
      </c>
      <c r="E518" s="16">
        <f t="shared" si="104"/>
        <v>192.77999999999997</v>
      </c>
      <c r="F518" s="16">
        <f>(D518-E518)/E518*100</f>
        <v>22.082166199813273</v>
      </c>
      <c r="G518" s="16">
        <f t="shared" si="104"/>
        <v>53</v>
      </c>
      <c r="H518" s="16">
        <f t="shared" si="104"/>
        <v>7017.07</v>
      </c>
      <c r="I518" s="16">
        <f t="shared" si="104"/>
        <v>20</v>
      </c>
      <c r="J518" s="16">
        <f t="shared" si="104"/>
        <v>0</v>
      </c>
      <c r="K518" s="16">
        <f t="shared" si="104"/>
        <v>135.88999999999999</v>
      </c>
      <c r="L518" s="16">
        <f t="shared" si="104"/>
        <v>140.59</v>
      </c>
      <c r="M518" s="16">
        <f t="shared" ref="M518:M531" si="105">(K518-L518)/L518*100</f>
        <v>-3.3430542712853097</v>
      </c>
      <c r="N518" s="110">
        <f>D518/D531*100</f>
        <v>1.2723419220676737</v>
      </c>
    </row>
    <row r="519" spans="1:14" ht="15" thickTop="1" thickBot="1">
      <c r="A519" s="244" t="s">
        <v>48</v>
      </c>
      <c r="B519" s="197" t="s">
        <v>19</v>
      </c>
      <c r="C519" s="31">
        <f>C415+C428+C441+C454+C467+C480+C493+C506</f>
        <v>854.49096700000018</v>
      </c>
      <c r="D519" s="31">
        <f>D415+D428+D441+D454+D467+D480+D493+D506</f>
        <v>8629.5438410000006</v>
      </c>
      <c r="E519" s="31">
        <f>E415+E428+E441+E454+E467+E480+E493+E506</f>
        <v>8027.4393169999994</v>
      </c>
      <c r="F519" s="32">
        <f>(D519-E519)/E519*100</f>
        <v>7.500580200275107</v>
      </c>
      <c r="G519" s="31">
        <f t="shared" ref="G519:L530" si="106">G415+G428+G441+G454+G467+G480+G493+G506</f>
        <v>66623</v>
      </c>
      <c r="H519" s="31">
        <f t="shared" si="106"/>
        <v>8571912.6627869979</v>
      </c>
      <c r="I519" s="31">
        <f t="shared" si="106"/>
        <v>6347</v>
      </c>
      <c r="J519" s="31">
        <f t="shared" si="106"/>
        <v>604.69124299999964</v>
      </c>
      <c r="K519" s="31">
        <f t="shared" si="106"/>
        <v>4010.4524799999999</v>
      </c>
      <c r="L519" s="31">
        <f t="shared" si="106"/>
        <v>3026.8545509999999</v>
      </c>
      <c r="M519" s="32">
        <f t="shared" si="105"/>
        <v>32.49571171746733</v>
      </c>
      <c r="N519" s="109">
        <f>D519/D531*100</f>
        <v>46.65277415434543</v>
      </c>
    </row>
    <row r="520" spans="1:14" ht="14.25" thickBot="1">
      <c r="A520" s="244"/>
      <c r="B520" s="197" t="s">
        <v>20</v>
      </c>
      <c r="C520" s="31">
        <f t="shared" ref="C520:E530" si="107">C416+C429+C442+C455+C468+C481+C494+C507</f>
        <v>317.28398400000003</v>
      </c>
      <c r="D520" s="31">
        <f t="shared" si="107"/>
        <v>3036.3064090000003</v>
      </c>
      <c r="E520" s="31">
        <f t="shared" si="107"/>
        <v>2877.9482259999995</v>
      </c>
      <c r="F520" s="31">
        <f>(D520-E520)/E520*100</f>
        <v>5.502468097561974</v>
      </c>
      <c r="G520" s="31">
        <f t="shared" si="106"/>
        <v>36713</v>
      </c>
      <c r="H520" s="31">
        <f t="shared" si="106"/>
        <v>733420</v>
      </c>
      <c r="I520" s="31">
        <f t="shared" si="106"/>
        <v>3681</v>
      </c>
      <c r="J520" s="31">
        <f t="shared" si="106"/>
        <v>344.10592600000001</v>
      </c>
      <c r="K520" s="31">
        <f t="shared" si="106"/>
        <v>1749.783079</v>
      </c>
      <c r="L520" s="31">
        <f t="shared" si="106"/>
        <v>1132.7142759999999</v>
      </c>
      <c r="M520" s="31">
        <f t="shared" si="105"/>
        <v>54.477004137272843</v>
      </c>
      <c r="N520" s="109">
        <f>D520/D531*100</f>
        <v>16.414786201034442</v>
      </c>
    </row>
    <row r="521" spans="1:14" ht="14.25" thickBot="1">
      <c r="A521" s="244"/>
      <c r="B521" s="197" t="s">
        <v>21</v>
      </c>
      <c r="C521" s="31">
        <f t="shared" si="107"/>
        <v>9.5553220000000092</v>
      </c>
      <c r="D521" s="31">
        <f t="shared" si="107"/>
        <v>522.31698900000004</v>
      </c>
      <c r="E521" s="31">
        <f t="shared" si="107"/>
        <v>257.81017700000001</v>
      </c>
      <c r="F521" s="31">
        <f>(D521-E521)/E521*100</f>
        <v>102.59750607129834</v>
      </c>
      <c r="G521" s="31">
        <f t="shared" si="106"/>
        <v>1010</v>
      </c>
      <c r="H521" s="31">
        <f t="shared" si="106"/>
        <v>332685.27932499989</v>
      </c>
      <c r="I521" s="31">
        <f t="shared" si="106"/>
        <v>105</v>
      </c>
      <c r="J521" s="31">
        <f t="shared" si="106"/>
        <v>0.28331099999999654</v>
      </c>
      <c r="K521" s="31">
        <f t="shared" si="106"/>
        <v>129.76877200000001</v>
      </c>
      <c r="L521" s="31">
        <f t="shared" si="106"/>
        <v>62.133224999999996</v>
      </c>
      <c r="M521" s="31">
        <f t="shared" si="105"/>
        <v>108.85568389537164</v>
      </c>
      <c r="N521" s="109">
        <f>D521/D531*100</f>
        <v>2.8237340204497983</v>
      </c>
    </row>
    <row r="522" spans="1:14" ht="14.25" thickBot="1">
      <c r="A522" s="244"/>
      <c r="B522" s="197" t="s">
        <v>22</v>
      </c>
      <c r="C522" s="31">
        <f t="shared" si="107"/>
        <v>80.594494000000012</v>
      </c>
      <c r="D522" s="31">
        <f t="shared" si="107"/>
        <v>677.57719000000009</v>
      </c>
      <c r="E522" s="31">
        <f t="shared" si="107"/>
        <v>584.36319099999992</v>
      </c>
      <c r="F522" s="31">
        <f>(D522-E522)/E522*100</f>
        <v>15.951380996548803</v>
      </c>
      <c r="G522" s="31">
        <f t="shared" si="106"/>
        <v>39035</v>
      </c>
      <c r="H522" s="31">
        <f t="shared" si="106"/>
        <v>1232654.0514</v>
      </c>
      <c r="I522" s="31">
        <f t="shared" si="106"/>
        <v>2149</v>
      </c>
      <c r="J522" s="31">
        <f t="shared" si="106"/>
        <v>103.73308599999999</v>
      </c>
      <c r="K522" s="31">
        <f t="shared" si="106"/>
        <v>269.58292599999999</v>
      </c>
      <c r="L522" s="31">
        <f t="shared" si="106"/>
        <v>280.02479800000003</v>
      </c>
      <c r="M522" s="31">
        <f t="shared" si="105"/>
        <v>-3.7289097517713574</v>
      </c>
      <c r="N522" s="109">
        <f>D522/D531*100</f>
        <v>3.6630969376410172</v>
      </c>
    </row>
    <row r="523" spans="1:14" ht="14.25" thickBot="1">
      <c r="A523" s="244"/>
      <c r="B523" s="197" t="s">
        <v>23</v>
      </c>
      <c r="C523" s="31">
        <f t="shared" si="107"/>
        <v>0.97063399999999944</v>
      </c>
      <c r="D523" s="31">
        <f t="shared" si="107"/>
        <v>8.229042999999999</v>
      </c>
      <c r="E523" s="31">
        <f t="shared" si="107"/>
        <v>17.731560000000002</v>
      </c>
      <c r="F523" s="31">
        <f>(D523-E523)/E523*100</f>
        <v>-53.590981278578994</v>
      </c>
      <c r="G523" s="31">
        <f t="shared" si="106"/>
        <v>116</v>
      </c>
      <c r="H523" s="31">
        <f t="shared" si="106"/>
        <v>7691.8099999999995</v>
      </c>
      <c r="I523" s="31">
        <f t="shared" si="106"/>
        <v>6</v>
      </c>
      <c r="J523" s="31">
        <f t="shared" si="106"/>
        <v>0.86153799999999991</v>
      </c>
      <c r="K523" s="31">
        <f t="shared" si="106"/>
        <v>4.0115379999999998</v>
      </c>
      <c r="L523" s="31">
        <f t="shared" si="106"/>
        <v>0</v>
      </c>
      <c r="M523" s="31" t="e">
        <f t="shared" si="105"/>
        <v>#DIV/0!</v>
      </c>
      <c r="N523" s="109">
        <f>D523/D531*100</f>
        <v>4.4487598841714611E-2</v>
      </c>
    </row>
    <row r="524" spans="1:14" ht="14.25" thickBot="1">
      <c r="A524" s="244"/>
      <c r="B524" s="197" t="s">
        <v>24</v>
      </c>
      <c r="C524" s="31">
        <f t="shared" si="107"/>
        <v>72.808528999999993</v>
      </c>
      <c r="D524" s="31">
        <f t="shared" si="107"/>
        <v>686.29255399999988</v>
      </c>
      <c r="E524" s="31">
        <f t="shared" si="107"/>
        <v>1030.4039009999999</v>
      </c>
      <c r="F524" s="31">
        <f>(D524-E524)/E524*100</f>
        <v>-33.395772926135308</v>
      </c>
      <c r="G524" s="31">
        <f t="shared" si="106"/>
        <v>3092</v>
      </c>
      <c r="H524" s="31">
        <f t="shared" si="106"/>
        <v>592394.98078400001</v>
      </c>
      <c r="I524" s="31">
        <f t="shared" si="106"/>
        <v>106</v>
      </c>
      <c r="J524" s="31">
        <f t="shared" si="106"/>
        <v>21.460692000000002</v>
      </c>
      <c r="K524" s="31">
        <f t="shared" si="106"/>
        <v>272.94472000000002</v>
      </c>
      <c r="L524" s="31">
        <f t="shared" si="106"/>
        <v>735.06522100000007</v>
      </c>
      <c r="M524" s="31">
        <f t="shared" si="105"/>
        <v>-62.867958896398392</v>
      </c>
      <c r="N524" s="109">
        <f>D524/D531*100</f>
        <v>3.7102136700959956</v>
      </c>
    </row>
    <row r="525" spans="1:14" ht="14.25" thickBot="1">
      <c r="A525" s="244"/>
      <c r="B525" s="197" t="s">
        <v>25</v>
      </c>
      <c r="C525" s="31">
        <f t="shared" si="107"/>
        <v>28.210597000000583</v>
      </c>
      <c r="D525" s="31">
        <f t="shared" si="107"/>
        <v>6139.0618820000009</v>
      </c>
      <c r="E525" s="31">
        <f t="shared" si="107"/>
        <v>4547.007568</v>
      </c>
      <c r="F525" s="31">
        <f>(D525-E525)/E525*100</f>
        <v>35.013232113450506</v>
      </c>
      <c r="G525" s="31">
        <f t="shared" si="106"/>
        <v>1444</v>
      </c>
      <c r="H525" s="31">
        <f t="shared" si="106"/>
        <v>428113.73167000001</v>
      </c>
      <c r="I525" s="31">
        <f t="shared" si="106"/>
        <v>3439</v>
      </c>
      <c r="J525" s="31">
        <f t="shared" si="106"/>
        <v>831.96343499999989</v>
      </c>
      <c r="K525" s="31">
        <f t="shared" si="106"/>
        <v>2102.4156149999999</v>
      </c>
      <c r="L525" s="31">
        <f t="shared" si="106"/>
        <v>1511.313161</v>
      </c>
      <c r="M525" s="31">
        <f t="shared" si="105"/>
        <v>39.111844537162725</v>
      </c>
      <c r="N525" s="109">
        <f>D525/D531*100</f>
        <v>33.188807285473857</v>
      </c>
    </row>
    <row r="526" spans="1:14" ht="14.25" thickBot="1">
      <c r="A526" s="244"/>
      <c r="B526" s="197" t="s">
        <v>26</v>
      </c>
      <c r="C526" s="31">
        <f t="shared" si="107"/>
        <v>518.93069200000014</v>
      </c>
      <c r="D526" s="31">
        <f t="shared" si="107"/>
        <v>1749.1138000000003</v>
      </c>
      <c r="E526" s="31">
        <f t="shared" si="107"/>
        <v>1535.5070969999999</v>
      </c>
      <c r="F526" s="31">
        <f>(D526-E526)/E526*100</f>
        <v>13.911150486854467</v>
      </c>
      <c r="G526" s="31">
        <f t="shared" si="106"/>
        <v>73926</v>
      </c>
      <c r="H526" s="31">
        <f t="shared" si="106"/>
        <v>12575605.96591617</v>
      </c>
      <c r="I526" s="31">
        <f t="shared" si="106"/>
        <v>39640</v>
      </c>
      <c r="J526" s="31">
        <f t="shared" si="106"/>
        <v>86.198718000000028</v>
      </c>
      <c r="K526" s="31">
        <f t="shared" si="106"/>
        <v>732.57563600000003</v>
      </c>
      <c r="L526" s="31">
        <f t="shared" si="106"/>
        <v>552.56806999999992</v>
      </c>
      <c r="M526" s="31">
        <f t="shared" si="105"/>
        <v>32.576541384304043</v>
      </c>
      <c r="N526" s="109">
        <f>D526/D531*100</f>
        <v>9.4560051591548451</v>
      </c>
    </row>
    <row r="527" spans="1:14" ht="14.25" thickBot="1">
      <c r="A527" s="244"/>
      <c r="B527" s="197" t="s">
        <v>27</v>
      </c>
      <c r="C527" s="31">
        <f t="shared" si="107"/>
        <v>1.7900000000000063</v>
      </c>
      <c r="D527" s="31">
        <f t="shared" si="107"/>
        <v>85.250970999999993</v>
      </c>
      <c r="E527" s="31">
        <f t="shared" si="107"/>
        <v>26.894745</v>
      </c>
      <c r="F527" s="31">
        <f>(D527-E527)/E527*100</f>
        <v>216.98003085732918</v>
      </c>
      <c r="G527" s="31">
        <f t="shared" si="106"/>
        <v>25</v>
      </c>
      <c r="H527" s="31">
        <f t="shared" si="106"/>
        <v>38090.596318999997</v>
      </c>
      <c r="I527" s="31">
        <f t="shared" si="106"/>
        <v>0</v>
      </c>
      <c r="J527" s="31">
        <f t="shared" si="106"/>
        <v>0</v>
      </c>
      <c r="K527" s="31">
        <f t="shared" si="106"/>
        <v>0</v>
      </c>
      <c r="L527" s="31">
        <f t="shared" si="106"/>
        <v>0</v>
      </c>
      <c r="M527" s="31" t="e">
        <f t="shared" si="105"/>
        <v>#DIV/0!</v>
      </c>
      <c r="N527" s="109">
        <f>D527/D531*100</f>
        <v>0.46088117399734652</v>
      </c>
    </row>
    <row r="528" spans="1:14" ht="14.25" thickBot="1">
      <c r="A528" s="244"/>
      <c r="B528" s="14" t="s">
        <v>28</v>
      </c>
      <c r="C528" s="31">
        <f t="shared" si="107"/>
        <v>0</v>
      </c>
      <c r="D528" s="31">
        <f t="shared" si="107"/>
        <v>0</v>
      </c>
      <c r="E528" s="31">
        <f t="shared" si="107"/>
        <v>0</v>
      </c>
      <c r="F528" s="31" t="e">
        <f>(D528-E528)/E528*100</f>
        <v>#DIV/0!</v>
      </c>
      <c r="G528" s="31">
        <f t="shared" si="106"/>
        <v>0</v>
      </c>
      <c r="H528" s="31">
        <f t="shared" si="106"/>
        <v>0</v>
      </c>
      <c r="I528" s="31">
        <f t="shared" si="106"/>
        <v>0</v>
      </c>
      <c r="J528" s="31">
        <f t="shared" si="106"/>
        <v>0</v>
      </c>
      <c r="K528" s="31">
        <f t="shared" si="106"/>
        <v>0</v>
      </c>
      <c r="L528" s="31">
        <f t="shared" si="106"/>
        <v>0</v>
      </c>
      <c r="M528" s="31" t="e">
        <f t="shared" si="105"/>
        <v>#DIV/0!</v>
      </c>
      <c r="N528" s="109">
        <f>D528/D531*100</f>
        <v>0</v>
      </c>
    </row>
    <row r="529" spans="1:14" ht="14.25" thickBot="1">
      <c r="A529" s="244"/>
      <c r="B529" s="14" t="s">
        <v>29</v>
      </c>
      <c r="C529" s="31">
        <f t="shared" si="107"/>
        <v>1.7957370000000026</v>
      </c>
      <c r="D529" s="31">
        <f t="shared" si="107"/>
        <v>74.750484999999998</v>
      </c>
      <c r="E529" s="31">
        <f t="shared" si="107"/>
        <v>3.575472</v>
      </c>
      <c r="F529" s="31">
        <f>(D529-E529)/E529*100</f>
        <v>1990.6466335074083</v>
      </c>
      <c r="G529" s="31">
        <f t="shared" si="106"/>
        <v>7</v>
      </c>
      <c r="H529" s="31">
        <f t="shared" si="106"/>
        <v>34464.426318999998</v>
      </c>
      <c r="I529" s="31">
        <f t="shared" si="106"/>
        <v>0</v>
      </c>
      <c r="J529" s="31">
        <f t="shared" si="106"/>
        <v>0</v>
      </c>
      <c r="K529" s="31">
        <f t="shared" si="106"/>
        <v>0</v>
      </c>
      <c r="L529" s="31">
        <f t="shared" si="106"/>
        <v>0</v>
      </c>
      <c r="M529" s="31" t="e">
        <f t="shared" si="105"/>
        <v>#DIV/0!</v>
      </c>
      <c r="N529" s="109">
        <f>D529/D531*100</f>
        <v>0.40411376996129511</v>
      </c>
    </row>
    <row r="530" spans="1:14" ht="14.25" thickBot="1">
      <c r="A530" s="244"/>
      <c r="B530" s="14" t="s">
        <v>30</v>
      </c>
      <c r="C530" s="31">
        <f t="shared" si="107"/>
        <v>0</v>
      </c>
      <c r="D530" s="31">
        <f t="shared" si="107"/>
        <v>10.065961</v>
      </c>
      <c r="E530" s="31">
        <f t="shared" si="107"/>
        <v>23.050819000000001</v>
      </c>
      <c r="F530" s="31">
        <f>(D530-E530)/E530*100</f>
        <v>-56.33143880918071</v>
      </c>
      <c r="G530" s="31">
        <f t="shared" si="106"/>
        <v>14</v>
      </c>
      <c r="H530" s="31">
        <f t="shared" si="106"/>
        <v>3050.96</v>
      </c>
      <c r="I530" s="31">
        <f t="shared" si="106"/>
        <v>0</v>
      </c>
      <c r="J530" s="31">
        <f t="shared" si="106"/>
        <v>0</v>
      </c>
      <c r="K530" s="31">
        <f t="shared" si="106"/>
        <v>0</v>
      </c>
      <c r="L530" s="31">
        <f t="shared" si="106"/>
        <v>0</v>
      </c>
      <c r="M530" s="31" t="e">
        <f t="shared" si="105"/>
        <v>#DIV/0!</v>
      </c>
      <c r="N530" s="109">
        <f>D530/D531*100</f>
        <v>5.4418288362856351E-2</v>
      </c>
    </row>
    <row r="531" spans="1:14" ht="14.25" thickBot="1">
      <c r="A531" s="246"/>
      <c r="B531" s="35" t="s">
        <v>31</v>
      </c>
      <c r="C531" s="36">
        <f t="shared" ref="C531:L531" si="108">C519+C521+C522+C523+C524+C525+C526+C527</f>
        <v>1567.351235000001</v>
      </c>
      <c r="D531" s="36">
        <f t="shared" si="108"/>
        <v>18497.386270000003</v>
      </c>
      <c r="E531" s="36">
        <f t="shared" si="108"/>
        <v>16027.157555999998</v>
      </c>
      <c r="F531" s="36">
        <f>(D531-E531)/E531*100</f>
        <v>15.412768642030592</v>
      </c>
      <c r="G531" s="36">
        <f t="shared" si="108"/>
        <v>185271</v>
      </c>
      <c r="H531" s="36">
        <f t="shared" si="108"/>
        <v>23779149.078201171</v>
      </c>
      <c r="I531" s="36">
        <f t="shared" si="108"/>
        <v>51792</v>
      </c>
      <c r="J531" s="36">
        <f t="shared" si="108"/>
        <v>1649.1920229999996</v>
      </c>
      <c r="K531" s="36">
        <f t="shared" si="108"/>
        <v>7521.7516869999999</v>
      </c>
      <c r="L531" s="36">
        <f t="shared" si="108"/>
        <v>6167.9590260000004</v>
      </c>
      <c r="M531" s="36">
        <f t="shared" si="105"/>
        <v>21.948794654655014</v>
      </c>
      <c r="N531" s="115">
        <f>D531/D531*100</f>
        <v>100</v>
      </c>
    </row>
    <row r="535" spans="1:14">
      <c r="A535" s="206" t="s">
        <v>123</v>
      </c>
      <c r="B535" s="206"/>
      <c r="C535" s="206"/>
      <c r="D535" s="206"/>
      <c r="E535" s="206"/>
      <c r="F535" s="206"/>
      <c r="G535" s="206"/>
      <c r="H535" s="206"/>
      <c r="I535" s="206"/>
      <c r="J535" s="206"/>
      <c r="K535" s="206"/>
      <c r="L535" s="206"/>
      <c r="M535" s="206"/>
      <c r="N535" s="206"/>
    </row>
    <row r="536" spans="1:14">
      <c r="A536" s="206"/>
      <c r="B536" s="206"/>
      <c r="C536" s="206"/>
      <c r="D536" s="206"/>
      <c r="E536" s="206"/>
      <c r="F536" s="206"/>
      <c r="G536" s="206"/>
      <c r="H536" s="206"/>
      <c r="I536" s="206"/>
      <c r="J536" s="206"/>
      <c r="K536" s="206"/>
      <c r="L536" s="206"/>
      <c r="M536" s="206"/>
      <c r="N536" s="206"/>
    </row>
    <row r="537" spans="1:14" ht="14.25" thickBot="1">
      <c r="A537" s="252" t="str">
        <f>A3</f>
        <v>财字3号表                                             （2023年10月）                                           单位：万元</v>
      </c>
      <c r="B537" s="252"/>
      <c r="C537" s="252"/>
      <c r="D537" s="252"/>
      <c r="E537" s="252"/>
      <c r="F537" s="252"/>
      <c r="G537" s="252"/>
      <c r="H537" s="252"/>
      <c r="I537" s="252"/>
      <c r="J537" s="252"/>
      <c r="K537" s="252"/>
      <c r="L537" s="252"/>
      <c r="M537" s="252"/>
      <c r="N537" s="252"/>
    </row>
    <row r="538" spans="1:14" ht="14.25" thickBot="1">
      <c r="A538" s="251" t="s">
        <v>67</v>
      </c>
      <c r="B538" s="37" t="s">
        <v>3</v>
      </c>
      <c r="C538" s="253" t="s">
        <v>4</v>
      </c>
      <c r="D538" s="253"/>
      <c r="E538" s="253"/>
      <c r="F538" s="254"/>
      <c r="G538" s="208" t="s">
        <v>5</v>
      </c>
      <c r="H538" s="254"/>
      <c r="I538" s="208" t="s">
        <v>6</v>
      </c>
      <c r="J538" s="255"/>
      <c r="K538" s="255"/>
      <c r="L538" s="255"/>
      <c r="M538" s="255"/>
      <c r="N538" s="237" t="s">
        <v>7</v>
      </c>
    </row>
    <row r="539" spans="1:14" ht="14.25" thickBot="1">
      <c r="A539" s="251"/>
      <c r="B539" s="24" t="s">
        <v>8</v>
      </c>
      <c r="C539" s="249" t="s">
        <v>9</v>
      </c>
      <c r="D539" s="247" t="s">
        <v>10</v>
      </c>
      <c r="E539" s="247" t="s">
        <v>11</v>
      </c>
      <c r="F539" s="198" t="s">
        <v>12</v>
      </c>
      <c r="G539" s="247" t="s">
        <v>13</v>
      </c>
      <c r="H539" s="247" t="s">
        <v>14</v>
      </c>
      <c r="I539" s="197" t="s">
        <v>13</v>
      </c>
      <c r="J539" s="256" t="s">
        <v>15</v>
      </c>
      <c r="K539" s="257"/>
      <c r="L539" s="258"/>
      <c r="M539" s="198" t="s">
        <v>12</v>
      </c>
      <c r="N539" s="238"/>
    </row>
    <row r="540" spans="1:14" ht="14.25" thickBot="1">
      <c r="A540" s="251"/>
      <c r="B540" s="38" t="s">
        <v>16</v>
      </c>
      <c r="C540" s="250"/>
      <c r="D540" s="259"/>
      <c r="E540" s="259"/>
      <c r="F540" s="199" t="s">
        <v>17</v>
      </c>
      <c r="G540" s="259"/>
      <c r="H540" s="259"/>
      <c r="I540" s="24" t="s">
        <v>18</v>
      </c>
      <c r="J540" s="198" t="s">
        <v>9</v>
      </c>
      <c r="K540" s="25" t="s">
        <v>10</v>
      </c>
      <c r="L540" s="198" t="s">
        <v>11</v>
      </c>
      <c r="M540" s="199" t="s">
        <v>17</v>
      </c>
      <c r="N540" s="178" t="s">
        <v>17</v>
      </c>
    </row>
    <row r="541" spans="1:14" ht="14.25" thickBot="1">
      <c r="A541" s="251"/>
      <c r="B541" s="197" t="s">
        <v>19</v>
      </c>
      <c r="C541" s="31">
        <f t="shared" ref="C541:E552" si="109">C202</f>
        <v>2375.442355000001</v>
      </c>
      <c r="D541" s="31">
        <f t="shared" si="109"/>
        <v>23838.215487000001</v>
      </c>
      <c r="E541" s="31">
        <f t="shared" si="109"/>
        <v>22358.732596999995</v>
      </c>
      <c r="F541" s="31">
        <f>(D541-E541)/E541*100</f>
        <v>6.6170248406589822</v>
      </c>
      <c r="G541" s="31">
        <f t="shared" ref="G541:L552" si="110">G202</f>
        <v>168906</v>
      </c>
      <c r="H541" s="31">
        <f t="shared" si="110"/>
        <v>20744018.486550998</v>
      </c>
      <c r="I541" s="31">
        <f t="shared" si="110"/>
        <v>20124</v>
      </c>
      <c r="J541" s="31">
        <f t="shared" si="110"/>
        <v>2642.4106180000008</v>
      </c>
      <c r="K541" s="31">
        <f t="shared" si="110"/>
        <v>17080.197687000007</v>
      </c>
      <c r="L541" s="31">
        <f t="shared" si="110"/>
        <v>12344.745718</v>
      </c>
      <c r="M541" s="31">
        <f t="shared" ref="M541:M592" si="111">(K541-L541)/L541*100</f>
        <v>38.360060848359119</v>
      </c>
      <c r="N541" s="109">
        <f t="shared" ref="N541:N553" si="112">N202</f>
        <v>55.578464549646988</v>
      </c>
    </row>
    <row r="542" spans="1:14" ht="14.25" thickBot="1">
      <c r="A542" s="251"/>
      <c r="B542" s="197" t="s">
        <v>20</v>
      </c>
      <c r="C542" s="31">
        <f t="shared" si="109"/>
        <v>815.31872099999953</v>
      </c>
      <c r="D542" s="31">
        <f t="shared" si="109"/>
        <v>7714.659260999998</v>
      </c>
      <c r="E542" s="31">
        <f t="shared" si="109"/>
        <v>7402.274140999999</v>
      </c>
      <c r="F542" s="31">
        <f>(D542-E542)/E542*100</f>
        <v>4.2201236275450587</v>
      </c>
      <c r="G542" s="31">
        <f t="shared" si="110"/>
        <v>88128</v>
      </c>
      <c r="H542" s="31">
        <f t="shared" si="110"/>
        <v>1762580</v>
      </c>
      <c r="I542" s="31">
        <f t="shared" si="110"/>
        <v>11028</v>
      </c>
      <c r="J542" s="31">
        <f t="shared" si="110"/>
        <v>1147.246396</v>
      </c>
      <c r="K542" s="31">
        <f t="shared" si="110"/>
        <v>6998.0566829999998</v>
      </c>
      <c r="L542" s="31">
        <f t="shared" si="110"/>
        <v>4392.3446869999989</v>
      </c>
      <c r="M542" s="31">
        <f t="shared" si="111"/>
        <v>59.323941577538619</v>
      </c>
      <c r="N542" s="109">
        <f t="shared" si="112"/>
        <v>17.98661969827063</v>
      </c>
    </row>
    <row r="543" spans="1:14" ht="14.25" thickBot="1">
      <c r="A543" s="251"/>
      <c r="B543" s="197" t="s">
        <v>21</v>
      </c>
      <c r="C543" s="31">
        <f t="shared" si="109"/>
        <v>71.73705299999996</v>
      </c>
      <c r="D543" s="31">
        <f t="shared" si="109"/>
        <v>1373.0614590000002</v>
      </c>
      <c r="E543" s="31">
        <f t="shared" si="109"/>
        <v>1189.4461529999999</v>
      </c>
      <c r="F543" s="31">
        <f>(D543-E543)/E543*100</f>
        <v>15.4370423189725</v>
      </c>
      <c r="G543" s="31">
        <f t="shared" si="110"/>
        <v>2940</v>
      </c>
      <c r="H543" s="31">
        <f t="shared" si="110"/>
        <v>1485005.4171979998</v>
      </c>
      <c r="I543" s="31">
        <f t="shared" si="110"/>
        <v>148</v>
      </c>
      <c r="J543" s="31">
        <f t="shared" si="110"/>
        <v>16.982387000000017</v>
      </c>
      <c r="K543" s="31">
        <f t="shared" si="110"/>
        <v>827.53025100000002</v>
      </c>
      <c r="L543" s="31">
        <f t="shared" si="110"/>
        <v>775.71580299999994</v>
      </c>
      <c r="M543" s="31">
        <f t="shared" si="111"/>
        <v>6.6795658667276232</v>
      </c>
      <c r="N543" s="109">
        <f t="shared" si="112"/>
        <v>3.2012735040982676</v>
      </c>
    </row>
    <row r="544" spans="1:14" ht="14.25" thickBot="1">
      <c r="A544" s="251"/>
      <c r="B544" s="197" t="s">
        <v>22</v>
      </c>
      <c r="C544" s="31">
        <f t="shared" si="109"/>
        <v>52.273196000000027</v>
      </c>
      <c r="D544" s="31">
        <f t="shared" si="109"/>
        <v>731.63177200000007</v>
      </c>
      <c r="E544" s="31">
        <f t="shared" si="109"/>
        <v>327.91083600000002</v>
      </c>
      <c r="F544" s="31">
        <f>(D544-E544)/E544*100</f>
        <v>123.11912010129487</v>
      </c>
      <c r="G544" s="31">
        <f t="shared" si="110"/>
        <v>55175</v>
      </c>
      <c r="H544" s="31">
        <f t="shared" si="110"/>
        <v>839423.97499999974</v>
      </c>
      <c r="I544" s="31">
        <f t="shared" si="110"/>
        <v>611</v>
      </c>
      <c r="J544" s="31">
        <f t="shared" si="110"/>
        <v>8.5649629999999988</v>
      </c>
      <c r="K544" s="31">
        <f t="shared" si="110"/>
        <v>80.209072000000006</v>
      </c>
      <c r="L544" s="31">
        <f t="shared" si="110"/>
        <v>138.45214999999999</v>
      </c>
      <c r="M544" s="31">
        <f t="shared" si="111"/>
        <v>-42.067297618707968</v>
      </c>
      <c r="N544" s="109">
        <f t="shared" si="112"/>
        <v>1.7057891990980896</v>
      </c>
    </row>
    <row r="545" spans="1:14" ht="14.25" thickBot="1">
      <c r="A545" s="251"/>
      <c r="B545" s="197" t="s">
        <v>23</v>
      </c>
      <c r="C545" s="31">
        <f t="shared" si="109"/>
        <v>6.4713195600000049</v>
      </c>
      <c r="D545" s="31">
        <f t="shared" si="109"/>
        <v>72.144758879999998</v>
      </c>
      <c r="E545" s="31">
        <f t="shared" si="109"/>
        <v>100.45394497000001</v>
      </c>
      <c r="F545" s="31">
        <f>(D545-E545)/E545*100</f>
        <v>-28.181258683722561</v>
      </c>
      <c r="G545" s="31">
        <f t="shared" si="110"/>
        <v>1740</v>
      </c>
      <c r="H545" s="31">
        <f t="shared" si="110"/>
        <v>308297.07766746002</v>
      </c>
      <c r="I545" s="31">
        <f t="shared" si="110"/>
        <v>18</v>
      </c>
      <c r="J545" s="31">
        <f t="shared" si="110"/>
        <v>1</v>
      </c>
      <c r="K545" s="31">
        <f t="shared" si="110"/>
        <v>20.415532000000002</v>
      </c>
      <c r="L545" s="31">
        <f t="shared" si="110"/>
        <v>50.134644999999999</v>
      </c>
      <c r="M545" s="31">
        <f t="shared" si="111"/>
        <v>-59.278594672406669</v>
      </c>
      <c r="N545" s="109">
        <f t="shared" si="112"/>
        <v>0.16820449190257414</v>
      </c>
    </row>
    <row r="546" spans="1:14" ht="14.25" thickBot="1">
      <c r="A546" s="251"/>
      <c r="B546" s="197" t="s">
        <v>24</v>
      </c>
      <c r="C546" s="31">
        <f t="shared" si="109"/>
        <v>249.67576099999997</v>
      </c>
      <c r="D546" s="31">
        <f t="shared" si="109"/>
        <v>5284.2609630000015</v>
      </c>
      <c r="E546" s="31">
        <f t="shared" si="109"/>
        <v>3291.2980369999996</v>
      </c>
      <c r="F546" s="31">
        <f>(D546-E546)/E546*100</f>
        <v>60.552490342581592</v>
      </c>
      <c r="G546" s="31">
        <f t="shared" si="110"/>
        <v>10573</v>
      </c>
      <c r="H546" s="31">
        <f t="shared" si="110"/>
        <v>3170736.8350339998</v>
      </c>
      <c r="I546" s="31">
        <f t="shared" si="110"/>
        <v>642</v>
      </c>
      <c r="J546" s="31">
        <f t="shared" si="110"/>
        <v>38.037414000000069</v>
      </c>
      <c r="K546" s="31">
        <f t="shared" si="110"/>
        <v>1086.6268170000001</v>
      </c>
      <c r="L546" s="31">
        <f t="shared" si="110"/>
        <v>1921.800414</v>
      </c>
      <c r="M546" s="31">
        <f t="shared" si="111"/>
        <v>-43.457873716536724</v>
      </c>
      <c r="N546" s="109">
        <f t="shared" si="112"/>
        <v>12.320180206582215</v>
      </c>
    </row>
    <row r="547" spans="1:14" ht="14.25" thickBot="1">
      <c r="A547" s="251"/>
      <c r="B547" s="197" t="s">
        <v>25</v>
      </c>
      <c r="C547" s="31">
        <f t="shared" si="109"/>
        <v>565.16411600000049</v>
      </c>
      <c r="D547" s="31">
        <f t="shared" si="109"/>
        <v>8807.7113370000006</v>
      </c>
      <c r="E547" s="31">
        <f t="shared" si="109"/>
        <v>6948.6499159999994</v>
      </c>
      <c r="F547" s="31">
        <f>(D547-E547)/E547*100</f>
        <v>26.754282392602857</v>
      </c>
      <c r="G547" s="31">
        <f t="shared" si="110"/>
        <v>2929</v>
      </c>
      <c r="H547" s="31">
        <f t="shared" si="110"/>
        <v>186412.19231500002</v>
      </c>
      <c r="I547" s="31">
        <f t="shared" si="110"/>
        <v>2844</v>
      </c>
      <c r="J547" s="31">
        <f t="shared" si="110"/>
        <v>2008.6720189999999</v>
      </c>
      <c r="K547" s="31">
        <f t="shared" si="110"/>
        <v>3870.1627250000001</v>
      </c>
      <c r="L547" s="31">
        <f t="shared" si="110"/>
        <v>2270.5898720000005</v>
      </c>
      <c r="M547" s="31">
        <f t="shared" si="111"/>
        <v>70.447458289376158</v>
      </c>
      <c r="N547" s="109">
        <f t="shared" si="112"/>
        <v>20.535055259230042</v>
      </c>
    </row>
    <row r="548" spans="1:14" ht="14.25" thickBot="1">
      <c r="A548" s="251"/>
      <c r="B548" s="197" t="s">
        <v>26</v>
      </c>
      <c r="C548" s="31">
        <f t="shared" si="109"/>
        <v>335.59012199999961</v>
      </c>
      <c r="D548" s="31">
        <f t="shared" si="109"/>
        <v>2429.2148329999995</v>
      </c>
      <c r="E548" s="31">
        <f t="shared" si="109"/>
        <v>2577.1783740000001</v>
      </c>
      <c r="F548" s="31">
        <f>(D548-E548)/E548*100</f>
        <v>-5.7412999617231977</v>
      </c>
      <c r="G548" s="31">
        <f t="shared" si="110"/>
        <v>155070</v>
      </c>
      <c r="H548" s="31">
        <f t="shared" si="110"/>
        <v>27281516.685063768</v>
      </c>
      <c r="I548" s="31">
        <f t="shared" si="110"/>
        <v>40735</v>
      </c>
      <c r="J548" s="31">
        <f t="shared" si="110"/>
        <v>127.87893100000016</v>
      </c>
      <c r="K548" s="31">
        <f t="shared" si="110"/>
        <v>869.09730600000012</v>
      </c>
      <c r="L548" s="31">
        <f t="shared" si="110"/>
        <v>617.51162899999997</v>
      </c>
      <c r="M548" s="31">
        <f t="shared" si="111"/>
        <v>40.741852490684053</v>
      </c>
      <c r="N548" s="109">
        <f t="shared" si="112"/>
        <v>5.6636802596651972</v>
      </c>
    </row>
    <row r="549" spans="1:14" ht="14.25" thickBot="1">
      <c r="A549" s="251"/>
      <c r="B549" s="197" t="s">
        <v>27</v>
      </c>
      <c r="C549" s="31">
        <f t="shared" si="109"/>
        <v>5.430917000000016</v>
      </c>
      <c r="D549" s="31">
        <f t="shared" si="109"/>
        <v>354.86061100000006</v>
      </c>
      <c r="E549" s="31">
        <f t="shared" si="109"/>
        <v>303.94094200000001</v>
      </c>
      <c r="F549" s="31">
        <f>(D549-E549)/E549*100</f>
        <v>16.75314574763674</v>
      </c>
      <c r="G549" s="31">
        <f t="shared" si="110"/>
        <v>203</v>
      </c>
      <c r="H549" s="31">
        <f t="shared" si="110"/>
        <v>125556.77650400001</v>
      </c>
      <c r="I549" s="31">
        <f t="shared" si="110"/>
        <v>2</v>
      </c>
      <c r="J549" s="31">
        <f t="shared" si="110"/>
        <v>0</v>
      </c>
      <c r="K549" s="31">
        <f t="shared" si="110"/>
        <v>1.280886</v>
      </c>
      <c r="L549" s="31">
        <f t="shared" si="110"/>
        <v>2.0105400000000002</v>
      </c>
      <c r="M549" s="31">
        <f t="shared" si="111"/>
        <v>-36.29144408964757</v>
      </c>
      <c r="N549" s="109">
        <f t="shared" si="112"/>
        <v>0.82735252977661666</v>
      </c>
    </row>
    <row r="550" spans="1:14" ht="14.25" thickBot="1">
      <c r="A550" s="251"/>
      <c r="B550" s="14" t="s">
        <v>28</v>
      </c>
      <c r="C550" s="31">
        <f t="shared" si="109"/>
        <v>0</v>
      </c>
      <c r="D550" s="31">
        <f t="shared" si="109"/>
        <v>182.64683500000001</v>
      </c>
      <c r="E550" s="31">
        <f t="shared" si="109"/>
        <v>122.61318799999999</v>
      </c>
      <c r="F550" s="31">
        <f>(D550-E550)/E550*100</f>
        <v>48.961818854265516</v>
      </c>
      <c r="G550" s="31">
        <f t="shared" si="110"/>
        <v>55</v>
      </c>
      <c r="H550" s="31">
        <f t="shared" si="110"/>
        <v>36932.379999999997</v>
      </c>
      <c r="I550" s="31">
        <f t="shared" si="110"/>
        <v>0</v>
      </c>
      <c r="J550" s="31">
        <f t="shared" si="110"/>
        <v>0</v>
      </c>
      <c r="K550" s="31">
        <f t="shared" si="110"/>
        <v>0</v>
      </c>
      <c r="L550" s="31">
        <f t="shared" si="110"/>
        <v>0</v>
      </c>
      <c r="M550" s="31" t="e">
        <f t="shared" si="111"/>
        <v>#DIV/0!</v>
      </c>
      <c r="N550" s="109">
        <f t="shared" si="112"/>
        <v>0.42583853014033807</v>
      </c>
    </row>
    <row r="551" spans="1:14" ht="14.25" thickBot="1">
      <c r="A551" s="251"/>
      <c r="B551" s="14" t="s">
        <v>29</v>
      </c>
      <c r="C551" s="31">
        <f t="shared" si="109"/>
        <v>0.87824299999999966</v>
      </c>
      <c r="D551" s="31">
        <f t="shared" si="109"/>
        <v>90.215446000000014</v>
      </c>
      <c r="E551" s="31">
        <f t="shared" si="109"/>
        <v>54.205837000000002</v>
      </c>
      <c r="F551" s="31">
        <f>(D551-E551)/E551*100</f>
        <v>66.431238761242653</v>
      </c>
      <c r="G551" s="31">
        <f t="shared" si="110"/>
        <v>48</v>
      </c>
      <c r="H551" s="31">
        <f t="shared" si="110"/>
        <v>40115.619877000005</v>
      </c>
      <c r="I551" s="31">
        <f t="shared" si="110"/>
        <v>2</v>
      </c>
      <c r="J551" s="31">
        <f t="shared" si="110"/>
        <v>0</v>
      </c>
      <c r="K551" s="31">
        <f t="shared" si="110"/>
        <v>1.048</v>
      </c>
      <c r="L551" s="31">
        <f t="shared" si="110"/>
        <v>2.0105400000000002</v>
      </c>
      <c r="M551" s="31">
        <f t="shared" si="111"/>
        <v>-47.874700329264783</v>
      </c>
      <c r="N551" s="109">
        <f t="shared" si="112"/>
        <v>0.21033604508172857</v>
      </c>
    </row>
    <row r="552" spans="1:14" ht="14.25" thickBot="1">
      <c r="A552" s="251"/>
      <c r="B552" s="14" t="s">
        <v>30</v>
      </c>
      <c r="C552" s="31">
        <f t="shared" si="109"/>
        <v>4.5401460000000027</v>
      </c>
      <c r="D552" s="31">
        <f t="shared" si="109"/>
        <v>80.163511999999997</v>
      </c>
      <c r="E552" s="31">
        <f t="shared" si="109"/>
        <v>124.597983</v>
      </c>
      <c r="F552" s="31">
        <f>(D552-E552)/E552*100</f>
        <v>-35.662271515262013</v>
      </c>
      <c r="G552" s="31">
        <f t="shared" si="110"/>
        <v>114</v>
      </c>
      <c r="H552" s="31">
        <f t="shared" si="110"/>
        <v>47399.906670000004</v>
      </c>
      <c r="I552" s="31">
        <f t="shared" si="110"/>
        <v>0</v>
      </c>
      <c r="J552" s="31">
        <f t="shared" si="110"/>
        <v>0</v>
      </c>
      <c r="K552" s="31">
        <f t="shared" si="110"/>
        <v>0.23288600000000001</v>
      </c>
      <c r="L552" s="31">
        <f t="shared" si="110"/>
        <v>0</v>
      </c>
      <c r="M552" s="31" t="e">
        <f t="shared" si="111"/>
        <v>#DIV/0!</v>
      </c>
      <c r="N552" s="109">
        <f t="shared" si="112"/>
        <v>0.18690010216146011</v>
      </c>
    </row>
    <row r="553" spans="1:14" ht="14.25" thickBot="1">
      <c r="A553" s="251"/>
      <c r="B553" s="35" t="s">
        <v>31</v>
      </c>
      <c r="C553" s="36">
        <f t="shared" ref="C553:L553" si="113">C541+C543+C544+C545+C546+C547+C548+C549</f>
        <v>3661.7848395600013</v>
      </c>
      <c r="D553" s="36">
        <f t="shared" si="113"/>
        <v>42891.101220880009</v>
      </c>
      <c r="E553" s="36">
        <f t="shared" si="113"/>
        <v>37097.610799969996</v>
      </c>
      <c r="F553" s="36">
        <f>(D553-E553)/E553*100</f>
        <v>15.616882855740938</v>
      </c>
      <c r="G553" s="36">
        <f t="shared" si="113"/>
        <v>397536</v>
      </c>
      <c r="H553" s="36">
        <f t="shared" si="113"/>
        <v>54140967.445333228</v>
      </c>
      <c r="I553" s="36">
        <f t="shared" si="113"/>
        <v>65124</v>
      </c>
      <c r="J553" s="36">
        <f t="shared" si="113"/>
        <v>4843.5463320000008</v>
      </c>
      <c r="K553" s="36">
        <f t="shared" si="113"/>
        <v>23835.520276000007</v>
      </c>
      <c r="L553" s="36">
        <f t="shared" si="113"/>
        <v>18120.960770999998</v>
      </c>
      <c r="M553" s="36">
        <f t="shared" si="111"/>
        <v>31.53563200768771</v>
      </c>
      <c r="N553" s="115">
        <f t="shared" si="112"/>
        <v>100</v>
      </c>
    </row>
    <row r="554" spans="1:14" ht="14.25" thickBot="1">
      <c r="A554" s="251" t="s">
        <v>68</v>
      </c>
      <c r="B554" s="197" t="s">
        <v>19</v>
      </c>
      <c r="C554" s="31">
        <f t="shared" ref="C554:L565" si="114">C394</f>
        <v>1165.3804680000005</v>
      </c>
      <c r="D554" s="31">
        <f t="shared" si="114"/>
        <v>12433.314117999998</v>
      </c>
      <c r="E554" s="31">
        <f t="shared" si="114"/>
        <v>10942.459218999998</v>
      </c>
      <c r="F554" s="31">
        <f>(D554-E554)/E554*100</f>
        <v>13.624495820933433</v>
      </c>
      <c r="G554" s="31">
        <f t="shared" si="114"/>
        <v>89441</v>
      </c>
      <c r="H554" s="31">
        <f t="shared" si="114"/>
        <v>11699485.797034999</v>
      </c>
      <c r="I554" s="31">
        <f t="shared" si="114"/>
        <v>8935</v>
      </c>
      <c r="J554" s="31">
        <f t="shared" si="114"/>
        <v>826.03653200000008</v>
      </c>
      <c r="K554" s="31">
        <f t="shared" si="114"/>
        <v>6430.7890790000001</v>
      </c>
      <c r="L554" s="31">
        <f t="shared" si="114"/>
        <v>4490.2909760000002</v>
      </c>
      <c r="M554" s="31">
        <f t="shared" si="111"/>
        <v>43.215419966583468</v>
      </c>
      <c r="N554" s="113">
        <f t="shared" ref="N554:N566" si="115">N394</f>
        <v>54.082153225253471</v>
      </c>
    </row>
    <row r="555" spans="1:14" ht="14.25" thickBot="1">
      <c r="A555" s="251"/>
      <c r="B555" s="197" t="s">
        <v>20</v>
      </c>
      <c r="C555" s="31">
        <f t="shared" si="114"/>
        <v>383.67975700000017</v>
      </c>
      <c r="D555" s="31">
        <f t="shared" si="114"/>
        <v>3966.9675280000006</v>
      </c>
      <c r="E555" s="31">
        <f t="shared" si="114"/>
        <v>3814.471074</v>
      </c>
      <c r="F555" s="31">
        <f>(D555-E555)/E555*100</f>
        <v>3.9978400947758912</v>
      </c>
      <c r="G555" s="31">
        <f t="shared" si="114"/>
        <v>46654</v>
      </c>
      <c r="H555" s="31">
        <f t="shared" si="114"/>
        <v>929100</v>
      </c>
      <c r="I555" s="31">
        <f t="shared" si="114"/>
        <v>4971</v>
      </c>
      <c r="J555" s="31">
        <f t="shared" si="114"/>
        <v>281.47124500000001</v>
      </c>
      <c r="K555" s="31">
        <f t="shared" si="114"/>
        <v>2413.9005209999996</v>
      </c>
      <c r="L555" s="31">
        <f t="shared" si="114"/>
        <v>1646.0173100000002</v>
      </c>
      <c r="M555" s="31">
        <f t="shared" si="111"/>
        <v>46.650980298621484</v>
      </c>
      <c r="N555" s="109">
        <f t="shared" si="115"/>
        <v>17.255427125282978</v>
      </c>
    </row>
    <row r="556" spans="1:14" ht="14.25" thickBot="1">
      <c r="A556" s="251"/>
      <c r="B556" s="197" t="s">
        <v>21</v>
      </c>
      <c r="C556" s="31">
        <f t="shared" si="114"/>
        <v>1.3538340000000131</v>
      </c>
      <c r="D556" s="31">
        <f t="shared" si="114"/>
        <v>336.82071400000001</v>
      </c>
      <c r="E556" s="31">
        <f t="shared" si="114"/>
        <v>262.99835100000001</v>
      </c>
      <c r="F556" s="31">
        <f>(D556-E556)/E556*100</f>
        <v>28.069515538521379</v>
      </c>
      <c r="G556" s="31">
        <f t="shared" si="114"/>
        <v>1056</v>
      </c>
      <c r="H556" s="31">
        <f t="shared" si="114"/>
        <v>358499.07417699991</v>
      </c>
      <c r="I556" s="31">
        <f t="shared" si="114"/>
        <v>32</v>
      </c>
      <c r="J556" s="31">
        <f t="shared" si="114"/>
        <v>6.1833479999999987</v>
      </c>
      <c r="K556" s="31">
        <f t="shared" si="114"/>
        <v>38.113548000000002</v>
      </c>
      <c r="L556" s="31">
        <f t="shared" si="114"/>
        <v>43.048579000000004</v>
      </c>
      <c r="M556" s="31">
        <f t="shared" si="111"/>
        <v>-11.46386504418648</v>
      </c>
      <c r="N556" s="109">
        <f t="shared" si="115"/>
        <v>1.4650952506392134</v>
      </c>
    </row>
    <row r="557" spans="1:14" ht="14.25" thickBot="1">
      <c r="A557" s="251"/>
      <c r="B557" s="197" t="s">
        <v>22</v>
      </c>
      <c r="C557" s="31">
        <f t="shared" si="114"/>
        <v>31.258542999999989</v>
      </c>
      <c r="D557" s="31">
        <f t="shared" si="114"/>
        <v>437.014973</v>
      </c>
      <c r="E557" s="31">
        <f t="shared" si="114"/>
        <v>255.39981799999993</v>
      </c>
      <c r="F557" s="31">
        <f>(D557-E557)/E557*100</f>
        <v>71.11013485530367</v>
      </c>
      <c r="G557" s="31">
        <f t="shared" si="114"/>
        <v>27368</v>
      </c>
      <c r="H557" s="31">
        <f t="shared" si="114"/>
        <v>632952.16162400006</v>
      </c>
      <c r="I557" s="31">
        <f t="shared" si="114"/>
        <v>175</v>
      </c>
      <c r="J557" s="31">
        <f t="shared" si="114"/>
        <v>2.8027500000000001</v>
      </c>
      <c r="K557" s="31">
        <f t="shared" si="114"/>
        <v>41.272879999999994</v>
      </c>
      <c r="L557" s="31">
        <f t="shared" si="114"/>
        <v>61.0426</v>
      </c>
      <c r="M557" s="31">
        <f t="shared" si="111"/>
        <v>-32.386759410641105</v>
      </c>
      <c r="N557" s="109">
        <f t="shared" si="115"/>
        <v>1.9009180100500709</v>
      </c>
    </row>
    <row r="558" spans="1:14" ht="14.25" thickBot="1">
      <c r="A558" s="251"/>
      <c r="B558" s="197" t="s">
        <v>23</v>
      </c>
      <c r="C558" s="31">
        <f t="shared" si="114"/>
        <v>0.86097600000000507</v>
      </c>
      <c r="D558" s="31">
        <f t="shared" si="114"/>
        <v>64.789845000000014</v>
      </c>
      <c r="E558" s="31">
        <f t="shared" si="114"/>
        <v>56.467547000000003</v>
      </c>
      <c r="F558" s="31">
        <f>(D558-E558)/E558*100</f>
        <v>14.738196436972922</v>
      </c>
      <c r="G558" s="31">
        <f t="shared" si="114"/>
        <v>501</v>
      </c>
      <c r="H558" s="31">
        <f t="shared" si="114"/>
        <v>300801.59999999998</v>
      </c>
      <c r="I558" s="31">
        <f t="shared" si="114"/>
        <v>3</v>
      </c>
      <c r="J558" s="31">
        <f t="shared" si="114"/>
        <v>0</v>
      </c>
      <c r="K558" s="31">
        <f t="shared" si="114"/>
        <v>0</v>
      </c>
      <c r="L558" s="31">
        <f t="shared" si="114"/>
        <v>0</v>
      </c>
      <c r="M558" s="31" t="e">
        <f t="shared" si="111"/>
        <v>#DIV/0!</v>
      </c>
      <c r="N558" s="109">
        <f t="shared" si="115"/>
        <v>0.28182142681150779</v>
      </c>
    </row>
    <row r="559" spans="1:14" ht="14.25" thickBot="1">
      <c r="A559" s="251"/>
      <c r="B559" s="197" t="s">
        <v>24</v>
      </c>
      <c r="C559" s="31">
        <f t="shared" si="114"/>
        <v>125.04604200000009</v>
      </c>
      <c r="D559" s="31">
        <f t="shared" si="114"/>
        <v>1310.1234055000002</v>
      </c>
      <c r="E559" s="31">
        <f t="shared" si="114"/>
        <v>1010.897455</v>
      </c>
      <c r="F559" s="31">
        <f>(D559-E559)/E559*100</f>
        <v>29.600030054482644</v>
      </c>
      <c r="G559" s="31">
        <f t="shared" si="114"/>
        <v>14966</v>
      </c>
      <c r="H559" s="31">
        <f t="shared" si="114"/>
        <v>1881868.9140360001</v>
      </c>
      <c r="I559" s="31">
        <f t="shared" si="114"/>
        <v>437</v>
      </c>
      <c r="J559" s="31">
        <f t="shared" si="114"/>
        <v>28.843446000000025</v>
      </c>
      <c r="K559" s="31">
        <f t="shared" si="114"/>
        <v>685.885448</v>
      </c>
      <c r="L559" s="31">
        <f t="shared" si="114"/>
        <v>372.57329999999996</v>
      </c>
      <c r="M559" s="31">
        <f t="shared" si="111"/>
        <v>84.094095846374401</v>
      </c>
      <c r="N559" s="109">
        <f t="shared" si="115"/>
        <v>5.6987456512229899</v>
      </c>
    </row>
    <row r="560" spans="1:14" ht="14.25" thickBot="1">
      <c r="A560" s="251"/>
      <c r="B560" s="197" t="s">
        <v>25</v>
      </c>
      <c r="C560" s="31">
        <f t="shared" si="114"/>
        <v>122.40550900000011</v>
      </c>
      <c r="D560" s="31">
        <f t="shared" si="114"/>
        <v>6768.6292520000006</v>
      </c>
      <c r="E560" s="31">
        <f t="shared" si="114"/>
        <v>5309.1398900000004</v>
      </c>
      <c r="F560" s="31">
        <f>(D560-E560)/E560*100</f>
        <v>27.490128198524456</v>
      </c>
      <c r="G560" s="31">
        <f t="shared" si="114"/>
        <v>1415</v>
      </c>
      <c r="H560" s="31">
        <f t="shared" si="114"/>
        <v>330574.79176599998</v>
      </c>
      <c r="I560" s="31">
        <f t="shared" si="114"/>
        <v>2621</v>
      </c>
      <c r="J560" s="31">
        <f t="shared" si="114"/>
        <v>501.60181699999998</v>
      </c>
      <c r="K560" s="31">
        <f t="shared" si="114"/>
        <v>1835.433196</v>
      </c>
      <c r="L560" s="31">
        <f t="shared" si="114"/>
        <v>1256.1831129999998</v>
      </c>
      <c r="M560" s="31">
        <f t="shared" si="111"/>
        <v>46.111914497611963</v>
      </c>
      <c r="N560" s="109">
        <f t="shared" si="115"/>
        <v>29.442032981507342</v>
      </c>
    </row>
    <row r="561" spans="1:14" ht="14.25" thickBot="1">
      <c r="A561" s="251"/>
      <c r="B561" s="197" t="s">
        <v>26</v>
      </c>
      <c r="C561" s="31">
        <f t="shared" si="114"/>
        <v>104.53975899999979</v>
      </c>
      <c r="D561" s="31">
        <f t="shared" si="114"/>
        <v>1611.1223380000001</v>
      </c>
      <c r="E561" s="31">
        <f t="shared" si="114"/>
        <v>1688.4588490000001</v>
      </c>
      <c r="F561" s="31">
        <f>(D561-E561)/E561*100</f>
        <v>-4.5803017968606685</v>
      </c>
      <c r="G561" s="31">
        <f t="shared" si="114"/>
        <v>140924</v>
      </c>
      <c r="H561" s="31">
        <f t="shared" si="114"/>
        <v>16061793.463576367</v>
      </c>
      <c r="I561" s="31">
        <f t="shared" si="114"/>
        <v>39447</v>
      </c>
      <c r="J561" s="31">
        <f t="shared" si="114"/>
        <v>58.03115099999998</v>
      </c>
      <c r="K561" s="31">
        <f t="shared" si="114"/>
        <v>463.27360400000003</v>
      </c>
      <c r="L561" s="31">
        <f t="shared" si="114"/>
        <v>470.65630300000009</v>
      </c>
      <c r="M561" s="31">
        <f t="shared" si="111"/>
        <v>-1.5685966496023016</v>
      </c>
      <c r="N561" s="109">
        <f t="shared" si="115"/>
        <v>7.0080241133938852</v>
      </c>
    </row>
    <row r="562" spans="1:14" ht="14.25" thickBot="1">
      <c r="A562" s="251"/>
      <c r="B562" s="197" t="s">
        <v>27</v>
      </c>
      <c r="C562" s="31">
        <f t="shared" si="114"/>
        <v>4.8879250000000001</v>
      </c>
      <c r="D562" s="31">
        <f t="shared" si="114"/>
        <v>27.865639999999999</v>
      </c>
      <c r="E562" s="31">
        <f t="shared" si="114"/>
        <v>43.675534999999996</v>
      </c>
      <c r="F562" s="31">
        <f>(D562-E562)/E562*100</f>
        <v>-36.198514797815292</v>
      </c>
      <c r="G562" s="31">
        <f t="shared" si="114"/>
        <v>25</v>
      </c>
      <c r="H562" s="31">
        <f t="shared" si="114"/>
        <v>7151.9638450000002</v>
      </c>
      <c r="I562" s="31">
        <f t="shared" si="114"/>
        <v>0</v>
      </c>
      <c r="J562" s="31">
        <f t="shared" si="114"/>
        <v>0</v>
      </c>
      <c r="K562" s="31">
        <f t="shared" si="114"/>
        <v>0</v>
      </c>
      <c r="L562" s="31">
        <f t="shared" si="114"/>
        <v>0</v>
      </c>
      <c r="M562" s="31" t="e">
        <f t="shared" si="111"/>
        <v>#DIV/0!</v>
      </c>
      <c r="N562" s="109">
        <f t="shared" si="115"/>
        <v>0.12120934112152641</v>
      </c>
    </row>
    <row r="563" spans="1:14" ht="14.25" thickBot="1">
      <c r="A563" s="251"/>
      <c r="B563" s="14" t="s">
        <v>28</v>
      </c>
      <c r="C563" s="31">
        <f t="shared" si="114"/>
        <v>0</v>
      </c>
      <c r="D563" s="31">
        <f t="shared" si="114"/>
        <v>0</v>
      </c>
      <c r="E563" s="31">
        <f t="shared" si="114"/>
        <v>0</v>
      </c>
      <c r="F563" s="31" t="e">
        <f>(D563-E563)/E563*100</f>
        <v>#DIV/0!</v>
      </c>
      <c r="G563" s="31">
        <f t="shared" si="114"/>
        <v>0</v>
      </c>
      <c r="H563" s="31">
        <f t="shared" si="114"/>
        <v>0</v>
      </c>
      <c r="I563" s="31">
        <f t="shared" si="114"/>
        <v>0</v>
      </c>
      <c r="J563" s="31">
        <f t="shared" si="114"/>
        <v>0</v>
      </c>
      <c r="K563" s="31">
        <f t="shared" si="114"/>
        <v>0</v>
      </c>
      <c r="L563" s="31">
        <f t="shared" si="114"/>
        <v>0</v>
      </c>
      <c r="M563" s="31" t="e">
        <f t="shared" si="111"/>
        <v>#DIV/0!</v>
      </c>
      <c r="N563" s="109">
        <f t="shared" si="115"/>
        <v>0</v>
      </c>
    </row>
    <row r="564" spans="1:14" ht="14.25" thickBot="1">
      <c r="A564" s="251"/>
      <c r="B564" s="14" t="s">
        <v>29</v>
      </c>
      <c r="C564" s="31">
        <f t="shared" si="114"/>
        <v>0.13122600000000054</v>
      </c>
      <c r="D564" s="31">
        <f t="shared" si="114"/>
        <v>8.0063200000000005</v>
      </c>
      <c r="E564" s="31">
        <f t="shared" si="114"/>
        <v>7.2628299999999992</v>
      </c>
      <c r="F564" s="31">
        <f>(D564-E564)/E564*100</f>
        <v>10.236918666690551</v>
      </c>
      <c r="G564" s="31">
        <f t="shared" si="114"/>
        <v>6</v>
      </c>
      <c r="H564" s="31">
        <f t="shared" si="114"/>
        <v>3043.21</v>
      </c>
      <c r="I564" s="31">
        <f t="shared" si="114"/>
        <v>0</v>
      </c>
      <c r="J564" s="31">
        <f t="shared" si="114"/>
        <v>0</v>
      </c>
      <c r="K564" s="31">
        <f t="shared" si="114"/>
        <v>0</v>
      </c>
      <c r="L564" s="31">
        <f t="shared" si="114"/>
        <v>0</v>
      </c>
      <c r="M564" s="31" t="e">
        <f t="shared" si="111"/>
        <v>#DIV/0!</v>
      </c>
      <c r="N564" s="109">
        <f t="shared" si="115"/>
        <v>3.4825712670087584E-2</v>
      </c>
    </row>
    <row r="565" spans="1:14" ht="14.25" thickBot="1">
      <c r="A565" s="251"/>
      <c r="B565" s="14" t="s">
        <v>30</v>
      </c>
      <c r="C565" s="31">
        <f t="shared" si="114"/>
        <v>4.6433960000000001</v>
      </c>
      <c r="D565" s="31">
        <f t="shared" si="114"/>
        <v>19.374903</v>
      </c>
      <c r="E565" s="31">
        <f t="shared" si="114"/>
        <v>36.297421999999997</v>
      </c>
      <c r="F565" s="31">
        <f>(D565-E565)/E565*100</f>
        <v>-46.62182069018565</v>
      </c>
      <c r="G565" s="31">
        <f t="shared" si="114"/>
        <v>15</v>
      </c>
      <c r="H565" s="31">
        <f t="shared" si="114"/>
        <v>3607.5938450000003</v>
      </c>
      <c r="I565" s="31">
        <f t="shared" si="114"/>
        <v>0</v>
      </c>
      <c r="J565" s="31">
        <f t="shared" si="114"/>
        <v>0</v>
      </c>
      <c r="K565" s="31">
        <f t="shared" si="114"/>
        <v>0</v>
      </c>
      <c r="L565" s="31">
        <f t="shared" si="114"/>
        <v>0</v>
      </c>
      <c r="M565" s="31" t="e">
        <f t="shared" si="111"/>
        <v>#DIV/0!</v>
      </c>
      <c r="N565" s="109">
        <f t="shared" si="115"/>
        <v>8.4276522158596934E-2</v>
      </c>
    </row>
    <row r="566" spans="1:14" ht="14.25" thickBot="1">
      <c r="A566" s="251"/>
      <c r="B566" s="35" t="s">
        <v>31</v>
      </c>
      <c r="C566" s="36">
        <f t="shared" ref="C566:L566" si="116">C554+C556+C557+C558+C559+C560+C561+C562</f>
        <v>1555.7330560000005</v>
      </c>
      <c r="D566" s="36">
        <f t="shared" si="116"/>
        <v>22989.680285499999</v>
      </c>
      <c r="E566" s="36">
        <f t="shared" si="116"/>
        <v>19569.496663999998</v>
      </c>
      <c r="F566" s="36">
        <f>(D566-E566)/E566*100</f>
        <v>17.477115943363849</v>
      </c>
      <c r="G566" s="36">
        <f t="shared" si="116"/>
        <v>275696</v>
      </c>
      <c r="H566" s="36">
        <f t="shared" si="116"/>
        <v>31273127.766059369</v>
      </c>
      <c r="I566" s="36">
        <f t="shared" si="116"/>
        <v>51650</v>
      </c>
      <c r="J566" s="36">
        <f t="shared" si="116"/>
        <v>1423.4990439999999</v>
      </c>
      <c r="K566" s="36">
        <f t="shared" si="116"/>
        <v>9494.7677550000008</v>
      </c>
      <c r="L566" s="36">
        <f t="shared" si="116"/>
        <v>6693.7948710000001</v>
      </c>
      <c r="M566" s="36">
        <f t="shared" si="111"/>
        <v>41.844319074294511</v>
      </c>
      <c r="N566" s="115">
        <f t="shared" si="115"/>
        <v>100</v>
      </c>
    </row>
    <row r="567" spans="1:14">
      <c r="A567" s="205" t="s">
        <v>69</v>
      </c>
      <c r="B567" s="197" t="s">
        <v>19</v>
      </c>
      <c r="C567" s="31">
        <f t="shared" ref="C567:L578" si="117">C519</f>
        <v>854.49096700000018</v>
      </c>
      <c r="D567" s="31">
        <f t="shared" si="117"/>
        <v>8629.5438410000006</v>
      </c>
      <c r="E567" s="31">
        <f t="shared" si="117"/>
        <v>8027.4393169999994</v>
      </c>
      <c r="F567" s="31">
        <f>(D567-E567)/E567*100</f>
        <v>7.500580200275107</v>
      </c>
      <c r="G567" s="31">
        <f t="shared" si="117"/>
        <v>66623</v>
      </c>
      <c r="H567" s="31">
        <f t="shared" si="117"/>
        <v>8571912.6627869979</v>
      </c>
      <c r="I567" s="31">
        <f t="shared" si="117"/>
        <v>6347</v>
      </c>
      <c r="J567" s="31">
        <f t="shared" si="117"/>
        <v>604.69124299999964</v>
      </c>
      <c r="K567" s="31">
        <f t="shared" si="117"/>
        <v>4010.4524799999999</v>
      </c>
      <c r="L567" s="31">
        <f t="shared" si="117"/>
        <v>3026.8545509999999</v>
      </c>
      <c r="M567" s="31">
        <f t="shared" si="111"/>
        <v>32.49571171746733</v>
      </c>
      <c r="N567" s="113">
        <f t="shared" ref="N567:N579" si="118">N519</f>
        <v>46.65277415434543</v>
      </c>
    </row>
    <row r="568" spans="1:14">
      <c r="A568" s="205"/>
      <c r="B568" s="197" t="s">
        <v>20</v>
      </c>
      <c r="C568" s="31">
        <f t="shared" si="117"/>
        <v>317.28398400000003</v>
      </c>
      <c r="D568" s="31">
        <f t="shared" si="117"/>
        <v>3036.3064090000003</v>
      </c>
      <c r="E568" s="31">
        <f t="shared" si="117"/>
        <v>2877.9482259999995</v>
      </c>
      <c r="F568" s="31">
        <f>(D568-E568)/E568*100</f>
        <v>5.502468097561974</v>
      </c>
      <c r="G568" s="31">
        <f t="shared" si="117"/>
        <v>36713</v>
      </c>
      <c r="H568" s="31">
        <f t="shared" si="117"/>
        <v>733420</v>
      </c>
      <c r="I568" s="31">
        <f t="shared" si="117"/>
        <v>3681</v>
      </c>
      <c r="J568" s="31">
        <f t="shared" si="117"/>
        <v>344.10592600000001</v>
      </c>
      <c r="K568" s="31">
        <f t="shared" si="117"/>
        <v>1749.783079</v>
      </c>
      <c r="L568" s="31">
        <f t="shared" si="117"/>
        <v>1132.7142759999999</v>
      </c>
      <c r="M568" s="31">
        <f t="shared" si="111"/>
        <v>54.477004137272843</v>
      </c>
      <c r="N568" s="109">
        <f t="shared" si="118"/>
        <v>16.414786201034442</v>
      </c>
    </row>
    <row r="569" spans="1:14">
      <c r="A569" s="205"/>
      <c r="B569" s="197" t="s">
        <v>21</v>
      </c>
      <c r="C569" s="31">
        <f t="shared" si="117"/>
        <v>9.5553220000000092</v>
      </c>
      <c r="D569" s="31">
        <f t="shared" si="117"/>
        <v>522.31698900000004</v>
      </c>
      <c r="E569" s="31">
        <f t="shared" si="117"/>
        <v>257.81017700000001</v>
      </c>
      <c r="F569" s="31">
        <f>(D569-E569)/E569*100</f>
        <v>102.59750607129834</v>
      </c>
      <c r="G569" s="31">
        <f t="shared" si="117"/>
        <v>1010</v>
      </c>
      <c r="H569" s="31">
        <f t="shared" si="117"/>
        <v>332685.27932499989</v>
      </c>
      <c r="I569" s="31">
        <f t="shared" si="117"/>
        <v>105</v>
      </c>
      <c r="J569" s="31">
        <f t="shared" si="117"/>
        <v>0.28331099999999654</v>
      </c>
      <c r="K569" s="31">
        <f t="shared" si="117"/>
        <v>129.76877200000001</v>
      </c>
      <c r="L569" s="31">
        <f t="shared" si="117"/>
        <v>62.133224999999996</v>
      </c>
      <c r="M569" s="31">
        <f t="shared" si="111"/>
        <v>108.85568389537164</v>
      </c>
      <c r="N569" s="109">
        <f t="shared" si="118"/>
        <v>2.8237340204497983</v>
      </c>
    </row>
    <row r="570" spans="1:14">
      <c r="A570" s="205"/>
      <c r="B570" s="197" t="s">
        <v>22</v>
      </c>
      <c r="C570" s="31">
        <f t="shared" si="117"/>
        <v>80.594494000000012</v>
      </c>
      <c r="D570" s="31">
        <f t="shared" si="117"/>
        <v>677.57719000000009</v>
      </c>
      <c r="E570" s="31">
        <f t="shared" si="117"/>
        <v>584.36319099999992</v>
      </c>
      <c r="F570" s="31">
        <f>(D570-E570)/E570*100</f>
        <v>15.951380996548803</v>
      </c>
      <c r="G570" s="31">
        <f t="shared" si="117"/>
        <v>39035</v>
      </c>
      <c r="H570" s="31">
        <f t="shared" si="117"/>
        <v>1232654.0514</v>
      </c>
      <c r="I570" s="31">
        <f t="shared" si="117"/>
        <v>2149</v>
      </c>
      <c r="J570" s="31">
        <f t="shared" si="117"/>
        <v>103.73308599999999</v>
      </c>
      <c r="K570" s="31">
        <f t="shared" si="117"/>
        <v>269.58292599999999</v>
      </c>
      <c r="L570" s="31">
        <f t="shared" si="117"/>
        <v>280.02479800000003</v>
      </c>
      <c r="M570" s="31">
        <f t="shared" si="111"/>
        <v>-3.7289097517713574</v>
      </c>
      <c r="N570" s="109">
        <f t="shared" si="118"/>
        <v>3.6630969376410172</v>
      </c>
    </row>
    <row r="571" spans="1:14">
      <c r="A571" s="205"/>
      <c r="B571" s="197" t="s">
        <v>23</v>
      </c>
      <c r="C571" s="31">
        <f t="shared" si="117"/>
        <v>0.97063399999999944</v>
      </c>
      <c r="D571" s="31">
        <f t="shared" si="117"/>
        <v>8.229042999999999</v>
      </c>
      <c r="E571" s="31">
        <f t="shared" si="117"/>
        <v>17.731560000000002</v>
      </c>
      <c r="F571" s="31">
        <f>(D571-E571)/E571*100</f>
        <v>-53.590981278578994</v>
      </c>
      <c r="G571" s="31">
        <f t="shared" si="117"/>
        <v>116</v>
      </c>
      <c r="H571" s="31">
        <f t="shared" si="117"/>
        <v>7691.8099999999995</v>
      </c>
      <c r="I571" s="31">
        <f t="shared" si="117"/>
        <v>6</v>
      </c>
      <c r="J571" s="31">
        <f t="shared" si="117"/>
        <v>0.86153799999999991</v>
      </c>
      <c r="K571" s="31">
        <f t="shared" si="117"/>
        <v>4.0115379999999998</v>
      </c>
      <c r="L571" s="31">
        <f t="shared" si="117"/>
        <v>0</v>
      </c>
      <c r="M571" s="31" t="e">
        <f t="shared" si="111"/>
        <v>#DIV/0!</v>
      </c>
      <c r="N571" s="109">
        <f t="shared" si="118"/>
        <v>4.4487598841714611E-2</v>
      </c>
    </row>
    <row r="572" spans="1:14">
      <c r="A572" s="205"/>
      <c r="B572" s="197" t="s">
        <v>24</v>
      </c>
      <c r="C572" s="31">
        <f t="shared" si="117"/>
        <v>72.808528999999993</v>
      </c>
      <c r="D572" s="31">
        <f t="shared" si="117"/>
        <v>686.29255399999988</v>
      </c>
      <c r="E572" s="31">
        <f t="shared" si="117"/>
        <v>1030.4039009999999</v>
      </c>
      <c r="F572" s="31">
        <f>(D572-E572)/E572*100</f>
        <v>-33.395772926135308</v>
      </c>
      <c r="G572" s="31">
        <f t="shared" si="117"/>
        <v>3092</v>
      </c>
      <c r="H572" s="31">
        <f t="shared" si="117"/>
        <v>592394.98078400001</v>
      </c>
      <c r="I572" s="31">
        <f t="shared" si="117"/>
        <v>106</v>
      </c>
      <c r="J572" s="31">
        <f t="shared" si="117"/>
        <v>21.460692000000002</v>
      </c>
      <c r="K572" s="31">
        <f t="shared" si="117"/>
        <v>272.94472000000002</v>
      </c>
      <c r="L572" s="31">
        <f t="shared" si="117"/>
        <v>735.06522100000007</v>
      </c>
      <c r="M572" s="31">
        <f t="shared" si="111"/>
        <v>-62.867958896398392</v>
      </c>
      <c r="N572" s="109">
        <f t="shared" si="118"/>
        <v>3.7102136700959956</v>
      </c>
    </row>
    <row r="573" spans="1:14">
      <c r="A573" s="205"/>
      <c r="B573" s="197" t="s">
        <v>25</v>
      </c>
      <c r="C573" s="31">
        <f t="shared" si="117"/>
        <v>28.210597000000583</v>
      </c>
      <c r="D573" s="31">
        <f t="shared" si="117"/>
        <v>6139.0618820000009</v>
      </c>
      <c r="E573" s="31">
        <f t="shared" si="117"/>
        <v>4547.007568</v>
      </c>
      <c r="F573" s="31">
        <f>(D573-E573)/E573*100</f>
        <v>35.013232113450506</v>
      </c>
      <c r="G573" s="31">
        <f t="shared" si="117"/>
        <v>1444</v>
      </c>
      <c r="H573" s="31">
        <f t="shared" si="117"/>
        <v>428113.73167000001</v>
      </c>
      <c r="I573" s="31">
        <f t="shared" si="117"/>
        <v>3439</v>
      </c>
      <c r="J573" s="31">
        <f t="shared" si="117"/>
        <v>831.96343499999989</v>
      </c>
      <c r="K573" s="31">
        <f t="shared" si="117"/>
        <v>2102.4156149999999</v>
      </c>
      <c r="L573" s="31">
        <f t="shared" si="117"/>
        <v>1511.313161</v>
      </c>
      <c r="M573" s="31">
        <f t="shared" si="111"/>
        <v>39.111844537162725</v>
      </c>
      <c r="N573" s="109">
        <f t="shared" si="118"/>
        <v>33.188807285473857</v>
      </c>
    </row>
    <row r="574" spans="1:14">
      <c r="A574" s="205"/>
      <c r="B574" s="197" t="s">
        <v>26</v>
      </c>
      <c r="C574" s="31">
        <f t="shared" si="117"/>
        <v>518.93069200000014</v>
      </c>
      <c r="D574" s="31">
        <f t="shared" si="117"/>
        <v>1749.1138000000003</v>
      </c>
      <c r="E574" s="31">
        <f t="shared" si="117"/>
        <v>1535.5070969999999</v>
      </c>
      <c r="F574" s="31">
        <f>(D574-E574)/E574*100</f>
        <v>13.911150486854467</v>
      </c>
      <c r="G574" s="31">
        <f t="shared" si="117"/>
        <v>73926</v>
      </c>
      <c r="H574" s="31">
        <f t="shared" si="117"/>
        <v>12575605.96591617</v>
      </c>
      <c r="I574" s="31">
        <f t="shared" si="117"/>
        <v>39640</v>
      </c>
      <c r="J574" s="31">
        <f t="shared" si="117"/>
        <v>86.198718000000028</v>
      </c>
      <c r="K574" s="31">
        <f t="shared" si="117"/>
        <v>732.57563600000003</v>
      </c>
      <c r="L574" s="31">
        <f t="shared" si="117"/>
        <v>552.56806999999992</v>
      </c>
      <c r="M574" s="31">
        <f t="shared" si="111"/>
        <v>32.576541384304043</v>
      </c>
      <c r="N574" s="109">
        <f t="shared" si="118"/>
        <v>9.4560051591548451</v>
      </c>
    </row>
    <row r="575" spans="1:14">
      <c r="A575" s="205"/>
      <c r="B575" s="197" t="s">
        <v>27</v>
      </c>
      <c r="C575" s="31">
        <f t="shared" si="117"/>
        <v>1.7900000000000063</v>
      </c>
      <c r="D575" s="31">
        <f t="shared" si="117"/>
        <v>85.250970999999993</v>
      </c>
      <c r="E575" s="31">
        <f t="shared" si="117"/>
        <v>26.894745</v>
      </c>
      <c r="F575" s="31">
        <f>(D575-E575)/E575*100</f>
        <v>216.98003085732918</v>
      </c>
      <c r="G575" s="31">
        <f t="shared" si="117"/>
        <v>25</v>
      </c>
      <c r="H575" s="31">
        <f t="shared" si="117"/>
        <v>38090.596318999997</v>
      </c>
      <c r="I575" s="31">
        <f t="shared" si="117"/>
        <v>0</v>
      </c>
      <c r="J575" s="31">
        <f t="shared" si="117"/>
        <v>0</v>
      </c>
      <c r="K575" s="31">
        <f t="shared" si="117"/>
        <v>0</v>
      </c>
      <c r="L575" s="31">
        <f t="shared" si="117"/>
        <v>0</v>
      </c>
      <c r="M575" s="31" t="e">
        <f t="shared" si="111"/>
        <v>#DIV/0!</v>
      </c>
      <c r="N575" s="109">
        <f t="shared" si="118"/>
        <v>0.46088117399734652</v>
      </c>
    </row>
    <row r="576" spans="1:14">
      <c r="A576" s="205"/>
      <c r="B576" s="14" t="s">
        <v>28</v>
      </c>
      <c r="C576" s="31">
        <f t="shared" si="117"/>
        <v>0</v>
      </c>
      <c r="D576" s="31">
        <f t="shared" si="117"/>
        <v>0</v>
      </c>
      <c r="E576" s="31">
        <f t="shared" si="117"/>
        <v>0</v>
      </c>
      <c r="F576" s="31" t="e">
        <f>(D576-E576)/E576*100</f>
        <v>#DIV/0!</v>
      </c>
      <c r="G576" s="31">
        <f t="shared" si="117"/>
        <v>0</v>
      </c>
      <c r="H576" s="31">
        <f t="shared" si="117"/>
        <v>0</v>
      </c>
      <c r="I576" s="31">
        <f t="shared" si="117"/>
        <v>0</v>
      </c>
      <c r="J576" s="31">
        <f t="shared" si="117"/>
        <v>0</v>
      </c>
      <c r="K576" s="31">
        <f t="shared" si="117"/>
        <v>0</v>
      </c>
      <c r="L576" s="31">
        <f t="shared" si="117"/>
        <v>0</v>
      </c>
      <c r="M576" s="31" t="e">
        <f t="shared" si="111"/>
        <v>#DIV/0!</v>
      </c>
      <c r="N576" s="109">
        <f t="shared" si="118"/>
        <v>0</v>
      </c>
    </row>
    <row r="577" spans="1:14">
      <c r="A577" s="205"/>
      <c r="B577" s="14" t="s">
        <v>29</v>
      </c>
      <c r="C577" s="31">
        <f t="shared" si="117"/>
        <v>1.7957370000000026</v>
      </c>
      <c r="D577" s="31">
        <f t="shared" si="117"/>
        <v>74.750484999999998</v>
      </c>
      <c r="E577" s="31">
        <f t="shared" si="117"/>
        <v>3.575472</v>
      </c>
      <c r="F577" s="31">
        <f>(D577-E577)/E577*100</f>
        <v>1990.6466335074083</v>
      </c>
      <c r="G577" s="31">
        <f t="shared" si="117"/>
        <v>7</v>
      </c>
      <c r="H577" s="31">
        <f t="shared" si="117"/>
        <v>34464.426318999998</v>
      </c>
      <c r="I577" s="31">
        <f t="shared" si="117"/>
        <v>0</v>
      </c>
      <c r="J577" s="31">
        <f t="shared" si="117"/>
        <v>0</v>
      </c>
      <c r="K577" s="31">
        <f t="shared" si="117"/>
        <v>0</v>
      </c>
      <c r="L577" s="31">
        <f t="shared" si="117"/>
        <v>0</v>
      </c>
      <c r="M577" s="31" t="e">
        <f t="shared" si="111"/>
        <v>#DIV/0!</v>
      </c>
      <c r="N577" s="109">
        <f t="shared" si="118"/>
        <v>0.40411376996129511</v>
      </c>
    </row>
    <row r="578" spans="1:14">
      <c r="A578" s="205"/>
      <c r="B578" s="14" t="s">
        <v>30</v>
      </c>
      <c r="C578" s="31">
        <f t="shared" si="117"/>
        <v>0</v>
      </c>
      <c r="D578" s="31">
        <f t="shared" si="117"/>
        <v>10.065961</v>
      </c>
      <c r="E578" s="31">
        <f t="shared" si="117"/>
        <v>23.050819000000001</v>
      </c>
      <c r="F578" s="31">
        <f>(D578-E578)/E578*100</f>
        <v>-56.33143880918071</v>
      </c>
      <c r="G578" s="31">
        <f t="shared" si="117"/>
        <v>14</v>
      </c>
      <c r="H578" s="31">
        <f t="shared" si="117"/>
        <v>3050.96</v>
      </c>
      <c r="I578" s="31">
        <f t="shared" si="117"/>
        <v>0</v>
      </c>
      <c r="J578" s="31">
        <f t="shared" si="117"/>
        <v>0</v>
      </c>
      <c r="K578" s="31">
        <f t="shared" si="117"/>
        <v>0</v>
      </c>
      <c r="L578" s="31">
        <f t="shared" si="117"/>
        <v>0</v>
      </c>
      <c r="M578" s="31" t="e">
        <f t="shared" si="111"/>
        <v>#DIV/0!</v>
      </c>
      <c r="N578" s="109">
        <f t="shared" si="118"/>
        <v>5.4418288362856351E-2</v>
      </c>
    </row>
    <row r="579" spans="1:14" ht="14.25" thickBot="1">
      <c r="A579" s="202"/>
      <c r="B579" s="35" t="s">
        <v>31</v>
      </c>
      <c r="C579" s="36">
        <f t="shared" ref="C579:L579" si="119">C567+C569+C570+C571+C572+C573+C574+C575</f>
        <v>1567.351235000001</v>
      </c>
      <c r="D579" s="36">
        <f t="shared" si="119"/>
        <v>18497.386270000003</v>
      </c>
      <c r="E579" s="36">
        <f t="shared" si="119"/>
        <v>16027.157555999998</v>
      </c>
      <c r="F579" s="36">
        <f>(D579-E579)/E579*100</f>
        <v>15.412768642030592</v>
      </c>
      <c r="G579" s="36">
        <f t="shared" si="119"/>
        <v>185271</v>
      </c>
      <c r="H579" s="36">
        <f t="shared" si="119"/>
        <v>23779149.078201171</v>
      </c>
      <c r="I579" s="36">
        <f t="shared" si="119"/>
        <v>51792</v>
      </c>
      <c r="J579" s="36">
        <f t="shared" si="119"/>
        <v>1649.1920229999996</v>
      </c>
      <c r="K579" s="36">
        <f t="shared" si="119"/>
        <v>7521.7516869999999</v>
      </c>
      <c r="L579" s="36">
        <f t="shared" si="119"/>
        <v>6167.9590260000004</v>
      </c>
      <c r="M579" s="36">
        <f t="shared" si="111"/>
        <v>21.948794654655014</v>
      </c>
      <c r="N579" s="115">
        <f t="shared" si="118"/>
        <v>100</v>
      </c>
    </row>
    <row r="580" spans="1:14" ht="14.25" thickBot="1">
      <c r="A580" s="244" t="s">
        <v>48</v>
      </c>
      <c r="B580" s="199" t="s">
        <v>19</v>
      </c>
      <c r="C580" s="32">
        <f t="shared" ref="C580:L591" si="120">C541+C554+C567</f>
        <v>4395.313790000002</v>
      </c>
      <c r="D580" s="32">
        <f t="shared" si="120"/>
        <v>44901.073446000002</v>
      </c>
      <c r="E580" s="32">
        <f t="shared" si="120"/>
        <v>41328.631132999988</v>
      </c>
      <c r="F580" s="32">
        <f>(D580-E580)/E580*100</f>
        <v>8.643988961317179</v>
      </c>
      <c r="G580" s="32">
        <f t="shared" si="120"/>
        <v>324970</v>
      </c>
      <c r="H580" s="32">
        <f t="shared" si="120"/>
        <v>41015416.946372993</v>
      </c>
      <c r="I580" s="32">
        <f t="shared" si="120"/>
        <v>35406</v>
      </c>
      <c r="J580" s="32">
        <f t="shared" si="120"/>
        <v>4073.1383930000006</v>
      </c>
      <c r="K580" s="32">
        <f t="shared" si="120"/>
        <v>27521.439246000009</v>
      </c>
      <c r="L580" s="32">
        <f t="shared" si="120"/>
        <v>19861.891245000003</v>
      </c>
      <c r="M580" s="32">
        <f t="shared" si="111"/>
        <v>38.564041593613133</v>
      </c>
      <c r="N580" s="113">
        <f>D580/D592*100</f>
        <v>53.214089176476733</v>
      </c>
    </row>
    <row r="581" spans="1:14" ht="14.25" thickBot="1">
      <c r="A581" s="244"/>
      <c r="B581" s="197" t="s">
        <v>20</v>
      </c>
      <c r="C581" s="31">
        <f t="shared" si="120"/>
        <v>1516.2824619999997</v>
      </c>
      <c r="D581" s="31">
        <f t="shared" si="120"/>
        <v>14717.933197999999</v>
      </c>
      <c r="E581" s="31">
        <f t="shared" si="120"/>
        <v>14094.693440999999</v>
      </c>
      <c r="F581" s="31">
        <f>(D581-E581)/E581*100</f>
        <v>4.4218042741324171</v>
      </c>
      <c r="G581" s="31">
        <f t="shared" si="120"/>
        <v>171495</v>
      </c>
      <c r="H581" s="31">
        <f t="shared" si="120"/>
        <v>3425100</v>
      </c>
      <c r="I581" s="31">
        <f t="shared" si="120"/>
        <v>19680</v>
      </c>
      <c r="J581" s="31">
        <f t="shared" si="120"/>
        <v>1772.8235669999999</v>
      </c>
      <c r="K581" s="31">
        <f t="shared" si="120"/>
        <v>11161.740282999999</v>
      </c>
      <c r="L581" s="31">
        <f t="shared" si="120"/>
        <v>7171.0762729999988</v>
      </c>
      <c r="M581" s="31">
        <f t="shared" si="111"/>
        <v>55.649443097200781</v>
      </c>
      <c r="N581" s="109">
        <f>D581/D592*100</f>
        <v>17.442821509238783</v>
      </c>
    </row>
    <row r="582" spans="1:14" ht="14.25" thickBot="1">
      <c r="A582" s="244"/>
      <c r="B582" s="197" t="s">
        <v>21</v>
      </c>
      <c r="C582" s="31">
        <f t="shared" si="120"/>
        <v>82.646208999999971</v>
      </c>
      <c r="D582" s="31">
        <f t="shared" si="120"/>
        <v>2232.1991620000003</v>
      </c>
      <c r="E582" s="31">
        <f t="shared" si="120"/>
        <v>1710.2546809999999</v>
      </c>
      <c r="F582" s="31">
        <f>(D582-E582)/E582*100</f>
        <v>30.518523749621618</v>
      </c>
      <c r="G582" s="31">
        <f t="shared" si="120"/>
        <v>5006</v>
      </c>
      <c r="H582" s="31">
        <f t="shared" si="120"/>
        <v>2176189.7706999998</v>
      </c>
      <c r="I582" s="31">
        <f t="shared" si="120"/>
        <v>285</v>
      </c>
      <c r="J582" s="31">
        <f t="shared" si="120"/>
        <v>23.449046000000013</v>
      </c>
      <c r="K582" s="31">
        <f t="shared" si="120"/>
        <v>995.41257100000007</v>
      </c>
      <c r="L582" s="31">
        <f t="shared" si="120"/>
        <v>880.89760699999999</v>
      </c>
      <c r="M582" s="31">
        <f t="shared" si="111"/>
        <v>12.999804187230591</v>
      </c>
      <c r="N582" s="109">
        <f>D582/D592*100</f>
        <v>2.6454700556141497</v>
      </c>
    </row>
    <row r="583" spans="1:14" ht="14.25" thickBot="1">
      <c r="A583" s="244"/>
      <c r="B583" s="197" t="s">
        <v>22</v>
      </c>
      <c r="C583" s="31">
        <f t="shared" si="120"/>
        <v>164.12623300000001</v>
      </c>
      <c r="D583" s="31">
        <f t="shared" si="120"/>
        <v>1846.223935</v>
      </c>
      <c r="E583" s="31">
        <f t="shared" si="120"/>
        <v>1167.6738449999998</v>
      </c>
      <c r="F583" s="31">
        <f>(D583-E583)/E583*100</f>
        <v>58.111269076169151</v>
      </c>
      <c r="G583" s="31">
        <f t="shared" si="120"/>
        <v>121578</v>
      </c>
      <c r="H583" s="31">
        <f t="shared" si="120"/>
        <v>2705030.1880239998</v>
      </c>
      <c r="I583" s="31">
        <f t="shared" si="120"/>
        <v>2935</v>
      </c>
      <c r="J583" s="31">
        <f t="shared" si="120"/>
        <v>115.10079899999998</v>
      </c>
      <c r="K583" s="31">
        <f t="shared" si="120"/>
        <v>391.06487800000002</v>
      </c>
      <c r="L583" s="31">
        <f t="shared" si="120"/>
        <v>479.51954799999999</v>
      </c>
      <c r="M583" s="31">
        <f t="shared" si="111"/>
        <v>-18.446520140613739</v>
      </c>
      <c r="N583" s="109">
        <f>D583/D592*100</f>
        <v>2.1880351086703902</v>
      </c>
    </row>
    <row r="584" spans="1:14" ht="14.25" thickBot="1">
      <c r="A584" s="244"/>
      <c r="B584" s="197" t="s">
        <v>23</v>
      </c>
      <c r="C584" s="31">
        <f t="shared" si="120"/>
        <v>8.3029295600000097</v>
      </c>
      <c r="D584" s="31">
        <f t="shared" si="120"/>
        <v>145.16364687999999</v>
      </c>
      <c r="E584" s="31">
        <f t="shared" si="120"/>
        <v>174.65305197000001</v>
      </c>
      <c r="F584" s="31">
        <f>(D584-E584)/E584*100</f>
        <v>-16.884563285539027</v>
      </c>
      <c r="G584" s="31">
        <f t="shared" si="120"/>
        <v>2357</v>
      </c>
      <c r="H584" s="31">
        <f t="shared" si="120"/>
        <v>616790.48766745999</v>
      </c>
      <c r="I584" s="31">
        <f t="shared" si="120"/>
        <v>27</v>
      </c>
      <c r="J584" s="31">
        <f t="shared" si="120"/>
        <v>1.8615379999999999</v>
      </c>
      <c r="K584" s="31">
        <f t="shared" si="120"/>
        <v>24.427070000000001</v>
      </c>
      <c r="L584" s="31">
        <f t="shared" si="120"/>
        <v>50.134644999999999</v>
      </c>
      <c r="M584" s="31">
        <f t="shared" si="111"/>
        <v>-51.277065988998224</v>
      </c>
      <c r="N584" s="109">
        <f>D584/D592*100</f>
        <v>0.17203934466165985</v>
      </c>
    </row>
    <row r="585" spans="1:14" ht="14.25" thickBot="1">
      <c r="A585" s="244"/>
      <c r="B585" s="197" t="s">
        <v>24</v>
      </c>
      <c r="C585" s="31">
        <f t="shared" si="120"/>
        <v>447.53033200000004</v>
      </c>
      <c r="D585" s="31">
        <f t="shared" si="120"/>
        <v>7280.6769225000016</v>
      </c>
      <c r="E585" s="31">
        <f t="shared" si="120"/>
        <v>5332.5993929999995</v>
      </c>
      <c r="F585" s="31">
        <f>(D585-E585)/E585*100</f>
        <v>36.531480914489954</v>
      </c>
      <c r="G585" s="31">
        <f t="shared" si="120"/>
        <v>28631</v>
      </c>
      <c r="H585" s="31">
        <f t="shared" si="120"/>
        <v>5645000.7298539998</v>
      </c>
      <c r="I585" s="31">
        <f t="shared" si="120"/>
        <v>1185</v>
      </c>
      <c r="J585" s="31">
        <f t="shared" si="120"/>
        <v>88.341552000000092</v>
      </c>
      <c r="K585" s="31">
        <f t="shared" si="120"/>
        <v>2045.456985</v>
      </c>
      <c r="L585" s="31">
        <f t="shared" si="120"/>
        <v>3029.4389350000001</v>
      </c>
      <c r="M585" s="31">
        <f t="shared" si="111"/>
        <v>-32.480666259080742</v>
      </c>
      <c r="N585" s="109">
        <f>D585/D592*100</f>
        <v>8.6286264733732274</v>
      </c>
    </row>
    <row r="586" spans="1:14" ht="14.25" thickBot="1">
      <c r="A586" s="244"/>
      <c r="B586" s="197" t="s">
        <v>25</v>
      </c>
      <c r="C586" s="31">
        <f t="shared" si="120"/>
        <v>715.78022200000112</v>
      </c>
      <c r="D586" s="31">
        <f t="shared" si="120"/>
        <v>21715.402471000001</v>
      </c>
      <c r="E586" s="31">
        <f t="shared" si="120"/>
        <v>16804.797374000002</v>
      </c>
      <c r="F586" s="31">
        <f>(D586-E586)/E586*100</f>
        <v>29.22144782654491</v>
      </c>
      <c r="G586" s="31">
        <f t="shared" si="120"/>
        <v>5788</v>
      </c>
      <c r="H586" s="31">
        <f t="shared" si="120"/>
        <v>945100.71575099998</v>
      </c>
      <c r="I586" s="31">
        <f t="shared" si="120"/>
        <v>8904</v>
      </c>
      <c r="J586" s="31">
        <f t="shared" si="120"/>
        <v>3342.237271</v>
      </c>
      <c r="K586" s="31">
        <f t="shared" si="120"/>
        <v>7808.011536</v>
      </c>
      <c r="L586" s="31">
        <f t="shared" si="120"/>
        <v>5038.0861460000006</v>
      </c>
      <c r="M586" s="31">
        <f t="shared" si="111"/>
        <v>54.97971471169042</v>
      </c>
      <c r="N586" s="109">
        <f>D586/D592*100</f>
        <v>25.735807073401279</v>
      </c>
    </row>
    <row r="587" spans="1:14" ht="14.25" thickBot="1">
      <c r="A587" s="244"/>
      <c r="B587" s="197" t="s">
        <v>26</v>
      </c>
      <c r="C587" s="31">
        <f t="shared" si="120"/>
        <v>959.06057299999952</v>
      </c>
      <c r="D587" s="31">
        <f t="shared" si="120"/>
        <v>5789.4509710000002</v>
      </c>
      <c r="E587" s="31">
        <f t="shared" si="120"/>
        <v>5801.1443199999994</v>
      </c>
      <c r="F587" s="31">
        <f>(D587-E587)/E587*100</f>
        <v>-0.20156969651117412</v>
      </c>
      <c r="G587" s="31">
        <f t="shared" si="120"/>
        <v>369920</v>
      </c>
      <c r="H587" s="31">
        <f t="shared" si="120"/>
        <v>55918916.114556305</v>
      </c>
      <c r="I587" s="31">
        <f t="shared" si="120"/>
        <v>119822</v>
      </c>
      <c r="J587" s="31">
        <f t="shared" si="120"/>
        <v>272.1088000000002</v>
      </c>
      <c r="K587" s="31">
        <f t="shared" si="120"/>
        <v>2064.9465460000001</v>
      </c>
      <c r="L587" s="31">
        <f t="shared" si="120"/>
        <v>1640.7360020000001</v>
      </c>
      <c r="M587" s="31">
        <f t="shared" si="111"/>
        <v>25.854893382171301</v>
      </c>
      <c r="N587" s="109">
        <f>D587/D592*100</f>
        <v>6.8613139199031554</v>
      </c>
    </row>
    <row r="588" spans="1:14" ht="14.25" thickBot="1">
      <c r="A588" s="244"/>
      <c r="B588" s="197" t="s">
        <v>27</v>
      </c>
      <c r="C588" s="31">
        <f t="shared" si="120"/>
        <v>12.108842000000022</v>
      </c>
      <c r="D588" s="31">
        <f t="shared" si="120"/>
        <v>467.97722200000004</v>
      </c>
      <c r="E588" s="31">
        <f t="shared" si="120"/>
        <v>374.51122200000003</v>
      </c>
      <c r="F588" s="31">
        <f>(D588-E588)/E588*100</f>
        <v>24.956795553645652</v>
      </c>
      <c r="G588" s="31">
        <f t="shared" si="120"/>
        <v>253</v>
      </c>
      <c r="H588" s="31">
        <f t="shared" si="120"/>
        <v>170799.336668</v>
      </c>
      <c r="I588" s="31">
        <f t="shared" si="120"/>
        <v>2</v>
      </c>
      <c r="J588" s="31">
        <f t="shared" si="120"/>
        <v>0</v>
      </c>
      <c r="K588" s="31">
        <f t="shared" si="120"/>
        <v>1.280886</v>
      </c>
      <c r="L588" s="31">
        <f t="shared" si="120"/>
        <v>2.0105400000000002</v>
      </c>
      <c r="M588" s="31">
        <f t="shared" si="111"/>
        <v>-36.29144408964757</v>
      </c>
      <c r="N588" s="109">
        <f>D588/D592*100</f>
        <v>0.55461884789942195</v>
      </c>
    </row>
    <row r="589" spans="1:14" ht="14.25" thickBot="1">
      <c r="A589" s="244"/>
      <c r="B589" s="14" t="s">
        <v>28</v>
      </c>
      <c r="C589" s="31">
        <f t="shared" si="120"/>
        <v>0</v>
      </c>
      <c r="D589" s="31">
        <f t="shared" si="120"/>
        <v>182.64683500000001</v>
      </c>
      <c r="E589" s="31">
        <f t="shared" si="120"/>
        <v>122.61318799999999</v>
      </c>
      <c r="F589" s="31">
        <f>(D589-E589)/E589*100</f>
        <v>48.961818854265516</v>
      </c>
      <c r="G589" s="31">
        <f t="shared" si="120"/>
        <v>55</v>
      </c>
      <c r="H589" s="31">
        <f t="shared" si="120"/>
        <v>36932.379999999997</v>
      </c>
      <c r="I589" s="31">
        <f t="shared" si="120"/>
        <v>0</v>
      </c>
      <c r="J589" s="31">
        <f t="shared" si="120"/>
        <v>0</v>
      </c>
      <c r="K589" s="31">
        <f t="shared" si="120"/>
        <v>0</v>
      </c>
      <c r="L589" s="31">
        <f t="shared" si="120"/>
        <v>0</v>
      </c>
      <c r="M589" s="31" t="e">
        <f t="shared" si="111"/>
        <v>#DIV/0!</v>
      </c>
      <c r="N589" s="109">
        <f>D589/D592*100</f>
        <v>0.21646219610273212</v>
      </c>
    </row>
    <row r="590" spans="1:14" ht="14.25" thickBot="1">
      <c r="A590" s="244"/>
      <c r="B590" s="14" t="s">
        <v>29</v>
      </c>
      <c r="C590" s="31">
        <f t="shared" si="120"/>
        <v>2.8052060000000028</v>
      </c>
      <c r="D590" s="31">
        <f t="shared" si="120"/>
        <v>172.97225100000003</v>
      </c>
      <c r="E590" s="31">
        <f t="shared" si="120"/>
        <v>65.044139000000001</v>
      </c>
      <c r="F590" s="31">
        <f>(D590-E590)/E590*100</f>
        <v>165.93057216115972</v>
      </c>
      <c r="G590" s="31">
        <f t="shared" si="120"/>
        <v>61</v>
      </c>
      <c r="H590" s="31">
        <f t="shared" si="120"/>
        <v>77623.256196000002</v>
      </c>
      <c r="I590" s="31">
        <f t="shared" si="120"/>
        <v>2</v>
      </c>
      <c r="J590" s="31">
        <f t="shared" si="120"/>
        <v>0</v>
      </c>
      <c r="K590" s="31">
        <f t="shared" si="120"/>
        <v>1.048</v>
      </c>
      <c r="L590" s="31">
        <f t="shared" si="120"/>
        <v>2.0105400000000002</v>
      </c>
      <c r="M590" s="31">
        <f t="shared" si="111"/>
        <v>-47.874700329264783</v>
      </c>
      <c r="N590" s="109">
        <f>D590/D592*100</f>
        <v>0.20499645294315125</v>
      </c>
    </row>
    <row r="591" spans="1:14" ht="14.25" thickBot="1">
      <c r="A591" s="244"/>
      <c r="B591" s="14" t="s">
        <v>30</v>
      </c>
      <c r="C591" s="31">
        <f t="shared" si="120"/>
        <v>9.1835420000000028</v>
      </c>
      <c r="D591" s="31">
        <f t="shared" si="120"/>
        <v>109.604376</v>
      </c>
      <c r="E591" s="31">
        <f t="shared" si="120"/>
        <v>183.94622399999997</v>
      </c>
      <c r="F591" s="31">
        <f>(D591-E591)/E591*100</f>
        <v>-40.414989980984863</v>
      </c>
      <c r="G591" s="31">
        <f t="shared" si="120"/>
        <v>143</v>
      </c>
      <c r="H591" s="31">
        <f t="shared" si="120"/>
        <v>54058.460515000006</v>
      </c>
      <c r="I591" s="31">
        <f t="shared" si="120"/>
        <v>0</v>
      </c>
      <c r="J591" s="31">
        <f t="shared" si="120"/>
        <v>0</v>
      </c>
      <c r="K591" s="31">
        <f t="shared" si="120"/>
        <v>0.23288600000000001</v>
      </c>
      <c r="L591" s="31">
        <f t="shared" si="120"/>
        <v>0</v>
      </c>
      <c r="M591" s="31" t="e">
        <f t="shared" si="111"/>
        <v>#DIV/0!</v>
      </c>
      <c r="N591" s="109">
        <f>D591/D592*100</f>
        <v>0.129896605826373</v>
      </c>
    </row>
    <row r="592" spans="1:14" ht="14.25" thickBot="1">
      <c r="A592" s="246"/>
      <c r="B592" s="35" t="s">
        <v>49</v>
      </c>
      <c r="C592" s="36">
        <f t="shared" ref="C592:L592" si="121">C580+C582+C583+C584+C585+C586+C587+C588</f>
        <v>6784.8691305600023</v>
      </c>
      <c r="D592" s="36">
        <f t="shared" si="121"/>
        <v>84378.167776379996</v>
      </c>
      <c r="E592" s="36">
        <f t="shared" si="121"/>
        <v>72694.265019969986</v>
      </c>
      <c r="F592" s="36">
        <f>(D592-E592)/E592*100</f>
        <v>16.072660963282733</v>
      </c>
      <c r="G592" s="36">
        <f t="shared" si="121"/>
        <v>858503</v>
      </c>
      <c r="H592" s="36">
        <f t="shared" si="121"/>
        <v>109193244.28959376</v>
      </c>
      <c r="I592" s="36">
        <f t="shared" si="121"/>
        <v>168566</v>
      </c>
      <c r="J592" s="36">
        <f t="shared" si="121"/>
        <v>7916.2373990000006</v>
      </c>
      <c r="K592" s="36">
        <f t="shared" si="121"/>
        <v>40852.039718000015</v>
      </c>
      <c r="L592" s="36">
        <f t="shared" si="121"/>
        <v>30982.714668000001</v>
      </c>
      <c r="M592" s="36">
        <f t="shared" si="111"/>
        <v>31.854294098358615</v>
      </c>
      <c r="N592" s="115">
        <f>D592/D592*100</f>
        <v>100</v>
      </c>
    </row>
    <row r="593" spans="1:9">
      <c r="A593" s="43" t="s">
        <v>50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51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J223:L223"/>
    <mergeCell ref="D223:D224"/>
    <mergeCell ref="E223:E224"/>
    <mergeCell ref="G223:G224"/>
    <mergeCell ref="H223:H22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A329:A341"/>
    <mergeCell ref="A202:A214"/>
    <mergeCell ref="A222:A237"/>
    <mergeCell ref="A238:A250"/>
    <mergeCell ref="A251:A263"/>
    <mergeCell ref="A264:A276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topLeftCell="A2" workbookViewId="0">
      <selection activeCell="F26" sqref="F26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120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64" t="s">
        <v>122</v>
      </c>
      <c r="E2" s="264"/>
      <c r="F2" s="264"/>
      <c r="G2" s="264"/>
      <c r="H2" s="264"/>
      <c r="I2" s="264"/>
      <c r="J2" s="2" t="s">
        <v>70</v>
      </c>
    </row>
    <row r="3" spans="1:11">
      <c r="A3" s="263" t="s">
        <v>71</v>
      </c>
      <c r="B3" s="263" t="s">
        <v>72</v>
      </c>
      <c r="C3" s="263"/>
      <c r="D3" s="263" t="s">
        <v>73</v>
      </c>
      <c r="E3" s="263"/>
      <c r="F3" s="263" t="s">
        <v>67</v>
      </c>
      <c r="G3" s="263"/>
      <c r="H3" s="263" t="s">
        <v>68</v>
      </c>
      <c r="I3" s="263"/>
      <c r="J3" s="263" t="s">
        <v>69</v>
      </c>
      <c r="K3" s="263"/>
    </row>
    <row r="4" spans="1:11">
      <c r="A4" s="263"/>
      <c r="B4" s="175" t="s">
        <v>9</v>
      </c>
      <c r="C4" s="175" t="s">
        <v>49</v>
      </c>
      <c r="D4" s="175" t="s">
        <v>9</v>
      </c>
      <c r="E4" s="175" t="s">
        <v>74</v>
      </c>
      <c r="F4" s="175" t="s">
        <v>9</v>
      </c>
      <c r="G4" s="175" t="s">
        <v>74</v>
      </c>
      <c r="H4" s="175" t="s">
        <v>9</v>
      </c>
      <c r="I4" s="175" t="s">
        <v>74</v>
      </c>
      <c r="J4" s="175" t="s">
        <v>9</v>
      </c>
      <c r="K4" s="175" t="s">
        <v>74</v>
      </c>
    </row>
    <row r="5" spans="1:11">
      <c r="A5" s="175" t="s">
        <v>56</v>
      </c>
      <c r="B5" s="119">
        <v>1925</v>
      </c>
      <c r="C5" s="119">
        <v>23573</v>
      </c>
      <c r="D5" s="119">
        <v>617</v>
      </c>
      <c r="E5" s="119">
        <v>6882</v>
      </c>
      <c r="F5" s="119">
        <v>660</v>
      </c>
      <c r="G5" s="119">
        <v>9416</v>
      </c>
      <c r="H5" s="119">
        <v>404</v>
      </c>
      <c r="I5" s="119">
        <v>4401</v>
      </c>
      <c r="J5" s="119">
        <v>244</v>
      </c>
      <c r="K5" s="119">
        <v>2874</v>
      </c>
    </row>
    <row r="6" spans="1:11">
      <c r="A6" s="175" t="s">
        <v>75</v>
      </c>
      <c r="B6" s="3">
        <v>14</v>
      </c>
      <c r="C6" s="3">
        <v>313</v>
      </c>
      <c r="D6" s="3">
        <v>11</v>
      </c>
      <c r="E6" s="3">
        <v>222</v>
      </c>
      <c r="F6" s="4">
        <v>0</v>
      </c>
      <c r="G6" s="4">
        <v>0</v>
      </c>
      <c r="H6" s="4">
        <v>3</v>
      </c>
      <c r="I6" s="4">
        <v>89</v>
      </c>
      <c r="J6" s="4">
        <v>0</v>
      </c>
      <c r="K6" s="4">
        <v>2</v>
      </c>
    </row>
    <row r="7" spans="1:11">
      <c r="A7" s="175" t="s">
        <v>58</v>
      </c>
      <c r="B7" s="3">
        <v>1</v>
      </c>
      <c r="C7" s="3">
        <v>25</v>
      </c>
      <c r="D7" s="3">
        <v>1</v>
      </c>
      <c r="E7" s="3">
        <v>23</v>
      </c>
      <c r="F7" s="3">
        <v>0</v>
      </c>
      <c r="G7" s="3">
        <v>1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5" t="s">
        <v>76</v>
      </c>
      <c r="B8" s="3">
        <v>5</v>
      </c>
      <c r="C8" s="3">
        <v>181</v>
      </c>
      <c r="D8" s="3">
        <v>3</v>
      </c>
      <c r="E8" s="3">
        <v>81</v>
      </c>
      <c r="F8" s="3">
        <v>2</v>
      </c>
      <c r="G8" s="3">
        <v>55</v>
      </c>
      <c r="H8" s="3">
        <v>0</v>
      </c>
      <c r="I8" s="3">
        <v>42</v>
      </c>
      <c r="J8" s="3">
        <v>0</v>
      </c>
      <c r="K8" s="3">
        <v>3</v>
      </c>
    </row>
    <row r="9" spans="1:11">
      <c r="A9" s="175" t="s">
        <v>77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62" t="s">
        <v>78</v>
      </c>
      <c r="K9" s="262"/>
    </row>
    <row r="10" spans="1:11">
      <c r="A10" s="175" t="s">
        <v>60</v>
      </c>
      <c r="B10" s="3">
        <v>0</v>
      </c>
      <c r="C10" s="3">
        <v>1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5" t="s">
        <v>61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62" t="s">
        <v>78</v>
      </c>
      <c r="K11" s="262"/>
    </row>
    <row r="12" spans="1:11">
      <c r="A12" s="175" t="s">
        <v>90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62" t="s">
        <v>78</v>
      </c>
      <c r="K12" s="262"/>
    </row>
    <row r="13" spans="1:11">
      <c r="A13" s="175" t="s">
        <v>79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62" t="s">
        <v>78</v>
      </c>
      <c r="I13" s="262"/>
      <c r="J13" s="262" t="s">
        <v>78</v>
      </c>
      <c r="K13" s="262"/>
    </row>
    <row r="14" spans="1:11">
      <c r="A14" s="175" t="s">
        <v>80</v>
      </c>
      <c r="B14" s="3">
        <v>0</v>
      </c>
      <c r="C14" s="3">
        <v>0</v>
      </c>
      <c r="D14" s="3">
        <v>0</v>
      </c>
      <c r="E14" s="3">
        <v>0</v>
      </c>
      <c r="F14" s="262" t="s">
        <v>78</v>
      </c>
      <c r="G14" s="262"/>
      <c r="H14" s="262" t="s">
        <v>78</v>
      </c>
      <c r="I14" s="262"/>
      <c r="J14" s="262" t="s">
        <v>78</v>
      </c>
      <c r="K14" s="262"/>
    </row>
    <row r="15" spans="1:11">
      <c r="A15" s="175" t="s">
        <v>62</v>
      </c>
      <c r="B15" s="3">
        <v>0</v>
      </c>
      <c r="C15" s="3">
        <v>6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6</v>
      </c>
      <c r="J15" s="3">
        <v>0</v>
      </c>
      <c r="K15" s="3">
        <v>0</v>
      </c>
    </row>
    <row r="16" spans="1:11">
      <c r="A16" s="175" t="s">
        <v>63</v>
      </c>
      <c r="B16" s="118">
        <v>25</v>
      </c>
      <c r="C16" s="118">
        <v>320</v>
      </c>
      <c r="D16" s="118">
        <v>3</v>
      </c>
      <c r="E16" s="118">
        <v>79</v>
      </c>
      <c r="F16" s="118">
        <v>3</v>
      </c>
      <c r="G16" s="118">
        <v>99</v>
      </c>
      <c r="H16" s="118">
        <v>12</v>
      </c>
      <c r="I16" s="118">
        <v>170</v>
      </c>
      <c r="J16" s="180">
        <v>0</v>
      </c>
      <c r="K16" s="180">
        <v>0</v>
      </c>
    </row>
    <row r="17" spans="1:11">
      <c r="A17" s="175" t="s">
        <v>64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5" t="s">
        <v>81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5" t="s">
        <v>82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62" t="s">
        <v>78</v>
      </c>
      <c r="I19" s="262"/>
      <c r="J19" s="262" t="s">
        <v>78</v>
      </c>
      <c r="K19" s="262"/>
    </row>
    <row r="20" spans="1:11">
      <c r="A20" s="175" t="s">
        <v>83</v>
      </c>
      <c r="B20" s="3">
        <v>0</v>
      </c>
      <c r="C20" s="3">
        <v>0</v>
      </c>
      <c r="D20" s="3">
        <v>0</v>
      </c>
      <c r="E20" s="3">
        <v>0</v>
      </c>
      <c r="F20" s="262" t="s">
        <v>78</v>
      </c>
      <c r="G20" s="262"/>
      <c r="H20" s="262" t="s">
        <v>78</v>
      </c>
      <c r="I20" s="262"/>
      <c r="J20" s="262" t="s">
        <v>78</v>
      </c>
      <c r="K20" s="262"/>
    </row>
    <row r="21" spans="1:11">
      <c r="A21" s="175" t="s">
        <v>84</v>
      </c>
      <c r="B21" s="3">
        <v>0</v>
      </c>
      <c r="C21" s="3">
        <v>0</v>
      </c>
      <c r="D21" s="3">
        <v>0</v>
      </c>
      <c r="E21" s="3">
        <v>0</v>
      </c>
      <c r="F21" s="262" t="s">
        <v>78</v>
      </c>
      <c r="G21" s="262"/>
      <c r="H21" s="262" t="s">
        <v>78</v>
      </c>
      <c r="I21" s="262"/>
      <c r="J21" s="262" t="s">
        <v>78</v>
      </c>
      <c r="K21" s="262"/>
    </row>
    <row r="22" spans="1:11">
      <c r="A22" s="175" t="s">
        <v>85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62" t="s">
        <v>78</v>
      </c>
      <c r="I22" s="262"/>
      <c r="J22" s="262" t="s">
        <v>78</v>
      </c>
      <c r="K22" s="262"/>
    </row>
    <row r="23" spans="1:11">
      <c r="A23" s="175" t="s">
        <v>86</v>
      </c>
      <c r="B23" s="3">
        <v>0</v>
      </c>
      <c r="C23" s="3">
        <v>0</v>
      </c>
      <c r="D23" s="3">
        <v>0</v>
      </c>
      <c r="E23" s="3">
        <v>0</v>
      </c>
      <c r="F23" s="262" t="s">
        <v>78</v>
      </c>
      <c r="G23" s="262"/>
      <c r="H23" s="262" t="s">
        <v>78</v>
      </c>
      <c r="I23" s="262"/>
      <c r="J23" s="262" t="s">
        <v>78</v>
      </c>
      <c r="K23" s="262"/>
    </row>
    <row r="24" spans="1:11">
      <c r="A24" s="175" t="s">
        <v>87</v>
      </c>
      <c r="B24" s="3">
        <v>0</v>
      </c>
      <c r="C24" s="3">
        <v>0</v>
      </c>
      <c r="D24" s="3">
        <v>0</v>
      </c>
      <c r="E24" s="3">
        <v>0</v>
      </c>
      <c r="F24" s="262" t="s">
        <v>78</v>
      </c>
      <c r="G24" s="262"/>
      <c r="H24" s="262" t="s">
        <v>78</v>
      </c>
      <c r="I24" s="262"/>
      <c r="J24" s="262" t="s">
        <v>78</v>
      </c>
      <c r="K24" s="262"/>
    </row>
    <row r="25" spans="1:11">
      <c r="A25" s="175" t="s">
        <v>49</v>
      </c>
      <c r="B25" s="3">
        <f>B5+B6+B7+B8+B9+B10+B11+B12+B13+B15+B14+B16+B17+B18+B19+B20+B21+B22+B23+B24</f>
        <v>1970</v>
      </c>
      <c r="C25" s="3">
        <f t="shared" ref="C25:E25" si="0">C5+C6+C7+C8+C9+C10+C11+C12+C13+C15+C14+C16+C17+C18+C19+C20+C21+C22+C23+C24</f>
        <v>24419</v>
      </c>
      <c r="D25" s="3">
        <f t="shared" si="0"/>
        <v>635</v>
      </c>
      <c r="E25" s="3">
        <f t="shared" si="0"/>
        <v>7288</v>
      </c>
      <c r="F25" s="3">
        <f>F5+F6+F7+F8+F9+F10+F11+F12+F13</f>
        <v>662</v>
      </c>
      <c r="G25" s="3">
        <f>G5+G6+G7+G8+G9+G10+G11+G12+G13</f>
        <v>9472</v>
      </c>
      <c r="H25" s="3">
        <f>H10+H9+H8+H7+H6+H5+H11+H16</f>
        <v>419</v>
      </c>
      <c r="I25" s="3">
        <f>I10+I9+I8+I7+I6+I5+I11+I16</f>
        <v>4702</v>
      </c>
      <c r="J25" s="3">
        <f>J8+J7+J6+J5</f>
        <v>244</v>
      </c>
      <c r="K25" s="3">
        <f>K8+K7+K6+K5</f>
        <v>2880</v>
      </c>
    </row>
    <row r="27" spans="1:11">
      <c r="A27" s="5" t="s">
        <v>88</v>
      </c>
    </row>
  </sheetData>
  <mergeCells count="31">
    <mergeCell ref="D2:I2"/>
    <mergeCell ref="B3:C3"/>
    <mergeCell ref="D3:E3"/>
    <mergeCell ref="F3:G3"/>
    <mergeCell ref="H3:I3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18" sqref="E18:K18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65" t="s">
        <v>128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</row>
    <row r="2" spans="1:11" ht="20.25">
      <c r="A2" s="140"/>
      <c r="B2" s="140"/>
      <c r="C2" s="140"/>
      <c r="D2" s="141"/>
      <c r="E2" s="142"/>
      <c r="F2" s="142"/>
      <c r="G2" s="142"/>
      <c r="H2" s="143"/>
      <c r="I2" s="144" t="s">
        <v>91</v>
      </c>
      <c r="J2" s="143"/>
      <c r="K2" s="145"/>
    </row>
    <row r="3" spans="1:11" ht="20.25">
      <c r="A3" s="267" t="s">
        <v>71</v>
      </c>
      <c r="B3" s="267" t="s">
        <v>72</v>
      </c>
      <c r="C3" s="267"/>
      <c r="D3" s="267" t="s">
        <v>73</v>
      </c>
      <c r="E3" s="267"/>
      <c r="F3" s="267" t="s">
        <v>67</v>
      </c>
      <c r="G3" s="267"/>
      <c r="H3" s="267" t="s">
        <v>68</v>
      </c>
      <c r="I3" s="267"/>
      <c r="J3" s="267" t="s">
        <v>69</v>
      </c>
      <c r="K3" s="267"/>
    </row>
    <row r="4" spans="1:11" ht="20.25">
      <c r="A4" s="267"/>
      <c r="B4" s="176" t="s">
        <v>9</v>
      </c>
      <c r="C4" s="176" t="s">
        <v>92</v>
      </c>
      <c r="D4" s="176" t="s">
        <v>9</v>
      </c>
      <c r="E4" s="176" t="s">
        <v>92</v>
      </c>
      <c r="F4" s="176" t="s">
        <v>9</v>
      </c>
      <c r="G4" s="176" t="s">
        <v>92</v>
      </c>
      <c r="H4" s="176" t="s">
        <v>9</v>
      </c>
      <c r="I4" s="176" t="s">
        <v>92</v>
      </c>
      <c r="J4" s="176" t="s">
        <v>9</v>
      </c>
      <c r="K4" s="176" t="s">
        <v>92</v>
      </c>
    </row>
    <row r="5" spans="1:11" ht="20.25">
      <c r="A5" s="176" t="s">
        <v>56</v>
      </c>
      <c r="B5" s="146">
        <f>D5+F5+H5+J5</f>
        <v>210.91</v>
      </c>
      <c r="C5" s="146">
        <f>E5+G5+I5+K5</f>
        <v>2100.5100000000002</v>
      </c>
      <c r="D5" s="146">
        <v>146.72</v>
      </c>
      <c r="E5" s="146">
        <v>1438.93</v>
      </c>
      <c r="F5" s="146">
        <v>33.54</v>
      </c>
      <c r="G5" s="146">
        <v>352.86</v>
      </c>
      <c r="H5" s="146">
        <v>9.4700000000000006</v>
      </c>
      <c r="I5" s="146">
        <v>138.91999999999999</v>
      </c>
      <c r="J5" s="146">
        <v>21.18</v>
      </c>
      <c r="K5" s="146">
        <v>169.8</v>
      </c>
    </row>
    <row r="6" spans="1:11" ht="20.25">
      <c r="A6" s="176" t="s">
        <v>75</v>
      </c>
      <c r="B6" s="146">
        <f t="shared" ref="B6:C24" si="0">D6+F6+H6+J6</f>
        <v>65.539999999999992</v>
      </c>
      <c r="C6" s="146">
        <f t="shared" si="0"/>
        <v>548.54</v>
      </c>
      <c r="D6" s="147">
        <v>54.69</v>
      </c>
      <c r="E6" s="147">
        <v>464.34</v>
      </c>
      <c r="F6" s="148">
        <v>3</v>
      </c>
      <c r="G6" s="148">
        <v>38.89</v>
      </c>
      <c r="H6" s="148">
        <v>6.49</v>
      </c>
      <c r="I6" s="148">
        <v>29.75</v>
      </c>
      <c r="J6" s="148">
        <v>1.36</v>
      </c>
      <c r="K6" s="148">
        <v>15.56</v>
      </c>
    </row>
    <row r="7" spans="1:11" ht="20.25">
      <c r="A7" s="176" t="s">
        <v>58</v>
      </c>
      <c r="B7" s="146">
        <f t="shared" si="0"/>
        <v>197.70624245283071</v>
      </c>
      <c r="C7" s="146">
        <f t="shared" si="0"/>
        <v>1665.0696320754125</v>
      </c>
      <c r="D7" s="147">
        <v>144.18454056603827</v>
      </c>
      <c r="E7" s="147">
        <v>1307.4066603772976</v>
      </c>
      <c r="F7" s="147">
        <v>36.123074528301878</v>
      </c>
      <c r="G7" s="147">
        <v>243.14473207547329</v>
      </c>
      <c r="H7" s="147">
        <v>13.230694339622643</v>
      </c>
      <c r="I7" s="147">
        <v>78.418688679245392</v>
      </c>
      <c r="J7" s="147">
        <v>4.1679330188679238</v>
      </c>
      <c r="K7" s="147">
        <v>36.099550943396231</v>
      </c>
    </row>
    <row r="8" spans="1:11" ht="20.25">
      <c r="A8" s="176" t="s">
        <v>76</v>
      </c>
      <c r="B8" s="146">
        <f t="shared" si="0"/>
        <v>17.572862000000008</v>
      </c>
      <c r="C8" s="146">
        <f t="shared" si="0"/>
        <v>171.462862</v>
      </c>
      <c r="D8" s="147">
        <v>13.743345000000005</v>
      </c>
      <c r="E8" s="147">
        <v>141.063345</v>
      </c>
      <c r="F8" s="147">
        <v>3.8282950000000007</v>
      </c>
      <c r="G8" s="147">
        <v>28.948295000000002</v>
      </c>
      <c r="H8" s="147">
        <v>-2.0280000000000298E-3</v>
      </c>
      <c r="I8" s="147">
        <v>0.75797199999999998</v>
      </c>
      <c r="J8" s="147">
        <v>3.2500000000000862E-3</v>
      </c>
      <c r="K8" s="147">
        <v>0.69325000000000003</v>
      </c>
    </row>
    <row r="9" spans="1:11" ht="20.25">
      <c r="A9" s="176" t="s">
        <v>77</v>
      </c>
      <c r="B9" s="146">
        <f t="shared" si="0"/>
        <v>0</v>
      </c>
      <c r="C9" s="146">
        <f t="shared" si="0"/>
        <v>8.92</v>
      </c>
      <c r="D9" s="152">
        <v>0</v>
      </c>
      <c r="E9" s="152">
        <v>4.5199999999999996</v>
      </c>
      <c r="F9" s="152">
        <v>0</v>
      </c>
      <c r="G9" s="152">
        <v>0.84</v>
      </c>
      <c r="H9" s="152">
        <v>0</v>
      </c>
      <c r="I9" s="152">
        <v>3.56</v>
      </c>
      <c r="J9" s="152">
        <v>0</v>
      </c>
      <c r="K9" s="152">
        <v>0</v>
      </c>
    </row>
    <row r="10" spans="1:11" ht="20.25">
      <c r="A10" s="176" t="s">
        <v>60</v>
      </c>
      <c r="B10" s="146">
        <f t="shared" si="0"/>
        <v>1.6734</v>
      </c>
      <c r="C10" s="146">
        <f t="shared" si="0"/>
        <v>6.3334000000000001</v>
      </c>
      <c r="D10" s="151">
        <v>1.6734</v>
      </c>
      <c r="E10" s="151">
        <v>2.8433999999999999</v>
      </c>
      <c r="F10" s="151">
        <v>0</v>
      </c>
      <c r="G10" s="151">
        <v>2.46</v>
      </c>
      <c r="H10" s="151">
        <v>0</v>
      </c>
      <c r="I10" s="151">
        <v>1.03</v>
      </c>
      <c r="J10" s="151">
        <v>0</v>
      </c>
      <c r="K10" s="151">
        <v>0</v>
      </c>
    </row>
    <row r="11" spans="1:11" ht="20.25">
      <c r="A11" s="176" t="s">
        <v>61</v>
      </c>
      <c r="B11" s="146">
        <f t="shared" si="0"/>
        <v>0</v>
      </c>
      <c r="C11" s="146">
        <f t="shared" si="0"/>
        <v>9.86</v>
      </c>
      <c r="D11" s="147">
        <v>0</v>
      </c>
      <c r="E11" s="147">
        <v>8.2799999999999994</v>
      </c>
      <c r="F11" s="147">
        <v>0</v>
      </c>
      <c r="G11" s="147">
        <v>1.58</v>
      </c>
      <c r="H11" s="147">
        <v>0</v>
      </c>
      <c r="I11" s="147">
        <v>0</v>
      </c>
      <c r="J11" s="149">
        <v>0</v>
      </c>
      <c r="K11" s="149">
        <v>0</v>
      </c>
    </row>
    <row r="12" spans="1:11" ht="20.25">
      <c r="A12" s="176" t="s">
        <v>93</v>
      </c>
      <c r="B12" s="146">
        <f t="shared" si="0"/>
        <v>0</v>
      </c>
      <c r="C12" s="146">
        <f t="shared" si="0"/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9">
        <v>0</v>
      </c>
      <c r="K12" s="149">
        <v>0</v>
      </c>
    </row>
    <row r="13" spans="1:11" ht="20.25">
      <c r="A13" s="176" t="s">
        <v>79</v>
      </c>
      <c r="B13" s="146">
        <f t="shared" si="0"/>
        <v>14.15</v>
      </c>
      <c r="C13" s="146">
        <f t="shared" si="0"/>
        <v>127.04</v>
      </c>
      <c r="D13" s="151">
        <v>9.1300000000000008</v>
      </c>
      <c r="E13" s="151">
        <v>81.47</v>
      </c>
      <c r="F13" s="151">
        <v>5.0199999999999996</v>
      </c>
      <c r="G13" s="151">
        <v>32.68</v>
      </c>
      <c r="H13" s="153">
        <v>0</v>
      </c>
      <c r="I13" s="153">
        <v>12.89</v>
      </c>
      <c r="J13" s="153">
        <v>0</v>
      </c>
      <c r="K13" s="153">
        <v>0</v>
      </c>
    </row>
    <row r="14" spans="1:11" ht="20.25">
      <c r="A14" s="176" t="s">
        <v>80</v>
      </c>
      <c r="B14" s="146">
        <f t="shared" si="0"/>
        <v>0</v>
      </c>
      <c r="C14" s="146">
        <f t="shared" si="0"/>
        <v>0</v>
      </c>
      <c r="D14" s="147">
        <v>0</v>
      </c>
      <c r="E14" s="147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</row>
    <row r="15" spans="1:11" ht="20.25">
      <c r="A15" s="176" t="s">
        <v>62</v>
      </c>
      <c r="B15" s="146">
        <f t="shared" si="0"/>
        <v>11.719799999999999</v>
      </c>
      <c r="C15" s="146">
        <f t="shared" si="0"/>
        <v>159.50580000000002</v>
      </c>
      <c r="D15" s="147">
        <v>3.2968999999999999</v>
      </c>
      <c r="E15" s="147">
        <v>51.5685</v>
      </c>
      <c r="F15" s="147">
        <v>3.4908000000000001</v>
      </c>
      <c r="G15" s="147">
        <v>35.538200000000003</v>
      </c>
      <c r="H15" s="147">
        <v>0</v>
      </c>
      <c r="I15" s="147">
        <v>6.78</v>
      </c>
      <c r="J15" s="147">
        <v>4.9321000000000002</v>
      </c>
      <c r="K15" s="147">
        <v>65.619100000000003</v>
      </c>
    </row>
    <row r="16" spans="1:11" ht="20.25">
      <c r="A16" s="176" t="s">
        <v>63</v>
      </c>
      <c r="B16" s="146">
        <f t="shared" si="0"/>
        <v>0.67</v>
      </c>
      <c r="C16" s="146">
        <f t="shared" si="0"/>
        <v>2.8600000000000003</v>
      </c>
      <c r="D16" s="146">
        <v>0.11</v>
      </c>
      <c r="E16" s="146">
        <v>0.94</v>
      </c>
      <c r="F16" s="146">
        <v>0.11</v>
      </c>
      <c r="G16" s="146">
        <v>0.12</v>
      </c>
      <c r="H16" s="146">
        <v>0.45</v>
      </c>
      <c r="I16" s="146">
        <v>1.8</v>
      </c>
      <c r="J16" s="147">
        <v>0</v>
      </c>
      <c r="K16" s="147">
        <v>0</v>
      </c>
    </row>
    <row r="17" spans="1:11" ht="20.25">
      <c r="A17" s="176" t="s">
        <v>64</v>
      </c>
      <c r="B17" s="146">
        <f t="shared" si="0"/>
        <v>7.969999999999998</v>
      </c>
      <c r="C17" s="146">
        <f t="shared" si="0"/>
        <v>27.49</v>
      </c>
      <c r="D17" s="147">
        <v>-1.33226762955019E-15</v>
      </c>
      <c r="E17" s="147">
        <v>0.67999999999999705</v>
      </c>
      <c r="F17" s="147">
        <v>0</v>
      </c>
      <c r="G17" s="147">
        <v>3.33</v>
      </c>
      <c r="H17" s="147">
        <v>7.66</v>
      </c>
      <c r="I17" s="147">
        <v>22.2</v>
      </c>
      <c r="J17" s="147">
        <v>0.31</v>
      </c>
      <c r="K17" s="147">
        <v>1.28</v>
      </c>
    </row>
    <row r="18" spans="1:11" ht="20.25">
      <c r="A18" s="176" t="s">
        <v>81</v>
      </c>
      <c r="B18" s="146">
        <f t="shared" si="0"/>
        <v>0</v>
      </c>
      <c r="C18" s="146">
        <f t="shared" si="0"/>
        <v>0</v>
      </c>
      <c r="D18" s="147">
        <v>0</v>
      </c>
      <c r="E18" s="147">
        <v>0</v>
      </c>
      <c r="F18" s="147">
        <v>0</v>
      </c>
      <c r="G18" s="147">
        <v>0</v>
      </c>
      <c r="H18" s="147">
        <v>0</v>
      </c>
      <c r="I18" s="147">
        <v>0</v>
      </c>
      <c r="J18" s="147">
        <v>0</v>
      </c>
      <c r="K18" s="147">
        <v>0</v>
      </c>
    </row>
    <row r="19" spans="1:11" ht="20.25">
      <c r="A19" s="176" t="s">
        <v>82</v>
      </c>
      <c r="B19" s="146">
        <f t="shared" si="0"/>
        <v>0</v>
      </c>
      <c r="C19" s="146">
        <f t="shared" si="0"/>
        <v>0</v>
      </c>
      <c r="D19" s="147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</row>
    <row r="20" spans="1:11" ht="20.25">
      <c r="A20" s="176" t="s">
        <v>83</v>
      </c>
      <c r="B20" s="146">
        <f t="shared" si="0"/>
        <v>0</v>
      </c>
      <c r="C20" s="146">
        <f t="shared" si="0"/>
        <v>0</v>
      </c>
      <c r="D20" s="147">
        <v>0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47">
        <v>0</v>
      </c>
    </row>
    <row r="21" spans="1:11" ht="20.25">
      <c r="A21" s="176" t="s">
        <v>84</v>
      </c>
      <c r="B21" s="146">
        <f t="shared" si="0"/>
        <v>0</v>
      </c>
      <c r="C21" s="146">
        <f t="shared" si="0"/>
        <v>0</v>
      </c>
      <c r="D21" s="147">
        <v>0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7">
        <v>0</v>
      </c>
    </row>
    <row r="22" spans="1:11" ht="20.25">
      <c r="A22" s="176" t="s">
        <v>85</v>
      </c>
      <c r="B22" s="146">
        <f t="shared" si="0"/>
        <v>0</v>
      </c>
      <c r="C22" s="146">
        <f t="shared" si="0"/>
        <v>0</v>
      </c>
      <c r="D22" s="147">
        <v>0</v>
      </c>
      <c r="E22" s="147">
        <v>0</v>
      </c>
      <c r="F22" s="147">
        <v>0</v>
      </c>
      <c r="G22" s="147">
        <v>0</v>
      </c>
      <c r="H22" s="147">
        <v>0</v>
      </c>
      <c r="I22" s="147">
        <v>0</v>
      </c>
      <c r="J22" s="147">
        <v>0</v>
      </c>
      <c r="K22" s="147">
        <v>0</v>
      </c>
    </row>
    <row r="23" spans="1:11" ht="20.25">
      <c r="A23" s="176" t="s">
        <v>86</v>
      </c>
      <c r="B23" s="146">
        <f t="shared" si="0"/>
        <v>0</v>
      </c>
      <c r="C23" s="146">
        <f t="shared" si="0"/>
        <v>0</v>
      </c>
      <c r="D23" s="147">
        <v>0</v>
      </c>
      <c r="E23" s="147">
        <v>0</v>
      </c>
      <c r="F23" s="147">
        <v>0</v>
      </c>
      <c r="G23" s="147">
        <v>0</v>
      </c>
      <c r="H23" s="147">
        <v>0</v>
      </c>
      <c r="I23" s="147">
        <v>0</v>
      </c>
      <c r="J23" s="147">
        <v>0</v>
      </c>
      <c r="K23" s="147">
        <v>0</v>
      </c>
    </row>
    <row r="24" spans="1:11" ht="20.25">
      <c r="A24" s="176" t="s">
        <v>87</v>
      </c>
      <c r="B24" s="146">
        <f t="shared" si="0"/>
        <v>0</v>
      </c>
      <c r="C24" s="146">
        <f t="shared" si="0"/>
        <v>0</v>
      </c>
      <c r="D24" s="147">
        <v>0</v>
      </c>
      <c r="E24" s="147">
        <v>0</v>
      </c>
      <c r="F24" s="147">
        <v>0</v>
      </c>
      <c r="G24" s="147">
        <v>0</v>
      </c>
      <c r="H24" s="147">
        <v>0</v>
      </c>
      <c r="I24" s="147">
        <v>0</v>
      </c>
      <c r="J24" s="147">
        <v>0</v>
      </c>
      <c r="K24" s="147">
        <v>0</v>
      </c>
    </row>
    <row r="25" spans="1:11" ht="20.25">
      <c r="A25" s="176" t="s">
        <v>99</v>
      </c>
      <c r="B25" s="146">
        <f t="shared" ref="B25:C25" si="1">D25+F25+H25+J25</f>
        <v>0</v>
      </c>
      <c r="C25" s="146">
        <f t="shared" si="1"/>
        <v>0</v>
      </c>
      <c r="D25" s="147">
        <v>0</v>
      </c>
      <c r="E25" s="147">
        <v>0</v>
      </c>
      <c r="F25" s="147">
        <v>0</v>
      </c>
      <c r="G25" s="147">
        <v>0</v>
      </c>
      <c r="H25" s="147">
        <v>0</v>
      </c>
      <c r="I25" s="147">
        <v>0</v>
      </c>
      <c r="J25" s="147">
        <v>0</v>
      </c>
      <c r="K25" s="147">
        <v>0</v>
      </c>
    </row>
    <row r="26" spans="1:11" ht="20.25">
      <c r="A26" s="176" t="s">
        <v>49</v>
      </c>
      <c r="B26" s="146">
        <f>SUM(B5:B25)</f>
        <v>527.91230445283065</v>
      </c>
      <c r="C26" s="146">
        <f>SUM(C5:C25)</f>
        <v>4827.5916940754123</v>
      </c>
      <c r="D26" s="146">
        <f t="shared" ref="D26:K26" si="2">SUM(D5:D24)</f>
        <v>373.54818556603828</v>
      </c>
      <c r="E26" s="146">
        <f t="shared" si="2"/>
        <v>3502.0419053772976</v>
      </c>
      <c r="F26" s="146">
        <f t="shared" si="2"/>
        <v>85.112169528301862</v>
      </c>
      <c r="G26" s="146">
        <f t="shared" si="2"/>
        <v>740.39122707547335</v>
      </c>
      <c r="H26" s="146">
        <f t="shared" si="2"/>
        <v>37.298666339622642</v>
      </c>
      <c r="I26" s="146">
        <f t="shared" si="2"/>
        <v>296.10666067924535</v>
      </c>
      <c r="J26" s="146">
        <f t="shared" si="2"/>
        <v>31.953283018867925</v>
      </c>
      <c r="K26" s="146">
        <f t="shared" si="2"/>
        <v>289.05190094339622</v>
      </c>
    </row>
    <row r="28" spans="1:11">
      <c r="A28" s="150" t="s">
        <v>88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H12" sqref="H12:H25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3" customWidth="1"/>
    <col min="8" max="8" width="19.875" customWidth="1"/>
    <col min="9" max="9" width="15.75" customWidth="1"/>
  </cols>
  <sheetData>
    <row r="1" spans="1:9" ht="29.25">
      <c r="A1" s="268" t="s">
        <v>129</v>
      </c>
      <c r="B1" s="268"/>
      <c r="C1" s="268"/>
      <c r="D1" s="268"/>
      <c r="E1" s="268"/>
      <c r="F1" s="269"/>
      <c r="G1" s="269"/>
      <c r="H1" s="270"/>
      <c r="I1" s="270"/>
    </row>
    <row r="2" spans="1:9" ht="20.25">
      <c r="A2" s="181"/>
      <c r="B2" s="182"/>
      <c r="C2" s="182"/>
      <c r="D2" s="182"/>
      <c r="E2" s="182"/>
      <c r="F2" s="181"/>
      <c r="G2" s="183"/>
    </row>
    <row r="3" spans="1:9" ht="20.25">
      <c r="A3" s="271" t="s">
        <v>100</v>
      </c>
      <c r="B3" s="272" t="s">
        <v>101</v>
      </c>
      <c r="C3" s="271"/>
      <c r="D3" s="273" t="s">
        <v>102</v>
      </c>
      <c r="E3" s="273"/>
      <c r="F3" s="274" t="s">
        <v>103</v>
      </c>
      <c r="G3" s="274" t="s">
        <v>104</v>
      </c>
      <c r="H3" s="274" t="s">
        <v>105</v>
      </c>
      <c r="I3" s="274" t="s">
        <v>106</v>
      </c>
    </row>
    <row r="4" spans="1:9" ht="20.25">
      <c r="A4" s="271"/>
      <c r="B4" s="184" t="s">
        <v>107</v>
      </c>
      <c r="C4" s="184" t="s">
        <v>108</v>
      </c>
      <c r="D4" s="184" t="s">
        <v>107</v>
      </c>
      <c r="E4" s="184" t="s">
        <v>108</v>
      </c>
      <c r="F4" s="274"/>
      <c r="G4" s="274"/>
      <c r="H4" s="274"/>
      <c r="I4" s="274"/>
    </row>
    <row r="5" spans="1:9" ht="20.25">
      <c r="A5" s="185" t="s">
        <v>56</v>
      </c>
      <c r="B5" s="186">
        <v>1845</v>
      </c>
      <c r="C5" s="187">
        <v>298.66000000000003</v>
      </c>
      <c r="D5" s="188">
        <v>1817</v>
      </c>
      <c r="E5" s="187">
        <v>788.97</v>
      </c>
      <c r="F5" s="186">
        <v>1853</v>
      </c>
      <c r="G5" s="189">
        <f>C5+E5</f>
        <v>1087.6300000000001</v>
      </c>
      <c r="H5" s="190">
        <v>1421.21</v>
      </c>
      <c r="I5" s="191">
        <f>H5/G5</f>
        <v>1.3067035664702149</v>
      </c>
    </row>
    <row r="6" spans="1:9" ht="20.25">
      <c r="A6" s="185" t="s">
        <v>57</v>
      </c>
      <c r="B6" s="186">
        <v>309</v>
      </c>
      <c r="C6" s="186">
        <v>47.33</v>
      </c>
      <c r="D6" s="186">
        <v>317</v>
      </c>
      <c r="E6" s="186">
        <v>149.47999999999999</v>
      </c>
      <c r="F6" s="186">
        <v>317</v>
      </c>
      <c r="G6" s="189">
        <f t="shared" ref="G6:G25" si="0">C6+E6</f>
        <v>196.81</v>
      </c>
      <c r="H6" s="190">
        <v>319.86</v>
      </c>
      <c r="I6" s="191">
        <f t="shared" ref="I6:I26" si="1">H6/G6</f>
        <v>1.6252222956150602</v>
      </c>
    </row>
    <row r="7" spans="1:9" ht="20.25">
      <c r="A7" s="185" t="s">
        <v>58</v>
      </c>
      <c r="B7" s="186">
        <v>144</v>
      </c>
      <c r="C7" s="187">
        <v>23.997223584905687</v>
      </c>
      <c r="D7" s="186">
        <v>21</v>
      </c>
      <c r="E7" s="187">
        <v>7.2583103773584901</v>
      </c>
      <c r="F7" s="186">
        <v>144</v>
      </c>
      <c r="G7" s="189">
        <f t="shared" si="0"/>
        <v>31.255533962264177</v>
      </c>
      <c r="H7" s="190">
        <v>13</v>
      </c>
      <c r="I7" s="191">
        <f t="shared" si="1"/>
        <v>0.41592634493767799</v>
      </c>
    </row>
    <row r="8" spans="1:9" ht="20.25">
      <c r="A8" s="185" t="s">
        <v>59</v>
      </c>
      <c r="B8" s="186">
        <v>567</v>
      </c>
      <c r="C8" s="187">
        <v>86.175880000000006</v>
      </c>
      <c r="D8" s="186">
        <v>502</v>
      </c>
      <c r="E8" s="187">
        <v>162.50722400000001</v>
      </c>
      <c r="F8" s="186">
        <v>567</v>
      </c>
      <c r="G8" s="189">
        <f t="shared" si="0"/>
        <v>248.68310400000001</v>
      </c>
      <c r="H8" s="190">
        <v>426.28</v>
      </c>
      <c r="I8" s="191">
        <f t="shared" si="1"/>
        <v>1.7141494260904833</v>
      </c>
    </row>
    <row r="9" spans="1:9" ht="20.25">
      <c r="A9" s="185" t="s">
        <v>62</v>
      </c>
      <c r="B9" s="186">
        <v>0</v>
      </c>
      <c r="C9" s="186">
        <v>0</v>
      </c>
      <c r="D9" s="186">
        <v>0</v>
      </c>
      <c r="E9" s="186">
        <v>0</v>
      </c>
      <c r="F9" s="186">
        <v>0</v>
      </c>
      <c r="G9" s="189">
        <f t="shared" si="0"/>
        <v>0</v>
      </c>
      <c r="H9" s="186">
        <v>0</v>
      </c>
      <c r="I9" s="191" t="e">
        <f t="shared" si="1"/>
        <v>#DIV/0!</v>
      </c>
    </row>
    <row r="10" spans="1:9" ht="20.25">
      <c r="A10" s="185" t="s">
        <v>77</v>
      </c>
      <c r="B10" s="186">
        <v>0</v>
      </c>
      <c r="C10" s="186">
        <v>0</v>
      </c>
      <c r="D10" s="186">
        <v>0</v>
      </c>
      <c r="E10" s="186">
        <v>0</v>
      </c>
      <c r="F10" s="186">
        <v>0</v>
      </c>
      <c r="G10" s="189">
        <f t="shared" si="0"/>
        <v>0</v>
      </c>
      <c r="H10" s="186">
        <v>0</v>
      </c>
      <c r="I10" s="191" t="e">
        <f t="shared" si="1"/>
        <v>#DIV/0!</v>
      </c>
    </row>
    <row r="11" spans="1:9" ht="20.25">
      <c r="A11" s="185" t="s">
        <v>60</v>
      </c>
      <c r="B11" s="186">
        <v>0</v>
      </c>
      <c r="C11" s="186">
        <v>0</v>
      </c>
      <c r="D11" s="186">
        <v>0</v>
      </c>
      <c r="E11" s="186">
        <v>0</v>
      </c>
      <c r="F11" s="186">
        <v>0</v>
      </c>
      <c r="G11" s="189">
        <f t="shared" si="0"/>
        <v>0</v>
      </c>
      <c r="H11" s="186">
        <v>0</v>
      </c>
      <c r="I11" s="191" t="e">
        <f t="shared" si="1"/>
        <v>#DIV/0!</v>
      </c>
    </row>
    <row r="12" spans="1:9" ht="20.25">
      <c r="A12" s="185" t="s">
        <v>63</v>
      </c>
      <c r="B12" s="186">
        <v>0</v>
      </c>
      <c r="C12" s="186">
        <v>0</v>
      </c>
      <c r="D12" s="186">
        <v>0</v>
      </c>
      <c r="E12" s="186">
        <v>0</v>
      </c>
      <c r="F12" s="186">
        <v>0</v>
      </c>
      <c r="G12" s="189">
        <f t="shared" si="0"/>
        <v>0</v>
      </c>
      <c r="H12" s="186">
        <v>0</v>
      </c>
      <c r="I12" s="191" t="e">
        <f t="shared" si="1"/>
        <v>#DIV/0!</v>
      </c>
    </row>
    <row r="13" spans="1:9" ht="20.25">
      <c r="A13" s="185" t="s">
        <v>61</v>
      </c>
      <c r="B13" s="186">
        <v>0</v>
      </c>
      <c r="C13" s="186">
        <v>0</v>
      </c>
      <c r="D13" s="186">
        <v>0</v>
      </c>
      <c r="E13" s="186">
        <v>0</v>
      </c>
      <c r="F13" s="186">
        <v>0</v>
      </c>
      <c r="G13" s="189">
        <f t="shared" si="0"/>
        <v>0</v>
      </c>
      <c r="H13" s="186">
        <v>0</v>
      </c>
      <c r="I13" s="191" t="e">
        <f t="shared" si="1"/>
        <v>#DIV/0!</v>
      </c>
    </row>
    <row r="14" spans="1:9" ht="20.25">
      <c r="A14" s="185" t="s">
        <v>93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9">
        <f t="shared" si="0"/>
        <v>0</v>
      </c>
      <c r="H14" s="186">
        <v>0</v>
      </c>
      <c r="I14" s="191" t="e">
        <f t="shared" si="1"/>
        <v>#DIV/0!</v>
      </c>
    </row>
    <row r="15" spans="1:9" ht="20.25">
      <c r="A15" s="185" t="s">
        <v>109</v>
      </c>
      <c r="B15" s="186">
        <v>0</v>
      </c>
      <c r="C15" s="186">
        <v>0</v>
      </c>
      <c r="D15" s="186">
        <v>0</v>
      </c>
      <c r="E15" s="186">
        <v>0</v>
      </c>
      <c r="F15" s="186">
        <v>0</v>
      </c>
      <c r="G15" s="189">
        <f t="shared" si="0"/>
        <v>0</v>
      </c>
      <c r="H15" s="186">
        <v>0</v>
      </c>
      <c r="I15" s="191" t="e">
        <f t="shared" si="1"/>
        <v>#DIV/0!</v>
      </c>
    </row>
    <row r="16" spans="1:9" ht="20.25">
      <c r="A16" s="185" t="s">
        <v>110</v>
      </c>
      <c r="B16" s="186">
        <v>0</v>
      </c>
      <c r="C16" s="186">
        <v>0</v>
      </c>
      <c r="D16" s="186">
        <v>0</v>
      </c>
      <c r="E16" s="186">
        <v>0</v>
      </c>
      <c r="F16" s="186">
        <v>0</v>
      </c>
      <c r="G16" s="189">
        <f t="shared" si="0"/>
        <v>0</v>
      </c>
      <c r="H16" s="186">
        <v>0</v>
      </c>
      <c r="I16" s="191" t="e">
        <f t="shared" si="1"/>
        <v>#DIV/0!</v>
      </c>
    </row>
    <row r="17" spans="1:9" ht="20.25">
      <c r="A17" s="185" t="s">
        <v>79</v>
      </c>
      <c r="B17" s="186">
        <v>0</v>
      </c>
      <c r="C17" s="186">
        <v>0</v>
      </c>
      <c r="D17" s="186">
        <v>0</v>
      </c>
      <c r="E17" s="186">
        <v>0</v>
      </c>
      <c r="F17" s="186">
        <v>0</v>
      </c>
      <c r="G17" s="189">
        <f t="shared" si="0"/>
        <v>0</v>
      </c>
      <c r="H17" s="186">
        <v>0</v>
      </c>
      <c r="I17" s="191" t="e">
        <f t="shared" si="1"/>
        <v>#DIV/0!</v>
      </c>
    </row>
    <row r="18" spans="1:9" ht="20.25">
      <c r="A18" s="185" t="s">
        <v>87</v>
      </c>
      <c r="B18" s="186">
        <v>0</v>
      </c>
      <c r="C18" s="186">
        <v>0</v>
      </c>
      <c r="D18" s="186">
        <v>0</v>
      </c>
      <c r="E18" s="186">
        <v>0</v>
      </c>
      <c r="F18" s="186">
        <v>0</v>
      </c>
      <c r="G18" s="189">
        <f t="shared" si="0"/>
        <v>0</v>
      </c>
      <c r="H18" s="186">
        <v>0</v>
      </c>
      <c r="I18" s="191" t="e">
        <f t="shared" si="1"/>
        <v>#DIV/0!</v>
      </c>
    </row>
    <row r="19" spans="1:9" ht="20.25">
      <c r="A19" s="185" t="s">
        <v>86</v>
      </c>
      <c r="B19" s="186">
        <v>0</v>
      </c>
      <c r="C19" s="186">
        <v>0</v>
      </c>
      <c r="D19" s="186">
        <v>0</v>
      </c>
      <c r="E19" s="186">
        <v>0</v>
      </c>
      <c r="F19" s="186">
        <v>0</v>
      </c>
      <c r="G19" s="189">
        <f t="shared" si="0"/>
        <v>0</v>
      </c>
      <c r="H19" s="186">
        <v>0</v>
      </c>
      <c r="I19" s="191" t="e">
        <f t="shared" si="1"/>
        <v>#DIV/0!</v>
      </c>
    </row>
    <row r="20" spans="1:9" ht="20.25">
      <c r="A20" s="185" t="s">
        <v>111</v>
      </c>
      <c r="B20" s="186">
        <v>0</v>
      </c>
      <c r="C20" s="186">
        <v>0</v>
      </c>
      <c r="D20" s="186">
        <v>0</v>
      </c>
      <c r="E20" s="186">
        <v>0</v>
      </c>
      <c r="F20" s="186">
        <v>0</v>
      </c>
      <c r="G20" s="189">
        <f t="shared" si="0"/>
        <v>0</v>
      </c>
      <c r="H20" s="186">
        <v>0</v>
      </c>
      <c r="I20" s="191" t="e">
        <f t="shared" si="1"/>
        <v>#DIV/0!</v>
      </c>
    </row>
    <row r="21" spans="1:9" ht="20.25">
      <c r="A21" s="185" t="s">
        <v>112</v>
      </c>
      <c r="B21" s="186">
        <v>0</v>
      </c>
      <c r="C21" s="186">
        <v>0</v>
      </c>
      <c r="D21" s="186">
        <v>0</v>
      </c>
      <c r="E21" s="186">
        <v>0</v>
      </c>
      <c r="F21" s="186">
        <v>0</v>
      </c>
      <c r="G21" s="189">
        <f t="shared" si="0"/>
        <v>0</v>
      </c>
      <c r="H21" s="186">
        <v>0</v>
      </c>
      <c r="I21" s="191" t="e">
        <f t="shared" si="1"/>
        <v>#DIV/0!</v>
      </c>
    </row>
    <row r="22" spans="1:9" ht="20.25">
      <c r="A22" s="185" t="s">
        <v>83</v>
      </c>
      <c r="B22" s="186">
        <v>0</v>
      </c>
      <c r="C22" s="186">
        <v>0</v>
      </c>
      <c r="D22" s="186">
        <v>0</v>
      </c>
      <c r="E22" s="186">
        <v>0</v>
      </c>
      <c r="F22" s="186">
        <v>0</v>
      </c>
      <c r="G22" s="189">
        <f t="shared" si="0"/>
        <v>0</v>
      </c>
      <c r="H22" s="186">
        <v>0</v>
      </c>
      <c r="I22" s="191" t="e">
        <f t="shared" si="1"/>
        <v>#DIV/0!</v>
      </c>
    </row>
    <row r="23" spans="1:9" ht="20.25">
      <c r="A23" s="185" t="s">
        <v>82</v>
      </c>
      <c r="B23" s="186">
        <v>0</v>
      </c>
      <c r="C23" s="186">
        <v>0</v>
      </c>
      <c r="D23" s="186">
        <v>0</v>
      </c>
      <c r="E23" s="186">
        <v>0</v>
      </c>
      <c r="F23" s="186">
        <v>0</v>
      </c>
      <c r="G23" s="189">
        <f t="shared" si="0"/>
        <v>0</v>
      </c>
      <c r="H23" s="186">
        <v>0</v>
      </c>
      <c r="I23" s="191" t="e">
        <f t="shared" si="1"/>
        <v>#DIV/0!</v>
      </c>
    </row>
    <row r="24" spans="1:9" ht="20.25">
      <c r="A24" s="185" t="s">
        <v>85</v>
      </c>
      <c r="B24" s="186">
        <v>2</v>
      </c>
      <c r="C24" s="186">
        <v>0.32</v>
      </c>
      <c r="D24" s="186">
        <v>2</v>
      </c>
      <c r="E24" s="186">
        <v>0.88</v>
      </c>
      <c r="F24" s="186">
        <v>2</v>
      </c>
      <c r="G24" s="189">
        <f t="shared" si="0"/>
        <v>1.2</v>
      </c>
      <c r="H24" s="186">
        <v>0</v>
      </c>
      <c r="I24" s="191">
        <f t="shared" si="1"/>
        <v>0</v>
      </c>
    </row>
    <row r="25" spans="1:9" ht="20.25">
      <c r="A25" s="185" t="s">
        <v>113</v>
      </c>
      <c r="B25" s="188">
        <v>1</v>
      </c>
      <c r="C25" s="188">
        <v>0.16980000000000001</v>
      </c>
      <c r="D25" s="188">
        <v>1</v>
      </c>
      <c r="E25" s="188">
        <v>0.2094</v>
      </c>
      <c r="F25" s="188">
        <v>1</v>
      </c>
      <c r="G25" s="189">
        <f t="shared" si="0"/>
        <v>0.37919999999999998</v>
      </c>
      <c r="H25" s="186">
        <v>0</v>
      </c>
      <c r="I25" s="191">
        <f t="shared" si="1"/>
        <v>0</v>
      </c>
    </row>
    <row r="26" spans="1:9" ht="20.25">
      <c r="A26" s="192" t="s">
        <v>114</v>
      </c>
      <c r="B26" s="188">
        <f>SUM(B5:B25)</f>
        <v>2868</v>
      </c>
      <c r="C26" s="188">
        <f t="shared" ref="C26:E26" si="2">SUM(C5:C25)</f>
        <v>456.65290358490569</v>
      </c>
      <c r="D26" s="188">
        <f t="shared" si="2"/>
        <v>2660</v>
      </c>
      <c r="E26" s="188">
        <f t="shared" si="2"/>
        <v>1109.3049343773587</v>
      </c>
      <c r="F26" s="188">
        <f>SUM(F5:F25)</f>
        <v>2884</v>
      </c>
      <c r="G26" s="189">
        <f t="shared" ref="G26" si="3">SUM(G5:G25)</f>
        <v>1565.9578379622644</v>
      </c>
      <c r="H26" s="188">
        <f>SUM(H5:H25)</f>
        <v>2180.3500000000004</v>
      </c>
      <c r="I26" s="191">
        <f t="shared" si="1"/>
        <v>1.3923427228648932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2023-11-16T01:21:12Z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