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15" yWindow="-45" windowWidth="14460" windowHeight="12510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D78" i="1" l="1"/>
  <c r="H313" i="1"/>
  <c r="C326" i="1"/>
  <c r="D395" i="3"/>
  <c r="N382" i="3"/>
  <c r="D396" i="3"/>
  <c r="N383" i="3"/>
  <c r="D397" i="3"/>
  <c r="N384" i="3"/>
  <c r="D398" i="3"/>
  <c r="N385" i="3"/>
  <c r="D399" i="3"/>
  <c r="N386" i="3"/>
  <c r="D400" i="3"/>
  <c r="N387" i="3"/>
  <c r="D401" i="3"/>
  <c r="N388" i="3"/>
  <c r="D402" i="3"/>
  <c r="N389" i="3"/>
  <c r="D403" i="3"/>
  <c r="N390" i="3"/>
  <c r="D404" i="3"/>
  <c r="N391" i="3"/>
  <c r="D405" i="3"/>
  <c r="N392" i="3"/>
  <c r="D394" i="3"/>
  <c r="N381" i="3"/>
  <c r="M463" i="3"/>
  <c r="M464" i="3"/>
  <c r="M465" i="3"/>
  <c r="D523" i="3"/>
  <c r="N458" i="3"/>
  <c r="D524" i="3"/>
  <c r="N459" i="3"/>
  <c r="D525" i="3"/>
  <c r="N460" i="3"/>
  <c r="D526" i="3"/>
  <c r="N461" i="3"/>
  <c r="D527" i="3"/>
  <c r="N462" i="3"/>
  <c r="D528" i="3"/>
  <c r="N463" i="3"/>
  <c r="D529" i="3"/>
  <c r="N464" i="3"/>
  <c r="D530" i="3"/>
  <c r="N465" i="3"/>
  <c r="F57" i="1"/>
  <c r="M279" i="3"/>
  <c r="M280" i="3"/>
  <c r="M281" i="3"/>
  <c r="M282" i="3"/>
  <c r="M283" i="3"/>
  <c r="M284" i="3"/>
  <c r="M285" i="3"/>
  <c r="M286" i="3"/>
  <c r="M287" i="3"/>
  <c r="M288" i="3"/>
  <c r="N279" i="3"/>
  <c r="N280" i="3"/>
  <c r="N281" i="3"/>
  <c r="N282" i="3"/>
  <c r="N283" i="3"/>
  <c r="N284" i="3"/>
  <c r="N285" i="3"/>
  <c r="N286" i="3"/>
  <c r="N287" i="3"/>
  <c r="N288" i="3"/>
  <c r="F279" i="3"/>
  <c r="F280" i="3"/>
  <c r="F281" i="3"/>
  <c r="F282" i="3"/>
  <c r="F283" i="3"/>
  <c r="F284" i="3"/>
  <c r="F285" i="3"/>
  <c r="F286" i="3"/>
  <c r="F287" i="3"/>
  <c r="F288" i="3"/>
  <c r="F62" i="3"/>
  <c r="F63" i="3"/>
  <c r="F64" i="3"/>
  <c r="F65" i="3"/>
  <c r="F66" i="3"/>
  <c r="F67" i="3"/>
  <c r="F68" i="3"/>
  <c r="F69" i="3"/>
  <c r="F70" i="3"/>
  <c r="M61" i="3"/>
  <c r="M62" i="3"/>
  <c r="M63" i="3"/>
  <c r="M64" i="3"/>
  <c r="M65" i="3"/>
  <c r="M66" i="3"/>
  <c r="M67" i="3"/>
  <c r="M68" i="3"/>
  <c r="M69" i="3"/>
  <c r="M70" i="3"/>
  <c r="D203" i="3"/>
  <c r="N60" i="3"/>
  <c r="D204" i="3"/>
  <c r="N61" i="3"/>
  <c r="D205" i="3"/>
  <c r="N62" i="3"/>
  <c r="D206" i="3"/>
  <c r="N63" i="3"/>
  <c r="D207" i="3"/>
  <c r="N64" i="3"/>
  <c r="D208" i="3"/>
  <c r="N65" i="3"/>
  <c r="D209" i="3"/>
  <c r="N66" i="3"/>
  <c r="D210" i="3"/>
  <c r="N67" i="3"/>
  <c r="D211" i="3"/>
  <c r="N68" i="3"/>
  <c r="D212" i="3"/>
  <c r="N69" i="3"/>
  <c r="D213" i="3"/>
  <c r="N70" i="3"/>
  <c r="M68" i="1"/>
  <c r="M69" i="1"/>
  <c r="M70" i="1"/>
  <c r="M71" i="1"/>
  <c r="M72" i="1"/>
  <c r="M73" i="1"/>
  <c r="M74" i="1"/>
  <c r="M75" i="1"/>
  <c r="M76" i="1"/>
  <c r="M77" i="1"/>
  <c r="F70" i="1"/>
  <c r="F71" i="1"/>
  <c r="F72" i="1"/>
  <c r="F73" i="1"/>
  <c r="F74" i="1"/>
  <c r="F75" i="1"/>
  <c r="F76" i="1"/>
  <c r="F77" i="1"/>
  <c r="M113" i="3"/>
  <c r="M114" i="3"/>
  <c r="M115" i="3"/>
  <c r="M116" i="3"/>
  <c r="M117" i="3"/>
  <c r="M118" i="3"/>
  <c r="M119" i="3"/>
  <c r="M120" i="3"/>
  <c r="M121" i="3"/>
  <c r="M122" i="3"/>
  <c r="F117" i="3"/>
  <c r="F118" i="3"/>
  <c r="F119" i="3"/>
  <c r="F120" i="3"/>
  <c r="F121" i="3"/>
  <c r="F122" i="3"/>
  <c r="N117" i="3"/>
  <c r="N118" i="3"/>
  <c r="N119" i="3"/>
  <c r="N120" i="3"/>
  <c r="N121" i="3"/>
  <c r="N122" i="3"/>
  <c r="M129" i="1"/>
  <c r="M130" i="1"/>
  <c r="M131" i="1"/>
  <c r="M132" i="1"/>
  <c r="M133" i="1"/>
  <c r="M134" i="1"/>
  <c r="M135" i="1"/>
  <c r="M136" i="1"/>
  <c r="M137" i="1"/>
  <c r="F132" i="1"/>
  <c r="F133" i="1"/>
  <c r="F134" i="1"/>
  <c r="F135" i="1"/>
  <c r="F136" i="1"/>
  <c r="F137" i="1"/>
  <c r="D333" i="1"/>
  <c r="N132" i="1" s="1"/>
  <c r="D334" i="1"/>
  <c r="N133" i="1" s="1"/>
  <c r="D335" i="1"/>
  <c r="N134" i="1" s="1"/>
  <c r="D336" i="1"/>
  <c r="N135" i="1" s="1"/>
  <c r="D337" i="1"/>
  <c r="N136" i="1" s="1"/>
  <c r="D338" i="1"/>
  <c r="N137" i="1" s="1"/>
  <c r="N487" i="3"/>
  <c r="N488" i="3"/>
  <c r="N489" i="3"/>
  <c r="N490" i="3"/>
  <c r="N491" i="3"/>
  <c r="F486" i="3"/>
  <c r="F487" i="3"/>
  <c r="F488" i="3"/>
  <c r="F489" i="3"/>
  <c r="F490" i="3"/>
  <c r="F491" i="3"/>
  <c r="F320" i="3"/>
  <c r="F321" i="3"/>
  <c r="F322" i="3"/>
  <c r="F323" i="3"/>
  <c r="F324" i="3"/>
  <c r="F325" i="3"/>
  <c r="F326" i="3"/>
  <c r="F327" i="3"/>
  <c r="N320" i="3"/>
  <c r="N321" i="3"/>
  <c r="N322" i="3"/>
  <c r="N323" i="3"/>
  <c r="N324" i="3"/>
  <c r="N325" i="3"/>
  <c r="N326" i="3"/>
  <c r="N327" i="3"/>
  <c r="N130" i="3"/>
  <c r="N131" i="3"/>
  <c r="N132" i="3"/>
  <c r="N133" i="3"/>
  <c r="N134" i="3"/>
  <c r="N135" i="3"/>
  <c r="F130" i="3"/>
  <c r="F131" i="3"/>
  <c r="F132" i="3"/>
  <c r="F133" i="3"/>
  <c r="F134" i="3"/>
  <c r="F135" i="3"/>
  <c r="D331" i="1"/>
  <c r="N245" i="1" s="1"/>
  <c r="D332" i="1"/>
  <c r="N246" i="1" s="1"/>
  <c r="N249" i="1"/>
  <c r="M169" i="1"/>
  <c r="F166" i="1"/>
  <c r="F167" i="1"/>
  <c r="F168" i="1"/>
  <c r="F169" i="1"/>
  <c r="F170" i="1"/>
  <c r="F171" i="1"/>
  <c r="F249" i="1"/>
  <c r="F251" i="1"/>
  <c r="F87" i="3"/>
  <c r="F88" i="3"/>
  <c r="F89" i="3"/>
  <c r="F90" i="3"/>
  <c r="F91" i="3"/>
  <c r="F92" i="3"/>
  <c r="M87" i="3"/>
  <c r="M88" i="3"/>
  <c r="M89" i="3"/>
  <c r="M90" i="3"/>
  <c r="M91" i="3"/>
  <c r="M92" i="3"/>
  <c r="M93" i="3"/>
  <c r="M94" i="3"/>
  <c r="M95" i="3"/>
  <c r="M96" i="3"/>
  <c r="M106" i="1"/>
  <c r="F111" i="1"/>
  <c r="F426" i="3"/>
  <c r="M423" i="3"/>
  <c r="M424" i="3"/>
  <c r="M425" i="3"/>
  <c r="M426" i="3"/>
  <c r="N424" i="3"/>
  <c r="N234" i="3"/>
  <c r="N235" i="3"/>
  <c r="M233" i="3"/>
  <c r="M234" i="3"/>
  <c r="M235" i="3"/>
  <c r="M236" i="3"/>
  <c r="F233" i="3"/>
  <c r="F234" i="3"/>
  <c r="F235" i="3"/>
  <c r="F236" i="3"/>
  <c r="M14" i="3"/>
  <c r="M15" i="3"/>
  <c r="M16" i="3"/>
  <c r="M17" i="3"/>
  <c r="M18" i="3"/>
  <c r="F38" i="1"/>
  <c r="F39" i="1"/>
  <c r="F40" i="1"/>
  <c r="F41" i="1"/>
  <c r="F42" i="1"/>
  <c r="F43" i="1"/>
  <c r="N85" i="1"/>
  <c r="N89" i="1"/>
  <c r="N74" i="1"/>
  <c r="D327" i="1"/>
  <c r="N314" i="1" s="1"/>
  <c r="D329" i="1"/>
  <c r="D330" i="1"/>
  <c r="N317" i="1" s="1"/>
  <c r="N38" i="1"/>
  <c r="F28" i="1"/>
  <c r="F29" i="1"/>
  <c r="F30" i="1"/>
  <c r="D406" i="3"/>
  <c r="D393" i="3"/>
  <c r="N393" i="3"/>
  <c r="C202" i="3"/>
  <c r="C541" i="3"/>
  <c r="C394" i="3"/>
  <c r="C554" i="3"/>
  <c r="C519" i="3"/>
  <c r="C567" i="3"/>
  <c r="C580" i="3"/>
  <c r="C204" i="3"/>
  <c r="C543" i="3"/>
  <c r="C396" i="3"/>
  <c r="C556" i="3"/>
  <c r="C521" i="3"/>
  <c r="C569" i="3"/>
  <c r="C582" i="3"/>
  <c r="C205" i="3"/>
  <c r="C544" i="3"/>
  <c r="C397" i="3"/>
  <c r="C557" i="3"/>
  <c r="C522" i="3"/>
  <c r="C570" i="3"/>
  <c r="C583" i="3"/>
  <c r="C206" i="3"/>
  <c r="C545" i="3"/>
  <c r="C398" i="3"/>
  <c r="C558" i="3"/>
  <c r="C523" i="3"/>
  <c r="C571" i="3"/>
  <c r="C584" i="3"/>
  <c r="C207" i="3"/>
  <c r="C546" i="3"/>
  <c r="C399" i="3"/>
  <c r="C559" i="3"/>
  <c r="C524" i="3"/>
  <c r="C572" i="3"/>
  <c r="C585" i="3"/>
  <c r="C208" i="3"/>
  <c r="C547" i="3"/>
  <c r="C400" i="3"/>
  <c r="C560" i="3"/>
  <c r="C525" i="3"/>
  <c r="C573" i="3"/>
  <c r="C586" i="3"/>
  <c r="C209" i="3"/>
  <c r="C548" i="3"/>
  <c r="C401" i="3"/>
  <c r="C561" i="3"/>
  <c r="C526" i="3"/>
  <c r="C574" i="3"/>
  <c r="C587" i="3"/>
  <c r="C210" i="3"/>
  <c r="C549" i="3"/>
  <c r="C402" i="3"/>
  <c r="C562" i="3"/>
  <c r="C527" i="3"/>
  <c r="C575" i="3"/>
  <c r="C588" i="3"/>
  <c r="C592" i="3"/>
  <c r="C531" i="3"/>
  <c r="C518" i="3"/>
  <c r="C505" i="3"/>
  <c r="C492" i="3"/>
  <c r="C479" i="3"/>
  <c r="C466" i="3"/>
  <c r="C453" i="3"/>
  <c r="C440" i="3"/>
  <c r="C427" i="3"/>
  <c r="C406" i="3"/>
  <c r="C393" i="3"/>
  <c r="C367" i="3"/>
  <c r="C354" i="3"/>
  <c r="C341" i="3"/>
  <c r="C328" i="3"/>
  <c r="C315" i="3"/>
  <c r="C302" i="3"/>
  <c r="C289" i="3"/>
  <c r="C276" i="3"/>
  <c r="C263" i="3"/>
  <c r="C250" i="3"/>
  <c r="C237" i="3"/>
  <c r="C214" i="3"/>
  <c r="C201" i="3"/>
  <c r="C188" i="3"/>
  <c r="C175" i="3"/>
  <c r="C162" i="3"/>
  <c r="C149" i="3"/>
  <c r="C136" i="3"/>
  <c r="C123" i="3"/>
  <c r="C110" i="3"/>
  <c r="C97" i="3"/>
  <c r="C84" i="3"/>
  <c r="C71" i="3"/>
  <c r="C58" i="3"/>
  <c r="C45" i="3"/>
  <c r="C32" i="3"/>
  <c r="C327" i="1"/>
  <c r="C329" i="1"/>
  <c r="C330" i="1"/>
  <c r="C331" i="1"/>
  <c r="C332" i="1"/>
  <c r="C333" i="1"/>
  <c r="C334" i="1"/>
  <c r="C335" i="1"/>
  <c r="C313" i="1"/>
  <c r="C300" i="1"/>
  <c r="C279" i="1"/>
  <c r="C266" i="1"/>
  <c r="C253" i="1"/>
  <c r="C232" i="1"/>
  <c r="C219" i="1"/>
  <c r="C206" i="1"/>
  <c r="C185" i="1"/>
  <c r="C172" i="1"/>
  <c r="C159" i="1"/>
  <c r="C138" i="1"/>
  <c r="C125" i="1"/>
  <c r="C112" i="1"/>
  <c r="C91" i="1"/>
  <c r="C78" i="1"/>
  <c r="C65" i="1"/>
  <c r="C44" i="1"/>
  <c r="C31" i="1"/>
  <c r="C19" i="3"/>
  <c r="C18" i="1"/>
  <c r="L394" i="3"/>
  <c r="L395" i="3"/>
  <c r="L396" i="3"/>
  <c r="L397" i="3"/>
  <c r="L398" i="3"/>
  <c r="L399" i="3"/>
  <c r="L400" i="3"/>
  <c r="L401" i="3"/>
  <c r="L402" i="3"/>
  <c r="L403" i="3"/>
  <c r="L404" i="3"/>
  <c r="L405" i="3"/>
  <c r="J394" i="3"/>
  <c r="K394" i="3"/>
  <c r="J395" i="3"/>
  <c r="K395" i="3"/>
  <c r="J396" i="3"/>
  <c r="K396" i="3"/>
  <c r="J397" i="3"/>
  <c r="K397" i="3"/>
  <c r="J398" i="3"/>
  <c r="K398" i="3"/>
  <c r="J399" i="3"/>
  <c r="K399" i="3"/>
  <c r="J400" i="3"/>
  <c r="K400" i="3"/>
  <c r="J401" i="3"/>
  <c r="K401" i="3"/>
  <c r="J402" i="3"/>
  <c r="K402" i="3"/>
  <c r="J403" i="3"/>
  <c r="K403" i="3"/>
  <c r="J404" i="3"/>
  <c r="K404" i="3"/>
  <c r="J405" i="3"/>
  <c r="K405" i="3"/>
  <c r="I405" i="3"/>
  <c r="H405" i="3"/>
  <c r="G405" i="3"/>
  <c r="I404" i="3"/>
  <c r="H404" i="3"/>
  <c r="G404" i="3"/>
  <c r="I403" i="3"/>
  <c r="H403" i="3"/>
  <c r="G403" i="3"/>
  <c r="I402" i="3"/>
  <c r="H402" i="3"/>
  <c r="G402" i="3"/>
  <c r="I401" i="3"/>
  <c r="H401" i="3"/>
  <c r="G401" i="3"/>
  <c r="I400" i="3"/>
  <c r="H400" i="3"/>
  <c r="G400" i="3"/>
  <c r="I399" i="3"/>
  <c r="H399" i="3"/>
  <c r="G399" i="3"/>
  <c r="I398" i="3"/>
  <c r="H398" i="3"/>
  <c r="G398" i="3"/>
  <c r="I397" i="3"/>
  <c r="H397" i="3"/>
  <c r="G397" i="3"/>
  <c r="I396" i="3"/>
  <c r="H396" i="3"/>
  <c r="G396" i="3"/>
  <c r="I395" i="3"/>
  <c r="H395" i="3"/>
  <c r="G395" i="3"/>
  <c r="I394" i="3"/>
  <c r="H394" i="3"/>
  <c r="G394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C403" i="3"/>
  <c r="C404" i="3"/>
  <c r="C405" i="3"/>
  <c r="C395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F385" i="3"/>
  <c r="F386" i="3"/>
  <c r="F387" i="3"/>
  <c r="F388" i="3"/>
  <c r="F389" i="3"/>
  <c r="F390" i="3"/>
  <c r="F391" i="3"/>
  <c r="F392" i="3"/>
  <c r="F384" i="3"/>
  <c r="F383" i="3"/>
  <c r="F382" i="3"/>
  <c r="F381" i="3"/>
  <c r="H393" i="3"/>
  <c r="I393" i="3"/>
  <c r="J393" i="3"/>
  <c r="K393" i="3"/>
  <c r="G393" i="3"/>
  <c r="L393" i="3"/>
  <c r="M393" i="3"/>
  <c r="E393" i="3"/>
  <c r="F393" i="3"/>
  <c r="D326" i="1"/>
  <c r="D313" i="1"/>
  <c r="N316" i="1"/>
  <c r="N318" i="1"/>
  <c r="N319" i="1"/>
  <c r="N321" i="1"/>
  <c r="D328" i="1"/>
  <c r="N315" i="1" s="1"/>
  <c r="H26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I26" i="6"/>
  <c r="F26" i="6"/>
  <c r="E26" i="6"/>
  <c r="D26" i="6"/>
  <c r="C26" i="6"/>
  <c r="B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K25" i="4"/>
  <c r="J25" i="4"/>
  <c r="I25" i="4"/>
  <c r="H25" i="4"/>
  <c r="G25" i="4"/>
  <c r="F25" i="4"/>
  <c r="E25" i="4"/>
  <c r="D25" i="4"/>
  <c r="C25" i="4"/>
  <c r="B25" i="4"/>
  <c r="D202" i="3"/>
  <c r="D541" i="3"/>
  <c r="D554" i="3"/>
  <c r="D519" i="3"/>
  <c r="D567" i="3"/>
  <c r="D580" i="3"/>
  <c r="D543" i="3"/>
  <c r="D556" i="3"/>
  <c r="D521" i="3"/>
  <c r="D569" i="3"/>
  <c r="D582" i="3"/>
  <c r="D544" i="3"/>
  <c r="D557" i="3"/>
  <c r="D522" i="3"/>
  <c r="D570" i="3"/>
  <c r="D583" i="3"/>
  <c r="D545" i="3"/>
  <c r="D558" i="3"/>
  <c r="D571" i="3"/>
  <c r="D584" i="3"/>
  <c r="D546" i="3"/>
  <c r="D559" i="3"/>
  <c r="D572" i="3"/>
  <c r="D585" i="3"/>
  <c r="D547" i="3"/>
  <c r="D560" i="3"/>
  <c r="D573" i="3"/>
  <c r="D586" i="3"/>
  <c r="D548" i="3"/>
  <c r="D561" i="3"/>
  <c r="D574" i="3"/>
  <c r="D587" i="3"/>
  <c r="D549" i="3"/>
  <c r="D562" i="3"/>
  <c r="D575" i="3"/>
  <c r="D588" i="3"/>
  <c r="D592" i="3"/>
  <c r="N592" i="3"/>
  <c r="K202" i="3"/>
  <c r="K541" i="3"/>
  <c r="K554" i="3"/>
  <c r="K519" i="3"/>
  <c r="K567" i="3"/>
  <c r="K580" i="3"/>
  <c r="K204" i="3"/>
  <c r="K543" i="3"/>
  <c r="K556" i="3"/>
  <c r="K521" i="3"/>
  <c r="K569" i="3"/>
  <c r="K582" i="3"/>
  <c r="K205" i="3"/>
  <c r="K544" i="3"/>
  <c r="K557" i="3"/>
  <c r="K522" i="3"/>
  <c r="K570" i="3"/>
  <c r="K583" i="3"/>
  <c r="K206" i="3"/>
  <c r="K545" i="3"/>
  <c r="K558" i="3"/>
  <c r="K523" i="3"/>
  <c r="K571" i="3"/>
  <c r="K584" i="3"/>
  <c r="K207" i="3"/>
  <c r="K546" i="3"/>
  <c r="K559" i="3"/>
  <c r="K524" i="3"/>
  <c r="K572" i="3"/>
  <c r="K585" i="3"/>
  <c r="K208" i="3"/>
  <c r="K547" i="3"/>
  <c r="K560" i="3"/>
  <c r="K525" i="3"/>
  <c r="K573" i="3"/>
  <c r="K586" i="3"/>
  <c r="K209" i="3"/>
  <c r="K548" i="3"/>
  <c r="K561" i="3"/>
  <c r="K526" i="3"/>
  <c r="K574" i="3"/>
  <c r="K587" i="3"/>
  <c r="K210" i="3"/>
  <c r="K549" i="3"/>
  <c r="K562" i="3"/>
  <c r="K527" i="3"/>
  <c r="K575" i="3"/>
  <c r="K588" i="3"/>
  <c r="K592" i="3"/>
  <c r="L202" i="3"/>
  <c r="L541" i="3"/>
  <c r="L554" i="3"/>
  <c r="L519" i="3"/>
  <c r="L567" i="3"/>
  <c r="L580" i="3"/>
  <c r="L204" i="3"/>
  <c r="L543" i="3"/>
  <c r="L556" i="3"/>
  <c r="L521" i="3"/>
  <c r="L569" i="3"/>
  <c r="L582" i="3"/>
  <c r="L205" i="3"/>
  <c r="L544" i="3"/>
  <c r="L557" i="3"/>
  <c r="L522" i="3"/>
  <c r="L570" i="3"/>
  <c r="L583" i="3"/>
  <c r="L206" i="3"/>
  <c r="L545" i="3"/>
  <c r="L558" i="3"/>
  <c r="L523" i="3"/>
  <c r="L571" i="3"/>
  <c r="L584" i="3"/>
  <c r="L207" i="3"/>
  <c r="L546" i="3"/>
  <c r="L559" i="3"/>
  <c r="L524" i="3"/>
  <c r="L572" i="3"/>
  <c r="L585" i="3"/>
  <c r="L208" i="3"/>
  <c r="L547" i="3"/>
  <c r="L560" i="3"/>
  <c r="L525" i="3"/>
  <c r="L573" i="3"/>
  <c r="L586" i="3"/>
  <c r="L209" i="3"/>
  <c r="L548" i="3"/>
  <c r="L561" i="3"/>
  <c r="L526" i="3"/>
  <c r="L574" i="3"/>
  <c r="L587" i="3"/>
  <c r="L210" i="3"/>
  <c r="L549" i="3"/>
  <c r="L562" i="3"/>
  <c r="L527" i="3"/>
  <c r="L575" i="3"/>
  <c r="L588" i="3"/>
  <c r="L592" i="3"/>
  <c r="M592" i="3"/>
  <c r="J202" i="3"/>
  <c r="J541" i="3"/>
  <c r="J554" i="3"/>
  <c r="J519" i="3"/>
  <c r="J567" i="3"/>
  <c r="J580" i="3"/>
  <c r="J204" i="3"/>
  <c r="J543" i="3"/>
  <c r="J556" i="3"/>
  <c r="J521" i="3"/>
  <c r="J569" i="3"/>
  <c r="J582" i="3"/>
  <c r="J205" i="3"/>
  <c r="J544" i="3"/>
  <c r="J557" i="3"/>
  <c r="J522" i="3"/>
  <c r="J570" i="3"/>
  <c r="J583" i="3"/>
  <c r="J206" i="3"/>
  <c r="J545" i="3"/>
  <c r="J558" i="3"/>
  <c r="J523" i="3"/>
  <c r="J571" i="3"/>
  <c r="J584" i="3"/>
  <c r="J207" i="3"/>
  <c r="J546" i="3"/>
  <c r="J559" i="3"/>
  <c r="J524" i="3"/>
  <c r="J572" i="3"/>
  <c r="J585" i="3"/>
  <c r="J208" i="3"/>
  <c r="J547" i="3"/>
  <c r="J560" i="3"/>
  <c r="J525" i="3"/>
  <c r="J573" i="3"/>
  <c r="J586" i="3"/>
  <c r="J209" i="3"/>
  <c r="J548" i="3"/>
  <c r="J561" i="3"/>
  <c r="J526" i="3"/>
  <c r="J574" i="3"/>
  <c r="J587" i="3"/>
  <c r="J210" i="3"/>
  <c r="J549" i="3"/>
  <c r="J562" i="3"/>
  <c r="J527" i="3"/>
  <c r="J575" i="3"/>
  <c r="J588" i="3"/>
  <c r="J592" i="3"/>
  <c r="I202" i="3"/>
  <c r="I541" i="3"/>
  <c r="I554" i="3"/>
  <c r="I519" i="3"/>
  <c r="I567" i="3"/>
  <c r="I580" i="3"/>
  <c r="I204" i="3"/>
  <c r="I543" i="3"/>
  <c r="I556" i="3"/>
  <c r="I521" i="3"/>
  <c r="I569" i="3"/>
  <c r="I582" i="3"/>
  <c r="I205" i="3"/>
  <c r="I544" i="3"/>
  <c r="I557" i="3"/>
  <c r="I522" i="3"/>
  <c r="I570" i="3"/>
  <c r="I583" i="3"/>
  <c r="I206" i="3"/>
  <c r="I545" i="3"/>
  <c r="I558" i="3"/>
  <c r="I523" i="3"/>
  <c r="I571" i="3"/>
  <c r="I584" i="3"/>
  <c r="I207" i="3"/>
  <c r="I546" i="3"/>
  <c r="I559" i="3"/>
  <c r="I524" i="3"/>
  <c r="I572" i="3"/>
  <c r="I585" i="3"/>
  <c r="I208" i="3"/>
  <c r="I547" i="3"/>
  <c r="I560" i="3"/>
  <c r="I525" i="3"/>
  <c r="I573" i="3"/>
  <c r="I586" i="3"/>
  <c r="I209" i="3"/>
  <c r="I548" i="3"/>
  <c r="I561" i="3"/>
  <c r="I526" i="3"/>
  <c r="I574" i="3"/>
  <c r="I587" i="3"/>
  <c r="I210" i="3"/>
  <c r="I549" i="3"/>
  <c r="I562" i="3"/>
  <c r="I527" i="3"/>
  <c r="I575" i="3"/>
  <c r="I588" i="3"/>
  <c r="I592" i="3"/>
  <c r="H202" i="3"/>
  <c r="H541" i="3"/>
  <c r="H554" i="3"/>
  <c r="H519" i="3"/>
  <c r="H567" i="3"/>
  <c r="H580" i="3"/>
  <c r="H204" i="3"/>
  <c r="H543" i="3"/>
  <c r="H556" i="3"/>
  <c r="H521" i="3"/>
  <c r="H569" i="3"/>
  <c r="H582" i="3"/>
  <c r="H205" i="3"/>
  <c r="H544" i="3"/>
  <c r="H557" i="3"/>
  <c r="H522" i="3"/>
  <c r="H570" i="3"/>
  <c r="H583" i="3"/>
  <c r="H206" i="3"/>
  <c r="H545" i="3"/>
  <c r="H558" i="3"/>
  <c r="H523" i="3"/>
  <c r="H571" i="3"/>
  <c r="H584" i="3"/>
  <c r="H207" i="3"/>
  <c r="H546" i="3"/>
  <c r="H559" i="3"/>
  <c r="H524" i="3"/>
  <c r="H572" i="3"/>
  <c r="H585" i="3"/>
  <c r="H208" i="3"/>
  <c r="H547" i="3"/>
  <c r="H560" i="3"/>
  <c r="H525" i="3"/>
  <c r="H573" i="3"/>
  <c r="H586" i="3"/>
  <c r="H209" i="3"/>
  <c r="H548" i="3"/>
  <c r="H561" i="3"/>
  <c r="H526" i="3"/>
  <c r="H574" i="3"/>
  <c r="H587" i="3"/>
  <c r="H210" i="3"/>
  <c r="H549" i="3"/>
  <c r="H562" i="3"/>
  <c r="H527" i="3"/>
  <c r="H575" i="3"/>
  <c r="H588" i="3"/>
  <c r="H592" i="3"/>
  <c r="G202" i="3"/>
  <c r="G541" i="3"/>
  <c r="G554" i="3"/>
  <c r="G519" i="3"/>
  <c r="G567" i="3"/>
  <c r="G580" i="3"/>
  <c r="G204" i="3"/>
  <c r="G543" i="3"/>
  <c r="G556" i="3"/>
  <c r="G521" i="3"/>
  <c r="G569" i="3"/>
  <c r="G582" i="3"/>
  <c r="G205" i="3"/>
  <c r="G544" i="3"/>
  <c r="G557" i="3"/>
  <c r="G522" i="3"/>
  <c r="G570" i="3"/>
  <c r="G583" i="3"/>
  <c r="G206" i="3"/>
  <c r="G545" i="3"/>
  <c r="G558" i="3"/>
  <c r="G523" i="3"/>
  <c r="G571" i="3"/>
  <c r="G584" i="3"/>
  <c r="G207" i="3"/>
  <c r="G546" i="3"/>
  <c r="G559" i="3"/>
  <c r="G524" i="3"/>
  <c r="G572" i="3"/>
  <c r="G585" i="3"/>
  <c r="G208" i="3"/>
  <c r="G547" i="3"/>
  <c r="G560" i="3"/>
  <c r="G525" i="3"/>
  <c r="G573" i="3"/>
  <c r="G586" i="3"/>
  <c r="G209" i="3"/>
  <c r="G548" i="3"/>
  <c r="G561" i="3"/>
  <c r="G526" i="3"/>
  <c r="G574" i="3"/>
  <c r="G587" i="3"/>
  <c r="G210" i="3"/>
  <c r="G549" i="3"/>
  <c r="G562" i="3"/>
  <c r="G527" i="3"/>
  <c r="G575" i="3"/>
  <c r="G588" i="3"/>
  <c r="G592" i="3"/>
  <c r="E202" i="3"/>
  <c r="E541" i="3"/>
  <c r="E554" i="3"/>
  <c r="E519" i="3"/>
  <c r="E567" i="3"/>
  <c r="E580" i="3"/>
  <c r="E204" i="3"/>
  <c r="E543" i="3"/>
  <c r="E556" i="3"/>
  <c r="E521" i="3"/>
  <c r="E569" i="3"/>
  <c r="E582" i="3"/>
  <c r="E205" i="3"/>
  <c r="E544" i="3"/>
  <c r="E557" i="3"/>
  <c r="E522" i="3"/>
  <c r="E570" i="3"/>
  <c r="E583" i="3"/>
  <c r="E206" i="3"/>
  <c r="E545" i="3"/>
  <c r="E558" i="3"/>
  <c r="E523" i="3"/>
  <c r="E571" i="3"/>
  <c r="E584" i="3"/>
  <c r="E207" i="3"/>
  <c r="E546" i="3"/>
  <c r="E559" i="3"/>
  <c r="E524" i="3"/>
  <c r="E572" i="3"/>
  <c r="E585" i="3"/>
  <c r="E208" i="3"/>
  <c r="E547" i="3"/>
  <c r="E560" i="3"/>
  <c r="E525" i="3"/>
  <c r="E573" i="3"/>
  <c r="E586" i="3"/>
  <c r="E209" i="3"/>
  <c r="E548" i="3"/>
  <c r="E561" i="3"/>
  <c r="E526" i="3"/>
  <c r="E574" i="3"/>
  <c r="E587" i="3"/>
  <c r="E210" i="3"/>
  <c r="E549" i="3"/>
  <c r="E562" i="3"/>
  <c r="E527" i="3"/>
  <c r="E575" i="3"/>
  <c r="E588" i="3"/>
  <c r="E592" i="3"/>
  <c r="F592" i="3"/>
  <c r="D552" i="3"/>
  <c r="D565" i="3"/>
  <c r="D578" i="3"/>
  <c r="D591" i="3"/>
  <c r="N591" i="3"/>
  <c r="K213" i="3"/>
  <c r="K552" i="3"/>
  <c r="K565" i="3"/>
  <c r="K530" i="3"/>
  <c r="K578" i="3"/>
  <c r="K591" i="3"/>
  <c r="L213" i="3"/>
  <c r="L552" i="3"/>
  <c r="L565" i="3"/>
  <c r="L530" i="3"/>
  <c r="L578" i="3"/>
  <c r="L591" i="3"/>
  <c r="M591" i="3"/>
  <c r="J213" i="3"/>
  <c r="J552" i="3"/>
  <c r="J565" i="3"/>
  <c r="J530" i="3"/>
  <c r="J578" i="3"/>
  <c r="J591" i="3"/>
  <c r="I213" i="3"/>
  <c r="I552" i="3"/>
  <c r="I565" i="3"/>
  <c r="I530" i="3"/>
  <c r="I578" i="3"/>
  <c r="I591" i="3"/>
  <c r="H213" i="3"/>
  <c r="H552" i="3"/>
  <c r="H565" i="3"/>
  <c r="H530" i="3"/>
  <c r="H578" i="3"/>
  <c r="H591" i="3"/>
  <c r="G213" i="3"/>
  <c r="G552" i="3"/>
  <c r="G565" i="3"/>
  <c r="G530" i="3"/>
  <c r="G578" i="3"/>
  <c r="G591" i="3"/>
  <c r="E213" i="3"/>
  <c r="E552" i="3"/>
  <c r="E565" i="3"/>
  <c r="E530" i="3"/>
  <c r="E578" i="3"/>
  <c r="E591" i="3"/>
  <c r="F591" i="3"/>
  <c r="C213" i="3"/>
  <c r="C552" i="3"/>
  <c r="C565" i="3"/>
  <c r="C530" i="3"/>
  <c r="C578" i="3"/>
  <c r="C591" i="3"/>
  <c r="D551" i="3"/>
  <c r="D564" i="3"/>
  <c r="D577" i="3"/>
  <c r="D590" i="3"/>
  <c r="N590" i="3"/>
  <c r="K212" i="3"/>
  <c r="K551" i="3"/>
  <c r="K564" i="3"/>
  <c r="K529" i="3"/>
  <c r="K577" i="3"/>
  <c r="K590" i="3"/>
  <c r="L212" i="3"/>
  <c r="L551" i="3"/>
  <c r="L564" i="3"/>
  <c r="L529" i="3"/>
  <c r="L577" i="3"/>
  <c r="L590" i="3"/>
  <c r="M590" i="3"/>
  <c r="J212" i="3"/>
  <c r="J551" i="3"/>
  <c r="J564" i="3"/>
  <c r="J529" i="3"/>
  <c r="J577" i="3"/>
  <c r="J590" i="3"/>
  <c r="I212" i="3"/>
  <c r="I551" i="3"/>
  <c r="I564" i="3"/>
  <c r="I529" i="3"/>
  <c r="I577" i="3"/>
  <c r="I590" i="3"/>
  <c r="H212" i="3"/>
  <c r="H551" i="3"/>
  <c r="H564" i="3"/>
  <c r="H529" i="3"/>
  <c r="H577" i="3"/>
  <c r="H590" i="3"/>
  <c r="G212" i="3"/>
  <c r="G551" i="3"/>
  <c r="G564" i="3"/>
  <c r="G529" i="3"/>
  <c r="G577" i="3"/>
  <c r="G590" i="3"/>
  <c r="E212" i="3"/>
  <c r="E551" i="3"/>
  <c r="E564" i="3"/>
  <c r="E529" i="3"/>
  <c r="E577" i="3"/>
  <c r="E590" i="3"/>
  <c r="F590" i="3"/>
  <c r="C212" i="3"/>
  <c r="C551" i="3"/>
  <c r="C564" i="3"/>
  <c r="C529" i="3"/>
  <c r="C577" i="3"/>
  <c r="C590" i="3"/>
  <c r="D550" i="3"/>
  <c r="D563" i="3"/>
  <c r="D576" i="3"/>
  <c r="D589" i="3"/>
  <c r="N589" i="3"/>
  <c r="K211" i="3"/>
  <c r="K550" i="3"/>
  <c r="K563" i="3"/>
  <c r="K528" i="3"/>
  <c r="K576" i="3"/>
  <c r="K589" i="3"/>
  <c r="L211" i="3"/>
  <c r="L550" i="3"/>
  <c r="L563" i="3"/>
  <c r="L528" i="3"/>
  <c r="L576" i="3"/>
  <c r="L589" i="3"/>
  <c r="M589" i="3"/>
  <c r="J211" i="3"/>
  <c r="J550" i="3"/>
  <c r="J563" i="3"/>
  <c r="J528" i="3"/>
  <c r="J576" i="3"/>
  <c r="J589" i="3"/>
  <c r="I211" i="3"/>
  <c r="I550" i="3"/>
  <c r="I563" i="3"/>
  <c r="I528" i="3"/>
  <c r="I576" i="3"/>
  <c r="I589" i="3"/>
  <c r="H211" i="3"/>
  <c r="H550" i="3"/>
  <c r="H563" i="3"/>
  <c r="H528" i="3"/>
  <c r="H576" i="3"/>
  <c r="H589" i="3"/>
  <c r="G211" i="3"/>
  <c r="G550" i="3"/>
  <c r="G563" i="3"/>
  <c r="G528" i="3"/>
  <c r="G576" i="3"/>
  <c r="G589" i="3"/>
  <c r="E211" i="3"/>
  <c r="E550" i="3"/>
  <c r="E563" i="3"/>
  <c r="E528" i="3"/>
  <c r="E576" i="3"/>
  <c r="E589" i="3"/>
  <c r="F589" i="3"/>
  <c r="C211" i="3"/>
  <c r="C550" i="3"/>
  <c r="C563" i="3"/>
  <c r="C528" i="3"/>
  <c r="C576" i="3"/>
  <c r="C589" i="3"/>
  <c r="N588" i="3"/>
  <c r="M588" i="3"/>
  <c r="F588" i="3"/>
  <c r="N587" i="3"/>
  <c r="M587" i="3"/>
  <c r="F587" i="3"/>
  <c r="N586" i="3"/>
  <c r="M586" i="3"/>
  <c r="F586" i="3"/>
  <c r="N585" i="3"/>
  <c r="M585" i="3"/>
  <c r="F585" i="3"/>
  <c r="N584" i="3"/>
  <c r="M584" i="3"/>
  <c r="F584" i="3"/>
  <c r="N583" i="3"/>
  <c r="M583" i="3"/>
  <c r="F583" i="3"/>
  <c r="N582" i="3"/>
  <c r="M582" i="3"/>
  <c r="F582" i="3"/>
  <c r="D542" i="3"/>
  <c r="D555" i="3"/>
  <c r="D520" i="3"/>
  <c r="D568" i="3"/>
  <c r="D581" i="3"/>
  <c r="N581" i="3"/>
  <c r="K203" i="3"/>
  <c r="K542" i="3"/>
  <c r="K555" i="3"/>
  <c r="K520" i="3"/>
  <c r="K568" i="3"/>
  <c r="K581" i="3"/>
  <c r="L203" i="3"/>
  <c r="L542" i="3"/>
  <c r="L555" i="3"/>
  <c r="L520" i="3"/>
  <c r="L568" i="3"/>
  <c r="L581" i="3"/>
  <c r="M581" i="3"/>
  <c r="J203" i="3"/>
  <c r="J542" i="3"/>
  <c r="J555" i="3"/>
  <c r="J520" i="3"/>
  <c r="J568" i="3"/>
  <c r="J581" i="3"/>
  <c r="I203" i="3"/>
  <c r="I542" i="3"/>
  <c r="I555" i="3"/>
  <c r="I520" i="3"/>
  <c r="I568" i="3"/>
  <c r="I581" i="3"/>
  <c r="H203" i="3"/>
  <c r="H542" i="3"/>
  <c r="H555" i="3"/>
  <c r="H520" i="3"/>
  <c r="H568" i="3"/>
  <c r="H581" i="3"/>
  <c r="G203" i="3"/>
  <c r="G542" i="3"/>
  <c r="G555" i="3"/>
  <c r="G520" i="3"/>
  <c r="G568" i="3"/>
  <c r="G581" i="3"/>
  <c r="E203" i="3"/>
  <c r="E542" i="3"/>
  <c r="E555" i="3"/>
  <c r="E520" i="3"/>
  <c r="E568" i="3"/>
  <c r="E581" i="3"/>
  <c r="F581" i="3"/>
  <c r="C203" i="3"/>
  <c r="C542" i="3"/>
  <c r="C555" i="3"/>
  <c r="C520" i="3"/>
  <c r="C568" i="3"/>
  <c r="C581" i="3"/>
  <c r="N580" i="3"/>
  <c r="M580" i="3"/>
  <c r="F580" i="3"/>
  <c r="D531" i="3"/>
  <c r="N531" i="3"/>
  <c r="N579" i="3"/>
  <c r="K579" i="3"/>
  <c r="L579" i="3"/>
  <c r="M579" i="3"/>
  <c r="J579" i="3"/>
  <c r="I579" i="3"/>
  <c r="H579" i="3"/>
  <c r="G579" i="3"/>
  <c r="D579" i="3"/>
  <c r="E579" i="3"/>
  <c r="F579" i="3"/>
  <c r="C579" i="3"/>
  <c r="N530" i="3"/>
  <c r="N578" i="3"/>
  <c r="M578" i="3"/>
  <c r="F578" i="3"/>
  <c r="N529" i="3"/>
  <c r="N577" i="3"/>
  <c r="M577" i="3"/>
  <c r="F577" i="3"/>
  <c r="N528" i="3"/>
  <c r="N576" i="3"/>
  <c r="M576" i="3"/>
  <c r="F576" i="3"/>
  <c r="N527" i="3"/>
  <c r="N575" i="3"/>
  <c r="M575" i="3"/>
  <c r="F575" i="3"/>
  <c r="N526" i="3"/>
  <c r="N574" i="3"/>
  <c r="M574" i="3"/>
  <c r="F574" i="3"/>
  <c r="N525" i="3"/>
  <c r="N573" i="3"/>
  <c r="M573" i="3"/>
  <c r="F573" i="3"/>
  <c r="N524" i="3"/>
  <c r="N572" i="3"/>
  <c r="M572" i="3"/>
  <c r="F572" i="3"/>
  <c r="N523" i="3"/>
  <c r="N571" i="3"/>
  <c r="M571" i="3"/>
  <c r="F571" i="3"/>
  <c r="N522" i="3"/>
  <c r="N570" i="3"/>
  <c r="M570" i="3"/>
  <c r="F570" i="3"/>
  <c r="N521" i="3"/>
  <c r="N569" i="3"/>
  <c r="M569" i="3"/>
  <c r="F569" i="3"/>
  <c r="N520" i="3"/>
  <c r="N568" i="3"/>
  <c r="M568" i="3"/>
  <c r="F568" i="3"/>
  <c r="N519" i="3"/>
  <c r="N567" i="3"/>
  <c r="M567" i="3"/>
  <c r="F567" i="3"/>
  <c r="N406" i="3"/>
  <c r="N566" i="3"/>
  <c r="K566" i="3"/>
  <c r="L566" i="3"/>
  <c r="M566" i="3"/>
  <c r="J566" i="3"/>
  <c r="I566" i="3"/>
  <c r="H566" i="3"/>
  <c r="G566" i="3"/>
  <c r="D566" i="3"/>
  <c r="E566" i="3"/>
  <c r="F566" i="3"/>
  <c r="C566" i="3"/>
  <c r="N405" i="3"/>
  <c r="N565" i="3"/>
  <c r="M565" i="3"/>
  <c r="F565" i="3"/>
  <c r="N404" i="3"/>
  <c r="N564" i="3"/>
  <c r="M564" i="3"/>
  <c r="F564" i="3"/>
  <c r="N403" i="3"/>
  <c r="N563" i="3"/>
  <c r="M563" i="3"/>
  <c r="F563" i="3"/>
  <c r="N402" i="3"/>
  <c r="N562" i="3"/>
  <c r="M562" i="3"/>
  <c r="F562" i="3"/>
  <c r="N401" i="3"/>
  <c r="N561" i="3"/>
  <c r="M561" i="3"/>
  <c r="F561" i="3"/>
  <c r="N400" i="3"/>
  <c r="N560" i="3"/>
  <c r="M560" i="3"/>
  <c r="F560" i="3"/>
  <c r="N399" i="3"/>
  <c r="N559" i="3"/>
  <c r="M559" i="3"/>
  <c r="F559" i="3"/>
  <c r="N398" i="3"/>
  <c r="N558" i="3"/>
  <c r="M558" i="3"/>
  <c r="F558" i="3"/>
  <c r="N397" i="3"/>
  <c r="N557" i="3"/>
  <c r="M557" i="3"/>
  <c r="F557" i="3"/>
  <c r="N396" i="3"/>
  <c r="N556" i="3"/>
  <c r="M556" i="3"/>
  <c r="F556" i="3"/>
  <c r="N395" i="3"/>
  <c r="N555" i="3"/>
  <c r="M555" i="3"/>
  <c r="F555" i="3"/>
  <c r="N394" i="3"/>
  <c r="N554" i="3"/>
  <c r="M554" i="3"/>
  <c r="F554" i="3"/>
  <c r="D214" i="3"/>
  <c r="N214" i="3"/>
  <c r="N553" i="3"/>
  <c r="K553" i="3"/>
  <c r="L553" i="3"/>
  <c r="M553" i="3"/>
  <c r="J553" i="3"/>
  <c r="I553" i="3"/>
  <c r="H553" i="3"/>
  <c r="G553" i="3"/>
  <c r="D553" i="3"/>
  <c r="E553" i="3"/>
  <c r="F553" i="3"/>
  <c r="C553" i="3"/>
  <c r="N213" i="3"/>
  <c r="N552" i="3"/>
  <c r="M552" i="3"/>
  <c r="F552" i="3"/>
  <c r="N212" i="3"/>
  <c r="N551" i="3"/>
  <c r="M551" i="3"/>
  <c r="F551" i="3"/>
  <c r="N211" i="3"/>
  <c r="N550" i="3"/>
  <c r="M550" i="3"/>
  <c r="F550" i="3"/>
  <c r="N210" i="3"/>
  <c r="N549" i="3"/>
  <c r="M549" i="3"/>
  <c r="F549" i="3"/>
  <c r="N209" i="3"/>
  <c r="N548" i="3"/>
  <c r="M548" i="3"/>
  <c r="F548" i="3"/>
  <c r="N208" i="3"/>
  <c r="N547" i="3"/>
  <c r="M547" i="3"/>
  <c r="F547" i="3"/>
  <c r="N207" i="3"/>
  <c r="N546" i="3"/>
  <c r="M546" i="3"/>
  <c r="F546" i="3"/>
  <c r="N206" i="3"/>
  <c r="N545" i="3"/>
  <c r="M545" i="3"/>
  <c r="F545" i="3"/>
  <c r="N205" i="3"/>
  <c r="N544" i="3"/>
  <c r="M544" i="3"/>
  <c r="F544" i="3"/>
  <c r="N204" i="3"/>
  <c r="N543" i="3"/>
  <c r="M543" i="3"/>
  <c r="F543" i="3"/>
  <c r="N203" i="3"/>
  <c r="N542" i="3"/>
  <c r="M542" i="3"/>
  <c r="F542" i="3"/>
  <c r="N202" i="3"/>
  <c r="N541" i="3"/>
  <c r="M541" i="3"/>
  <c r="F541" i="3"/>
  <c r="A537" i="3"/>
  <c r="K531" i="3"/>
  <c r="L531" i="3"/>
  <c r="M531" i="3"/>
  <c r="J531" i="3"/>
  <c r="I531" i="3"/>
  <c r="H531" i="3"/>
  <c r="G531" i="3"/>
  <c r="E531" i="3"/>
  <c r="F531" i="3"/>
  <c r="M530" i="3"/>
  <c r="F530" i="3"/>
  <c r="M529" i="3"/>
  <c r="F529" i="3"/>
  <c r="M528" i="3"/>
  <c r="F528" i="3"/>
  <c r="M527" i="3"/>
  <c r="F527" i="3"/>
  <c r="M526" i="3"/>
  <c r="F526" i="3"/>
  <c r="M525" i="3"/>
  <c r="F525" i="3"/>
  <c r="M524" i="3"/>
  <c r="F524" i="3"/>
  <c r="M523" i="3"/>
  <c r="F523" i="3"/>
  <c r="M522" i="3"/>
  <c r="F522" i="3"/>
  <c r="M521" i="3"/>
  <c r="F521" i="3"/>
  <c r="M520" i="3"/>
  <c r="F520" i="3"/>
  <c r="M519" i="3"/>
  <c r="F519" i="3"/>
  <c r="D518" i="3"/>
  <c r="N518" i="3"/>
  <c r="K518" i="3"/>
  <c r="M518" i="3"/>
  <c r="J518" i="3"/>
  <c r="I518" i="3"/>
  <c r="H518" i="3"/>
  <c r="G518" i="3"/>
  <c r="F518" i="3"/>
  <c r="N513" i="3"/>
  <c r="M513" i="3"/>
  <c r="F513" i="3"/>
  <c r="N512" i="3"/>
  <c r="M512" i="3"/>
  <c r="N511" i="3"/>
  <c r="M511" i="3"/>
  <c r="F511" i="3"/>
  <c r="N509" i="3"/>
  <c r="F509" i="3"/>
  <c r="N507" i="3"/>
  <c r="M507" i="3"/>
  <c r="F507" i="3"/>
  <c r="N506" i="3"/>
  <c r="M506" i="3"/>
  <c r="F506" i="3"/>
  <c r="D505" i="3"/>
  <c r="N505" i="3"/>
  <c r="K505" i="3"/>
  <c r="M505" i="3"/>
  <c r="J505" i="3"/>
  <c r="I505" i="3"/>
  <c r="H505" i="3"/>
  <c r="G505" i="3"/>
  <c r="F505" i="3"/>
  <c r="N502" i="3"/>
  <c r="N501" i="3"/>
  <c r="N500" i="3"/>
  <c r="F500" i="3"/>
  <c r="N498" i="3"/>
  <c r="F498" i="3"/>
  <c r="N496" i="3"/>
  <c r="F496" i="3"/>
  <c r="N495" i="3"/>
  <c r="F495" i="3"/>
  <c r="N494" i="3"/>
  <c r="M494" i="3"/>
  <c r="F494" i="3"/>
  <c r="N493" i="3"/>
  <c r="M493" i="3"/>
  <c r="F493" i="3"/>
  <c r="D492" i="3"/>
  <c r="N492" i="3"/>
  <c r="K492" i="3"/>
  <c r="M492" i="3"/>
  <c r="J492" i="3"/>
  <c r="I492" i="3"/>
  <c r="H492" i="3"/>
  <c r="G492" i="3"/>
  <c r="F492" i="3"/>
  <c r="M487" i="3"/>
  <c r="N486" i="3"/>
  <c r="N485" i="3"/>
  <c r="M485" i="3"/>
  <c r="F485" i="3"/>
  <c r="N484" i="3"/>
  <c r="M484" i="3"/>
  <c r="F484" i="3"/>
  <c r="N483" i="3"/>
  <c r="M483" i="3"/>
  <c r="F483" i="3"/>
  <c r="N482" i="3"/>
  <c r="F482" i="3"/>
  <c r="N481" i="3"/>
  <c r="M481" i="3"/>
  <c r="F481" i="3"/>
  <c r="N480" i="3"/>
  <c r="M480" i="3"/>
  <c r="F480" i="3"/>
  <c r="D479" i="3"/>
  <c r="N479" i="3"/>
  <c r="K479" i="3"/>
  <c r="M479" i="3"/>
  <c r="J479" i="3"/>
  <c r="I479" i="3"/>
  <c r="H479" i="3"/>
  <c r="G479" i="3"/>
  <c r="F479" i="3"/>
  <c r="N477" i="3"/>
  <c r="N475" i="3"/>
  <c r="M475" i="3"/>
  <c r="N474" i="3"/>
  <c r="M474" i="3"/>
  <c r="F474" i="3"/>
  <c r="N472" i="3"/>
  <c r="F472" i="3"/>
  <c r="N471" i="3"/>
  <c r="N470" i="3"/>
  <c r="M470" i="3"/>
  <c r="F470" i="3"/>
  <c r="N468" i="3"/>
  <c r="M468" i="3"/>
  <c r="F468" i="3"/>
  <c r="N467" i="3"/>
  <c r="M467" i="3"/>
  <c r="F467" i="3"/>
  <c r="D466" i="3"/>
  <c r="N466" i="3"/>
  <c r="K466" i="3"/>
  <c r="M466" i="3"/>
  <c r="J466" i="3"/>
  <c r="I466" i="3"/>
  <c r="H466" i="3"/>
  <c r="G466" i="3"/>
  <c r="F466" i="3"/>
  <c r="F463" i="3"/>
  <c r="M462" i="3"/>
  <c r="F462" i="3"/>
  <c r="M461" i="3"/>
  <c r="F461" i="3"/>
  <c r="M460" i="3"/>
  <c r="F460" i="3"/>
  <c r="M459" i="3"/>
  <c r="F459" i="3"/>
  <c r="N457" i="3"/>
  <c r="M457" i="3"/>
  <c r="F457" i="3"/>
  <c r="N456" i="3"/>
  <c r="F456" i="3"/>
  <c r="N455" i="3"/>
  <c r="M455" i="3"/>
  <c r="F455" i="3"/>
  <c r="N454" i="3"/>
  <c r="M454" i="3"/>
  <c r="F454" i="3"/>
  <c r="D453" i="3"/>
  <c r="N453" i="3"/>
  <c r="K453" i="3"/>
  <c r="M453" i="3"/>
  <c r="J453" i="3"/>
  <c r="I453" i="3"/>
  <c r="H453" i="3"/>
  <c r="G453" i="3"/>
  <c r="F453" i="3"/>
  <c r="N448" i="3"/>
  <c r="M448" i="3"/>
  <c r="F448" i="3"/>
  <c r="N446" i="3"/>
  <c r="F446" i="3"/>
  <c r="N445" i="3"/>
  <c r="N444" i="3"/>
  <c r="M444" i="3"/>
  <c r="F444" i="3"/>
  <c r="N443" i="3"/>
  <c r="M443" i="3"/>
  <c r="F443" i="3"/>
  <c r="N442" i="3"/>
  <c r="M442" i="3"/>
  <c r="F442" i="3"/>
  <c r="N441" i="3"/>
  <c r="M441" i="3"/>
  <c r="F441" i="3"/>
  <c r="D440" i="3"/>
  <c r="N440" i="3"/>
  <c r="K440" i="3"/>
  <c r="M440" i="3"/>
  <c r="J440" i="3"/>
  <c r="I440" i="3"/>
  <c r="H440" i="3"/>
  <c r="G440" i="3"/>
  <c r="F440" i="3"/>
  <c r="N435" i="3"/>
  <c r="M435" i="3"/>
  <c r="F435" i="3"/>
  <c r="N434" i="3"/>
  <c r="F434" i="3"/>
  <c r="N433" i="3"/>
  <c r="M433" i="3"/>
  <c r="F433" i="3"/>
  <c r="N431" i="3"/>
  <c r="F431" i="3"/>
  <c r="N430" i="3"/>
  <c r="M430" i="3"/>
  <c r="F430" i="3"/>
  <c r="N429" i="3"/>
  <c r="M429" i="3"/>
  <c r="F429" i="3"/>
  <c r="N428" i="3"/>
  <c r="M428" i="3"/>
  <c r="F428" i="3"/>
  <c r="D427" i="3"/>
  <c r="N427" i="3"/>
  <c r="K427" i="3"/>
  <c r="M427" i="3"/>
  <c r="J427" i="3"/>
  <c r="I427" i="3"/>
  <c r="H427" i="3"/>
  <c r="G427" i="3"/>
  <c r="F427" i="3"/>
  <c r="N426" i="3"/>
  <c r="N425" i="3"/>
  <c r="F425" i="3"/>
  <c r="N423" i="3"/>
  <c r="F423" i="3"/>
  <c r="N422" i="3"/>
  <c r="M422" i="3"/>
  <c r="F422" i="3"/>
  <c r="N421" i="3"/>
  <c r="M421" i="3"/>
  <c r="F421" i="3"/>
  <c r="N420" i="3"/>
  <c r="M420" i="3"/>
  <c r="F420" i="3"/>
  <c r="N419" i="3"/>
  <c r="M419" i="3"/>
  <c r="F419" i="3"/>
  <c r="N418" i="3"/>
  <c r="M418" i="3"/>
  <c r="F418" i="3"/>
  <c r="N417" i="3"/>
  <c r="M417" i="3"/>
  <c r="F417" i="3"/>
  <c r="N416" i="3"/>
  <c r="M416" i="3"/>
  <c r="F416" i="3"/>
  <c r="N415" i="3"/>
  <c r="M415" i="3"/>
  <c r="F415" i="3"/>
  <c r="A411" i="3"/>
  <c r="K406" i="3"/>
  <c r="L406" i="3"/>
  <c r="M406" i="3"/>
  <c r="J406" i="3"/>
  <c r="I406" i="3"/>
  <c r="H406" i="3"/>
  <c r="G406" i="3"/>
  <c r="E406" i="3"/>
  <c r="F406" i="3"/>
  <c r="M405" i="3"/>
  <c r="F405" i="3"/>
  <c r="M404" i="3"/>
  <c r="F404" i="3"/>
  <c r="M403" i="3"/>
  <c r="F403" i="3"/>
  <c r="M402" i="3"/>
  <c r="F402" i="3"/>
  <c r="M401" i="3"/>
  <c r="F401" i="3"/>
  <c r="M400" i="3"/>
  <c r="F400" i="3"/>
  <c r="M399" i="3"/>
  <c r="F399" i="3"/>
  <c r="M398" i="3"/>
  <c r="F398" i="3"/>
  <c r="M397" i="3"/>
  <c r="F397" i="3"/>
  <c r="M396" i="3"/>
  <c r="F396" i="3"/>
  <c r="M395" i="3"/>
  <c r="F395" i="3"/>
  <c r="M394" i="3"/>
  <c r="F394" i="3"/>
  <c r="D380" i="3"/>
  <c r="N380" i="3"/>
  <c r="K380" i="3"/>
  <c r="M380" i="3"/>
  <c r="J380" i="3"/>
  <c r="I380" i="3"/>
  <c r="H380" i="3"/>
  <c r="G380" i="3"/>
  <c r="F380" i="3"/>
  <c r="C380" i="3"/>
  <c r="N374" i="3"/>
  <c r="M374" i="3"/>
  <c r="F374" i="3"/>
  <c r="D367" i="3"/>
  <c r="N367" i="3"/>
  <c r="K367" i="3"/>
  <c r="M367" i="3"/>
  <c r="J367" i="3"/>
  <c r="I367" i="3"/>
  <c r="H367" i="3"/>
  <c r="G367" i="3"/>
  <c r="F367" i="3"/>
  <c r="N363" i="3"/>
  <c r="M363" i="3"/>
  <c r="F363" i="3"/>
  <c r="N362" i="3"/>
  <c r="M362" i="3"/>
  <c r="F362" i="3"/>
  <c r="N361" i="3"/>
  <c r="M361" i="3"/>
  <c r="F361" i="3"/>
  <c r="N360" i="3"/>
  <c r="M360" i="3"/>
  <c r="F360" i="3"/>
  <c r="N358" i="3"/>
  <c r="F358" i="3"/>
  <c r="N357" i="3"/>
  <c r="F357" i="3"/>
  <c r="N356" i="3"/>
  <c r="M356" i="3"/>
  <c r="F356" i="3"/>
  <c r="N355" i="3"/>
  <c r="M355" i="3"/>
  <c r="F355" i="3"/>
  <c r="D354" i="3"/>
  <c r="N354" i="3"/>
  <c r="K354" i="3"/>
  <c r="M354" i="3"/>
  <c r="J354" i="3"/>
  <c r="I354" i="3"/>
  <c r="H354" i="3"/>
  <c r="G354" i="3"/>
  <c r="F354" i="3"/>
  <c r="N350" i="3"/>
  <c r="F350" i="3"/>
  <c r="N349" i="3"/>
  <c r="M349" i="3"/>
  <c r="F349" i="3"/>
  <c r="N347" i="3"/>
  <c r="F347" i="3"/>
  <c r="N345" i="3"/>
  <c r="F345" i="3"/>
  <c r="N344" i="3"/>
  <c r="F344" i="3"/>
  <c r="N343" i="3"/>
  <c r="M343" i="3"/>
  <c r="F343" i="3"/>
  <c r="N342" i="3"/>
  <c r="M342" i="3"/>
  <c r="F342" i="3"/>
  <c r="D341" i="3"/>
  <c r="N341" i="3"/>
  <c r="K341" i="3"/>
  <c r="M341" i="3"/>
  <c r="J341" i="3"/>
  <c r="I341" i="3"/>
  <c r="H341" i="3"/>
  <c r="G341" i="3"/>
  <c r="F341" i="3"/>
  <c r="N336" i="3"/>
  <c r="M336" i="3"/>
  <c r="F336" i="3"/>
  <c r="N334" i="3"/>
  <c r="M334" i="3"/>
  <c r="F334" i="3"/>
  <c r="N330" i="3"/>
  <c r="M330" i="3"/>
  <c r="F330" i="3"/>
  <c r="N329" i="3"/>
  <c r="M329" i="3"/>
  <c r="F329" i="3"/>
  <c r="D328" i="3"/>
  <c r="N328" i="3"/>
  <c r="K328" i="3"/>
  <c r="M328" i="3"/>
  <c r="J328" i="3"/>
  <c r="I328" i="3"/>
  <c r="H328" i="3"/>
  <c r="G328" i="3"/>
  <c r="F328" i="3"/>
  <c r="M323" i="3"/>
  <c r="N319" i="3"/>
  <c r="M319" i="3"/>
  <c r="F319" i="3"/>
  <c r="N318" i="3"/>
  <c r="F318" i="3"/>
  <c r="N317" i="3"/>
  <c r="M317" i="3"/>
  <c r="F317" i="3"/>
  <c r="N316" i="3"/>
  <c r="M316" i="3"/>
  <c r="F316" i="3"/>
  <c r="D315" i="3"/>
  <c r="N315" i="3"/>
  <c r="K315" i="3"/>
  <c r="M315" i="3"/>
  <c r="J315" i="3"/>
  <c r="I315" i="3"/>
  <c r="H315" i="3"/>
  <c r="G315" i="3"/>
  <c r="F315" i="3"/>
  <c r="N310" i="3"/>
  <c r="F310" i="3"/>
  <c r="N308" i="3"/>
  <c r="N304" i="3"/>
  <c r="M304" i="3"/>
  <c r="F304" i="3"/>
  <c r="N303" i="3"/>
  <c r="M303" i="3"/>
  <c r="F303" i="3"/>
  <c r="D302" i="3"/>
  <c r="N302" i="3"/>
  <c r="K302" i="3"/>
  <c r="M302" i="3"/>
  <c r="J302" i="3"/>
  <c r="I302" i="3"/>
  <c r="H302" i="3"/>
  <c r="G302" i="3"/>
  <c r="F302" i="3"/>
  <c r="N298" i="3"/>
  <c r="N297" i="3"/>
  <c r="M297" i="3"/>
  <c r="F297" i="3"/>
  <c r="N295" i="3"/>
  <c r="F295" i="3"/>
  <c r="N294" i="3"/>
  <c r="F294" i="3"/>
  <c r="N293" i="3"/>
  <c r="F293" i="3"/>
  <c r="N292" i="3"/>
  <c r="M292" i="3"/>
  <c r="F292" i="3"/>
  <c r="N291" i="3"/>
  <c r="M291" i="3"/>
  <c r="F291" i="3"/>
  <c r="N290" i="3"/>
  <c r="M290" i="3"/>
  <c r="F290" i="3"/>
  <c r="D289" i="3"/>
  <c r="N289" i="3"/>
  <c r="K289" i="3"/>
  <c r="M289" i="3"/>
  <c r="J289" i="3"/>
  <c r="I289" i="3"/>
  <c r="H289" i="3"/>
  <c r="G289" i="3"/>
  <c r="F289" i="3"/>
  <c r="N278" i="3"/>
  <c r="M278" i="3"/>
  <c r="F278" i="3"/>
  <c r="N277" i="3"/>
  <c r="M277" i="3"/>
  <c r="F277" i="3"/>
  <c r="D276" i="3"/>
  <c r="N276" i="3"/>
  <c r="K276" i="3"/>
  <c r="M276" i="3"/>
  <c r="J276" i="3"/>
  <c r="I276" i="3"/>
  <c r="H276" i="3"/>
  <c r="G276" i="3"/>
  <c r="F276" i="3"/>
  <c r="N275" i="3"/>
  <c r="N272" i="3"/>
  <c r="N271" i="3"/>
  <c r="M271" i="3"/>
  <c r="F271" i="3"/>
  <c r="N270" i="3"/>
  <c r="M270" i="3"/>
  <c r="F270" i="3"/>
  <c r="N269" i="3"/>
  <c r="M269" i="3"/>
  <c r="F269" i="3"/>
  <c r="N268" i="3"/>
  <c r="N267" i="3"/>
  <c r="F267" i="3"/>
  <c r="N266" i="3"/>
  <c r="F266" i="3"/>
  <c r="N265" i="3"/>
  <c r="M265" i="3"/>
  <c r="F265" i="3"/>
  <c r="N264" i="3"/>
  <c r="M264" i="3"/>
  <c r="F264" i="3"/>
  <c r="D263" i="3"/>
  <c r="N263" i="3"/>
  <c r="K263" i="3"/>
  <c r="M263" i="3"/>
  <c r="J263" i="3"/>
  <c r="I263" i="3"/>
  <c r="H263" i="3"/>
  <c r="G263" i="3"/>
  <c r="F263" i="3"/>
  <c r="N258" i="3"/>
  <c r="M258" i="3"/>
  <c r="F258" i="3"/>
  <c r="N256" i="3"/>
  <c r="M256" i="3"/>
  <c r="F256" i="3"/>
  <c r="N254" i="3"/>
  <c r="M254" i="3"/>
  <c r="F254" i="3"/>
  <c r="N253" i="3"/>
  <c r="F253" i="3"/>
  <c r="N252" i="3"/>
  <c r="M252" i="3"/>
  <c r="F252" i="3"/>
  <c r="N251" i="3"/>
  <c r="M251" i="3"/>
  <c r="F251" i="3"/>
  <c r="D250" i="3"/>
  <c r="N250" i="3"/>
  <c r="K250" i="3"/>
  <c r="M250" i="3"/>
  <c r="J250" i="3"/>
  <c r="I250" i="3"/>
  <c r="H250" i="3"/>
  <c r="G250" i="3"/>
  <c r="F250" i="3"/>
  <c r="N245" i="3"/>
  <c r="M245" i="3"/>
  <c r="F245" i="3"/>
  <c r="N244" i="3"/>
  <c r="N243" i="3"/>
  <c r="M243" i="3"/>
  <c r="F243" i="3"/>
  <c r="N241" i="3"/>
  <c r="F241" i="3"/>
  <c r="N240" i="3"/>
  <c r="F240" i="3"/>
  <c r="N239" i="3"/>
  <c r="M239" i="3"/>
  <c r="F239" i="3"/>
  <c r="N238" i="3"/>
  <c r="M238" i="3"/>
  <c r="F238" i="3"/>
  <c r="D237" i="3"/>
  <c r="N237" i="3"/>
  <c r="K237" i="3"/>
  <c r="M237" i="3"/>
  <c r="J237" i="3"/>
  <c r="I237" i="3"/>
  <c r="H237" i="3"/>
  <c r="G237" i="3"/>
  <c r="F237" i="3"/>
  <c r="N236" i="3"/>
  <c r="N233" i="3"/>
  <c r="N232" i="3"/>
  <c r="M232" i="3"/>
  <c r="F232" i="3"/>
  <c r="N231" i="3"/>
  <c r="M231" i="3"/>
  <c r="F231" i="3"/>
  <c r="N230" i="3"/>
  <c r="M230" i="3"/>
  <c r="F230" i="3"/>
  <c r="N229" i="3"/>
  <c r="M229" i="3"/>
  <c r="F229" i="3"/>
  <c r="N228" i="3"/>
  <c r="M228" i="3"/>
  <c r="F228" i="3"/>
  <c r="N227" i="3"/>
  <c r="M227" i="3"/>
  <c r="F227" i="3"/>
  <c r="N226" i="3"/>
  <c r="M226" i="3"/>
  <c r="F226" i="3"/>
  <c r="N225" i="3"/>
  <c r="M225" i="3"/>
  <c r="F225" i="3"/>
  <c r="A221" i="3"/>
  <c r="K214" i="3"/>
  <c r="L214" i="3"/>
  <c r="M214" i="3"/>
  <c r="J214" i="3"/>
  <c r="I214" i="3"/>
  <c r="H214" i="3"/>
  <c r="G214" i="3"/>
  <c r="E214" i="3"/>
  <c r="F214" i="3"/>
  <c r="M213" i="3"/>
  <c r="F213" i="3"/>
  <c r="M212" i="3"/>
  <c r="F212" i="3"/>
  <c r="M211" i="3"/>
  <c r="F211" i="3"/>
  <c r="M210" i="3"/>
  <c r="F210" i="3"/>
  <c r="M209" i="3"/>
  <c r="F209" i="3"/>
  <c r="M208" i="3"/>
  <c r="F208" i="3"/>
  <c r="M207" i="3"/>
  <c r="F207" i="3"/>
  <c r="M206" i="3"/>
  <c r="F206" i="3"/>
  <c r="M205" i="3"/>
  <c r="F205" i="3"/>
  <c r="M204" i="3"/>
  <c r="F204" i="3"/>
  <c r="M203" i="3"/>
  <c r="F203" i="3"/>
  <c r="M202" i="3"/>
  <c r="F202" i="3"/>
  <c r="D201" i="3"/>
  <c r="N201" i="3"/>
  <c r="K201" i="3"/>
  <c r="M201" i="3"/>
  <c r="J201" i="3"/>
  <c r="I201" i="3"/>
  <c r="H201" i="3"/>
  <c r="G201" i="3"/>
  <c r="F201" i="3"/>
  <c r="N196" i="3"/>
  <c r="F196" i="3"/>
  <c r="N194" i="3"/>
  <c r="F194" i="3"/>
  <c r="N190" i="3"/>
  <c r="M190" i="3"/>
  <c r="F190" i="3"/>
  <c r="N189" i="3"/>
  <c r="M189" i="3"/>
  <c r="F189" i="3"/>
  <c r="D188" i="3"/>
  <c r="N188" i="3"/>
  <c r="K188" i="3"/>
  <c r="M188" i="3"/>
  <c r="J188" i="3"/>
  <c r="I188" i="3"/>
  <c r="H188" i="3"/>
  <c r="G188" i="3"/>
  <c r="F188" i="3"/>
  <c r="N183" i="3"/>
  <c r="F183" i="3"/>
  <c r="N182" i="3"/>
  <c r="M182" i="3"/>
  <c r="F182" i="3"/>
  <c r="N181" i="3"/>
  <c r="M181" i="3"/>
  <c r="F181" i="3"/>
  <c r="N179" i="3"/>
  <c r="F179" i="3"/>
  <c r="N178" i="3"/>
  <c r="M178" i="3"/>
  <c r="F178" i="3"/>
  <c r="N177" i="3"/>
  <c r="M177" i="3"/>
  <c r="F177" i="3"/>
  <c r="N176" i="3"/>
  <c r="M176" i="3"/>
  <c r="F176" i="3"/>
  <c r="D175" i="3"/>
  <c r="N175" i="3"/>
  <c r="K175" i="3"/>
  <c r="M175" i="3"/>
  <c r="J175" i="3"/>
  <c r="I175" i="3"/>
  <c r="H175" i="3"/>
  <c r="G175" i="3"/>
  <c r="F175" i="3"/>
  <c r="N171" i="3"/>
  <c r="F171" i="3"/>
  <c r="N170" i="3"/>
  <c r="M170" i="3"/>
  <c r="F170" i="3"/>
  <c r="N168" i="3"/>
  <c r="F168" i="3"/>
  <c r="N167" i="3"/>
  <c r="M167" i="3"/>
  <c r="F167" i="3"/>
  <c r="N166" i="3"/>
  <c r="F166" i="3"/>
  <c r="N165" i="3"/>
  <c r="F165" i="3"/>
  <c r="N164" i="3"/>
  <c r="M164" i="3"/>
  <c r="F164" i="3"/>
  <c r="N163" i="3"/>
  <c r="M163" i="3"/>
  <c r="F163" i="3"/>
  <c r="D162" i="3"/>
  <c r="N162" i="3"/>
  <c r="K162" i="3"/>
  <c r="M162" i="3"/>
  <c r="J162" i="3"/>
  <c r="I162" i="3"/>
  <c r="H162" i="3"/>
  <c r="G162" i="3"/>
  <c r="F162" i="3"/>
  <c r="N158" i="3"/>
  <c r="F158" i="3"/>
  <c r="N157" i="3"/>
  <c r="M157" i="3"/>
  <c r="F157" i="3"/>
  <c r="N155" i="3"/>
  <c r="F155" i="3"/>
  <c r="N154" i="3"/>
  <c r="F154" i="3"/>
  <c r="N153" i="3"/>
  <c r="M153" i="3"/>
  <c r="F153" i="3"/>
  <c r="N152" i="3"/>
  <c r="F152" i="3"/>
  <c r="N151" i="3"/>
  <c r="M151" i="3"/>
  <c r="F151" i="3"/>
  <c r="N150" i="3"/>
  <c r="M150" i="3"/>
  <c r="F150" i="3"/>
  <c r="D149" i="3"/>
  <c r="N149" i="3"/>
  <c r="K149" i="3"/>
  <c r="M149" i="3"/>
  <c r="J149" i="3"/>
  <c r="I149" i="3"/>
  <c r="H149" i="3"/>
  <c r="G149" i="3"/>
  <c r="F149" i="3"/>
  <c r="N144" i="3"/>
  <c r="N142" i="3"/>
  <c r="N141" i="3"/>
  <c r="N139" i="3"/>
  <c r="N138" i="3"/>
  <c r="M138" i="3"/>
  <c r="F138" i="3"/>
  <c r="N137" i="3"/>
  <c r="M137" i="3"/>
  <c r="F137" i="3"/>
  <c r="D136" i="3"/>
  <c r="N136" i="3"/>
  <c r="K136" i="3"/>
  <c r="M136" i="3"/>
  <c r="J136" i="3"/>
  <c r="I136" i="3"/>
  <c r="H136" i="3"/>
  <c r="G136" i="3"/>
  <c r="F136" i="3"/>
  <c r="M131" i="3"/>
  <c r="N129" i="3"/>
  <c r="M129" i="3"/>
  <c r="F129" i="3"/>
  <c r="N128" i="3"/>
  <c r="F128" i="3"/>
  <c r="N127" i="3"/>
  <c r="M127" i="3"/>
  <c r="F127" i="3"/>
  <c r="N126" i="3"/>
  <c r="F126" i="3"/>
  <c r="N125" i="3"/>
  <c r="M125" i="3"/>
  <c r="F125" i="3"/>
  <c r="N124" i="3"/>
  <c r="M124" i="3"/>
  <c r="F124" i="3"/>
  <c r="D123" i="3"/>
  <c r="N123" i="3"/>
  <c r="K123" i="3"/>
  <c r="M123" i="3"/>
  <c r="J123" i="3"/>
  <c r="I123" i="3"/>
  <c r="H123" i="3"/>
  <c r="G123" i="3"/>
  <c r="F123" i="3"/>
  <c r="N116" i="3"/>
  <c r="F116" i="3"/>
  <c r="N115" i="3"/>
  <c r="F115" i="3"/>
  <c r="N114" i="3"/>
  <c r="F114" i="3"/>
  <c r="N113" i="3"/>
  <c r="F113" i="3"/>
  <c r="N112" i="3"/>
  <c r="M112" i="3"/>
  <c r="F112" i="3"/>
  <c r="N111" i="3"/>
  <c r="M111" i="3"/>
  <c r="F111" i="3"/>
  <c r="D110" i="3"/>
  <c r="N110" i="3"/>
  <c r="K110" i="3"/>
  <c r="M110" i="3"/>
  <c r="J110" i="3"/>
  <c r="I110" i="3"/>
  <c r="H110" i="3"/>
  <c r="G110" i="3"/>
  <c r="F110" i="3"/>
  <c r="N105" i="3"/>
  <c r="F105" i="3"/>
  <c r="N103" i="3"/>
  <c r="N99" i="3"/>
  <c r="M99" i="3"/>
  <c r="F99" i="3"/>
  <c r="N98" i="3"/>
  <c r="M98" i="3"/>
  <c r="F98" i="3"/>
  <c r="D97" i="3"/>
  <c r="N97" i="3"/>
  <c r="K97" i="3"/>
  <c r="M97" i="3"/>
  <c r="J97" i="3"/>
  <c r="I97" i="3"/>
  <c r="H97" i="3"/>
  <c r="G97" i="3"/>
  <c r="F97" i="3"/>
  <c r="N92" i="3"/>
  <c r="N90" i="3"/>
  <c r="N88" i="3"/>
  <c r="N86" i="3"/>
  <c r="M86" i="3"/>
  <c r="F86" i="3"/>
  <c r="N85" i="3"/>
  <c r="M85" i="3"/>
  <c r="F85" i="3"/>
  <c r="D84" i="3"/>
  <c r="N84" i="3"/>
  <c r="K84" i="3"/>
  <c r="M84" i="3"/>
  <c r="J84" i="3"/>
  <c r="I84" i="3"/>
  <c r="H84" i="3"/>
  <c r="G84" i="3"/>
  <c r="F84" i="3"/>
  <c r="N81" i="3"/>
  <c r="F81" i="3"/>
  <c r="N80" i="3"/>
  <c r="F80" i="3"/>
  <c r="N79" i="3"/>
  <c r="M79" i="3"/>
  <c r="F79" i="3"/>
  <c r="N77" i="3"/>
  <c r="M77" i="3"/>
  <c r="F77" i="3"/>
  <c r="N76" i="3"/>
  <c r="F76" i="3"/>
  <c r="N75" i="3"/>
  <c r="F75" i="3"/>
  <c r="N74" i="3"/>
  <c r="M74" i="3"/>
  <c r="F74" i="3"/>
  <c r="N73" i="3"/>
  <c r="M73" i="3"/>
  <c r="F73" i="3"/>
  <c r="N72" i="3"/>
  <c r="M72" i="3"/>
  <c r="F72" i="3"/>
  <c r="D71" i="3"/>
  <c r="N71" i="3"/>
  <c r="K71" i="3"/>
  <c r="M71" i="3"/>
  <c r="J71" i="3"/>
  <c r="I71" i="3"/>
  <c r="H71" i="3"/>
  <c r="G71" i="3"/>
  <c r="F71" i="3"/>
  <c r="F61" i="3"/>
  <c r="M60" i="3"/>
  <c r="F60" i="3"/>
  <c r="N59" i="3"/>
  <c r="M59" i="3"/>
  <c r="F59" i="3"/>
  <c r="D58" i="3"/>
  <c r="N58" i="3"/>
  <c r="K58" i="3"/>
  <c r="M58" i="3"/>
  <c r="J58" i="3"/>
  <c r="I58" i="3"/>
  <c r="H58" i="3"/>
  <c r="G58" i="3"/>
  <c r="F58" i="3"/>
  <c r="M57" i="3"/>
  <c r="N56" i="3"/>
  <c r="M56" i="3"/>
  <c r="F56" i="3"/>
  <c r="N54" i="3"/>
  <c r="M54" i="3"/>
  <c r="F54" i="3"/>
  <c r="N53" i="3"/>
  <c r="M53" i="3"/>
  <c r="F53" i="3"/>
  <c r="N52" i="3"/>
  <c r="M52" i="3"/>
  <c r="F52" i="3"/>
  <c r="N51" i="3"/>
  <c r="M51" i="3"/>
  <c r="F51" i="3"/>
  <c r="N49" i="3"/>
  <c r="M49" i="3"/>
  <c r="F49" i="3"/>
  <c r="N48" i="3"/>
  <c r="M48" i="3"/>
  <c r="F48" i="3"/>
  <c r="N47" i="3"/>
  <c r="M47" i="3"/>
  <c r="F47" i="3"/>
  <c r="N46" i="3"/>
  <c r="M46" i="3"/>
  <c r="F46" i="3"/>
  <c r="D45" i="3"/>
  <c r="N45" i="3"/>
  <c r="K45" i="3"/>
  <c r="M45" i="3"/>
  <c r="J45" i="3"/>
  <c r="I45" i="3"/>
  <c r="H45" i="3"/>
  <c r="G45" i="3"/>
  <c r="F45" i="3"/>
  <c r="N43" i="3"/>
  <c r="N41" i="3"/>
  <c r="N40" i="3"/>
  <c r="M40" i="3"/>
  <c r="F40" i="3"/>
  <c r="N38" i="3"/>
  <c r="M38" i="3"/>
  <c r="F38" i="3"/>
  <c r="N37" i="3"/>
  <c r="M37" i="3"/>
  <c r="F37" i="3"/>
  <c r="N36" i="3"/>
  <c r="M36" i="3"/>
  <c r="F36" i="3"/>
  <c r="N35" i="3"/>
  <c r="M35" i="3"/>
  <c r="F35" i="3"/>
  <c r="N34" i="3"/>
  <c r="M34" i="3"/>
  <c r="F34" i="3"/>
  <c r="N33" i="3"/>
  <c r="M33" i="3"/>
  <c r="F33" i="3"/>
  <c r="D32" i="3"/>
  <c r="N32" i="3"/>
  <c r="K32" i="3"/>
  <c r="M32" i="3"/>
  <c r="J32" i="3"/>
  <c r="I32" i="3"/>
  <c r="H32" i="3"/>
  <c r="G32" i="3"/>
  <c r="F32" i="3"/>
  <c r="N27" i="3"/>
  <c r="M27" i="3"/>
  <c r="F27" i="3"/>
  <c r="N25" i="3"/>
  <c r="M25" i="3"/>
  <c r="F25" i="3"/>
  <c r="N23" i="3"/>
  <c r="F23" i="3"/>
  <c r="N22" i="3"/>
  <c r="M22" i="3"/>
  <c r="F22" i="3"/>
  <c r="N21" i="3"/>
  <c r="M21" i="3"/>
  <c r="F21" i="3"/>
  <c r="N20" i="3"/>
  <c r="M20" i="3"/>
  <c r="F20" i="3"/>
  <c r="D19" i="3"/>
  <c r="N19" i="3"/>
  <c r="K19" i="3"/>
  <c r="M19" i="3"/>
  <c r="J19" i="3"/>
  <c r="I19" i="3"/>
  <c r="H19" i="3"/>
  <c r="G19" i="3"/>
  <c r="F19" i="3"/>
  <c r="N18" i="3"/>
  <c r="F18" i="3"/>
  <c r="N17" i="3"/>
  <c r="F17" i="3"/>
  <c r="N16" i="3"/>
  <c r="F16" i="3"/>
  <c r="N15" i="3"/>
  <c r="F15" i="3"/>
  <c r="N14" i="3"/>
  <c r="F14" i="3"/>
  <c r="N13" i="3"/>
  <c r="M13" i="3"/>
  <c r="F13" i="3"/>
  <c r="N12" i="3"/>
  <c r="M12" i="3"/>
  <c r="F12" i="3"/>
  <c r="N11" i="3"/>
  <c r="M11" i="3"/>
  <c r="F11" i="3"/>
  <c r="N10" i="3"/>
  <c r="M10" i="3"/>
  <c r="F10" i="3"/>
  <c r="N9" i="3"/>
  <c r="M9" i="3"/>
  <c r="F9" i="3"/>
  <c r="N8" i="3"/>
  <c r="M8" i="3"/>
  <c r="F8" i="3"/>
  <c r="N7" i="3"/>
  <c r="M7" i="3"/>
  <c r="F7" i="3"/>
  <c r="H25" i="2"/>
  <c r="H27" i="2"/>
  <c r="G25" i="2"/>
  <c r="G27" i="2"/>
  <c r="D25" i="2"/>
  <c r="D27" i="2"/>
  <c r="E25" i="2"/>
  <c r="E27" i="2"/>
  <c r="F27" i="2"/>
  <c r="C25" i="2"/>
  <c r="C27" i="2"/>
  <c r="H26" i="2"/>
  <c r="G26" i="2"/>
  <c r="D26" i="2"/>
  <c r="E26" i="2"/>
  <c r="F26" i="2"/>
  <c r="C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H329" i="1"/>
  <c r="I329" i="1"/>
  <c r="J329" i="1"/>
  <c r="K329" i="1"/>
  <c r="H330" i="1"/>
  <c r="I330" i="1"/>
  <c r="J330" i="1"/>
  <c r="K330" i="1"/>
  <c r="H331" i="1"/>
  <c r="I331" i="1"/>
  <c r="J331" i="1"/>
  <c r="K331" i="1"/>
  <c r="H332" i="1"/>
  <c r="I332" i="1"/>
  <c r="J332" i="1"/>
  <c r="K332" i="1"/>
  <c r="H333" i="1"/>
  <c r="I333" i="1"/>
  <c r="J333" i="1"/>
  <c r="K333" i="1"/>
  <c r="H334" i="1"/>
  <c r="I334" i="1"/>
  <c r="J334" i="1"/>
  <c r="K334" i="1"/>
  <c r="H335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E327" i="1"/>
  <c r="E328" i="1"/>
  <c r="E329" i="1"/>
  <c r="F329" i="1" s="1"/>
  <c r="E330" i="1"/>
  <c r="E331" i="1"/>
  <c r="E332" i="1"/>
  <c r="E333" i="1"/>
  <c r="E334" i="1"/>
  <c r="E335" i="1"/>
  <c r="E336" i="1"/>
  <c r="E337" i="1"/>
  <c r="E338" i="1"/>
  <c r="C338" i="1"/>
  <c r="C337" i="1"/>
  <c r="C336" i="1"/>
  <c r="C328" i="1"/>
  <c r="K326" i="1"/>
  <c r="M326" i="1" s="1"/>
  <c r="J326" i="1"/>
  <c r="I326" i="1"/>
  <c r="H326" i="1"/>
  <c r="G326" i="1"/>
  <c r="F321" i="1"/>
  <c r="F319" i="1"/>
  <c r="F317" i="1"/>
  <c r="F316" i="1"/>
  <c r="M315" i="1"/>
  <c r="F315" i="1"/>
  <c r="M314" i="1"/>
  <c r="F314" i="1"/>
  <c r="G339" i="1"/>
  <c r="F326" i="1"/>
  <c r="H159" i="1"/>
  <c r="D232" i="1"/>
  <c r="I172" i="1"/>
  <c r="H266" i="1"/>
  <c r="H65" i="1"/>
  <c r="K185" i="1"/>
  <c r="D300" i="1"/>
  <c r="N205" i="1"/>
  <c r="N15" i="1"/>
  <c r="N274" i="1"/>
  <c r="N24" i="1"/>
  <c r="N177" i="1"/>
  <c r="N35" i="1"/>
  <c r="N128" i="1"/>
  <c r="N289" i="1"/>
  <c r="F313" i="1"/>
  <c r="F308" i="1"/>
  <c r="F306" i="1"/>
  <c r="F304" i="1"/>
  <c r="F303" i="1"/>
  <c r="M302" i="1"/>
  <c r="F302" i="1"/>
  <c r="M301" i="1"/>
  <c r="F301" i="1"/>
  <c r="K300" i="1"/>
  <c r="J300" i="1"/>
  <c r="I300" i="1"/>
  <c r="H300" i="1"/>
  <c r="G300" i="1"/>
  <c r="F295" i="1"/>
  <c r="M293" i="1"/>
  <c r="F293" i="1"/>
  <c r="F290" i="1"/>
  <c r="M289" i="1"/>
  <c r="F289" i="1"/>
  <c r="M288" i="1"/>
  <c r="F288" i="1"/>
  <c r="G284" i="1"/>
  <c r="A283" i="1"/>
  <c r="K279" i="1"/>
  <c r="M279" i="1" s="1"/>
  <c r="J279" i="1"/>
  <c r="I279" i="1"/>
  <c r="H279" i="1"/>
  <c r="G279" i="1"/>
  <c r="D279" i="1"/>
  <c r="F279" i="1" s="1"/>
  <c r="M274" i="1"/>
  <c r="F274" i="1"/>
  <c r="M272" i="1"/>
  <c r="F272" i="1"/>
  <c r="M269" i="1"/>
  <c r="F269" i="1"/>
  <c r="M268" i="1"/>
  <c r="F268" i="1"/>
  <c r="M267" i="1"/>
  <c r="F267" i="1"/>
  <c r="K266" i="1"/>
  <c r="M266" i="1" s="1"/>
  <c r="J266" i="1"/>
  <c r="I266" i="1"/>
  <c r="G266" i="1"/>
  <c r="D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K253" i="1"/>
  <c r="J253" i="1"/>
  <c r="I253" i="1"/>
  <c r="H253" i="1"/>
  <c r="G253" i="1"/>
  <c r="D253" i="1"/>
  <c r="M248" i="1"/>
  <c r="F248" i="1"/>
  <c r="M246" i="1"/>
  <c r="F246" i="1"/>
  <c r="F244" i="1"/>
  <c r="M243" i="1"/>
  <c r="F243" i="1"/>
  <c r="M242" i="1"/>
  <c r="F242" i="1"/>
  <c r="M241" i="1"/>
  <c r="F241" i="1"/>
  <c r="G237" i="1"/>
  <c r="A236" i="1"/>
  <c r="K232" i="1"/>
  <c r="J232" i="1"/>
  <c r="I232" i="1"/>
  <c r="H232" i="1"/>
  <c r="G232" i="1"/>
  <c r="F232" i="1"/>
  <c r="F227" i="1"/>
  <c r="M226" i="1"/>
  <c r="F226" i="1"/>
  <c r="M225" i="1"/>
  <c r="F225" i="1"/>
  <c r="F223" i="1"/>
  <c r="M221" i="1"/>
  <c r="F221" i="1"/>
  <c r="M220" i="1"/>
  <c r="F220" i="1"/>
  <c r="K219" i="1"/>
  <c r="J219" i="1"/>
  <c r="I219" i="1"/>
  <c r="H219" i="1"/>
  <c r="G219" i="1"/>
  <c r="D219" i="1"/>
  <c r="F217" i="1"/>
  <c r="M215" i="1"/>
  <c r="F215" i="1"/>
  <c r="M214" i="1"/>
  <c r="F214" i="1"/>
  <c r="M213" i="1"/>
  <c r="F213" i="1"/>
  <c r="M212" i="1"/>
  <c r="F212" i="1"/>
  <c r="F211" i="1"/>
  <c r="M210" i="1"/>
  <c r="F210" i="1"/>
  <c r="F209" i="1"/>
  <c r="M208" i="1"/>
  <c r="F208" i="1"/>
  <c r="M207" i="1"/>
  <c r="F207" i="1"/>
  <c r="K206" i="1"/>
  <c r="M206" i="1" s="1"/>
  <c r="J206" i="1"/>
  <c r="I206" i="1"/>
  <c r="G206" i="1"/>
  <c r="D206" i="1"/>
  <c r="M205" i="1"/>
  <c r="F205" i="1"/>
  <c r="M202" i="1"/>
  <c r="F202" i="1"/>
  <c r="M201" i="1"/>
  <c r="F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J185" i="1"/>
  <c r="I185" i="1"/>
  <c r="H185" i="1"/>
  <c r="G185" i="1"/>
  <c r="M180" i="1"/>
  <c r="F180" i="1"/>
  <c r="M178" i="1"/>
  <c r="F178" i="1"/>
  <c r="F176" i="1"/>
  <c r="M175" i="1"/>
  <c r="F175" i="1"/>
  <c r="M174" i="1"/>
  <c r="F174" i="1"/>
  <c r="M173" i="1"/>
  <c r="F173" i="1"/>
  <c r="K172" i="1"/>
  <c r="J172" i="1"/>
  <c r="H172" i="1"/>
  <c r="G172" i="1"/>
  <c r="D172" i="1"/>
  <c r="M168" i="1"/>
  <c r="M167" i="1"/>
  <c r="M165" i="1"/>
  <c r="F165" i="1"/>
  <c r="M164" i="1"/>
  <c r="F164" i="1"/>
  <c r="M163" i="1"/>
  <c r="F163" i="1"/>
  <c r="M162" i="1"/>
  <c r="F162" i="1"/>
  <c r="M161" i="1"/>
  <c r="F161" i="1"/>
  <c r="M160" i="1"/>
  <c r="F160" i="1"/>
  <c r="K159" i="1"/>
  <c r="J159" i="1"/>
  <c r="I159" i="1"/>
  <c r="G159" i="1"/>
  <c r="D159" i="1"/>
  <c r="M155" i="1"/>
  <c r="F155" i="1"/>
  <c r="M154" i="1"/>
  <c r="F154" i="1"/>
  <c r="M152" i="1"/>
  <c r="F152" i="1"/>
  <c r="M150" i="1"/>
  <c r="F150" i="1"/>
  <c r="M149" i="1"/>
  <c r="F149" i="1"/>
  <c r="M148" i="1"/>
  <c r="F148" i="1"/>
  <c r="M147" i="1"/>
  <c r="F147" i="1"/>
  <c r="G143" i="1"/>
  <c r="A142" i="1"/>
  <c r="K138" i="1"/>
  <c r="J138" i="1"/>
  <c r="I138" i="1"/>
  <c r="H138" i="1"/>
  <c r="G138" i="1"/>
  <c r="D138" i="1"/>
  <c r="F138" i="1" s="1"/>
  <c r="F131" i="1"/>
  <c r="F130" i="1"/>
  <c r="F129" i="1"/>
  <c r="M128" i="1"/>
  <c r="F128" i="1"/>
  <c r="M127" i="1"/>
  <c r="F127" i="1"/>
  <c r="M126" i="1"/>
  <c r="F126" i="1"/>
  <c r="K125" i="1"/>
  <c r="J125" i="1"/>
  <c r="I125" i="1"/>
  <c r="H125" i="1"/>
  <c r="G125" i="1"/>
  <c r="D125" i="1"/>
  <c r="F120" i="1"/>
  <c r="F118" i="1"/>
  <c r="M114" i="1"/>
  <c r="F114" i="1"/>
  <c r="M113" i="1"/>
  <c r="F113" i="1"/>
  <c r="K112" i="1"/>
  <c r="J112" i="1"/>
  <c r="I112" i="1"/>
  <c r="H112" i="1"/>
  <c r="G112" i="1"/>
  <c r="D112" i="1"/>
  <c r="M107" i="1"/>
  <c r="F107" i="1"/>
  <c r="M105" i="1"/>
  <c r="F105" i="1"/>
  <c r="F103" i="1"/>
  <c r="M102" i="1"/>
  <c r="F102" i="1"/>
  <c r="M101" i="1"/>
  <c r="F101" i="1"/>
  <c r="M100" i="1"/>
  <c r="F100" i="1"/>
  <c r="G96" i="1"/>
  <c r="A95" i="1"/>
  <c r="K91" i="1"/>
  <c r="J91" i="1"/>
  <c r="I91" i="1"/>
  <c r="H91" i="1"/>
  <c r="G91" i="1"/>
  <c r="D91" i="1"/>
  <c r="M89" i="1"/>
  <c r="F88" i="1"/>
  <c r="M87" i="1"/>
  <c r="F87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J78" i="1"/>
  <c r="I78" i="1"/>
  <c r="H78" i="1"/>
  <c r="G78" i="1"/>
  <c r="F69" i="1"/>
  <c r="F68" i="1"/>
  <c r="M67" i="1"/>
  <c r="F67" i="1"/>
  <c r="M66" i="1"/>
  <c r="F66" i="1"/>
  <c r="K65" i="1"/>
  <c r="J65" i="1"/>
  <c r="I65" i="1"/>
  <c r="G65" i="1"/>
  <c r="D65" i="1"/>
  <c r="F65" i="1" s="1"/>
  <c r="M64" i="1"/>
  <c r="F64" i="1"/>
  <c r="M63" i="1"/>
  <c r="F63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K44" i="1"/>
  <c r="J44" i="1"/>
  <c r="I44" i="1"/>
  <c r="H44" i="1"/>
  <c r="G44" i="1"/>
  <c r="D44" i="1"/>
  <c r="M43" i="1"/>
  <c r="M42" i="1"/>
  <c r="M40" i="1"/>
  <c r="M39" i="1"/>
  <c r="M37" i="1"/>
  <c r="F37" i="1"/>
  <c r="M36" i="1"/>
  <c r="F36" i="1"/>
  <c r="M35" i="1"/>
  <c r="F35" i="1"/>
  <c r="M34" i="1"/>
  <c r="F34" i="1"/>
  <c r="M33" i="1"/>
  <c r="F33" i="1"/>
  <c r="M32" i="1"/>
  <c r="F32" i="1"/>
  <c r="K31" i="1"/>
  <c r="J31" i="1"/>
  <c r="I31" i="1"/>
  <c r="H31" i="1"/>
  <c r="G31" i="1"/>
  <c r="D31" i="1"/>
  <c r="F27" i="1"/>
  <c r="M26" i="1"/>
  <c r="F26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K18" i="1"/>
  <c r="J18" i="1"/>
  <c r="I18" i="1"/>
  <c r="H18" i="1"/>
  <c r="G18" i="1"/>
  <c r="D18" i="1"/>
  <c r="M17" i="1"/>
  <c r="F17" i="1"/>
  <c r="M16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185" i="1"/>
  <c r="F338" i="1"/>
  <c r="N298" i="1"/>
  <c r="M112" i="1"/>
  <c r="F91" i="1"/>
  <c r="F253" i="1"/>
  <c r="M185" i="1"/>
  <c r="F206" i="1"/>
  <c r="F219" i="1"/>
  <c r="M18" i="1"/>
  <c r="M31" i="1"/>
  <c r="M91" i="1"/>
  <c r="F159" i="1"/>
  <c r="M313" i="1"/>
  <c r="M138" i="1"/>
  <c r="F31" i="1"/>
  <c r="M253" i="1"/>
  <c r="F44" i="1"/>
  <c r="M159" i="1"/>
  <c r="F112" i="1"/>
  <c r="M219" i="1"/>
  <c r="M125" i="1"/>
  <c r="M172" i="1"/>
  <c r="M78" i="1"/>
  <c r="F78" i="1"/>
  <c r="F266" i="1"/>
  <c r="N83" i="1"/>
  <c r="N55" i="1"/>
  <c r="E339" i="1"/>
  <c r="N221" i="1"/>
  <c r="F172" i="1"/>
  <c r="F125" i="1"/>
  <c r="N204" i="1"/>
  <c r="N104" i="1"/>
  <c r="N12" i="1"/>
  <c r="F18" i="1"/>
  <c r="M336" i="1"/>
  <c r="M44" i="1"/>
  <c r="M65" i="1"/>
  <c r="M232" i="1"/>
  <c r="M300" i="1"/>
  <c r="F300" i="1"/>
  <c r="N217" i="1"/>
  <c r="N61" i="1"/>
  <c r="N160" i="1"/>
  <c r="N113" i="1"/>
  <c r="N21" i="1"/>
  <c r="N213" i="1"/>
  <c r="N36" i="1"/>
  <c r="N64" i="1"/>
  <c r="N209" i="1"/>
  <c r="K339" i="1"/>
  <c r="N161" i="1"/>
  <c r="M337" i="1"/>
  <c r="F330" i="1"/>
  <c r="N29" i="1"/>
  <c r="N16" i="1"/>
  <c r="N27" i="1"/>
  <c r="N126" i="1"/>
  <c r="N288" i="1"/>
  <c r="N10" i="1"/>
  <c r="N149" i="1"/>
  <c r="N57" i="1"/>
  <c r="N196" i="1"/>
  <c r="N8" i="1"/>
  <c r="N269" i="1"/>
  <c r="M329" i="1"/>
  <c r="M332" i="1"/>
  <c r="M334" i="1"/>
  <c r="M338" i="1"/>
  <c r="N127" i="1"/>
  <c r="N167" i="1"/>
  <c r="N208" i="1"/>
  <c r="N272" i="1"/>
  <c r="I339" i="1"/>
  <c r="M328" i="1"/>
  <c r="L339" i="1"/>
  <c r="M339" i="1" s="1"/>
  <c r="N201" i="1"/>
  <c r="N107" i="1"/>
  <c r="N11" i="1"/>
  <c r="N13" i="1"/>
  <c r="N154" i="1"/>
  <c r="N30" i="1"/>
  <c r="N17" i="1"/>
  <c r="M330" i="1"/>
  <c r="N302" i="1"/>
  <c r="N7" i="1"/>
  <c r="N80" i="1"/>
  <c r="N268" i="1"/>
  <c r="N33" i="1"/>
  <c r="N255" i="1"/>
  <c r="N54" i="1"/>
  <c r="N20" i="1"/>
  <c r="N67" i="1"/>
  <c r="N114" i="1"/>
  <c r="N195" i="1"/>
  <c r="N304" i="1"/>
  <c r="N244" i="1"/>
  <c r="N197" i="1"/>
  <c r="N103" i="1"/>
  <c r="N129" i="1"/>
  <c r="N306" i="1"/>
  <c r="N178" i="1"/>
  <c r="N259" i="1"/>
  <c r="N165" i="1"/>
  <c r="N225" i="1"/>
  <c r="N295" i="1"/>
  <c r="N308" i="1"/>
  <c r="N214" i="1"/>
  <c r="N227" i="1"/>
  <c r="N120" i="1"/>
  <c r="F334" i="1"/>
  <c r="N62" i="1"/>
  <c r="F336" i="1"/>
  <c r="F328" i="1"/>
  <c r="N118" i="1"/>
  <c r="N60" i="1"/>
  <c r="N261" i="1"/>
  <c r="N242" i="1"/>
  <c r="N26" i="1"/>
  <c r="N176" i="1"/>
  <c r="N152" i="1"/>
  <c r="N148" i="1"/>
  <c r="N69" i="1"/>
  <c r="N101" i="1"/>
  <c r="N174" i="1"/>
  <c r="N56" i="1"/>
  <c r="N180" i="1"/>
  <c r="N173" i="1"/>
  <c r="N207" i="1"/>
  <c r="N6" i="1"/>
  <c r="N194" i="1"/>
  <c r="N241" i="1"/>
  <c r="N256" i="1"/>
  <c r="N290" i="1"/>
  <c r="N162" i="1"/>
  <c r="N303" i="1"/>
  <c r="N81" i="1"/>
  <c r="N102" i="1"/>
  <c r="N222" i="1"/>
  <c r="N175" i="1"/>
  <c r="N68" i="1"/>
  <c r="N34" i="1"/>
  <c r="N243" i="1"/>
  <c r="N164" i="1"/>
  <c r="N198" i="1"/>
  <c r="N23" i="1"/>
  <c r="N211" i="1"/>
  <c r="N271" i="1"/>
  <c r="N130" i="1"/>
  <c r="F331" i="1"/>
  <c r="N25" i="1"/>
  <c r="N14" i="1"/>
  <c r="J339" i="1" l="1"/>
  <c r="H339" i="1"/>
  <c r="M335" i="1"/>
  <c r="M333" i="1"/>
  <c r="M331" i="1"/>
  <c r="M327" i="1"/>
  <c r="N215" i="1"/>
  <c r="N166" i="1"/>
  <c r="N147" i="1"/>
  <c r="N32" i="1"/>
  <c r="N100" i="1"/>
  <c r="N53" i="1"/>
  <c r="N19" i="1"/>
  <c r="N210" i="1"/>
  <c r="N223" i="1"/>
  <c r="N84" i="1"/>
  <c r="N131" i="1"/>
  <c r="F332" i="1"/>
  <c r="N37" i="1"/>
  <c r="N212" i="1"/>
  <c r="N105" i="1"/>
  <c r="N199" i="1"/>
  <c r="N293" i="1"/>
  <c r="N270" i="1"/>
  <c r="N291" i="1"/>
  <c r="N82" i="1"/>
  <c r="N150" i="1"/>
  <c r="N257" i="1"/>
  <c r="N22" i="1"/>
  <c r="N254" i="1"/>
  <c r="N66" i="1"/>
  <c r="N155" i="1"/>
  <c r="N183" i="1"/>
  <c r="N58" i="1"/>
  <c r="N163" i="1"/>
  <c r="N9" i="1"/>
  <c r="F337" i="1"/>
  <c r="F333" i="1"/>
  <c r="F327" i="1"/>
  <c r="F335" i="1"/>
  <c r="N63" i="1"/>
  <c r="N267" i="1"/>
  <c r="N226" i="1"/>
  <c r="N181" i="1"/>
  <c r="N79" i="1"/>
  <c r="N296" i="1"/>
  <c r="N202" i="1"/>
  <c r="N220" i="1"/>
  <c r="N59" i="1"/>
  <c r="N168" i="1"/>
  <c r="N320" i="1"/>
  <c r="N40" i="1"/>
  <c r="N42" i="1"/>
  <c r="N76" i="1"/>
  <c r="N72" i="1"/>
  <c r="N87" i="1"/>
  <c r="N251" i="1"/>
  <c r="N247" i="1"/>
  <c r="N41" i="1"/>
  <c r="N39" i="1"/>
  <c r="N43" i="1"/>
  <c r="N90" i="1"/>
  <c r="N88" i="1"/>
  <c r="N86" i="1"/>
  <c r="N28" i="1"/>
  <c r="N301" i="1"/>
  <c r="N169" i="1"/>
  <c r="C339" i="1"/>
  <c r="N77" i="1"/>
  <c r="N75" i="1"/>
  <c r="N73" i="1"/>
  <c r="N70" i="1"/>
  <c r="N171" i="1"/>
  <c r="N248" i="1"/>
  <c r="D339" i="1"/>
  <c r="N78" i="1" s="1"/>
  <c r="N206" i="1"/>
  <c r="N328" i="1"/>
  <c r="N112" i="1"/>
  <c r="N334" i="1"/>
  <c r="N300" i="1"/>
  <c r="N326" i="1"/>
  <c r="N159" i="1"/>
  <c r="N330" i="1"/>
  <c r="N125" i="1"/>
  <c r="N336" i="1"/>
  <c r="N232" i="1"/>
  <c r="N219" i="1"/>
  <c r="N185" i="1"/>
  <c r="N172" i="1"/>
  <c r="N253" i="1"/>
  <c r="N71" i="1"/>
  <c r="N170" i="1"/>
  <c r="N252" i="1"/>
  <c r="N250" i="1"/>
  <c r="N91" i="1" l="1"/>
  <c r="N266" i="1"/>
  <c r="N329" i="1"/>
  <c r="N65" i="1"/>
  <c r="N138" i="1"/>
  <c r="N18" i="1"/>
  <c r="N333" i="1"/>
  <c r="N338" i="1"/>
  <c r="F339" i="1"/>
  <c r="N313" i="1"/>
  <c r="N327" i="1"/>
  <c r="N337" i="1"/>
  <c r="N31" i="1"/>
  <c r="N279" i="1"/>
  <c r="N332" i="1"/>
  <c r="N44" i="1"/>
  <c r="N331" i="1"/>
  <c r="N335" i="1"/>
</calcChain>
</file>

<file path=xl/sharedStrings.xml><?xml version="1.0" encoding="utf-8"?>
<sst xmlns="http://schemas.openxmlformats.org/spreadsheetml/2006/main" count="1383" uniqueCount="132">
  <si>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</si>
  <si>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</si>
  <si>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</si>
  <si>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</si>
  <si>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</si>
  <si>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</si>
  <si>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</si>
  <si>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</si>
  <si>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</si>
  <si>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</si>
  <si>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</si>
  <si>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</si>
  <si>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</si>
  <si>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</si>
  <si>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</si>
  <si>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</si>
  <si>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</si>
  <si>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</si>
  <si>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</si>
  <si>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</si>
  <si>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</si>
  <si>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</si>
  <si>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</si>
  <si>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</si>
  <si>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</si>
  <si>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</si>
  <si>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</si>
  <si>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</si>
  <si>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</si>
  <si>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</si>
  <si>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</si>
  <si>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</si>
  <si>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</si>
  <si>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</si>
  <si>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</si>
  <si>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</si>
  <si>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</si>
  <si>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</si>
  <si>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</si>
  <si>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</si>
  <si>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</si>
  <si>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</si>
  <si>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</si>
  <si>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</si>
  <si>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</si>
  <si>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</si>
  <si>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</si>
  <si>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</si>
  <si>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</si>
  <si>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</si>
  <si>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</si>
  <si>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</si>
  <si>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</si>
  <si>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</si>
  <si>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</si>
  <si>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</si>
  <si>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</si>
  <si>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</si>
  <si>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</si>
  <si>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</si>
  <si>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</si>
  <si>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</si>
  <si>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</si>
  <si>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</si>
  <si>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</si>
  <si>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</si>
  <si>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</si>
  <si>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</si>
  <si>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</si>
  <si>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</si>
  <si>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</si>
  <si>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</si>
  <si>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</si>
  <si>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</si>
  <si>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</si>
  <si>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</si>
  <si>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</si>
  <si>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</si>
  <si>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</si>
  <si>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</si>
  <si>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</si>
  <si>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</si>
  <si>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</si>
  <si>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</si>
  <si>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</si>
  <si>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</si>
  <si>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</si>
  <si>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</si>
  <si>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</si>
  <si>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</si>
  <si>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</si>
  <si>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</si>
  <si>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</si>
  <si>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</si>
  <si>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</si>
  <si>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</si>
  <si>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</si>
  <si>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</si>
  <si>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</si>
  <si>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</si>
  <si>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</si>
  <si>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</si>
  <si>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2" type="noConversion"/>
  </si>
  <si>
    <t>商业险</t>
    <phoneticPr fontId="42" type="noConversion"/>
  </si>
  <si>
    <t>累计承保出租车台数</t>
    <phoneticPr fontId="42" type="noConversion"/>
  </si>
  <si>
    <t>保费合计</t>
    <phoneticPr fontId="42" type="noConversion"/>
  </si>
  <si>
    <t>累计支付赔款（万元）</t>
    <phoneticPr fontId="42" type="noConversion"/>
  </si>
  <si>
    <t>简单赔付率</t>
    <phoneticPr fontId="42" type="noConversion"/>
  </si>
  <si>
    <t>笔数</t>
    <phoneticPr fontId="42" type="noConversion"/>
  </si>
  <si>
    <t>保费（万元）</t>
    <phoneticPr fontId="42" type="noConversion"/>
  </si>
  <si>
    <t>阳光</t>
  </si>
  <si>
    <t>永城</t>
  </si>
  <si>
    <t>安华</t>
  </si>
  <si>
    <t>英大</t>
  </si>
  <si>
    <t>融盛</t>
  </si>
  <si>
    <t>合计</t>
    <phoneticPr fontId="42" type="noConversion"/>
  </si>
  <si>
    <t>公司</t>
    <phoneticPr fontId="20" type="noConversion"/>
  </si>
  <si>
    <t>公司</t>
    <phoneticPr fontId="20" type="noConversion"/>
  </si>
  <si>
    <t>亚太财险</t>
  </si>
  <si>
    <t>2022年丹东市电销业务统计表</t>
    <phoneticPr fontId="20" type="noConversion"/>
  </si>
  <si>
    <t>2022年各财险公司摩托车交强险承保情况表</t>
    <phoneticPr fontId="20" type="noConversion"/>
  </si>
  <si>
    <t>太平财险</t>
    <phoneticPr fontId="20" type="noConversion"/>
  </si>
  <si>
    <t>2022年1-10月丹东市财产保险业务统计表</t>
    <phoneticPr fontId="20" type="noConversion"/>
  </si>
  <si>
    <t>（2022年1-10月）</t>
    <phoneticPr fontId="20" type="noConversion"/>
  </si>
  <si>
    <t>（2022年10月）</t>
    <phoneticPr fontId="20" type="noConversion"/>
  </si>
  <si>
    <t>东港市1-10月财产保险业务统计表</t>
    <phoneticPr fontId="20" type="noConversion"/>
  </si>
  <si>
    <t>财字3号表                                             （2022年1-10月）                                           单位：万元</t>
    <phoneticPr fontId="20" type="noConversion"/>
  </si>
  <si>
    <t>凤城市1-10月财产保险业务统计表</t>
    <phoneticPr fontId="20" type="noConversion"/>
  </si>
  <si>
    <t>宽甸县1-10月财产保险业务统计表</t>
    <phoneticPr fontId="20" type="noConversion"/>
  </si>
  <si>
    <t>2022年1-10月县域财产保险业务统计表</t>
    <phoneticPr fontId="20" type="noConversion"/>
  </si>
  <si>
    <r>
      <t>2022年</t>
    </r>
    <r>
      <rPr>
        <b/>
        <u/>
        <sz val="20"/>
        <rFont val="仿宋_GB2312"/>
        <charset val="134"/>
      </rPr>
      <t xml:space="preserve"> 10月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</si>
  <si>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r>
      <t>1—</t>
    </r>
    <r>
      <rPr>
        <b/>
        <u/>
        <sz val="20"/>
        <color theme="1"/>
        <rFont val="微软雅黑"/>
        <family val="2"/>
        <charset val="134"/>
      </rPr>
      <t xml:space="preserve"> 10  </t>
    </r>
    <r>
      <rPr>
        <b/>
        <sz val="20"/>
        <color theme="1"/>
        <rFont val="微软雅黑"/>
        <family val="2"/>
        <charset val="134"/>
      </rPr>
      <t>月“出租车”承保情况统计表</t>
    </r>
    <phoneticPr fontId="4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</si>
</sst>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</numFmts>
  <fonts count="5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b/>
      <u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13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29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16" fillId="0" borderId="11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>
      <alignment vertical="center"/>
    </xf>
    <xf numFmtId="0" fontId="46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2" fontId="50" fillId="0" borderId="4" xfId="0" applyNumberFormat="1" applyFont="1" applyBorder="1" applyAlignment="1">
      <alignment horizontal="center" vertical="center"/>
    </xf>
    <xf numFmtId="1" fontId="50" fillId="0" borderId="4" xfId="0" applyNumberFormat="1" applyFont="1" applyBorder="1" applyAlignment="1">
      <alignment horizontal="center" vertical="center"/>
    </xf>
    <xf numFmtId="180" fontId="50" fillId="3" borderId="4" xfId="0" applyNumberFormat="1" applyFont="1" applyFill="1" applyBorder="1" applyAlignment="1">
      <alignment horizontal="center" vertical="center"/>
    </xf>
    <xf numFmtId="180" fontId="50" fillId="0" borderId="4" xfId="0" applyNumberFormat="1" applyFont="1" applyBorder="1">
      <alignment vertical="center"/>
    </xf>
    <xf numFmtId="10" fontId="50" fillId="3" borderId="4" xfId="0" applyNumberFormat="1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7" fontId="50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6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workbookViewId="0">
      <selection activeCell="P15" sqref="P15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56" customWidth="1"/>
    <col min="7" max="7" width="9.125" style="8" customWidth="1"/>
    <col min="8" max="8" width="11.5" style="8" customWidth="1"/>
    <col min="9" max="12" width="9.125" style="8" customWidth="1"/>
    <col min="13" max="13" width="10.625" style="8" customWidth="1"/>
    <col min="14" max="14" width="9.125" style="156" customWidth="1"/>
    <col min="15" max="16384" width="9" style="8"/>
  </cols>
  <sheetData>
    <row r="1" spans="1:14" s="57" customFormat="1" ht="18.75">
      <c r="A1" s="223" t="s">
        <v>122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s="57" customFormat="1" ht="14.25" thickBot="1">
      <c r="B2" s="59" t="s">
        <v>0</v>
      </c>
      <c r="C2" s="58"/>
      <c r="D2" s="58"/>
      <c r="F2" s="148"/>
      <c r="G2" s="72" t="s">
        <v>123</v>
      </c>
      <c r="H2" s="58"/>
      <c r="I2" s="58"/>
      <c r="J2" s="58"/>
      <c r="K2" s="58"/>
      <c r="L2" s="59" t="s">
        <v>1</v>
      </c>
      <c r="N2" s="165"/>
    </row>
    <row r="3" spans="1:14" s="57" customFormat="1" ht="13.5" customHeight="1">
      <c r="A3" s="219" t="s">
        <v>116</v>
      </c>
      <c r="B3" s="162" t="s">
        <v>3</v>
      </c>
      <c r="C3" s="224" t="s">
        <v>4</v>
      </c>
      <c r="D3" s="224"/>
      <c r="E3" s="224"/>
      <c r="F3" s="225"/>
      <c r="G3" s="224" t="s">
        <v>5</v>
      </c>
      <c r="H3" s="224"/>
      <c r="I3" s="224" t="s">
        <v>6</v>
      </c>
      <c r="J3" s="224"/>
      <c r="K3" s="224"/>
      <c r="L3" s="224"/>
      <c r="M3" s="224"/>
      <c r="N3" s="227" t="s">
        <v>7</v>
      </c>
    </row>
    <row r="4" spans="1:14" s="57" customFormat="1">
      <c r="A4" s="220"/>
      <c r="B4" s="58" t="s">
        <v>8</v>
      </c>
      <c r="C4" s="226" t="s">
        <v>9</v>
      </c>
      <c r="D4" s="226" t="s">
        <v>10</v>
      </c>
      <c r="E4" s="226" t="s">
        <v>11</v>
      </c>
      <c r="F4" s="149" t="s">
        <v>12</v>
      </c>
      <c r="G4" s="226" t="s">
        <v>13</v>
      </c>
      <c r="H4" s="226" t="s">
        <v>14</v>
      </c>
      <c r="I4" s="209" t="s">
        <v>13</v>
      </c>
      <c r="J4" s="226" t="s">
        <v>15</v>
      </c>
      <c r="K4" s="226"/>
      <c r="L4" s="226"/>
      <c r="M4" s="209" t="s">
        <v>12</v>
      </c>
      <c r="N4" s="228"/>
    </row>
    <row r="5" spans="1:14" s="57" customFormat="1" ht="14.25" thickBot="1">
      <c r="A5" s="222"/>
      <c r="B5" s="163" t="s">
        <v>16</v>
      </c>
      <c r="C5" s="226"/>
      <c r="D5" s="226"/>
      <c r="E5" s="226"/>
      <c r="F5" s="149" t="s">
        <v>17</v>
      </c>
      <c r="G5" s="226"/>
      <c r="H5" s="226"/>
      <c r="I5" s="33" t="s">
        <v>18</v>
      </c>
      <c r="J5" s="209" t="s">
        <v>9</v>
      </c>
      <c r="K5" s="209" t="s">
        <v>10</v>
      </c>
      <c r="L5" s="209" t="s">
        <v>11</v>
      </c>
      <c r="M5" s="209" t="s">
        <v>17</v>
      </c>
      <c r="N5" s="210" t="s">
        <v>17</v>
      </c>
    </row>
    <row r="6" spans="1:14" s="57" customFormat="1" ht="13.5" customHeight="1">
      <c r="A6" s="219" t="s">
        <v>2</v>
      </c>
      <c r="B6" s="147" t="s">
        <v>19</v>
      </c>
      <c r="C6" s="73">
        <v>2978.0926380000001</v>
      </c>
      <c r="D6" s="73">
        <v>29722.321174000001</v>
      </c>
      <c r="E6" s="70">
        <v>24932.121778000001</v>
      </c>
      <c r="F6" s="150">
        <f t="shared" ref="F6:F30" si="0">(D6-E6)/E6*100</f>
        <v>19.212963255405128</v>
      </c>
      <c r="G6" s="71">
        <v>217229</v>
      </c>
      <c r="H6" s="71">
        <v>22809786.550000001</v>
      </c>
      <c r="I6" s="71">
        <v>20348</v>
      </c>
      <c r="J6" s="70">
        <v>1398.6692910000002</v>
      </c>
      <c r="K6" s="70">
        <v>14320.678146</v>
      </c>
      <c r="L6" s="70">
        <v>15809.962675999999</v>
      </c>
      <c r="M6" s="31">
        <f t="shared" ref="M6:M18" si="1">(K6-L6)/L6*100</f>
        <v>-9.4199117386961184</v>
      </c>
      <c r="N6" s="166">
        <f t="shared" ref="N6:N18" si="2">D6/D327*100</f>
        <v>37.289742536571282</v>
      </c>
    </row>
    <row r="7" spans="1:14" s="57" customFormat="1" ht="13.5" customHeight="1">
      <c r="A7" s="220"/>
      <c r="B7" s="147" t="s">
        <v>20</v>
      </c>
      <c r="C7" s="73">
        <v>966.28213800000003</v>
      </c>
      <c r="D7" s="73">
        <v>9551.7860259999998</v>
      </c>
      <c r="E7" s="71">
        <v>6405.4082440000002</v>
      </c>
      <c r="F7" s="150">
        <f t="shared" si="0"/>
        <v>49.120644026822774</v>
      </c>
      <c r="G7" s="71">
        <v>121895</v>
      </c>
      <c r="H7" s="71">
        <v>2547296.75</v>
      </c>
      <c r="I7" s="71">
        <v>11286</v>
      </c>
      <c r="J7" s="70">
        <v>529.45001400000001</v>
      </c>
      <c r="K7" s="70">
        <v>5360.6716610000003</v>
      </c>
      <c r="L7" s="70">
        <v>5824.2858310000001</v>
      </c>
      <c r="M7" s="31">
        <f t="shared" si="1"/>
        <v>-7.9600174760035713</v>
      </c>
      <c r="N7" s="166">
        <f t="shared" si="2"/>
        <v>36.993911197880372</v>
      </c>
    </row>
    <row r="8" spans="1:14" s="57" customFormat="1" ht="13.5" customHeight="1">
      <c r="A8" s="220"/>
      <c r="B8" s="147" t="s">
        <v>21</v>
      </c>
      <c r="C8" s="73">
        <v>77.858631000000102</v>
      </c>
      <c r="D8" s="73">
        <v>1342.0163500000001</v>
      </c>
      <c r="E8" s="71">
        <v>2275.1461669999999</v>
      </c>
      <c r="F8" s="150">
        <f t="shared" si="0"/>
        <v>-41.01406013093311</v>
      </c>
      <c r="G8" s="71">
        <v>1315</v>
      </c>
      <c r="H8" s="71">
        <v>1307164.67</v>
      </c>
      <c r="I8" s="71">
        <v>164</v>
      </c>
      <c r="J8" s="70">
        <v>32.546427999999935</v>
      </c>
      <c r="K8" s="70">
        <v>513.65932999999995</v>
      </c>
      <c r="L8" s="70">
        <v>3243.1533760000002</v>
      </c>
      <c r="M8" s="31">
        <f t="shared" si="1"/>
        <v>-84.161731794703755</v>
      </c>
      <c r="N8" s="166">
        <f t="shared" si="2"/>
        <v>42.162906868189978</v>
      </c>
    </row>
    <row r="9" spans="1:14" s="57" customFormat="1" ht="13.5" customHeight="1">
      <c r="A9" s="220"/>
      <c r="B9" s="147" t="s">
        <v>22</v>
      </c>
      <c r="C9" s="73">
        <v>128.74393499999999</v>
      </c>
      <c r="D9" s="73">
        <v>785.04250500000001</v>
      </c>
      <c r="E9" s="71">
        <v>621.02923699999997</v>
      </c>
      <c r="F9" s="150">
        <f t="shared" si="0"/>
        <v>26.409910875097825</v>
      </c>
      <c r="G9" s="71">
        <v>84526</v>
      </c>
      <c r="H9" s="71">
        <v>1022937.02</v>
      </c>
      <c r="I9" s="71">
        <v>2999</v>
      </c>
      <c r="J9" s="70">
        <v>25.356875000000002</v>
      </c>
      <c r="K9" s="70">
        <v>341.67604799999998</v>
      </c>
      <c r="L9" s="70">
        <v>348.22678500000001</v>
      </c>
      <c r="M9" s="31">
        <f t="shared" si="1"/>
        <v>-1.8811697669953868</v>
      </c>
      <c r="N9" s="166">
        <f t="shared" si="2"/>
        <v>35.532624676930425</v>
      </c>
    </row>
    <row r="10" spans="1:14" s="57" customFormat="1" ht="13.5" customHeight="1">
      <c r="A10" s="220"/>
      <c r="B10" s="147" t="s">
        <v>23</v>
      </c>
      <c r="C10" s="73">
        <v>7.4235309999999997</v>
      </c>
      <c r="D10" s="73">
        <v>141.702889</v>
      </c>
      <c r="E10" s="71">
        <v>112.600476</v>
      </c>
      <c r="F10" s="150">
        <f t="shared" si="0"/>
        <v>25.845728218768809</v>
      </c>
      <c r="G10" s="71">
        <v>3523</v>
      </c>
      <c r="H10" s="71">
        <v>257719.86</v>
      </c>
      <c r="I10" s="71">
        <v>20</v>
      </c>
      <c r="J10" s="70">
        <v>0</v>
      </c>
      <c r="K10" s="70">
        <v>26.153490999999999</v>
      </c>
      <c r="L10" s="70">
        <v>21.154066</v>
      </c>
      <c r="M10" s="31">
        <f t="shared" si="1"/>
        <v>23.633399839066392</v>
      </c>
      <c r="N10" s="166">
        <f t="shared" si="2"/>
        <v>46.28716905618716</v>
      </c>
    </row>
    <row r="11" spans="1:14" s="57" customFormat="1" ht="13.5" customHeight="1">
      <c r="A11" s="220"/>
      <c r="B11" s="147" t="s">
        <v>24</v>
      </c>
      <c r="C11" s="73">
        <v>-766.10190799999998</v>
      </c>
      <c r="D11" s="73">
        <v>4377.3034989999996</v>
      </c>
      <c r="E11" s="71">
        <v>3840.5358620000002</v>
      </c>
      <c r="F11" s="150">
        <f t="shared" si="0"/>
        <v>13.97637351368129</v>
      </c>
      <c r="G11" s="71">
        <v>11037</v>
      </c>
      <c r="H11" s="71">
        <v>4947757.6500000004</v>
      </c>
      <c r="I11" s="71">
        <v>604</v>
      </c>
      <c r="J11" s="70">
        <v>186.16160300000001</v>
      </c>
      <c r="K11" s="70">
        <v>2339.820181</v>
      </c>
      <c r="L11" s="70">
        <v>1684.50476</v>
      </c>
      <c r="M11" s="31">
        <f t="shared" si="1"/>
        <v>38.902556796574444</v>
      </c>
      <c r="N11" s="166">
        <f t="shared" si="2"/>
        <v>49.015840505592884</v>
      </c>
    </row>
    <row r="12" spans="1:14" s="57" customFormat="1" ht="13.5" customHeight="1">
      <c r="A12" s="220"/>
      <c r="B12" s="147" t="s">
        <v>25</v>
      </c>
      <c r="C12" s="73">
        <v>50.928899999999899</v>
      </c>
      <c r="D12" s="73">
        <v>8203.381453</v>
      </c>
      <c r="E12" s="73">
        <v>6398.8229179999998</v>
      </c>
      <c r="F12" s="150">
        <f t="shared" si="0"/>
        <v>28.201413886978273</v>
      </c>
      <c r="G12" s="73">
        <v>2668</v>
      </c>
      <c r="H12" s="73">
        <v>386262.93</v>
      </c>
      <c r="I12" s="73">
        <v>4005</v>
      </c>
      <c r="J12" s="70">
        <v>366.39401299999963</v>
      </c>
      <c r="K12" s="70">
        <v>3526.8145639999998</v>
      </c>
      <c r="L12" s="70">
        <v>3149.9656749999999</v>
      </c>
      <c r="M12" s="31">
        <f t="shared" si="1"/>
        <v>11.963587158771178</v>
      </c>
      <c r="N12" s="166">
        <f t="shared" si="2"/>
        <v>45.08205940251905</v>
      </c>
    </row>
    <row r="13" spans="1:14" s="58" customFormat="1" ht="13.5" customHeight="1">
      <c r="A13" s="220"/>
      <c r="B13" s="147" t="s">
        <v>26</v>
      </c>
      <c r="C13" s="73">
        <v>352.35020900000001</v>
      </c>
      <c r="D13" s="73">
        <v>4926.1273199999996</v>
      </c>
      <c r="E13" s="71">
        <v>6102.8490840000004</v>
      </c>
      <c r="F13" s="150">
        <f t="shared" si="0"/>
        <v>-19.281515040000631</v>
      </c>
      <c r="G13" s="71">
        <v>172161</v>
      </c>
      <c r="H13" s="71">
        <v>39982299.409999996</v>
      </c>
      <c r="I13" s="71">
        <v>10580</v>
      </c>
      <c r="J13" s="70">
        <v>250.08678400000008</v>
      </c>
      <c r="K13" s="70">
        <v>3227.369459</v>
      </c>
      <c r="L13" s="70">
        <v>3564.487948</v>
      </c>
      <c r="M13" s="31">
        <f t="shared" si="1"/>
        <v>-9.4576975407969588</v>
      </c>
      <c r="N13" s="166">
        <f t="shared" si="2"/>
        <v>27.317760153294699</v>
      </c>
    </row>
    <row r="14" spans="1:14" s="58" customFormat="1" ht="13.5" customHeight="1">
      <c r="A14" s="220"/>
      <c r="B14" s="147" t="s">
        <v>27</v>
      </c>
      <c r="C14" s="73">
        <v>12.123018999999999</v>
      </c>
      <c r="D14" s="73">
        <v>200.11339599999999</v>
      </c>
      <c r="E14" s="71">
        <v>-11.31</v>
      </c>
      <c r="F14" s="150">
        <f t="shared" si="0"/>
        <v>-1869.3492130857646</v>
      </c>
      <c r="G14" s="71">
        <v>42</v>
      </c>
      <c r="H14" s="71">
        <v>113509.87</v>
      </c>
      <c r="I14" s="71">
        <v>72</v>
      </c>
      <c r="J14" s="75">
        <v>7.596855000000005</v>
      </c>
      <c r="K14" s="70">
        <v>216.780115</v>
      </c>
      <c r="L14" s="70">
        <v>514.22441600000002</v>
      </c>
      <c r="M14" s="31">
        <f t="shared" si="1"/>
        <v>-57.843286266671548</v>
      </c>
      <c r="N14" s="166">
        <f t="shared" si="2"/>
        <v>6.0738471248663224</v>
      </c>
    </row>
    <row r="15" spans="1:14" s="58" customFormat="1" ht="13.5" customHeight="1">
      <c r="A15" s="220"/>
      <c r="B15" s="14" t="s">
        <v>28</v>
      </c>
      <c r="C15" s="73">
        <v>0</v>
      </c>
      <c r="D15" s="73">
        <v>123.91130200000001</v>
      </c>
      <c r="E15" s="74">
        <v>122.34397800000001</v>
      </c>
      <c r="F15" s="150">
        <f t="shared" si="0"/>
        <v>1.2810798092571416</v>
      </c>
      <c r="G15" s="74">
        <v>32</v>
      </c>
      <c r="H15" s="74">
        <v>28933.51</v>
      </c>
      <c r="I15" s="74">
        <v>0</v>
      </c>
      <c r="J15" s="75">
        <v>0</v>
      </c>
      <c r="K15" s="70"/>
      <c r="L15" s="70">
        <v>3.6790929999999999</v>
      </c>
      <c r="M15" s="31"/>
      <c r="N15" s="166">
        <f t="shared" si="2"/>
        <v>52.160784190906384</v>
      </c>
    </row>
    <row r="16" spans="1:14" s="58" customFormat="1" ht="13.5" customHeight="1">
      <c r="A16" s="220"/>
      <c r="B16" s="14" t="s">
        <v>29</v>
      </c>
      <c r="C16" s="73">
        <v>0</v>
      </c>
      <c r="D16" s="73">
        <v>6.3801629999999996</v>
      </c>
      <c r="E16" s="74">
        <v>35.169060000000002</v>
      </c>
      <c r="F16" s="150">
        <f t="shared" si="0"/>
        <v>-81.858591045652062</v>
      </c>
      <c r="G16" s="74">
        <v>5</v>
      </c>
      <c r="H16" s="74">
        <v>2352.36</v>
      </c>
      <c r="I16" s="74">
        <v>0</v>
      </c>
      <c r="J16" s="75">
        <v>0</v>
      </c>
      <c r="K16" s="70"/>
      <c r="L16" s="70">
        <v>0</v>
      </c>
      <c r="M16" s="31" t="e">
        <f>(K16-L16)/L16*100</f>
        <v>#DIV/0!</v>
      </c>
      <c r="N16" s="166">
        <f t="shared" si="2"/>
        <v>3.4805605756752485</v>
      </c>
    </row>
    <row r="17" spans="1:14" s="58" customFormat="1" ht="13.5" customHeight="1">
      <c r="A17" s="220"/>
      <c r="B17" s="14" t="s">
        <v>30</v>
      </c>
      <c r="C17" s="73">
        <v>11.768863</v>
      </c>
      <c r="D17" s="73">
        <v>68.811988999999997</v>
      </c>
      <c r="E17" s="74">
        <v>-169.52756400000001</v>
      </c>
      <c r="F17" s="150">
        <f t="shared" si="0"/>
        <v>-140.59044286155142</v>
      </c>
      <c r="G17" s="74">
        <v>2</v>
      </c>
      <c r="H17" s="74">
        <v>82073.25</v>
      </c>
      <c r="I17" s="74">
        <v>72</v>
      </c>
      <c r="J17" s="75">
        <v>7.596855000000005</v>
      </c>
      <c r="K17" s="70">
        <v>216.780115</v>
      </c>
      <c r="L17" s="70">
        <v>510.545323</v>
      </c>
      <c r="M17" s="31">
        <f t="shared" si="1"/>
        <v>-57.539496449368123</v>
      </c>
      <c r="N17" s="166">
        <f t="shared" si="2"/>
        <v>2.5981412856815931</v>
      </c>
    </row>
    <row r="18" spans="1:14" s="58" customFormat="1" ht="13.5" customHeight="1" thickBot="1">
      <c r="A18" s="221"/>
      <c r="B18" s="15" t="s">
        <v>31</v>
      </c>
      <c r="C18" s="16">
        <f>C6+C8+C9+C10+C11+C12+C13+C14</f>
        <v>2841.4189550000001</v>
      </c>
      <c r="D18" s="16">
        <f t="shared" ref="D18:K18" si="3">D6+D8+D9+D10+D11+D12+D13+D14</f>
        <v>49698.008586000004</v>
      </c>
      <c r="E18" s="16">
        <v>44271.795522</v>
      </c>
      <c r="F18" s="151">
        <f t="shared" si="0"/>
        <v>12.256591358043188</v>
      </c>
      <c r="G18" s="16">
        <f t="shared" si="3"/>
        <v>492501</v>
      </c>
      <c r="H18" s="16">
        <f t="shared" si="3"/>
        <v>70827437.960000008</v>
      </c>
      <c r="I18" s="16">
        <f t="shared" si="3"/>
        <v>38792</v>
      </c>
      <c r="J18" s="16">
        <f t="shared" si="3"/>
        <v>2266.8118489999997</v>
      </c>
      <c r="K18" s="16">
        <f t="shared" si="3"/>
        <v>24512.951334000001</v>
      </c>
      <c r="L18" s="16">
        <v>28335.679701999998</v>
      </c>
      <c r="M18" s="16">
        <f t="shared" si="1"/>
        <v>-13.490865256110935</v>
      </c>
      <c r="N18" s="167">
        <f t="shared" si="2"/>
        <v>37.127089151938456</v>
      </c>
    </row>
    <row r="19" spans="1:14" s="57" customFormat="1" ht="14.25" thickTop="1">
      <c r="A19" s="238" t="s">
        <v>32</v>
      </c>
      <c r="B19" s="18" t="s">
        <v>19</v>
      </c>
      <c r="C19" s="21">
        <v>873.9</v>
      </c>
      <c r="D19" s="21">
        <v>10210.06</v>
      </c>
      <c r="E19" s="20">
        <v>8215.8713729999999</v>
      </c>
      <c r="F19" s="152">
        <f t="shared" si="0"/>
        <v>24.272393474337314</v>
      </c>
      <c r="G19" s="20">
        <v>70205</v>
      </c>
      <c r="H19" s="20">
        <v>8673655.1300000008</v>
      </c>
      <c r="I19" s="20">
        <v>6349</v>
      </c>
      <c r="J19" s="20">
        <v>653.57404599999995</v>
      </c>
      <c r="K19" s="20">
        <v>4688.6099999999997</v>
      </c>
      <c r="L19" s="22">
        <v>4947.2586419999998</v>
      </c>
      <c r="M19" s="107">
        <f t="shared" ref="M19:M31" si="4">(K19-L19)/L19*100</f>
        <v>-5.2281204747249221</v>
      </c>
      <c r="N19" s="168">
        <f t="shared" ref="N19:N28" si="5">D19/D327*100</f>
        <v>12.809581945302243</v>
      </c>
    </row>
    <row r="20" spans="1:14" s="57" customFormat="1">
      <c r="A20" s="239"/>
      <c r="B20" s="147" t="s">
        <v>20</v>
      </c>
      <c r="C20" s="21">
        <v>285.16000000000003</v>
      </c>
      <c r="D20" s="21">
        <v>3260</v>
      </c>
      <c r="E20" s="20">
        <v>1701.1184000000001</v>
      </c>
      <c r="F20" s="150">
        <f t="shared" si="0"/>
        <v>91.638630209396354</v>
      </c>
      <c r="G20" s="20">
        <v>36239</v>
      </c>
      <c r="H20" s="20">
        <v>723740</v>
      </c>
      <c r="I20" s="20">
        <v>3173</v>
      </c>
      <c r="J20" s="20">
        <v>229.12548899999999</v>
      </c>
      <c r="K20" s="20">
        <v>1466.66</v>
      </c>
      <c r="L20" s="22">
        <v>1345.255799</v>
      </c>
      <c r="M20" s="31">
        <f t="shared" si="4"/>
        <v>9.0246182986348202</v>
      </c>
      <c r="N20" s="166">
        <f t="shared" si="5"/>
        <v>12.625926730018442</v>
      </c>
    </row>
    <row r="21" spans="1:14" s="57" customFormat="1">
      <c r="A21" s="239"/>
      <c r="B21" s="147" t="s">
        <v>21</v>
      </c>
      <c r="C21" s="21">
        <v>0.14000000000000001</v>
      </c>
      <c r="D21" s="21">
        <v>92.85</v>
      </c>
      <c r="E21" s="20">
        <v>89.910683000000006</v>
      </c>
      <c r="F21" s="150">
        <f t="shared" si="0"/>
        <v>3.2691521206662264</v>
      </c>
      <c r="G21" s="20">
        <v>69</v>
      </c>
      <c r="H21" s="20">
        <v>116567.81</v>
      </c>
      <c r="I21" s="20">
        <v>9</v>
      </c>
      <c r="J21" s="20">
        <v>3.4895320000000001</v>
      </c>
      <c r="K21" s="20">
        <v>26.25</v>
      </c>
      <c r="L21" s="22">
        <v>31.195969000000002</v>
      </c>
      <c r="M21" s="31">
        <f t="shared" si="4"/>
        <v>-15.854513126359373</v>
      </c>
      <c r="N21" s="166">
        <f t="shared" si="5"/>
        <v>2.9171223604775296</v>
      </c>
    </row>
    <row r="22" spans="1:14" s="57" customFormat="1">
      <c r="A22" s="239"/>
      <c r="B22" s="147" t="s">
        <v>22</v>
      </c>
      <c r="C22" s="21">
        <v>35.270000000000003</v>
      </c>
      <c r="D22" s="21">
        <v>299.19</v>
      </c>
      <c r="E22" s="20">
        <v>107.48140600000001</v>
      </c>
      <c r="F22" s="150">
        <f t="shared" si="0"/>
        <v>178.36442705261967</v>
      </c>
      <c r="G22" s="20">
        <v>30223</v>
      </c>
      <c r="H22" s="20">
        <v>634376.51</v>
      </c>
      <c r="I22" s="20">
        <v>43</v>
      </c>
      <c r="J22" s="20">
        <v>6.6872000000003595E-2</v>
      </c>
      <c r="K22" s="20">
        <v>36.520000000000003</v>
      </c>
      <c r="L22" s="22">
        <v>62.345095000000001</v>
      </c>
      <c r="M22" s="31">
        <f t="shared" si="4"/>
        <v>-41.422817625027278</v>
      </c>
      <c r="N22" s="166">
        <f t="shared" si="5"/>
        <v>13.541949524237307</v>
      </c>
    </row>
    <row r="23" spans="1:14" s="57" customFormat="1">
      <c r="A23" s="239"/>
      <c r="B23" s="147" t="s">
        <v>23</v>
      </c>
      <c r="C23" s="21">
        <v>0.3</v>
      </c>
      <c r="D23" s="21">
        <v>1.34</v>
      </c>
      <c r="E23" s="20">
        <v>16.191654</v>
      </c>
      <c r="F23" s="150">
        <f t="shared" si="0"/>
        <v>-91.72413145686042</v>
      </c>
      <c r="G23" s="20">
        <v>16</v>
      </c>
      <c r="H23" s="20">
        <v>1335.08</v>
      </c>
      <c r="I23" s="20">
        <v>1</v>
      </c>
      <c r="J23" s="20"/>
      <c r="K23" s="20"/>
      <c r="L23" s="22"/>
      <c r="M23" s="31" t="e">
        <f t="shared" si="4"/>
        <v>#DIV/0!</v>
      </c>
      <c r="N23" s="166">
        <f t="shared" si="5"/>
        <v>0.43771024693286809</v>
      </c>
    </row>
    <row r="24" spans="1:14" s="57" customFormat="1">
      <c r="A24" s="239"/>
      <c r="B24" s="147" t="s">
        <v>24</v>
      </c>
      <c r="C24" s="21">
        <v>25.7</v>
      </c>
      <c r="D24" s="21">
        <v>298.29000000000002</v>
      </c>
      <c r="E24" s="20">
        <v>349.59634699999998</v>
      </c>
      <c r="F24" s="150">
        <f t="shared" si="0"/>
        <v>-14.67588189644326</v>
      </c>
      <c r="G24" s="20">
        <v>13600</v>
      </c>
      <c r="H24" s="20">
        <v>592599.38</v>
      </c>
      <c r="I24" s="20">
        <v>87</v>
      </c>
      <c r="J24" s="20">
        <v>47.948051999999997</v>
      </c>
      <c r="K24" s="20">
        <v>161.36000000000001</v>
      </c>
      <c r="L24" s="22">
        <v>121.298562</v>
      </c>
      <c r="M24" s="31">
        <f t="shared" si="4"/>
        <v>33.027133495613917</v>
      </c>
      <c r="N24" s="166">
        <f t="shared" si="5"/>
        <v>3.3401693685972367</v>
      </c>
    </row>
    <row r="25" spans="1:14" s="57" customFormat="1">
      <c r="A25" s="239"/>
      <c r="B25" s="147" t="s">
        <v>25</v>
      </c>
      <c r="C25" s="20">
        <v>27.03</v>
      </c>
      <c r="D25" s="20">
        <v>1383.32</v>
      </c>
      <c r="E25" s="20">
        <v>862.097397</v>
      </c>
      <c r="F25" s="150">
        <f t="shared" si="0"/>
        <v>60.459827951435038</v>
      </c>
      <c r="G25" s="22">
        <v>811</v>
      </c>
      <c r="H25" s="22">
        <v>95848.91</v>
      </c>
      <c r="I25" s="22">
        <v>556</v>
      </c>
      <c r="J25" s="22">
        <v>25.561055</v>
      </c>
      <c r="K25" s="22">
        <v>57.17</v>
      </c>
      <c r="L25" s="22">
        <v>21.623421</v>
      </c>
      <c r="M25" s="31"/>
      <c r="N25" s="166">
        <f t="shared" si="5"/>
        <v>7.6020985699606056</v>
      </c>
    </row>
    <row r="26" spans="1:14" s="58" customFormat="1">
      <c r="A26" s="239"/>
      <c r="B26" s="147" t="s">
        <v>26</v>
      </c>
      <c r="C26" s="20">
        <v>67.680000000000007</v>
      </c>
      <c r="D26" s="20">
        <v>8442.39</v>
      </c>
      <c r="E26" s="20">
        <v>5954.1</v>
      </c>
      <c r="F26" s="150">
        <f t="shared" si="0"/>
        <v>41.79120270066003</v>
      </c>
      <c r="G26" s="20">
        <v>216779</v>
      </c>
      <c r="H26" s="20">
        <v>35532490.917999998</v>
      </c>
      <c r="I26" s="20">
        <v>16209</v>
      </c>
      <c r="J26" s="20">
        <v>341.48371799999899</v>
      </c>
      <c r="K26" s="20">
        <v>4446.32</v>
      </c>
      <c r="L26" s="22">
        <v>2944.92787</v>
      </c>
      <c r="M26" s="31">
        <f t="shared" si="4"/>
        <v>50.982305722822332</v>
      </c>
      <c r="N26" s="166">
        <f t="shared" si="5"/>
        <v>46.817138526694364</v>
      </c>
    </row>
    <row r="27" spans="1:14" s="58" customFormat="1">
      <c r="A27" s="239"/>
      <c r="B27" s="147" t="s">
        <v>27</v>
      </c>
      <c r="C27" s="132">
        <v>0.56999999999999995</v>
      </c>
      <c r="D27" s="132">
        <v>47.2</v>
      </c>
      <c r="E27" s="20">
        <v>12.62</v>
      </c>
      <c r="F27" s="150">
        <f t="shared" si="0"/>
        <v>274.00950871632335</v>
      </c>
      <c r="G27" s="20">
        <v>27</v>
      </c>
      <c r="H27" s="20">
        <v>8565.08</v>
      </c>
      <c r="I27" s="20"/>
      <c r="J27" s="20"/>
      <c r="K27" s="20"/>
      <c r="L27" s="20"/>
      <c r="M27" s="31"/>
      <c r="N27" s="166">
        <f t="shared" si="5"/>
        <v>1.4326156570432218</v>
      </c>
    </row>
    <row r="28" spans="1:14" s="58" customFormat="1">
      <c r="A28" s="239"/>
      <c r="B28" s="14" t="s">
        <v>28</v>
      </c>
      <c r="C28" s="40"/>
      <c r="D28" s="40">
        <v>34.46</v>
      </c>
      <c r="E28" s="40">
        <v>6.9773589999999999</v>
      </c>
      <c r="F28" s="150">
        <f t="shared" si="0"/>
        <v>393.88314403773694</v>
      </c>
      <c r="G28" s="40">
        <v>19</v>
      </c>
      <c r="H28" s="40">
        <v>2457</v>
      </c>
      <c r="I28" s="40"/>
      <c r="J28" s="40"/>
      <c r="K28" s="40"/>
      <c r="L28" s="40"/>
      <c r="M28" s="31"/>
      <c r="N28" s="166">
        <f t="shared" si="5"/>
        <v>14.506026441547954</v>
      </c>
    </row>
    <row r="29" spans="1:14" s="58" customFormat="1">
      <c r="A29" s="239"/>
      <c r="B29" s="14" t="s">
        <v>29</v>
      </c>
      <c r="C29" s="40">
        <v>0.56999999999999995</v>
      </c>
      <c r="D29" s="40">
        <v>12.16</v>
      </c>
      <c r="E29" s="40">
        <v>4.2218939999999998</v>
      </c>
      <c r="F29" s="150">
        <f t="shared" si="0"/>
        <v>188.02238995105043</v>
      </c>
      <c r="G29" s="40">
        <v>7</v>
      </c>
      <c r="H29" s="40">
        <v>6073.44</v>
      </c>
      <c r="I29" s="40"/>
      <c r="J29" s="40"/>
      <c r="K29" s="40"/>
      <c r="L29" s="40"/>
      <c r="M29" s="31"/>
      <c r="N29" s="166">
        <f>D29/D337*100</f>
        <v>6.6336262255699454</v>
      </c>
    </row>
    <row r="30" spans="1:14" s="58" customFormat="1">
      <c r="A30" s="239"/>
      <c r="B30" s="14" t="s">
        <v>30</v>
      </c>
      <c r="C30" s="132"/>
      <c r="D30" s="132">
        <v>0.57999999999999996</v>
      </c>
      <c r="E30" s="40">
        <v>1.424821068</v>
      </c>
      <c r="F30" s="150">
        <f t="shared" si="0"/>
        <v>-59.293134202869609</v>
      </c>
      <c r="G30" s="40">
        <v>1</v>
      </c>
      <c r="H30" s="20">
        <v>34.64</v>
      </c>
      <c r="I30" s="40"/>
      <c r="J30" s="40"/>
      <c r="K30" s="40"/>
      <c r="L30" s="40"/>
      <c r="M30" s="31"/>
      <c r="N30" s="166">
        <f>D30/D338*100</f>
        <v>2.1899119144707824E-2</v>
      </c>
    </row>
    <row r="31" spans="1:14" s="58" customFormat="1" ht="14.25" thickBot="1">
      <c r="A31" s="240"/>
      <c r="B31" s="15" t="s">
        <v>31</v>
      </c>
      <c r="C31" s="16">
        <f>C19+C21+C22+C23+C24+C25+C26+C27</f>
        <v>1030.5899999999999</v>
      </c>
      <c r="D31" s="16">
        <f>D19+D21+D22+D23+D24+D25+D26+D27</f>
        <v>20774.640000000003</v>
      </c>
      <c r="E31" s="16">
        <v>15607.868860000002</v>
      </c>
      <c r="F31" s="151">
        <f t="shared" ref="F31:F43" si="6">(D31-E31)/E31*100</f>
        <v>33.1036298827539</v>
      </c>
      <c r="G31" s="16">
        <f t="shared" ref="G31:K31" si="7">G19+G21+G22+G23+G24+G25+G26+G27</f>
        <v>331730</v>
      </c>
      <c r="H31" s="16">
        <f t="shared" si="7"/>
        <v>45655438.817999996</v>
      </c>
      <c r="I31" s="16">
        <f t="shared" si="7"/>
        <v>23254</v>
      </c>
      <c r="J31" s="16">
        <f t="shared" si="7"/>
        <v>1072.123274999999</v>
      </c>
      <c r="K31" s="16">
        <f t="shared" si="7"/>
        <v>9416.23</v>
      </c>
      <c r="L31" s="16">
        <v>8128.6495589999995</v>
      </c>
      <c r="M31" s="16">
        <f t="shared" si="4"/>
        <v>15.840028920602162</v>
      </c>
      <c r="N31" s="167">
        <f>D31/D339*100</f>
        <v>15.519775003554241</v>
      </c>
    </row>
    <row r="32" spans="1:14" s="57" customFormat="1" ht="14.25" thickTop="1">
      <c r="A32" s="238" t="s">
        <v>33</v>
      </c>
      <c r="B32" s="147" t="s">
        <v>19</v>
      </c>
      <c r="C32" s="95">
        <v>2160.6609989999961</v>
      </c>
      <c r="D32" s="95">
        <v>19216.656159999999</v>
      </c>
      <c r="E32" s="88">
        <v>16198.819772999999</v>
      </c>
      <c r="F32" s="26">
        <f t="shared" si="6"/>
        <v>18.629976932208933</v>
      </c>
      <c r="G32" s="71">
        <v>141361</v>
      </c>
      <c r="H32" s="95">
        <v>23204380.495131999</v>
      </c>
      <c r="I32" s="71">
        <v>9255</v>
      </c>
      <c r="J32" s="95">
        <v>1293.859391</v>
      </c>
      <c r="K32" s="95">
        <v>10435.360071999999</v>
      </c>
      <c r="L32" s="95">
        <v>10072.314784</v>
      </c>
      <c r="M32" s="31">
        <f t="shared" ref="M32:M40" si="8">(K32-L32)/L32*100</f>
        <v>3.6043878272817826</v>
      </c>
      <c r="N32" s="166">
        <f t="shared" ref="N32:N43" si="9">D32/D327*100</f>
        <v>24.109293363233629</v>
      </c>
    </row>
    <row r="33" spans="1:14" s="57" customFormat="1">
      <c r="A33" s="239"/>
      <c r="B33" s="147" t="s">
        <v>20</v>
      </c>
      <c r="C33" s="95">
        <v>729.26353800000015</v>
      </c>
      <c r="D33" s="95">
        <v>5913.1896459999998</v>
      </c>
      <c r="E33" s="88">
        <v>3949.5278520000002</v>
      </c>
      <c r="F33" s="26">
        <f t="shared" si="6"/>
        <v>49.71889976685749</v>
      </c>
      <c r="G33" s="71">
        <v>61941</v>
      </c>
      <c r="H33" s="95">
        <v>1416680</v>
      </c>
      <c r="I33" s="71">
        <v>6901</v>
      </c>
      <c r="J33" s="95">
        <v>521.85751300000038</v>
      </c>
      <c r="K33" s="95">
        <v>3529.5540200000005</v>
      </c>
      <c r="L33" s="95">
        <v>2692.3200929999998</v>
      </c>
      <c r="M33" s="31">
        <f t="shared" si="8"/>
        <v>31.097116913282303</v>
      </c>
      <c r="N33" s="166">
        <f t="shared" si="9"/>
        <v>22.901686874570455</v>
      </c>
    </row>
    <row r="34" spans="1:14" s="57" customFormat="1">
      <c r="A34" s="239"/>
      <c r="B34" s="147" t="s">
        <v>21</v>
      </c>
      <c r="C34" s="95">
        <v>8.8168739999999843</v>
      </c>
      <c r="D34" s="95">
        <v>687.55158399999993</v>
      </c>
      <c r="E34" s="88">
        <v>216.108035</v>
      </c>
      <c r="F34" s="26">
        <f t="shared" si="6"/>
        <v>218.15179107060962</v>
      </c>
      <c r="G34" s="71">
        <v>264</v>
      </c>
      <c r="H34" s="95">
        <v>566517.5919</v>
      </c>
      <c r="I34" s="71">
        <v>98</v>
      </c>
      <c r="J34" s="95">
        <v>1.1835859999999769</v>
      </c>
      <c r="K34" s="95">
        <v>118.28421599999999</v>
      </c>
      <c r="L34" s="95">
        <v>28.064640000000001</v>
      </c>
      <c r="M34" s="31">
        <f t="shared" si="8"/>
        <v>321.4706335089279</v>
      </c>
      <c r="N34" s="166">
        <f t="shared" si="9"/>
        <v>21.601207320066177</v>
      </c>
    </row>
    <row r="35" spans="1:14" s="57" customFormat="1">
      <c r="A35" s="239"/>
      <c r="B35" s="147" t="s">
        <v>22</v>
      </c>
      <c r="C35" s="95">
        <v>85.848867000000041</v>
      </c>
      <c r="D35" s="95">
        <v>555.73274600000002</v>
      </c>
      <c r="E35" s="88">
        <v>86.164997</v>
      </c>
      <c r="F35" s="26">
        <f t="shared" si="6"/>
        <v>544.96346004631096</v>
      </c>
      <c r="G35" s="71">
        <v>35311</v>
      </c>
      <c r="H35" s="95">
        <v>2937589.1420999998</v>
      </c>
      <c r="I35" s="71">
        <v>734</v>
      </c>
      <c r="J35" s="95">
        <v>5.2847070000000045</v>
      </c>
      <c r="K35" s="95">
        <v>66.243369000000001</v>
      </c>
      <c r="L35" s="95">
        <v>34.610695</v>
      </c>
      <c r="M35" s="31">
        <f t="shared" si="8"/>
        <v>91.395662525701965</v>
      </c>
      <c r="N35" s="166">
        <f t="shared" si="9"/>
        <v>25.1535973638751</v>
      </c>
    </row>
    <row r="36" spans="1:14" s="57" customFormat="1">
      <c r="A36" s="239"/>
      <c r="B36" s="147" t="s">
        <v>23</v>
      </c>
      <c r="C36" s="95">
        <v>2.5359770000000026</v>
      </c>
      <c r="D36" s="95">
        <v>57.518898</v>
      </c>
      <c r="E36" s="88">
        <v>53.031265000000005</v>
      </c>
      <c r="F36" s="26">
        <f t="shared" si="6"/>
        <v>8.4622401521064887</v>
      </c>
      <c r="G36" s="71">
        <v>1583</v>
      </c>
      <c r="H36" s="95">
        <v>134655.76216700001</v>
      </c>
      <c r="I36" s="71">
        <v>12</v>
      </c>
      <c r="J36" s="95">
        <v>6.0266999999996074E-2</v>
      </c>
      <c r="K36" s="95">
        <v>25.353317999999998</v>
      </c>
      <c r="L36" s="95">
        <v>7.8725380000000005</v>
      </c>
      <c r="M36" s="31">
        <f t="shared" si="8"/>
        <v>222.04757855725808</v>
      </c>
      <c r="N36" s="166">
        <f t="shared" si="9"/>
        <v>18.788515706631681</v>
      </c>
    </row>
    <row r="37" spans="1:14" s="57" customFormat="1">
      <c r="A37" s="239"/>
      <c r="B37" s="147" t="s">
        <v>24</v>
      </c>
      <c r="C37" s="95">
        <v>49.701738999999861</v>
      </c>
      <c r="D37" s="95">
        <v>1151.3951159999999</v>
      </c>
      <c r="E37" s="88">
        <v>904.92101199999991</v>
      </c>
      <c r="F37" s="26">
        <f t="shared" si="6"/>
        <v>27.237084865037925</v>
      </c>
      <c r="G37" s="71">
        <v>5697</v>
      </c>
      <c r="H37" s="95">
        <v>913819.54604699998</v>
      </c>
      <c r="I37" s="71">
        <v>243</v>
      </c>
      <c r="J37" s="95">
        <v>35.068520999999919</v>
      </c>
      <c r="K37" s="95">
        <v>657.18467499999997</v>
      </c>
      <c r="L37" s="95">
        <v>411.998109</v>
      </c>
      <c r="M37" s="31">
        <f t="shared" si="8"/>
        <v>59.511575573760702</v>
      </c>
      <c r="N37" s="166">
        <f t="shared" si="9"/>
        <v>12.89300579173174</v>
      </c>
    </row>
    <row r="38" spans="1:14" s="57" customFormat="1">
      <c r="A38" s="239"/>
      <c r="B38" s="147" t="s">
        <v>25</v>
      </c>
      <c r="C38" s="95">
        <v>303.054464</v>
      </c>
      <c r="D38" s="95">
        <v>757.62682500000005</v>
      </c>
      <c r="E38" s="88">
        <v>264.96949999999998</v>
      </c>
      <c r="F38" s="26">
        <f t="shared" si="6"/>
        <v>185.9298239986112</v>
      </c>
      <c r="G38" s="73">
        <v>49</v>
      </c>
      <c r="H38" s="95">
        <v>18642.128269999997</v>
      </c>
      <c r="I38" s="73">
        <v>0</v>
      </c>
      <c r="J38" s="95">
        <v>0.14568800000000337</v>
      </c>
      <c r="K38" s="95">
        <v>30.014145000000003</v>
      </c>
      <c r="L38" s="95">
        <v>2.4815</v>
      </c>
      <c r="M38" s="31"/>
      <c r="N38" s="166">
        <f t="shared" si="9"/>
        <v>4.1635730003876867</v>
      </c>
    </row>
    <row r="39" spans="1:14" s="58" customFormat="1">
      <c r="A39" s="239"/>
      <c r="B39" s="147" t="s">
        <v>26</v>
      </c>
      <c r="C39" s="95">
        <v>130.60641600000395</v>
      </c>
      <c r="D39" s="95">
        <v>1723.4153360000012</v>
      </c>
      <c r="E39" s="88">
        <v>2031.7396210000006</v>
      </c>
      <c r="F39" s="26">
        <f t="shared" si="6"/>
        <v>-15.175383785066195</v>
      </c>
      <c r="G39" s="71">
        <v>175984</v>
      </c>
      <c r="H39" s="95">
        <v>71999540.27700001</v>
      </c>
      <c r="I39" s="71">
        <v>344</v>
      </c>
      <c r="J39" s="95">
        <v>12.144026000001816</v>
      </c>
      <c r="K39" s="95">
        <v>424.47202100000095</v>
      </c>
      <c r="L39" s="95">
        <v>446.65332099999915</v>
      </c>
      <c r="M39" s="31">
        <f t="shared" si="8"/>
        <v>-4.9661110658121013</v>
      </c>
      <c r="N39" s="166">
        <f t="shared" si="9"/>
        <v>9.5571721425498666</v>
      </c>
    </row>
    <row r="40" spans="1:14" s="58" customFormat="1">
      <c r="A40" s="239"/>
      <c r="B40" s="147" t="s">
        <v>27</v>
      </c>
      <c r="C40" s="95">
        <v>40.881514999999979</v>
      </c>
      <c r="D40" s="95">
        <v>312.65345299999996</v>
      </c>
      <c r="E40" s="88">
        <v>129.07458399999999</v>
      </c>
      <c r="F40" s="26">
        <f t="shared" si="6"/>
        <v>142.22696933115816</v>
      </c>
      <c r="G40" s="71">
        <v>23774</v>
      </c>
      <c r="H40" s="95">
        <v>121270.452621</v>
      </c>
      <c r="I40" s="71">
        <v>-0.68513601000000124</v>
      </c>
      <c r="J40" s="95">
        <v>2.2799109999999994</v>
      </c>
      <c r="K40" s="95">
        <v>3.7280269999999995</v>
      </c>
      <c r="L40" s="95">
        <v>-11.841474</v>
      </c>
      <c r="M40" s="31">
        <f t="shared" si="8"/>
        <v>-131.48279513175473</v>
      </c>
      <c r="N40" s="166">
        <f t="shared" si="9"/>
        <v>9.4896659321276911</v>
      </c>
    </row>
    <row r="41" spans="1:14" s="58" customFormat="1">
      <c r="A41" s="239"/>
      <c r="B41" s="14" t="s">
        <v>28</v>
      </c>
      <c r="C41" s="95">
        <v>0</v>
      </c>
      <c r="D41" s="95">
        <v>58.440893000000003</v>
      </c>
      <c r="E41" s="88">
        <v>28.467169999999999</v>
      </c>
      <c r="F41" s="26">
        <f t="shared" si="6"/>
        <v>105.29224717455233</v>
      </c>
      <c r="G41" s="71">
        <v>13</v>
      </c>
      <c r="H41" s="95">
        <v>24778.789843999999</v>
      </c>
      <c r="I41" s="74">
        <v>-1.2460000000000007E-15</v>
      </c>
      <c r="J41" s="95">
        <v>0</v>
      </c>
      <c r="K41" s="95">
        <v>0</v>
      </c>
      <c r="L41" s="95">
        <v>0</v>
      </c>
      <c r="M41" s="31"/>
      <c r="N41" s="166">
        <f t="shared" si="9"/>
        <v>24.600845592735773</v>
      </c>
    </row>
    <row r="42" spans="1:14" s="58" customFormat="1">
      <c r="A42" s="239"/>
      <c r="B42" s="14" t="s">
        <v>29</v>
      </c>
      <c r="C42" s="95">
        <v>0</v>
      </c>
      <c r="D42" s="95">
        <v>37.661885999999996</v>
      </c>
      <c r="E42" s="88">
        <v>0.83092299999999997</v>
      </c>
      <c r="F42" s="26">
        <f t="shared" si="6"/>
        <v>4432.5362277852455</v>
      </c>
      <c r="G42" s="71">
        <v>6</v>
      </c>
      <c r="H42" s="95">
        <v>10237.566500000001</v>
      </c>
      <c r="I42" s="74">
        <v>2.0819900000000001E-3</v>
      </c>
      <c r="J42" s="95">
        <v>0</v>
      </c>
      <c r="K42" s="95">
        <v>0</v>
      </c>
      <c r="L42" s="95">
        <v>0</v>
      </c>
      <c r="M42" s="31" t="e">
        <f>(K42-L42)/L42*100</f>
        <v>#DIV/0!</v>
      </c>
      <c r="N42" s="166">
        <f t="shared" si="9"/>
        <v>20.545631140956051</v>
      </c>
    </row>
    <row r="43" spans="1:14" s="58" customFormat="1">
      <c r="A43" s="239"/>
      <c r="B43" s="14" t="s">
        <v>30</v>
      </c>
      <c r="C43" s="95">
        <v>0.38818000000000019</v>
      </c>
      <c r="D43" s="95">
        <v>4.450348</v>
      </c>
      <c r="E43" s="88">
        <v>6.1754089999999993</v>
      </c>
      <c r="F43" s="26">
        <f t="shared" si="6"/>
        <v>-27.934360299050631</v>
      </c>
      <c r="G43" s="71">
        <v>11</v>
      </c>
      <c r="H43" s="95">
        <v>153.235277</v>
      </c>
      <c r="I43" s="74">
        <v>0</v>
      </c>
      <c r="J43" s="95">
        <v>0</v>
      </c>
      <c r="K43" s="95">
        <v>0</v>
      </c>
      <c r="L43" s="95">
        <v>0</v>
      </c>
      <c r="M43" s="31" t="e">
        <f>(K43-L43)/L43*100</f>
        <v>#DIV/0!</v>
      </c>
      <c r="N43" s="166">
        <f t="shared" si="9"/>
        <v>0.16803224325415894</v>
      </c>
    </row>
    <row r="44" spans="1:14" s="58" customFormat="1" ht="14.25" thickBot="1">
      <c r="A44" s="240"/>
      <c r="B44" s="15" t="s">
        <v>31</v>
      </c>
      <c r="C44" s="16">
        <f t="shared" ref="C44:K44" si="10">C32+C34+C35+C36+C37+C38+C39+C40</f>
        <v>2782.1068510000005</v>
      </c>
      <c r="D44" s="16">
        <f t="shared" si="10"/>
        <v>24462.550117999999</v>
      </c>
      <c r="E44" s="16">
        <v>19884.828787000002</v>
      </c>
      <c r="F44" s="151">
        <f>(D44-E44)/E44*100</f>
        <v>23.021175490295139</v>
      </c>
      <c r="G44" s="16">
        <f t="shared" si="10"/>
        <v>384023</v>
      </c>
      <c r="H44" s="16">
        <f t="shared" si="10"/>
        <v>99896415.395236999</v>
      </c>
      <c r="I44" s="16">
        <f t="shared" si="10"/>
        <v>10685.314863989999</v>
      </c>
      <c r="J44" s="16">
        <f t="shared" si="10"/>
        <v>1350.0260970000018</v>
      </c>
      <c r="K44" s="16">
        <f t="shared" si="10"/>
        <v>11760.639842999999</v>
      </c>
      <c r="L44" s="16">
        <v>10992.154112999999</v>
      </c>
      <c r="M44" s="16">
        <f t="shared" ref="M44" si="11">(K44-L44)/L44*100</f>
        <v>6.9912204841737227</v>
      </c>
      <c r="N44" s="167">
        <f>D44/D339*100</f>
        <v>18.274842492795504</v>
      </c>
    </row>
    <row r="45" spans="1:14" s="57" customFormat="1" ht="14.25" thickTop="1">
      <c r="A45" s="60"/>
      <c r="B45" s="7"/>
      <c r="C45" s="116"/>
      <c r="D45" s="116"/>
      <c r="E45" s="116"/>
      <c r="F45" s="153"/>
      <c r="G45" s="116"/>
      <c r="H45" s="116"/>
      <c r="I45" s="116"/>
      <c r="J45" s="116"/>
      <c r="K45" s="116"/>
      <c r="L45" s="116"/>
      <c r="M45" s="116"/>
      <c r="N45" s="165"/>
    </row>
    <row r="46" spans="1:14" s="57" customFormat="1">
      <c r="A46" s="60"/>
      <c r="B46" s="7"/>
      <c r="C46" s="116"/>
      <c r="D46" s="116"/>
      <c r="E46" s="116"/>
      <c r="F46" s="153"/>
      <c r="G46" s="116"/>
      <c r="H46" s="116"/>
      <c r="I46" s="116"/>
      <c r="J46" s="116"/>
      <c r="K46" s="116"/>
      <c r="L46" s="116"/>
      <c r="M46" s="116"/>
      <c r="N46" s="165"/>
    </row>
    <row r="48" spans="1:14" s="57" customFormat="1" ht="18.75">
      <c r="A48" s="223" t="str">
        <f>A1</f>
        <v>2022年1-10月丹东市财产保险业务统计表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</row>
    <row r="49" spans="1:14" s="57" customFormat="1" ht="14.25" thickBot="1">
      <c r="B49" s="59" t="s">
        <v>0</v>
      </c>
      <c r="C49" s="58"/>
      <c r="D49" s="58"/>
      <c r="F49" s="148"/>
      <c r="G49" s="72" t="str">
        <f>G2</f>
        <v>（2022年1-10月）</v>
      </c>
      <c r="H49" s="58"/>
      <c r="I49" s="58"/>
      <c r="J49" s="58"/>
      <c r="K49" s="58"/>
      <c r="L49" s="59" t="s">
        <v>1</v>
      </c>
      <c r="N49" s="165"/>
    </row>
    <row r="50" spans="1:14" ht="13.5" customHeight="1">
      <c r="A50" s="219" t="s">
        <v>116</v>
      </c>
      <c r="B50" s="9" t="s">
        <v>3</v>
      </c>
      <c r="C50" s="229" t="s">
        <v>4</v>
      </c>
      <c r="D50" s="230"/>
      <c r="E50" s="230"/>
      <c r="F50" s="231"/>
      <c r="G50" s="224" t="s">
        <v>5</v>
      </c>
      <c r="H50" s="224"/>
      <c r="I50" s="224" t="s">
        <v>6</v>
      </c>
      <c r="J50" s="224"/>
      <c r="K50" s="224"/>
      <c r="L50" s="224"/>
      <c r="M50" s="224"/>
      <c r="N50" s="227" t="s">
        <v>7</v>
      </c>
    </row>
    <row r="51" spans="1:14">
      <c r="A51" s="220"/>
      <c r="B51" s="10" t="s">
        <v>8</v>
      </c>
      <c r="C51" s="232" t="s">
        <v>9</v>
      </c>
      <c r="D51" s="232" t="s">
        <v>10</v>
      </c>
      <c r="E51" s="232" t="s">
        <v>11</v>
      </c>
      <c r="F51" s="154" t="s">
        <v>12</v>
      </c>
      <c r="G51" s="226" t="s">
        <v>13</v>
      </c>
      <c r="H51" s="226" t="s">
        <v>14</v>
      </c>
      <c r="I51" s="209" t="s">
        <v>13</v>
      </c>
      <c r="J51" s="226" t="s">
        <v>15</v>
      </c>
      <c r="K51" s="226"/>
      <c r="L51" s="226"/>
      <c r="M51" s="209" t="s">
        <v>12</v>
      </c>
      <c r="N51" s="228"/>
    </row>
    <row r="52" spans="1:14">
      <c r="A52" s="235"/>
      <c r="B52" s="164" t="s">
        <v>16</v>
      </c>
      <c r="C52" s="233"/>
      <c r="D52" s="233"/>
      <c r="E52" s="233"/>
      <c r="F52" s="155" t="s">
        <v>17</v>
      </c>
      <c r="G52" s="226"/>
      <c r="H52" s="226"/>
      <c r="I52" s="33" t="s">
        <v>18</v>
      </c>
      <c r="J52" s="209" t="s">
        <v>9</v>
      </c>
      <c r="K52" s="209" t="s">
        <v>10</v>
      </c>
      <c r="L52" s="209" t="s">
        <v>11</v>
      </c>
      <c r="M52" s="209" t="s">
        <v>17</v>
      </c>
      <c r="N52" s="210" t="s">
        <v>17</v>
      </c>
    </row>
    <row r="53" spans="1:14" ht="14.25" customHeight="1">
      <c r="A53" s="220" t="s">
        <v>34</v>
      </c>
      <c r="B53" s="147" t="s">
        <v>19</v>
      </c>
      <c r="C53" s="70">
        <v>375.42</v>
      </c>
      <c r="D53" s="70">
        <v>3817.72</v>
      </c>
      <c r="E53" s="214">
        <v>3579.46</v>
      </c>
      <c r="F53" s="150">
        <f>(D53-E53)/E53*100</f>
        <v>6.6563112871773882</v>
      </c>
      <c r="G53" s="71">
        <v>24545</v>
      </c>
      <c r="H53" s="71">
        <v>5448659.3700000001</v>
      </c>
      <c r="I53" s="71">
        <v>1633</v>
      </c>
      <c r="J53" s="71">
        <v>184.28</v>
      </c>
      <c r="K53" s="71">
        <v>2211.92</v>
      </c>
      <c r="L53" s="71">
        <v>2676.3791999999999</v>
      </c>
      <c r="M53" s="31">
        <f t="shared" ref="M53:M65" si="12">(K53-L53)/L53*100</f>
        <v>-17.35401321307533</v>
      </c>
      <c r="N53" s="166">
        <f t="shared" ref="N53:N65" si="13">D53/D327*100</f>
        <v>4.789726718963383</v>
      </c>
    </row>
    <row r="54" spans="1:14" ht="14.25" customHeight="1">
      <c r="A54" s="220"/>
      <c r="B54" s="147" t="s">
        <v>20</v>
      </c>
      <c r="C54" s="71">
        <v>111.93</v>
      </c>
      <c r="D54" s="71">
        <v>1236.29</v>
      </c>
      <c r="E54" s="71">
        <v>900.01440000000002</v>
      </c>
      <c r="F54" s="150">
        <f>(D54-E54)/E54*100</f>
        <v>37.363357741831678</v>
      </c>
      <c r="G54" s="71">
        <v>12725</v>
      </c>
      <c r="H54" s="71">
        <v>253920</v>
      </c>
      <c r="I54" s="71">
        <v>737</v>
      </c>
      <c r="J54" s="71">
        <v>56.78</v>
      </c>
      <c r="K54" s="71">
        <v>810.29</v>
      </c>
      <c r="L54" s="71">
        <v>794.80100000000004</v>
      </c>
      <c r="M54" s="31">
        <f t="shared" si="12"/>
        <v>1.948789697043652</v>
      </c>
      <c r="N54" s="166">
        <f t="shared" si="13"/>
        <v>4.7881309684216253</v>
      </c>
    </row>
    <row r="55" spans="1:14" ht="14.25" customHeight="1">
      <c r="A55" s="220"/>
      <c r="B55" s="147" t="s">
        <v>21</v>
      </c>
      <c r="C55" s="71">
        <v>23.41</v>
      </c>
      <c r="D55" s="71">
        <v>360.11</v>
      </c>
      <c r="E55" s="71">
        <v>327.10969999999998</v>
      </c>
      <c r="F55" s="150">
        <f>(D55-E55)/E55*100</f>
        <v>10.088450449497536</v>
      </c>
      <c r="G55" s="71">
        <v>503</v>
      </c>
      <c r="H55" s="71">
        <v>1069124.5</v>
      </c>
      <c r="I55" s="71">
        <v>24</v>
      </c>
      <c r="J55" s="71">
        <v>0.25</v>
      </c>
      <c r="K55" s="71">
        <v>177.9</v>
      </c>
      <c r="L55" s="71">
        <v>51.592199999999998</v>
      </c>
      <c r="M55" s="31">
        <f t="shared" si="12"/>
        <v>244.81956574831082</v>
      </c>
      <c r="N55" s="166">
        <f t="shared" si="13"/>
        <v>11.313784956721198</v>
      </c>
    </row>
    <row r="56" spans="1:14" ht="14.25" customHeight="1">
      <c r="A56" s="220"/>
      <c r="B56" s="147" t="s">
        <v>22</v>
      </c>
      <c r="C56" s="71">
        <v>66.95</v>
      </c>
      <c r="D56" s="71">
        <v>181.3</v>
      </c>
      <c r="E56" s="71">
        <v>175.03309999999999</v>
      </c>
      <c r="F56" s="150">
        <f>(D56-E56)/E56*100</f>
        <v>3.5804085055912407</v>
      </c>
      <c r="G56" s="71">
        <v>4215</v>
      </c>
      <c r="H56" s="71">
        <v>461070.48</v>
      </c>
      <c r="I56" s="71">
        <v>343</v>
      </c>
      <c r="J56" s="71">
        <v>14.06</v>
      </c>
      <c r="K56" s="71">
        <v>111.66</v>
      </c>
      <c r="L56" s="71">
        <v>55.278700000000001</v>
      </c>
      <c r="M56" s="31">
        <f t="shared" si="12"/>
        <v>101.99461998925443</v>
      </c>
      <c r="N56" s="166">
        <f t="shared" si="13"/>
        <v>8.2060077166490313</v>
      </c>
    </row>
    <row r="57" spans="1:14" ht="14.25" customHeight="1">
      <c r="A57" s="220"/>
      <c r="B57" s="147" t="s">
        <v>23</v>
      </c>
      <c r="C57" s="71">
        <v>0.09</v>
      </c>
      <c r="D57" s="71">
        <v>0.62</v>
      </c>
      <c r="E57" s="71">
        <v>0</v>
      </c>
      <c r="F57" s="150" t="e">
        <f>(D57-E57)/E57*100</f>
        <v>#DIV/0!</v>
      </c>
      <c r="G57" s="71">
        <v>120</v>
      </c>
      <c r="H57" s="71">
        <v>65.5</v>
      </c>
      <c r="I57" s="71">
        <v>0</v>
      </c>
      <c r="J57" s="71">
        <v>0</v>
      </c>
      <c r="K57" s="71">
        <v>0</v>
      </c>
      <c r="L57" s="71">
        <v>0</v>
      </c>
      <c r="M57" s="31"/>
      <c r="N57" s="166">
        <f t="shared" si="13"/>
        <v>0.20252265156595387</v>
      </c>
    </row>
    <row r="58" spans="1:14" ht="14.25" customHeight="1">
      <c r="A58" s="220"/>
      <c r="B58" s="147" t="s">
        <v>24</v>
      </c>
      <c r="C58" s="71">
        <v>57.22</v>
      </c>
      <c r="D58" s="71">
        <v>665.38</v>
      </c>
      <c r="E58" s="71">
        <v>781.86599999999999</v>
      </c>
      <c r="F58" s="150">
        <f t="shared" ref="F58:F77" si="14">(D58-E58)/E58*100</f>
        <v>-14.89846086157986</v>
      </c>
      <c r="G58" s="71">
        <v>1289</v>
      </c>
      <c r="H58" s="71">
        <v>977010.44</v>
      </c>
      <c r="I58" s="71">
        <v>70</v>
      </c>
      <c r="J58" s="71">
        <v>25.04</v>
      </c>
      <c r="K58" s="71">
        <v>324.62</v>
      </c>
      <c r="L58" s="71">
        <v>391.92360000000002</v>
      </c>
      <c r="M58" s="31">
        <f t="shared" si="12"/>
        <v>-17.172632625338206</v>
      </c>
      <c r="N58" s="166">
        <f t="shared" si="13"/>
        <v>7.4507422122003053</v>
      </c>
    </row>
    <row r="59" spans="1:14" ht="14.25" customHeight="1">
      <c r="A59" s="220"/>
      <c r="B59" s="147" t="s">
        <v>25</v>
      </c>
      <c r="C59" s="73">
        <v>170.73</v>
      </c>
      <c r="D59" s="73">
        <v>4648.49</v>
      </c>
      <c r="E59" s="73">
        <v>3876.6907000000001</v>
      </c>
      <c r="F59" s="150">
        <f t="shared" si="14"/>
        <v>19.908714925335666</v>
      </c>
      <c r="G59" s="73">
        <v>1151</v>
      </c>
      <c r="H59" s="73">
        <v>274344.88</v>
      </c>
      <c r="I59" s="73">
        <v>1874</v>
      </c>
      <c r="J59" s="71">
        <v>72.34</v>
      </c>
      <c r="K59" s="73">
        <v>1191.99</v>
      </c>
      <c r="L59" s="73">
        <v>1385.6790000000001</v>
      </c>
      <c r="M59" s="31">
        <f t="shared" si="12"/>
        <v>-13.977912633445413</v>
      </c>
      <c r="N59" s="166">
        <f t="shared" si="13"/>
        <v>25.545990213020975</v>
      </c>
    </row>
    <row r="60" spans="1:14" ht="14.25" customHeight="1">
      <c r="A60" s="220"/>
      <c r="B60" s="147" t="s">
        <v>26</v>
      </c>
      <c r="C60" s="71">
        <v>41.07</v>
      </c>
      <c r="D60" s="71">
        <v>312.75</v>
      </c>
      <c r="E60" s="71">
        <v>357.24090000000001</v>
      </c>
      <c r="F60" s="150">
        <f t="shared" si="14"/>
        <v>-12.454033118828221</v>
      </c>
      <c r="G60" s="71">
        <v>5741</v>
      </c>
      <c r="H60" s="71">
        <v>1675092.67</v>
      </c>
      <c r="I60" s="71">
        <v>48</v>
      </c>
      <c r="J60" s="71">
        <v>12.52</v>
      </c>
      <c r="K60" s="71">
        <v>116.35</v>
      </c>
      <c r="L60" s="71">
        <v>253.14869999999999</v>
      </c>
      <c r="M60" s="31">
        <f t="shared" si="12"/>
        <v>-54.038871224699157</v>
      </c>
      <c r="N60" s="166">
        <f t="shared" si="13"/>
        <v>1.7343501158112409</v>
      </c>
    </row>
    <row r="61" spans="1:14" ht="14.25" customHeight="1">
      <c r="A61" s="220"/>
      <c r="B61" s="147" t="s">
        <v>27</v>
      </c>
      <c r="C61" s="71">
        <v>7.53</v>
      </c>
      <c r="D61" s="71">
        <v>88.04</v>
      </c>
      <c r="E61" s="71">
        <v>119.05500000000001</v>
      </c>
      <c r="F61" s="150">
        <f t="shared" si="14"/>
        <v>-26.050984838939982</v>
      </c>
      <c r="G61" s="71">
        <v>61</v>
      </c>
      <c r="H61" s="71">
        <v>7385.27</v>
      </c>
      <c r="I61" s="71">
        <v>1</v>
      </c>
      <c r="J61" s="71">
        <v>1.59</v>
      </c>
      <c r="K61" s="71">
        <v>92.26</v>
      </c>
      <c r="L61" s="71">
        <v>4058.0117</v>
      </c>
      <c r="M61" s="31">
        <f t="shared" si="12"/>
        <v>-97.726472794546154</v>
      </c>
      <c r="N61" s="166">
        <f t="shared" si="13"/>
        <v>2.6721924247051958</v>
      </c>
    </row>
    <row r="62" spans="1:14" ht="14.25" customHeight="1">
      <c r="A62" s="220"/>
      <c r="B62" s="14" t="s">
        <v>28</v>
      </c>
      <c r="C62" s="74">
        <v>0</v>
      </c>
      <c r="D62" s="74">
        <v>12.16</v>
      </c>
      <c r="E62" s="74">
        <v>14.9847</v>
      </c>
      <c r="F62" s="150">
        <f t="shared" si="14"/>
        <v>-18.850560905456899</v>
      </c>
      <c r="G62" s="74">
        <v>21</v>
      </c>
      <c r="H62" s="74">
        <v>1711.63</v>
      </c>
      <c r="I62" s="74">
        <v>0</v>
      </c>
      <c r="J62" s="71">
        <v>0</v>
      </c>
      <c r="K62" s="74">
        <v>0</v>
      </c>
      <c r="L62" s="74">
        <v>4.2173999999999996</v>
      </c>
      <c r="M62" s="31"/>
      <c r="N62" s="166">
        <f t="shared" si="13"/>
        <v>5.1187835614980592</v>
      </c>
    </row>
    <row r="63" spans="1:14" ht="14.25" customHeight="1">
      <c r="A63" s="220"/>
      <c r="B63" s="14" t="s">
        <v>29</v>
      </c>
      <c r="C63" s="74">
        <v>0</v>
      </c>
      <c r="D63" s="74">
        <v>8.99</v>
      </c>
      <c r="E63" s="74">
        <v>19.936900000000001</v>
      </c>
      <c r="F63" s="150">
        <f t="shared" si="14"/>
        <v>-54.907733900455938</v>
      </c>
      <c r="G63" s="74">
        <v>8</v>
      </c>
      <c r="H63" s="74">
        <v>2215.9899999999998</v>
      </c>
      <c r="I63" s="74">
        <v>1</v>
      </c>
      <c r="J63" s="71">
        <v>1.59</v>
      </c>
      <c r="K63" s="74">
        <v>2.0099999999999998</v>
      </c>
      <c r="L63" s="74">
        <v>2.7</v>
      </c>
      <c r="M63" s="31">
        <f>(K63-L63)/L63*100</f>
        <v>-25.555555555555571</v>
      </c>
      <c r="N63" s="166">
        <f t="shared" si="13"/>
        <v>4.9043009677527811</v>
      </c>
    </row>
    <row r="64" spans="1:14" ht="14.25" customHeight="1">
      <c r="A64" s="220"/>
      <c r="B64" s="14" t="s">
        <v>30</v>
      </c>
      <c r="C64" s="74">
        <v>7.53</v>
      </c>
      <c r="D64" s="74">
        <v>66.900000000000006</v>
      </c>
      <c r="E64" s="74">
        <v>84.133899999999997</v>
      </c>
      <c r="F64" s="150">
        <f t="shared" si="14"/>
        <v>-20.483895314492724</v>
      </c>
      <c r="G64" s="74">
        <v>32</v>
      </c>
      <c r="H64" s="74">
        <v>3457.66</v>
      </c>
      <c r="I64" s="74">
        <v>0</v>
      </c>
      <c r="J64" s="71">
        <v>0</v>
      </c>
      <c r="K64" s="71">
        <v>90.25</v>
      </c>
      <c r="L64" s="74">
        <v>4051.0943000000002</v>
      </c>
      <c r="M64" s="31">
        <f>(K64-L64)/L64*100</f>
        <v>-97.772206882471238</v>
      </c>
      <c r="N64" s="166">
        <f t="shared" si="13"/>
        <v>2.5259501220361269</v>
      </c>
    </row>
    <row r="65" spans="1:14" ht="14.25" customHeight="1" thickBot="1">
      <c r="A65" s="221"/>
      <c r="B65" s="15" t="s">
        <v>31</v>
      </c>
      <c r="C65" s="16">
        <f t="shared" ref="C65:K65" si="15">C53+C55+C56+C57+C58+C59+C60+C61</f>
        <v>742.42000000000007</v>
      </c>
      <c r="D65" s="16">
        <f t="shared" si="15"/>
        <v>10074.41</v>
      </c>
      <c r="E65" s="16">
        <v>9216.4554000000026</v>
      </c>
      <c r="F65" s="151">
        <f t="shared" si="14"/>
        <v>9.3089432191034849</v>
      </c>
      <c r="G65" s="16">
        <f t="shared" si="15"/>
        <v>37625</v>
      </c>
      <c r="H65" s="16">
        <f>H53+H55+H56+H57+H58+H59+H60+H61</f>
        <v>9912753.1099999994</v>
      </c>
      <c r="I65" s="16">
        <f t="shared" si="15"/>
        <v>3993</v>
      </c>
      <c r="J65" s="16">
        <f t="shared" si="15"/>
        <v>310.08</v>
      </c>
      <c r="K65" s="16">
        <f t="shared" si="15"/>
        <v>4226.7000000000007</v>
      </c>
      <c r="L65" s="16">
        <v>8872.0131000000001</v>
      </c>
      <c r="M65" s="16">
        <f t="shared" si="12"/>
        <v>-52.359177648193501</v>
      </c>
      <c r="N65" s="167">
        <f t="shared" si="13"/>
        <v>7.5261268784227715</v>
      </c>
    </row>
    <row r="66" spans="1:14" ht="14.25" thickTop="1">
      <c r="A66" s="239" t="s">
        <v>35</v>
      </c>
      <c r="B66" s="147" t="s">
        <v>19</v>
      </c>
      <c r="C66" s="32">
        <v>135</v>
      </c>
      <c r="D66" s="32">
        <v>661.69</v>
      </c>
      <c r="E66" s="32">
        <v>491.95472100000001</v>
      </c>
      <c r="F66" s="150">
        <f t="shared" si="14"/>
        <v>34.502215702895967</v>
      </c>
      <c r="G66" s="31">
        <v>5930</v>
      </c>
      <c r="H66" s="31">
        <v>553217</v>
      </c>
      <c r="I66" s="31">
        <v>485</v>
      </c>
      <c r="J66" s="31">
        <v>14</v>
      </c>
      <c r="K66" s="31">
        <v>234</v>
      </c>
      <c r="L66" s="205">
        <v>403.79187100000001</v>
      </c>
      <c r="M66" s="31">
        <f t="shared" ref="M66:M82" si="16">(K66-L66)/L66*100</f>
        <v>-42.049353440302419</v>
      </c>
      <c r="N66" s="166">
        <f>D66/D327*100</f>
        <v>0.83015890968192574</v>
      </c>
    </row>
    <row r="67" spans="1:14">
      <c r="A67" s="239"/>
      <c r="B67" s="147" t="s">
        <v>20</v>
      </c>
      <c r="C67" s="31">
        <v>23</v>
      </c>
      <c r="D67" s="31">
        <v>212</v>
      </c>
      <c r="E67" s="31">
        <v>106.34635</v>
      </c>
      <c r="F67" s="150">
        <f t="shared" si="14"/>
        <v>99.348637729456627</v>
      </c>
      <c r="G67" s="31">
        <v>2725</v>
      </c>
      <c r="H67" s="31">
        <v>54220</v>
      </c>
      <c r="I67" s="31">
        <v>194</v>
      </c>
      <c r="J67" s="31">
        <v>4</v>
      </c>
      <c r="K67" s="31">
        <v>59</v>
      </c>
      <c r="L67" s="205">
        <v>85.27</v>
      </c>
      <c r="M67" s="31">
        <f t="shared" si="16"/>
        <v>-30.808021578515298</v>
      </c>
      <c r="N67" s="166">
        <f>D67/D328*100</f>
        <v>0.82107253581715034</v>
      </c>
    </row>
    <row r="68" spans="1:14">
      <c r="A68" s="239"/>
      <c r="B68" s="147" t="s">
        <v>21</v>
      </c>
      <c r="C68" s="31">
        <v>1</v>
      </c>
      <c r="D68" s="31">
        <v>17.670000000000002</v>
      </c>
      <c r="E68" s="31">
        <v>32.290336000000003</v>
      </c>
      <c r="F68" s="150">
        <f t="shared" si="14"/>
        <v>-45.277745019438633</v>
      </c>
      <c r="G68" s="31">
        <v>8</v>
      </c>
      <c r="H68" s="31">
        <v>19227</v>
      </c>
      <c r="I68" s="31"/>
      <c r="J68" s="31"/>
      <c r="K68" s="31"/>
      <c r="L68" s="205"/>
      <c r="M68" s="31" t="e">
        <f t="shared" si="16"/>
        <v>#DIV/0!</v>
      </c>
      <c r="N68" s="166">
        <f>D68/D329*100</f>
        <v>0.55514864953837328</v>
      </c>
    </row>
    <row r="69" spans="1:14">
      <c r="A69" s="239"/>
      <c r="B69" s="147" t="s">
        <v>22</v>
      </c>
      <c r="C69" s="31">
        <v>2</v>
      </c>
      <c r="D69" s="31">
        <v>5.7</v>
      </c>
      <c r="E69" s="31">
        <v>0.493392</v>
      </c>
      <c r="F69" s="150">
        <f t="shared" si="14"/>
        <v>1055.2680221811461</v>
      </c>
      <c r="G69" s="31">
        <v>539</v>
      </c>
      <c r="H69" s="31">
        <v>38484</v>
      </c>
      <c r="I69" s="31">
        <v>1</v>
      </c>
      <c r="J69" s="31">
        <v>0</v>
      </c>
      <c r="K69" s="31">
        <v>0</v>
      </c>
      <c r="L69" s="205">
        <v>0.25625500000000001</v>
      </c>
      <c r="M69" s="31">
        <f t="shared" si="16"/>
        <v>-100</v>
      </c>
      <c r="N69" s="166">
        <f>D69/D330*100</f>
        <v>0.25799362374461932</v>
      </c>
    </row>
    <row r="70" spans="1:14">
      <c r="A70" s="239"/>
      <c r="B70" s="147" t="s">
        <v>23</v>
      </c>
      <c r="C70" s="31"/>
      <c r="D70" s="31"/>
      <c r="E70" s="31">
        <v>0.56339600000000001</v>
      </c>
      <c r="F70" s="150">
        <f t="shared" si="14"/>
        <v>-100</v>
      </c>
      <c r="G70" s="31"/>
      <c r="H70" s="31"/>
      <c r="I70" s="31"/>
      <c r="J70" s="31"/>
      <c r="K70" s="31"/>
      <c r="L70" s="205"/>
      <c r="M70" s="31" t="e">
        <f t="shared" si="16"/>
        <v>#DIV/0!</v>
      </c>
      <c r="N70" s="166">
        <f t="shared" ref="N70:N78" si="17">D70/D331*100</f>
        <v>0</v>
      </c>
    </row>
    <row r="71" spans="1:14">
      <c r="A71" s="239"/>
      <c r="B71" s="147" t="s">
        <v>24</v>
      </c>
      <c r="C71" s="31">
        <v>7</v>
      </c>
      <c r="D71" s="31">
        <v>221.85</v>
      </c>
      <c r="E71" s="31">
        <v>199.9024</v>
      </c>
      <c r="F71" s="150">
        <f t="shared" si="14"/>
        <v>10.97915782902056</v>
      </c>
      <c r="G71" s="31">
        <v>166</v>
      </c>
      <c r="H71" s="31">
        <v>666776</v>
      </c>
      <c r="I71" s="31">
        <v>16</v>
      </c>
      <c r="J71" s="31">
        <v>71</v>
      </c>
      <c r="K71" s="31">
        <v>120</v>
      </c>
      <c r="L71" s="205">
        <v>8.178331</v>
      </c>
      <c r="M71" s="31">
        <f t="shared" si="16"/>
        <v>1367.2920428385694</v>
      </c>
      <c r="N71" s="166">
        <f t="shared" si="17"/>
        <v>2.4842152751459885</v>
      </c>
    </row>
    <row r="72" spans="1:14">
      <c r="A72" s="239"/>
      <c r="B72" s="147" t="s">
        <v>25</v>
      </c>
      <c r="C72" s="33"/>
      <c r="D72" s="33"/>
      <c r="E72" s="33"/>
      <c r="F72" s="150" t="e">
        <f t="shared" si="14"/>
        <v>#DIV/0!</v>
      </c>
      <c r="G72" s="33"/>
      <c r="H72" s="33"/>
      <c r="I72" s="33"/>
      <c r="J72" s="33"/>
      <c r="K72" s="33"/>
      <c r="L72" s="206"/>
      <c r="M72" s="31" t="e">
        <f t="shared" si="16"/>
        <v>#DIV/0!</v>
      </c>
      <c r="N72" s="166">
        <f t="shared" si="17"/>
        <v>0</v>
      </c>
    </row>
    <row r="73" spans="1:14">
      <c r="A73" s="239"/>
      <c r="B73" s="147" t="s">
        <v>26</v>
      </c>
      <c r="C73" s="31">
        <v>53</v>
      </c>
      <c r="D73" s="31">
        <v>164.75</v>
      </c>
      <c r="E73" s="31">
        <v>213.88236900000001</v>
      </c>
      <c r="F73" s="150">
        <f t="shared" si="14"/>
        <v>-22.97167795069635</v>
      </c>
      <c r="G73" s="31">
        <v>1762</v>
      </c>
      <c r="H73" s="31">
        <v>557975</v>
      </c>
      <c r="I73" s="31">
        <v>128</v>
      </c>
      <c r="J73" s="31">
        <v>4</v>
      </c>
      <c r="K73" s="31">
        <v>25</v>
      </c>
      <c r="L73" s="205">
        <v>65.090655999999996</v>
      </c>
      <c r="M73" s="31">
        <f t="shared" si="16"/>
        <v>-61.592029430460805</v>
      </c>
      <c r="N73" s="166">
        <f t="shared" si="17"/>
        <v>0.91361848626667286</v>
      </c>
    </row>
    <row r="74" spans="1:14">
      <c r="A74" s="239"/>
      <c r="B74" s="147" t="s">
        <v>27</v>
      </c>
      <c r="C74" s="31"/>
      <c r="D74" s="31">
        <v>7.98</v>
      </c>
      <c r="E74" s="31"/>
      <c r="F74" s="150" t="e">
        <f t="shared" si="14"/>
        <v>#DIV/0!</v>
      </c>
      <c r="G74" s="31"/>
      <c r="H74" s="31">
        <v>1246</v>
      </c>
      <c r="I74" s="31"/>
      <c r="J74" s="31"/>
      <c r="K74" s="31"/>
      <c r="L74" s="31"/>
      <c r="M74" s="31" t="e">
        <f t="shared" si="16"/>
        <v>#DIV/0!</v>
      </c>
      <c r="N74" s="166">
        <f t="shared" si="17"/>
        <v>0.24220917252552776</v>
      </c>
    </row>
    <row r="75" spans="1:14">
      <c r="A75" s="239"/>
      <c r="B75" s="14" t="s">
        <v>28</v>
      </c>
      <c r="C75" s="34"/>
      <c r="D75" s="34">
        <v>7.98</v>
      </c>
      <c r="E75" s="34"/>
      <c r="F75" s="150" t="e">
        <f t="shared" si="14"/>
        <v>#DIV/0!</v>
      </c>
      <c r="G75" s="34">
        <v>2</v>
      </c>
      <c r="H75" s="34">
        <v>1209</v>
      </c>
      <c r="I75" s="34"/>
      <c r="J75" s="34"/>
      <c r="K75" s="34"/>
      <c r="L75" s="34"/>
      <c r="M75" s="31" t="e">
        <f t="shared" si="16"/>
        <v>#DIV/0!</v>
      </c>
      <c r="N75" s="166">
        <f t="shared" si="17"/>
        <v>3.3592017122331015</v>
      </c>
    </row>
    <row r="76" spans="1:14">
      <c r="A76" s="239"/>
      <c r="B76" s="14" t="s">
        <v>29</v>
      </c>
      <c r="C76" s="34">
        <v>0</v>
      </c>
      <c r="D76" s="34">
        <v>0</v>
      </c>
      <c r="E76" s="31"/>
      <c r="F76" s="150" t="e">
        <f t="shared" si="14"/>
        <v>#DIV/0!</v>
      </c>
      <c r="G76" s="31">
        <v>3</v>
      </c>
      <c r="H76" s="31">
        <v>37</v>
      </c>
      <c r="I76" s="34"/>
      <c r="J76" s="34"/>
      <c r="K76" s="34"/>
      <c r="L76" s="34"/>
      <c r="M76" s="31" t="e">
        <f t="shared" si="16"/>
        <v>#DIV/0!</v>
      </c>
      <c r="N76" s="166">
        <f t="shared" si="17"/>
        <v>0</v>
      </c>
    </row>
    <row r="77" spans="1:14">
      <c r="A77" s="239"/>
      <c r="B77" s="14" t="s">
        <v>30</v>
      </c>
      <c r="C77" s="31"/>
      <c r="D77" s="31"/>
      <c r="E77" s="31"/>
      <c r="F77" s="150" t="e">
        <f t="shared" si="14"/>
        <v>#DIV/0!</v>
      </c>
      <c r="G77" s="34"/>
      <c r="H77" s="34"/>
      <c r="I77" s="34"/>
      <c r="J77" s="34"/>
      <c r="K77" s="34"/>
      <c r="L77" s="34"/>
      <c r="M77" s="31" t="e">
        <f t="shared" si="16"/>
        <v>#DIV/0!</v>
      </c>
      <c r="N77" s="166">
        <f t="shared" si="17"/>
        <v>0</v>
      </c>
    </row>
    <row r="78" spans="1:14" ht="14.25" thickBot="1">
      <c r="A78" s="240"/>
      <c r="B78" s="15" t="s">
        <v>31</v>
      </c>
      <c r="C78" s="16">
        <f t="shared" ref="C78:K78" si="18">C66+C68+C69+C70+C71+C72+C73+C74</f>
        <v>198</v>
      </c>
      <c r="D78" s="16">
        <f t="shared" si="18"/>
        <v>1079.6400000000001</v>
      </c>
      <c r="E78" s="16">
        <v>939.08661399999994</v>
      </c>
      <c r="F78" s="151">
        <f t="shared" ref="F78:F84" si="19">(D78-E78)/E78*100</f>
        <v>14.96703114543598</v>
      </c>
      <c r="G78" s="16">
        <f t="shared" si="18"/>
        <v>8405</v>
      </c>
      <c r="H78" s="16">
        <f t="shared" si="18"/>
        <v>1836925</v>
      </c>
      <c r="I78" s="16">
        <f t="shared" si="18"/>
        <v>630</v>
      </c>
      <c r="J78" s="16">
        <f t="shared" si="18"/>
        <v>89</v>
      </c>
      <c r="K78" s="16">
        <f t="shared" si="18"/>
        <v>379</v>
      </c>
      <c r="L78" s="16">
        <v>477.31711300000006</v>
      </c>
      <c r="M78" s="16">
        <f t="shared" si="16"/>
        <v>-20.597860483581709</v>
      </c>
      <c r="N78" s="166">
        <f t="shared" si="17"/>
        <v>0.80654922948543517</v>
      </c>
    </row>
    <row r="79" spans="1:14" ht="14.25" thickTop="1">
      <c r="A79" s="236" t="s">
        <v>36</v>
      </c>
      <c r="B79" s="147" t="s">
        <v>19</v>
      </c>
      <c r="C79" s="23">
        <v>174.53190000000001</v>
      </c>
      <c r="D79" s="23">
        <v>1348.0116849999999</v>
      </c>
      <c r="E79" s="11">
        <v>1281.5081</v>
      </c>
      <c r="F79" s="150">
        <f t="shared" si="19"/>
        <v>5.1894783185529558</v>
      </c>
      <c r="G79" s="23">
        <v>11897</v>
      </c>
      <c r="H79" s="23">
        <v>1146733.9463760001</v>
      </c>
      <c r="I79" s="23">
        <v>941</v>
      </c>
      <c r="J79" s="23">
        <v>46.755813000000003</v>
      </c>
      <c r="K79" s="23">
        <v>557.84862099999998</v>
      </c>
      <c r="L79" s="23">
        <v>679.71010000000001</v>
      </c>
      <c r="M79" s="31">
        <f t="shared" si="16"/>
        <v>-17.928449054972116</v>
      </c>
      <c r="N79" s="166">
        <f t="shared" ref="N79:N90" si="20">D79/D327*100</f>
        <v>1.6912208294792053</v>
      </c>
    </row>
    <row r="80" spans="1:14">
      <c r="A80" s="220"/>
      <c r="B80" s="147" t="s">
        <v>20</v>
      </c>
      <c r="C80" s="23">
        <v>71.457647999999907</v>
      </c>
      <c r="D80" s="23">
        <v>557.08789200000001</v>
      </c>
      <c r="E80" s="23">
        <v>230.78270000000001</v>
      </c>
      <c r="F80" s="150">
        <f t="shared" si="19"/>
        <v>141.39066403157602</v>
      </c>
      <c r="G80" s="23">
        <v>6377</v>
      </c>
      <c r="H80" s="23">
        <v>127540</v>
      </c>
      <c r="I80" s="23">
        <v>502</v>
      </c>
      <c r="J80" s="23">
        <v>35.188099999999999</v>
      </c>
      <c r="K80" s="23">
        <v>220.852304</v>
      </c>
      <c r="L80" s="23">
        <v>217.6097</v>
      </c>
      <c r="M80" s="31">
        <f t="shared" si="16"/>
        <v>1.4901008548791712</v>
      </c>
      <c r="N80" s="166">
        <f t="shared" si="20"/>
        <v>2.1575923026295789</v>
      </c>
    </row>
    <row r="81" spans="1:14">
      <c r="A81" s="220"/>
      <c r="B81" s="147" t="s">
        <v>21</v>
      </c>
      <c r="C81" s="23">
        <v>0.62715900000000002</v>
      </c>
      <c r="D81" s="23">
        <v>23.065916999999999</v>
      </c>
      <c r="E81" s="23">
        <v>24.759699999999999</v>
      </c>
      <c r="F81" s="150">
        <f t="shared" si="19"/>
        <v>-6.8408866020186014</v>
      </c>
      <c r="G81" s="23">
        <v>50</v>
      </c>
      <c r="H81" s="23">
        <v>140091.50795699999</v>
      </c>
      <c r="I81" s="23">
        <v>4</v>
      </c>
      <c r="J81" s="23">
        <v>3.0093200000000002</v>
      </c>
      <c r="K81" s="23">
        <v>5.2214020000000003</v>
      </c>
      <c r="L81" s="23">
        <v>12.9369</v>
      </c>
      <c r="M81" s="31">
        <f t="shared" si="16"/>
        <v>-59.639465405158887</v>
      </c>
      <c r="N81" s="166">
        <f t="shared" si="20"/>
        <v>0.72467530689950221</v>
      </c>
    </row>
    <row r="82" spans="1:14">
      <c r="A82" s="220"/>
      <c r="B82" s="147" t="s">
        <v>22</v>
      </c>
      <c r="C82" s="23">
        <v>1.172544</v>
      </c>
      <c r="D82" s="23">
        <v>5.1356489999999999</v>
      </c>
      <c r="E82" s="23">
        <v>6.0823999999999998</v>
      </c>
      <c r="F82" s="150">
        <f t="shared" si="19"/>
        <v>-15.565418255951597</v>
      </c>
      <c r="G82" s="23">
        <v>372</v>
      </c>
      <c r="H82" s="23">
        <v>23964.799999999999</v>
      </c>
      <c r="I82" s="23">
        <v>4</v>
      </c>
      <c r="J82" s="23">
        <v>0</v>
      </c>
      <c r="K82" s="23">
        <v>0.81810000000000005</v>
      </c>
      <c r="L82" s="23">
        <v>1.4715</v>
      </c>
      <c r="M82" s="31">
        <f t="shared" si="16"/>
        <v>-44.403669724770637</v>
      </c>
      <c r="N82" s="166">
        <f t="shared" si="20"/>
        <v>0.23244994662990007</v>
      </c>
    </row>
    <row r="83" spans="1:14">
      <c r="A83" s="220"/>
      <c r="B83" s="147" t="s">
        <v>23</v>
      </c>
      <c r="C83" s="23">
        <v>6.41070004</v>
      </c>
      <c r="D83" s="23">
        <v>66.496831970000002</v>
      </c>
      <c r="E83" s="23">
        <v>52.862499999999997</v>
      </c>
      <c r="F83" s="150">
        <f t="shared" si="19"/>
        <v>25.792068044454965</v>
      </c>
      <c r="G83" s="23">
        <v>807</v>
      </c>
      <c r="H83" s="23">
        <v>604047.12793151999</v>
      </c>
      <c r="I83" s="23">
        <v>0</v>
      </c>
      <c r="J83" s="23">
        <v>0</v>
      </c>
      <c r="K83" s="23">
        <v>0</v>
      </c>
      <c r="L83" s="23">
        <v>0</v>
      </c>
      <c r="M83" s="31"/>
      <c r="N83" s="166">
        <f t="shared" si="20"/>
        <v>21.721152792419502</v>
      </c>
    </row>
    <row r="84" spans="1:14">
      <c r="A84" s="220"/>
      <c r="B84" s="147" t="s">
        <v>24</v>
      </c>
      <c r="C84" s="23">
        <v>10.504200000000001</v>
      </c>
      <c r="D84" s="23">
        <v>105.777406</v>
      </c>
      <c r="E84" s="23">
        <v>42.161000000000001</v>
      </c>
      <c r="F84" s="150">
        <f t="shared" si="19"/>
        <v>150.88922463888426</v>
      </c>
      <c r="G84" s="23">
        <v>243</v>
      </c>
      <c r="H84" s="23">
        <v>184237.607391</v>
      </c>
      <c r="I84" s="23">
        <v>16</v>
      </c>
      <c r="J84" s="23">
        <v>0</v>
      </c>
      <c r="K84" s="23">
        <v>12.682976</v>
      </c>
      <c r="L84" s="23">
        <v>142.3288</v>
      </c>
      <c r="M84" s="31">
        <f>(K84-L84)/L84*100</f>
        <v>-91.088960210442309</v>
      </c>
      <c r="N84" s="166">
        <f t="shared" si="20"/>
        <v>1.1844662959230061</v>
      </c>
    </row>
    <row r="85" spans="1:14">
      <c r="A85" s="220"/>
      <c r="B85" s="147" t="s">
        <v>25</v>
      </c>
      <c r="C85" s="23">
        <v>0</v>
      </c>
      <c r="D85" s="23">
        <v>4.4652609999999999</v>
      </c>
      <c r="E85" s="23">
        <v>0</v>
      </c>
      <c r="F85" s="150"/>
      <c r="G85" s="23">
        <v>2</v>
      </c>
      <c r="H85" s="23">
        <v>1653.8</v>
      </c>
      <c r="I85" s="23">
        <v>0</v>
      </c>
      <c r="J85" s="23">
        <v>0</v>
      </c>
      <c r="K85" s="23">
        <v>0</v>
      </c>
      <c r="L85" s="23">
        <v>0</v>
      </c>
      <c r="M85" s="31"/>
      <c r="N85" s="166">
        <f t="shared" si="20"/>
        <v>2.4539046831247191E-2</v>
      </c>
    </row>
    <row r="86" spans="1:14">
      <c r="A86" s="220"/>
      <c r="B86" s="147" t="s">
        <v>26</v>
      </c>
      <c r="C86" s="23">
        <v>93.633324999999999</v>
      </c>
      <c r="D86" s="23">
        <v>434.14555999999999</v>
      </c>
      <c r="E86" s="23">
        <v>538.47950000000003</v>
      </c>
      <c r="F86" s="150">
        <f>(D86-E86)/E86*100</f>
        <v>-19.375656826304443</v>
      </c>
      <c r="G86" s="23">
        <v>13775</v>
      </c>
      <c r="H86" s="23">
        <v>2298496.1</v>
      </c>
      <c r="I86" s="23">
        <v>473</v>
      </c>
      <c r="J86" s="23">
        <v>15.58719</v>
      </c>
      <c r="K86" s="23">
        <v>202.365352</v>
      </c>
      <c r="L86" s="23">
        <v>336.46969999999999</v>
      </c>
      <c r="M86" s="31">
        <f>(K86-L86)/L86*100</f>
        <v>-39.85629255769539</v>
      </c>
      <c r="N86" s="166">
        <f t="shared" si="20"/>
        <v>2.4075472494482368</v>
      </c>
    </row>
    <row r="87" spans="1:14">
      <c r="A87" s="220"/>
      <c r="B87" s="147" t="s">
        <v>27</v>
      </c>
      <c r="C87" s="23">
        <v>61.06</v>
      </c>
      <c r="D87" s="23">
        <v>227.5932</v>
      </c>
      <c r="E87" s="23">
        <v>0</v>
      </c>
      <c r="F87" s="150" t="e">
        <f>(D87-E87)/E87*100</f>
        <v>#DIV/0!</v>
      </c>
      <c r="G87" s="23">
        <v>48</v>
      </c>
      <c r="H87" s="23">
        <v>726.94929999999999</v>
      </c>
      <c r="I87" s="23">
        <v>0</v>
      </c>
      <c r="J87" s="23">
        <v>0</v>
      </c>
      <c r="K87" s="23">
        <v>0</v>
      </c>
      <c r="L87" s="23">
        <v>0</v>
      </c>
      <c r="M87" s="31" t="e">
        <f>(K87-L87)/L87*100</f>
        <v>#DIV/0!</v>
      </c>
      <c r="N87" s="166">
        <f t="shared" si="20"/>
        <v>6.9079148677239273</v>
      </c>
    </row>
    <row r="88" spans="1:14">
      <c r="A88" s="220"/>
      <c r="B88" s="14" t="s">
        <v>28</v>
      </c>
      <c r="C88" s="23">
        <v>0</v>
      </c>
      <c r="D88" s="23">
        <v>0</v>
      </c>
      <c r="E88" s="23">
        <v>0</v>
      </c>
      <c r="F88" s="150" t="e">
        <f>(D88-E88)/E88*100</f>
        <v>#DIV/0!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31"/>
      <c r="N88" s="166">
        <f t="shared" si="20"/>
        <v>0</v>
      </c>
    </row>
    <row r="89" spans="1:14">
      <c r="A89" s="220"/>
      <c r="B89" s="14" t="s">
        <v>29</v>
      </c>
      <c r="C89" s="23">
        <v>0</v>
      </c>
      <c r="D89" s="23">
        <v>0</v>
      </c>
      <c r="E89" s="13">
        <v>0</v>
      </c>
      <c r="F89" s="150"/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31" t="e">
        <f>(K89-L89)/L89*100</f>
        <v>#DIV/0!</v>
      </c>
      <c r="N89" s="166">
        <f t="shared" si="20"/>
        <v>0</v>
      </c>
    </row>
    <row r="90" spans="1:14">
      <c r="A90" s="220"/>
      <c r="B90" s="14" t="s">
        <v>30</v>
      </c>
      <c r="C90" s="33">
        <v>61.06</v>
      </c>
      <c r="D90" s="33">
        <v>227.5932</v>
      </c>
      <c r="E90" s="33">
        <v>0</v>
      </c>
      <c r="F90" s="150"/>
      <c r="G90" s="61">
        <v>48</v>
      </c>
      <c r="H90" s="61">
        <v>726.94929999999999</v>
      </c>
      <c r="I90" s="76">
        <v>0</v>
      </c>
      <c r="J90" s="23">
        <v>0</v>
      </c>
      <c r="K90" s="23">
        <v>0</v>
      </c>
      <c r="L90" s="13">
        <v>0</v>
      </c>
      <c r="M90" s="31"/>
      <c r="N90" s="166">
        <f t="shared" si="20"/>
        <v>8.5932596609057175</v>
      </c>
    </row>
    <row r="91" spans="1:14" ht="14.25" thickBot="1">
      <c r="A91" s="221"/>
      <c r="B91" s="15" t="s">
        <v>31</v>
      </c>
      <c r="C91" s="16">
        <f t="shared" ref="C91:K91" si="21">C79+C81+C82+C83+C84+C85+C86+C87</f>
        <v>347.93982804000001</v>
      </c>
      <c r="D91" s="16">
        <f t="shared" si="21"/>
        <v>2214.6915099699995</v>
      </c>
      <c r="E91" s="16">
        <v>1945.8532</v>
      </c>
      <c r="F91" s="151">
        <f>(D91-E91)/E91*100</f>
        <v>13.815960524154622</v>
      </c>
      <c r="G91" s="16">
        <f t="shared" si="21"/>
        <v>27194</v>
      </c>
      <c r="H91" s="16">
        <f t="shared" si="21"/>
        <v>4399951.8389555197</v>
      </c>
      <c r="I91" s="16">
        <f t="shared" si="21"/>
        <v>1438</v>
      </c>
      <c r="J91" s="16">
        <f t="shared" si="21"/>
        <v>65.352323000000013</v>
      </c>
      <c r="K91" s="16">
        <f t="shared" si="21"/>
        <v>778.93645100000003</v>
      </c>
      <c r="L91" s="16">
        <v>1172.9169999999999</v>
      </c>
      <c r="M91" s="16">
        <f>(K91-L91)/L91*100</f>
        <v>-33.589806354584333</v>
      </c>
      <c r="N91" s="167">
        <f>D91/D339*100</f>
        <v>1.6544938413862378</v>
      </c>
    </row>
    <row r="92" spans="1:14" ht="14.25" thickTop="1"/>
    <row r="95" spans="1:14" s="57" customFormat="1" ht="18.75">
      <c r="A95" s="223" t="str">
        <f>A1</f>
        <v>2022年1-10月丹东市财产保险业务统计表</v>
      </c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</row>
    <row r="96" spans="1:14" s="57" customFormat="1" ht="14.25" thickBot="1">
      <c r="B96" s="59" t="s">
        <v>0</v>
      </c>
      <c r="C96" s="58"/>
      <c r="D96" s="58"/>
      <c r="F96" s="148"/>
      <c r="G96" s="72" t="str">
        <f>G2</f>
        <v>（2022年1-10月）</v>
      </c>
      <c r="H96" s="58"/>
      <c r="I96" s="58"/>
      <c r="J96" s="58"/>
      <c r="K96" s="58"/>
      <c r="L96" s="59" t="s">
        <v>1</v>
      </c>
      <c r="N96" s="165"/>
    </row>
    <row r="97" spans="1:14" ht="13.5" customHeight="1">
      <c r="A97" s="219" t="s">
        <v>117</v>
      </c>
      <c r="B97" s="9" t="s">
        <v>3</v>
      </c>
      <c r="C97" s="229" t="s">
        <v>4</v>
      </c>
      <c r="D97" s="230"/>
      <c r="E97" s="230"/>
      <c r="F97" s="231"/>
      <c r="G97" s="224" t="s">
        <v>5</v>
      </c>
      <c r="H97" s="224"/>
      <c r="I97" s="224" t="s">
        <v>6</v>
      </c>
      <c r="J97" s="224"/>
      <c r="K97" s="224"/>
      <c r="L97" s="224"/>
      <c r="M97" s="224"/>
      <c r="N97" s="227" t="s">
        <v>7</v>
      </c>
    </row>
    <row r="98" spans="1:14">
      <c r="A98" s="220"/>
      <c r="B98" s="10" t="s">
        <v>8</v>
      </c>
      <c r="C98" s="232" t="s">
        <v>9</v>
      </c>
      <c r="D98" s="232" t="s">
        <v>10</v>
      </c>
      <c r="E98" s="232" t="s">
        <v>11</v>
      </c>
      <c r="F98" s="154" t="s">
        <v>12</v>
      </c>
      <c r="G98" s="226" t="s">
        <v>13</v>
      </c>
      <c r="H98" s="226" t="s">
        <v>14</v>
      </c>
      <c r="I98" s="209" t="s">
        <v>13</v>
      </c>
      <c r="J98" s="226" t="s">
        <v>15</v>
      </c>
      <c r="K98" s="226"/>
      <c r="L98" s="226"/>
      <c r="M98" s="209" t="s">
        <v>12</v>
      </c>
      <c r="N98" s="228"/>
    </row>
    <row r="99" spans="1:14">
      <c r="A99" s="235"/>
      <c r="B99" s="164" t="s">
        <v>16</v>
      </c>
      <c r="C99" s="233"/>
      <c r="D99" s="233"/>
      <c r="E99" s="233"/>
      <c r="F99" s="155" t="s">
        <v>17</v>
      </c>
      <c r="G99" s="226"/>
      <c r="H99" s="226"/>
      <c r="I99" s="33" t="s">
        <v>18</v>
      </c>
      <c r="J99" s="209" t="s">
        <v>9</v>
      </c>
      <c r="K99" s="209" t="s">
        <v>10</v>
      </c>
      <c r="L99" s="209" t="s">
        <v>11</v>
      </c>
      <c r="M99" s="209" t="s">
        <v>17</v>
      </c>
      <c r="N99" s="210" t="s">
        <v>17</v>
      </c>
    </row>
    <row r="100" spans="1:14" ht="14.25" customHeight="1">
      <c r="A100" s="234" t="s">
        <v>37</v>
      </c>
      <c r="B100" s="147" t="s">
        <v>19</v>
      </c>
      <c r="C100" s="74">
        <v>75.959999999999994</v>
      </c>
      <c r="D100" s="74">
        <v>785.22</v>
      </c>
      <c r="E100" s="74">
        <v>743.5</v>
      </c>
      <c r="F100" s="150">
        <f>(D100-E100)/E100*100</f>
        <v>5.6112979152656397</v>
      </c>
      <c r="G100" s="74">
        <v>5660</v>
      </c>
      <c r="H100" s="74">
        <v>458843</v>
      </c>
      <c r="I100" s="71">
        <v>696</v>
      </c>
      <c r="J100" s="71">
        <v>90.81</v>
      </c>
      <c r="K100" s="71">
        <v>399.66</v>
      </c>
      <c r="L100" s="71">
        <v>649.73</v>
      </c>
      <c r="M100" s="31">
        <f>(K100-L100)/L100*100</f>
        <v>-38.488295137980387</v>
      </c>
      <c r="N100" s="166">
        <f t="shared" ref="N100:N105" si="22">D100/D327*100</f>
        <v>0.98514013973377501</v>
      </c>
    </row>
    <row r="101" spans="1:14" ht="14.25" customHeight="1">
      <c r="A101" s="220"/>
      <c r="B101" s="147" t="s">
        <v>20</v>
      </c>
      <c r="C101" s="74">
        <v>35.25</v>
      </c>
      <c r="D101" s="74">
        <v>343.72</v>
      </c>
      <c r="E101" s="74">
        <v>240.63</v>
      </c>
      <c r="F101" s="150">
        <f>(D101-E101)/E101*100</f>
        <v>42.841707185305253</v>
      </c>
      <c r="G101" s="74">
        <v>3029</v>
      </c>
      <c r="H101" s="74">
        <v>67060</v>
      </c>
      <c r="I101" s="71">
        <v>344</v>
      </c>
      <c r="J101" s="71">
        <v>35.729999999999997</v>
      </c>
      <c r="K101" s="71">
        <v>118.3</v>
      </c>
      <c r="L101" s="71">
        <v>198.35</v>
      </c>
      <c r="M101" s="31">
        <f>(K101-L101)/L101*100</f>
        <v>-40.357953113183761</v>
      </c>
      <c r="N101" s="166">
        <f t="shared" si="22"/>
        <v>1.3312219434484476</v>
      </c>
    </row>
    <row r="102" spans="1:14" ht="14.25" customHeight="1">
      <c r="A102" s="220"/>
      <c r="B102" s="147" t="s">
        <v>21</v>
      </c>
      <c r="C102" s="74"/>
      <c r="D102" s="74">
        <v>23.96</v>
      </c>
      <c r="E102" s="74">
        <v>22.14</v>
      </c>
      <c r="F102" s="150">
        <f>(D102-E102)/E102*100</f>
        <v>8.2204155374887087</v>
      </c>
      <c r="G102" s="74">
        <v>10</v>
      </c>
      <c r="H102" s="74">
        <v>62597.36</v>
      </c>
      <c r="I102" s="71">
        <v>4</v>
      </c>
      <c r="J102" s="71"/>
      <c r="K102" s="71">
        <v>4</v>
      </c>
      <c r="L102" s="71"/>
      <c r="M102" s="31" t="e">
        <f>(K102-L102)/L102*100</f>
        <v>#DIV/0!</v>
      </c>
      <c r="N102" s="166">
        <f t="shared" si="22"/>
        <v>0.75276523163211218</v>
      </c>
    </row>
    <row r="103" spans="1:14" ht="14.25" customHeight="1">
      <c r="A103" s="220"/>
      <c r="B103" s="147" t="s">
        <v>22</v>
      </c>
      <c r="C103" s="74"/>
      <c r="D103" s="74">
        <v>0.02</v>
      </c>
      <c r="E103" s="74">
        <v>0.05</v>
      </c>
      <c r="F103" s="150">
        <f>(D103-E103)/E103*100</f>
        <v>-60</v>
      </c>
      <c r="G103" s="74">
        <v>2</v>
      </c>
      <c r="H103" s="74">
        <v>349.5</v>
      </c>
      <c r="I103" s="71"/>
      <c r="J103" s="71"/>
      <c r="K103" s="71"/>
      <c r="L103" s="71"/>
      <c r="M103" s="31"/>
      <c r="N103" s="166">
        <f t="shared" si="22"/>
        <v>9.0524078506883966E-4</v>
      </c>
    </row>
    <row r="104" spans="1:14" ht="14.25" customHeight="1">
      <c r="A104" s="220"/>
      <c r="B104" s="147" t="s">
        <v>23</v>
      </c>
      <c r="C104" s="74"/>
      <c r="D104" s="74"/>
      <c r="E104" s="74"/>
      <c r="F104" s="150"/>
      <c r="G104" s="74"/>
      <c r="H104" s="74"/>
      <c r="I104" s="71"/>
      <c r="J104" s="71"/>
      <c r="K104" s="71"/>
      <c r="L104" s="71"/>
      <c r="M104" s="31"/>
      <c r="N104" s="166">
        <f t="shared" si="22"/>
        <v>0</v>
      </c>
    </row>
    <row r="105" spans="1:14" ht="14.25" customHeight="1">
      <c r="A105" s="220"/>
      <c r="B105" s="147" t="s">
        <v>24</v>
      </c>
      <c r="C105" s="74">
        <v>3.49</v>
      </c>
      <c r="D105" s="74">
        <v>54.4</v>
      </c>
      <c r="E105" s="74">
        <v>51.26</v>
      </c>
      <c r="F105" s="150">
        <f>(D105-E105)/E105*100</f>
        <v>6.1256340226297317</v>
      </c>
      <c r="G105" s="74">
        <v>328</v>
      </c>
      <c r="H105" s="74">
        <v>130517.35</v>
      </c>
      <c r="I105" s="71">
        <v>15</v>
      </c>
      <c r="J105" s="71">
        <v>21.43</v>
      </c>
      <c r="K105" s="71">
        <v>23.52</v>
      </c>
      <c r="L105" s="71">
        <v>18</v>
      </c>
      <c r="M105" s="31">
        <f>(K105-L105)/L105*100</f>
        <v>30.666666666666664</v>
      </c>
      <c r="N105" s="166">
        <f t="shared" si="22"/>
        <v>0.60915623605112357</v>
      </c>
    </row>
    <row r="106" spans="1:14" ht="14.25" customHeight="1">
      <c r="A106" s="220"/>
      <c r="B106" s="147" t="s">
        <v>25</v>
      </c>
      <c r="C106" s="74"/>
      <c r="D106" s="74">
        <v>19.55</v>
      </c>
      <c r="E106" s="74">
        <v>14.53</v>
      </c>
      <c r="F106" s="150"/>
      <c r="G106" s="74">
        <v>31</v>
      </c>
      <c r="H106" s="74">
        <v>412.37</v>
      </c>
      <c r="I106" s="71">
        <v>2</v>
      </c>
      <c r="J106" s="71"/>
      <c r="K106" s="71">
        <v>0</v>
      </c>
      <c r="L106" s="71"/>
      <c r="M106" s="31" t="e">
        <f>(K106-L106)/L106*100</f>
        <v>#DIV/0!</v>
      </c>
      <c r="N106" s="166"/>
    </row>
    <row r="107" spans="1:14" ht="14.25" customHeight="1">
      <c r="A107" s="220"/>
      <c r="B107" s="147" t="s">
        <v>26</v>
      </c>
      <c r="C107" s="74">
        <v>2.83</v>
      </c>
      <c r="D107" s="74">
        <v>52.37</v>
      </c>
      <c r="E107" s="74">
        <v>40.729999999999997</v>
      </c>
      <c r="F107" s="150">
        <f>(D107-E107)/E107*100</f>
        <v>28.578443407807519</v>
      </c>
      <c r="G107" s="74">
        <v>2041</v>
      </c>
      <c r="H107" s="74">
        <v>111643.31</v>
      </c>
      <c r="I107" s="71">
        <v>18</v>
      </c>
      <c r="J107" s="71"/>
      <c r="K107" s="71">
        <v>0.13</v>
      </c>
      <c r="L107" s="71">
        <v>11.49</v>
      </c>
      <c r="M107" s="31">
        <f>(K107-L107)/L107*100</f>
        <v>-98.868581375108789</v>
      </c>
      <c r="N107" s="166">
        <f>D107/D334*100</f>
        <v>0.29041699621114209</v>
      </c>
    </row>
    <row r="108" spans="1:14" ht="14.25" customHeight="1">
      <c r="A108" s="220"/>
      <c r="B108" s="147" t="s">
        <v>27</v>
      </c>
      <c r="C108" s="34"/>
      <c r="D108" s="34">
        <v>2</v>
      </c>
      <c r="E108" s="34">
        <v>6.0000000000000001E-3</v>
      </c>
      <c r="F108" s="150"/>
      <c r="G108" s="34">
        <v>5</v>
      </c>
      <c r="H108" s="34">
        <v>122</v>
      </c>
      <c r="I108" s="31"/>
      <c r="J108" s="31"/>
      <c r="K108" s="31"/>
      <c r="L108" s="31"/>
      <c r="M108" s="31"/>
      <c r="N108" s="166"/>
    </row>
    <row r="109" spans="1:14" ht="14.25" customHeight="1">
      <c r="A109" s="220"/>
      <c r="B109" s="14" t="s">
        <v>28</v>
      </c>
      <c r="C109" s="34"/>
      <c r="D109" s="34"/>
      <c r="E109" s="34"/>
      <c r="F109" s="150"/>
      <c r="G109" s="34"/>
      <c r="H109" s="34"/>
      <c r="I109" s="34"/>
      <c r="J109" s="34"/>
      <c r="K109" s="34"/>
      <c r="L109" s="34"/>
      <c r="M109" s="31"/>
      <c r="N109" s="166"/>
    </row>
    <row r="110" spans="1:14" ht="14.25" customHeight="1">
      <c r="A110" s="220"/>
      <c r="B110" s="14" t="s">
        <v>29</v>
      </c>
      <c r="C110" s="34"/>
      <c r="D110" s="34"/>
      <c r="E110" s="34"/>
      <c r="F110" s="150"/>
      <c r="G110" s="34"/>
      <c r="H110" s="34"/>
      <c r="I110" s="34"/>
      <c r="J110" s="34"/>
      <c r="K110" s="34"/>
      <c r="L110" s="34"/>
      <c r="M110" s="31"/>
      <c r="N110" s="166"/>
    </row>
    <row r="111" spans="1:14" ht="14.25" customHeight="1">
      <c r="A111" s="220"/>
      <c r="B111" s="14" t="s">
        <v>30</v>
      </c>
      <c r="C111" s="34"/>
      <c r="D111" s="34">
        <v>1.99</v>
      </c>
      <c r="E111" s="34"/>
      <c r="F111" s="150" t="e">
        <f>(D111-E111)/E111*100</f>
        <v>#DIV/0!</v>
      </c>
      <c r="G111" s="34">
        <v>1</v>
      </c>
      <c r="H111" s="34">
        <v>117.27</v>
      </c>
      <c r="I111" s="34"/>
      <c r="J111" s="34"/>
      <c r="K111" s="34"/>
      <c r="L111" s="34"/>
      <c r="M111" s="31"/>
      <c r="N111" s="166"/>
    </row>
    <row r="112" spans="1:14" ht="14.25" customHeight="1" thickBot="1">
      <c r="A112" s="221"/>
      <c r="B112" s="15" t="s">
        <v>31</v>
      </c>
      <c r="C112" s="16">
        <f t="shared" ref="C112:K112" si="23">C100+C102+C103+C104+C105+C106+C107+C108</f>
        <v>82.279999999999987</v>
      </c>
      <c r="D112" s="16">
        <f t="shared" si="23"/>
        <v>937.52</v>
      </c>
      <c r="E112" s="16">
        <v>872.21599999999989</v>
      </c>
      <c r="F112" s="151">
        <f>(D112-E112)/E112*100</f>
        <v>7.4871362139653588</v>
      </c>
      <c r="G112" s="16">
        <f t="shared" si="23"/>
        <v>8077</v>
      </c>
      <c r="H112" s="16">
        <f t="shared" si="23"/>
        <v>764484.8899999999</v>
      </c>
      <c r="I112" s="16">
        <f t="shared" si="23"/>
        <v>735</v>
      </c>
      <c r="J112" s="16">
        <f t="shared" si="23"/>
        <v>112.24000000000001</v>
      </c>
      <c r="K112" s="16">
        <f t="shared" si="23"/>
        <v>427.31</v>
      </c>
      <c r="L112" s="16">
        <v>679.22</v>
      </c>
      <c r="M112" s="16">
        <f>(K112-L112)/L112*100</f>
        <v>-37.08813050263538</v>
      </c>
      <c r="N112" s="167">
        <f>D112/D339*100</f>
        <v>0.70037793489235767</v>
      </c>
    </row>
    <row r="113" spans="1:14" ht="14.25" thickTop="1">
      <c r="A113" s="236" t="s">
        <v>90</v>
      </c>
      <c r="B113" s="18" t="s">
        <v>19</v>
      </c>
      <c r="C113" s="34">
        <v>45.822293000000002</v>
      </c>
      <c r="D113" s="34">
        <v>556.17114300000003</v>
      </c>
      <c r="E113" s="34">
        <v>265.219337</v>
      </c>
      <c r="F113" s="152">
        <f>(D113-E113)/E113*100</f>
        <v>109.70233516570478</v>
      </c>
      <c r="G113" s="34">
        <v>5745</v>
      </c>
      <c r="H113" s="34">
        <v>416394.81664999999</v>
      </c>
      <c r="I113" s="34">
        <v>740</v>
      </c>
      <c r="J113" s="34">
        <v>12.363039000000001</v>
      </c>
      <c r="K113" s="34">
        <v>117.83143200000001</v>
      </c>
      <c r="L113" s="34">
        <v>127.96808200000001</v>
      </c>
      <c r="M113" s="107">
        <f t="shared" ref="M113:M137" si="24">(K113-L113)/L113*100</f>
        <v>-7.9212330462216372</v>
      </c>
      <c r="N113" s="168">
        <f>D113/D327*100</f>
        <v>0.69777453138090395</v>
      </c>
    </row>
    <row r="114" spans="1:14">
      <c r="A114" s="220"/>
      <c r="B114" s="147" t="s">
        <v>20</v>
      </c>
      <c r="C114" s="34">
        <v>20.440094999999999</v>
      </c>
      <c r="D114" s="34">
        <v>258.41307</v>
      </c>
      <c r="E114" s="34">
        <v>63.053494999999998</v>
      </c>
      <c r="F114" s="150">
        <f>(D114-E114)/E114*100</f>
        <v>309.83147722422052</v>
      </c>
      <c r="G114" s="34">
        <v>3086</v>
      </c>
      <c r="H114" s="34">
        <v>61720</v>
      </c>
      <c r="I114" s="34">
        <v>386</v>
      </c>
      <c r="J114" s="34">
        <v>8.2425999999999959</v>
      </c>
      <c r="K114" s="34">
        <v>57.667408999999999</v>
      </c>
      <c r="L114" s="34">
        <v>9.6935009999999995</v>
      </c>
      <c r="M114" s="31">
        <f t="shared" si="24"/>
        <v>494.90795946686347</v>
      </c>
      <c r="N114" s="166">
        <f>D114/D328*100</f>
        <v>1.0008295975150696</v>
      </c>
    </row>
    <row r="115" spans="1:14">
      <c r="A115" s="220"/>
      <c r="B115" s="147" t="s">
        <v>21</v>
      </c>
      <c r="C115" s="34">
        <v>0</v>
      </c>
      <c r="D115" s="34">
        <v>7.0523960000000008</v>
      </c>
      <c r="E115" s="34">
        <v>2.3207550000000001</v>
      </c>
      <c r="F115" s="150"/>
      <c r="G115" s="34">
        <v>10</v>
      </c>
      <c r="H115" s="34">
        <v>5263.5807999999997</v>
      </c>
      <c r="I115" s="34">
        <v>0</v>
      </c>
      <c r="J115" s="34">
        <v>0</v>
      </c>
      <c r="K115" s="34">
        <v>0</v>
      </c>
      <c r="L115" s="34">
        <v>0</v>
      </c>
      <c r="M115" s="31"/>
      <c r="N115" s="166"/>
    </row>
    <row r="116" spans="1:14">
      <c r="A116" s="220"/>
      <c r="B116" s="147" t="s">
        <v>22</v>
      </c>
      <c r="C116" s="34">
        <v>6.2640000000000001E-2</v>
      </c>
      <c r="D116" s="34">
        <v>0.11622399999999999</v>
      </c>
      <c r="E116" s="34">
        <v>7.8299999999999995E-2</v>
      </c>
      <c r="F116" s="150"/>
      <c r="G116" s="34">
        <v>10</v>
      </c>
      <c r="H116" s="34">
        <v>1018.4</v>
      </c>
      <c r="I116" s="34">
        <v>1</v>
      </c>
      <c r="J116" s="34">
        <v>0</v>
      </c>
      <c r="K116" s="34">
        <v>0.01</v>
      </c>
      <c r="L116" s="34">
        <v>0</v>
      </c>
      <c r="M116" s="31"/>
      <c r="N116" s="166"/>
    </row>
    <row r="117" spans="1:14">
      <c r="A117" s="220"/>
      <c r="B117" s="147" t="s">
        <v>23</v>
      </c>
      <c r="C117" s="34">
        <v>0</v>
      </c>
      <c r="D117" s="34">
        <v>0.37735799999999997</v>
      </c>
      <c r="E117" s="34">
        <v>0.81045400000000001</v>
      </c>
      <c r="F117" s="150"/>
      <c r="G117" s="34">
        <v>1</v>
      </c>
      <c r="H117" s="34">
        <v>1000</v>
      </c>
      <c r="I117" s="34">
        <v>3</v>
      </c>
      <c r="J117" s="34">
        <v>0</v>
      </c>
      <c r="K117" s="34">
        <v>0.21</v>
      </c>
      <c r="L117" s="34">
        <v>0</v>
      </c>
      <c r="M117" s="31"/>
      <c r="N117" s="166"/>
    </row>
    <row r="118" spans="1:14">
      <c r="A118" s="220"/>
      <c r="B118" s="147" t="s">
        <v>24</v>
      </c>
      <c r="C118" s="34">
        <v>2.8867929999999999</v>
      </c>
      <c r="D118" s="34">
        <v>44.021137000000003</v>
      </c>
      <c r="E118" s="34">
        <v>45.479208</v>
      </c>
      <c r="F118" s="150">
        <f>(D118-E118)/E118*100</f>
        <v>-3.2060166922871587</v>
      </c>
      <c r="G118" s="34">
        <v>98</v>
      </c>
      <c r="H118" s="34">
        <v>96695.899300000005</v>
      </c>
      <c r="I118" s="34">
        <v>6</v>
      </c>
      <c r="J118" s="34">
        <v>0</v>
      </c>
      <c r="K118" s="34">
        <v>2.4909539999999999</v>
      </c>
      <c r="L118" s="34">
        <v>5.0893579999999998</v>
      </c>
      <c r="M118" s="31"/>
      <c r="N118" s="166">
        <f>D118/D332*100</f>
        <v>0.49293658311784655</v>
      </c>
    </row>
    <row r="119" spans="1:14">
      <c r="A119" s="220"/>
      <c r="B119" s="147" t="s">
        <v>25</v>
      </c>
      <c r="C119" s="34">
        <v>8.7996100000000013</v>
      </c>
      <c r="D119" s="34">
        <v>135.65786299999999</v>
      </c>
      <c r="E119" s="34">
        <v>72.913809999999998</v>
      </c>
      <c r="F119" s="150"/>
      <c r="G119" s="34">
        <v>100</v>
      </c>
      <c r="H119" s="34">
        <v>4179.3756999999996</v>
      </c>
      <c r="I119" s="34">
        <v>146</v>
      </c>
      <c r="J119" s="34">
        <v>3.1616999999999962</v>
      </c>
      <c r="K119" s="34">
        <v>106.32652299999999</v>
      </c>
      <c r="L119" s="34">
        <v>0</v>
      </c>
      <c r="M119" s="31"/>
      <c r="N119" s="166"/>
    </row>
    <row r="120" spans="1:14">
      <c r="A120" s="220"/>
      <c r="B120" s="147" t="s">
        <v>26</v>
      </c>
      <c r="C120" s="34">
        <v>2.6677119999999999</v>
      </c>
      <c r="D120" s="34">
        <v>73.666541000000009</v>
      </c>
      <c r="E120" s="34">
        <v>116.35884100000001</v>
      </c>
      <c r="F120" s="150">
        <f>(D120-E120)/E120*100</f>
        <v>-36.690207321676574</v>
      </c>
      <c r="G120" s="34">
        <v>2553</v>
      </c>
      <c r="H120" s="34">
        <v>286224.592</v>
      </c>
      <c r="I120" s="34">
        <v>104</v>
      </c>
      <c r="J120" s="34">
        <v>2.8128999999999991</v>
      </c>
      <c r="K120" s="34">
        <v>65.319429</v>
      </c>
      <c r="L120" s="34">
        <v>1.6303829999999999</v>
      </c>
      <c r="M120" s="31"/>
      <c r="N120" s="166">
        <f>D120/D334*100</f>
        <v>0.40851662322866045</v>
      </c>
    </row>
    <row r="121" spans="1:14">
      <c r="A121" s="220"/>
      <c r="B121" s="147" t="s">
        <v>27</v>
      </c>
      <c r="C121" s="31">
        <v>0</v>
      </c>
      <c r="D121" s="31">
        <v>19.188913999999997</v>
      </c>
      <c r="E121" s="31">
        <v>0</v>
      </c>
      <c r="F121" s="150"/>
      <c r="G121" s="34">
        <v>8</v>
      </c>
      <c r="H121" s="34">
        <v>1004.876659</v>
      </c>
      <c r="I121" s="34">
        <v>0</v>
      </c>
      <c r="J121" s="34">
        <v>0</v>
      </c>
      <c r="K121" s="34">
        <v>0</v>
      </c>
      <c r="L121" s="34">
        <v>0</v>
      </c>
      <c r="M121" s="31"/>
      <c r="N121" s="166"/>
    </row>
    <row r="122" spans="1:14">
      <c r="A122" s="220"/>
      <c r="B122" s="14" t="s">
        <v>28</v>
      </c>
      <c r="C122" s="34">
        <v>0</v>
      </c>
      <c r="D122" s="34">
        <v>0</v>
      </c>
      <c r="E122" s="34">
        <v>0</v>
      </c>
      <c r="F122" s="150"/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/>
      <c r="M122" s="31"/>
      <c r="N122" s="166"/>
    </row>
    <row r="123" spans="1:14">
      <c r="A123" s="220"/>
      <c r="B123" s="14" t="s">
        <v>29</v>
      </c>
      <c r="C123" s="34">
        <v>0</v>
      </c>
      <c r="D123" s="34">
        <v>0.45283000000000001</v>
      </c>
      <c r="E123" s="34">
        <v>0</v>
      </c>
      <c r="F123" s="150"/>
      <c r="G123" s="34">
        <v>1</v>
      </c>
      <c r="H123" s="34">
        <v>143</v>
      </c>
      <c r="I123" s="34">
        <v>0</v>
      </c>
      <c r="J123" s="34">
        <v>0</v>
      </c>
      <c r="K123" s="34">
        <v>0</v>
      </c>
      <c r="L123" s="34">
        <v>0</v>
      </c>
      <c r="M123" s="31"/>
      <c r="N123" s="166"/>
    </row>
    <row r="124" spans="1:14">
      <c r="A124" s="220"/>
      <c r="B124" s="14" t="s">
        <v>30</v>
      </c>
      <c r="C124" s="34">
        <v>0</v>
      </c>
      <c r="D124" s="34">
        <v>18.736083999999998</v>
      </c>
      <c r="E124" s="34">
        <v>0</v>
      </c>
      <c r="F124" s="150"/>
      <c r="G124" s="31">
        <v>7</v>
      </c>
      <c r="H124" s="31">
        <v>861.87665900000002</v>
      </c>
      <c r="I124" s="31">
        <v>0</v>
      </c>
      <c r="J124" s="31">
        <v>0</v>
      </c>
      <c r="K124" s="31">
        <v>0</v>
      </c>
      <c r="L124" s="31"/>
      <c r="M124" s="31"/>
      <c r="N124" s="166"/>
    </row>
    <row r="125" spans="1:14" ht="14.25" thickBot="1">
      <c r="A125" s="221"/>
      <c r="B125" s="15" t="s">
        <v>31</v>
      </c>
      <c r="C125" s="16">
        <f t="shared" ref="C125:K125" si="25">C113+C115+C116+C117+C118+C119+C120+C121</f>
        <v>60.239048000000004</v>
      </c>
      <c r="D125" s="16">
        <f t="shared" si="25"/>
        <v>836.251576</v>
      </c>
      <c r="E125" s="16">
        <v>503.18070499999999</v>
      </c>
      <c r="F125" s="151">
        <f t="shared" ref="F125" si="26">(D125-E125)/E125*100</f>
        <v>66.193092797546754</v>
      </c>
      <c r="G125" s="16">
        <f t="shared" si="25"/>
        <v>8525</v>
      </c>
      <c r="H125" s="16">
        <f t="shared" si="25"/>
        <v>811781.54110899998</v>
      </c>
      <c r="I125" s="16">
        <f t="shared" si="25"/>
        <v>1000</v>
      </c>
      <c r="J125" s="16">
        <f t="shared" si="25"/>
        <v>18.337638999999996</v>
      </c>
      <c r="K125" s="16">
        <f t="shared" si="25"/>
        <v>292.18833799999999</v>
      </c>
      <c r="L125" s="16">
        <v>134.68782300000001</v>
      </c>
      <c r="M125" s="16">
        <f t="shared" si="24"/>
        <v>116.93745692214506</v>
      </c>
      <c r="N125" s="167">
        <f>D125/D339*100</f>
        <v>0.62472496784000286</v>
      </c>
    </row>
    <row r="126" spans="1:14" ht="14.25" thickTop="1">
      <c r="A126" s="236" t="s">
        <v>38</v>
      </c>
      <c r="B126" s="147" t="s">
        <v>19</v>
      </c>
      <c r="C126" s="70">
        <v>289.038678</v>
      </c>
      <c r="D126" s="70">
        <v>2523.7713760000006</v>
      </c>
      <c r="E126" s="70">
        <v>2184.6749300000001</v>
      </c>
      <c r="F126" s="150">
        <f t="shared" ref="F126:F138" si="27">(D126-E126)/E126*100</f>
        <v>15.521597348123569</v>
      </c>
      <c r="G126" s="77">
        <v>18319</v>
      </c>
      <c r="H126" s="77">
        <v>1881217.9491969999</v>
      </c>
      <c r="I126" s="77">
        <v>2350</v>
      </c>
      <c r="J126" s="77">
        <v>94.557146000000003</v>
      </c>
      <c r="K126" s="77">
        <v>979.76395200000002</v>
      </c>
      <c r="L126" s="77">
        <v>1083.9777369999999</v>
      </c>
      <c r="M126" s="31">
        <f t="shared" si="24"/>
        <v>-9.6140152553705001</v>
      </c>
      <c r="N126" s="166">
        <f t="shared" ref="N126:N138" si="28">D126/D327*100</f>
        <v>3.1663336211618938</v>
      </c>
    </row>
    <row r="127" spans="1:14">
      <c r="A127" s="220"/>
      <c r="B127" s="147" t="s">
        <v>20</v>
      </c>
      <c r="C127" s="71">
        <v>87.782374000000004</v>
      </c>
      <c r="D127" s="71">
        <v>795.70167100000003</v>
      </c>
      <c r="E127" s="71">
        <v>397.00116500000001</v>
      </c>
      <c r="F127" s="150">
        <f t="shared" si="27"/>
        <v>100.42804433583967</v>
      </c>
      <c r="G127" s="77">
        <v>9137</v>
      </c>
      <c r="H127" s="77">
        <v>182360</v>
      </c>
      <c r="I127" s="77">
        <v>942</v>
      </c>
      <c r="J127" s="77">
        <v>27.692722</v>
      </c>
      <c r="K127" s="77">
        <v>343.06909100000007</v>
      </c>
      <c r="L127" s="77">
        <v>374.21022699999997</v>
      </c>
      <c r="M127" s="31">
        <f t="shared" si="24"/>
        <v>-8.3218292160678722</v>
      </c>
      <c r="N127" s="166">
        <f t="shared" si="28"/>
        <v>3.0817395696316687</v>
      </c>
    </row>
    <row r="128" spans="1:14">
      <c r="A128" s="220"/>
      <c r="B128" s="147" t="s">
        <v>21</v>
      </c>
      <c r="C128" s="71">
        <v>1.6009040000000001</v>
      </c>
      <c r="D128" s="71">
        <v>6.9484469999999998</v>
      </c>
      <c r="E128" s="71">
        <v>22.236709999999999</v>
      </c>
      <c r="F128" s="150">
        <f t="shared" si="27"/>
        <v>-68.752360398638103</v>
      </c>
      <c r="G128" s="77">
        <v>15</v>
      </c>
      <c r="H128" s="77">
        <v>8835.4097309999997</v>
      </c>
      <c r="I128" s="77">
        <v>6</v>
      </c>
      <c r="J128" s="77">
        <v>0</v>
      </c>
      <c r="K128" s="77">
        <v>12.0403</v>
      </c>
      <c r="L128" s="77">
        <v>0.6</v>
      </c>
      <c r="M128" s="31">
        <f t="shared" si="24"/>
        <v>1906.7166666666669</v>
      </c>
      <c r="N128" s="166">
        <f t="shared" si="28"/>
        <v>0.21830339379960159</v>
      </c>
    </row>
    <row r="129" spans="1:14">
      <c r="A129" s="220"/>
      <c r="B129" s="147" t="s">
        <v>22</v>
      </c>
      <c r="C129" s="71">
        <v>1.9891460000000001</v>
      </c>
      <c r="D129" s="71">
        <v>13.228503999999999</v>
      </c>
      <c r="E129" s="71">
        <v>7.6706890000000003</v>
      </c>
      <c r="F129" s="150">
        <f t="shared" si="27"/>
        <v>72.455225338949319</v>
      </c>
      <c r="G129" s="77">
        <v>1428</v>
      </c>
      <c r="H129" s="77">
        <v>303393.90000000002</v>
      </c>
      <c r="I129" s="77">
        <v>15</v>
      </c>
      <c r="J129" s="77">
        <v>0.25</v>
      </c>
      <c r="K129" s="77">
        <v>3.6549999999999998</v>
      </c>
      <c r="L129" s="77">
        <v>4.7058</v>
      </c>
      <c r="M129" s="31">
        <f t="shared" si="24"/>
        <v>-22.329890773088533</v>
      </c>
      <c r="N129" s="166">
        <f t="shared" si="28"/>
        <v>0.59874906731231425</v>
      </c>
    </row>
    <row r="130" spans="1:14">
      <c r="A130" s="220"/>
      <c r="B130" s="147" t="s">
        <v>23</v>
      </c>
      <c r="C130" s="71">
        <v>5.5659999999999998E-3</v>
      </c>
      <c r="D130" s="71">
        <v>0.62339199999999995</v>
      </c>
      <c r="E130" s="71">
        <v>1.34537</v>
      </c>
      <c r="F130" s="150">
        <f t="shared" si="27"/>
        <v>-53.663899150419589</v>
      </c>
      <c r="G130" s="77">
        <v>112</v>
      </c>
      <c r="H130" s="77">
        <v>33.6</v>
      </c>
      <c r="I130" s="77"/>
      <c r="J130" s="77"/>
      <c r="K130" s="77"/>
      <c r="L130" s="77">
        <v>6.1350000000000002E-2</v>
      </c>
      <c r="M130" s="31">
        <f t="shared" si="24"/>
        <v>-100</v>
      </c>
      <c r="N130" s="166">
        <f t="shared" si="28"/>
        <v>0.20363064645968243</v>
      </c>
    </row>
    <row r="131" spans="1:14">
      <c r="A131" s="220"/>
      <c r="B131" s="147" t="s">
        <v>24</v>
      </c>
      <c r="C131" s="71">
        <v>32.566471</v>
      </c>
      <c r="D131" s="71">
        <v>331.830241</v>
      </c>
      <c r="E131" s="71">
        <v>218.41917000000001</v>
      </c>
      <c r="F131" s="150">
        <f t="shared" si="27"/>
        <v>51.923588483556635</v>
      </c>
      <c r="G131" s="77">
        <v>2028</v>
      </c>
      <c r="H131" s="77">
        <v>74331.832899999994</v>
      </c>
      <c r="I131" s="77">
        <v>79</v>
      </c>
      <c r="J131" s="77">
        <v>16.369875</v>
      </c>
      <c r="K131" s="77">
        <v>65.802026850000004</v>
      </c>
      <c r="L131" s="77">
        <v>31.0250062</v>
      </c>
      <c r="M131" s="31">
        <f t="shared" si="24"/>
        <v>112.09351716422866</v>
      </c>
      <c r="N131" s="166">
        <f t="shared" si="28"/>
        <v>3.715743761314287</v>
      </c>
    </row>
    <row r="132" spans="1:14">
      <c r="A132" s="220"/>
      <c r="B132" s="147" t="s">
        <v>25</v>
      </c>
      <c r="C132" s="73"/>
      <c r="D132" s="73"/>
      <c r="E132" s="73"/>
      <c r="F132" s="150" t="e">
        <f t="shared" si="27"/>
        <v>#DIV/0!</v>
      </c>
      <c r="G132" s="78"/>
      <c r="H132" s="78"/>
      <c r="I132" s="78"/>
      <c r="J132" s="78"/>
      <c r="K132" s="78"/>
      <c r="L132" s="78"/>
      <c r="M132" s="31" t="e">
        <f t="shared" si="24"/>
        <v>#DIV/0!</v>
      </c>
      <c r="N132" s="166">
        <f t="shared" si="28"/>
        <v>0</v>
      </c>
    </row>
    <row r="133" spans="1:14">
      <c r="A133" s="220"/>
      <c r="B133" s="147" t="s">
        <v>26</v>
      </c>
      <c r="C133" s="71">
        <v>25.932769</v>
      </c>
      <c r="D133" s="71">
        <v>214.34918799999997</v>
      </c>
      <c r="E133" s="71">
        <v>242.88363100000001</v>
      </c>
      <c r="F133" s="150">
        <f t="shared" si="27"/>
        <v>-11.748195167586257</v>
      </c>
      <c r="G133" s="71">
        <v>8647</v>
      </c>
      <c r="H133" s="71">
        <v>1283936.6100000001</v>
      </c>
      <c r="I133" s="71">
        <v>434</v>
      </c>
      <c r="J133" s="71">
        <v>12.285905</v>
      </c>
      <c r="K133" s="71">
        <v>110.77381199999999</v>
      </c>
      <c r="L133" s="77">
        <v>69.384650600000001</v>
      </c>
      <c r="M133" s="31">
        <f t="shared" si="24"/>
        <v>59.651754447258099</v>
      </c>
      <c r="N133" s="166">
        <f t="shared" si="28"/>
        <v>1.1886699889107768</v>
      </c>
    </row>
    <row r="134" spans="1:14">
      <c r="A134" s="220"/>
      <c r="B134" s="147" t="s">
        <v>27</v>
      </c>
      <c r="C134" s="74">
        <v>0</v>
      </c>
      <c r="D134" s="71">
        <v>23.334835000000002</v>
      </c>
      <c r="E134" s="71">
        <v>22.747076</v>
      </c>
      <c r="F134" s="150">
        <f t="shared" si="27"/>
        <v>2.5838881445685673</v>
      </c>
      <c r="G134" s="71">
        <v>12</v>
      </c>
      <c r="H134" s="71">
        <v>930.71457799999985</v>
      </c>
      <c r="I134" s="71">
        <v>6</v>
      </c>
      <c r="J134" s="71">
        <v>0</v>
      </c>
      <c r="K134" s="71">
        <v>8.7859820000000006</v>
      </c>
      <c r="L134" s="77">
        <v>0.10301100000000001</v>
      </c>
      <c r="M134" s="31">
        <f t="shared" si="24"/>
        <v>8429.1687295531538</v>
      </c>
      <c r="N134" s="166">
        <f t="shared" si="28"/>
        <v>0.70825953337966463</v>
      </c>
    </row>
    <row r="135" spans="1:14">
      <c r="A135" s="220"/>
      <c r="B135" s="14" t="s">
        <v>28</v>
      </c>
      <c r="C135" s="74"/>
      <c r="D135" s="74"/>
      <c r="E135" s="74"/>
      <c r="F135" s="150" t="e">
        <f t="shared" si="27"/>
        <v>#DIV/0!</v>
      </c>
      <c r="G135" s="74"/>
      <c r="H135" s="74"/>
      <c r="I135" s="74"/>
      <c r="J135" s="74"/>
      <c r="K135" s="74"/>
      <c r="L135" s="215"/>
      <c r="M135" s="31" t="e">
        <f t="shared" si="24"/>
        <v>#DIV/0!</v>
      </c>
      <c r="N135" s="166">
        <f t="shared" si="28"/>
        <v>0</v>
      </c>
    </row>
    <row r="136" spans="1:14">
      <c r="A136" s="220"/>
      <c r="B136" s="14" t="s">
        <v>29</v>
      </c>
      <c r="C136" s="74"/>
      <c r="D136" s="74"/>
      <c r="E136" s="74">
        <v>0.17641599999999999</v>
      </c>
      <c r="F136" s="150">
        <f t="shared" si="27"/>
        <v>-100</v>
      </c>
      <c r="G136" s="74"/>
      <c r="H136" s="74"/>
      <c r="I136" s="74">
        <v>5</v>
      </c>
      <c r="J136" s="74"/>
      <c r="K136" s="74">
        <v>8.7859820000000006</v>
      </c>
      <c r="L136" s="74">
        <v>0.10301100000000001</v>
      </c>
      <c r="M136" s="31">
        <f t="shared" si="24"/>
        <v>8429.1687295531538</v>
      </c>
      <c r="N136" s="166">
        <f t="shared" si="28"/>
        <v>0</v>
      </c>
    </row>
    <row r="137" spans="1:14">
      <c r="A137" s="220"/>
      <c r="B137" s="14" t="s">
        <v>30</v>
      </c>
      <c r="C137" s="74">
        <v>0</v>
      </c>
      <c r="D137" s="74">
        <v>23.334835000000002</v>
      </c>
      <c r="E137" s="74">
        <v>22.57066</v>
      </c>
      <c r="F137" s="150">
        <f t="shared" si="27"/>
        <v>3.3857007282906282</v>
      </c>
      <c r="G137" s="74">
        <v>12</v>
      </c>
      <c r="H137" s="74">
        <v>930.71457799999985</v>
      </c>
      <c r="I137" s="74">
        <v>1</v>
      </c>
      <c r="J137" s="74">
        <v>0</v>
      </c>
      <c r="K137" s="74">
        <v>0</v>
      </c>
      <c r="L137" s="216"/>
      <c r="M137" s="31" t="e">
        <f t="shared" si="24"/>
        <v>#DIV/0!</v>
      </c>
      <c r="N137" s="166">
        <f t="shared" si="28"/>
        <v>0.88105574463292813</v>
      </c>
    </row>
    <row r="138" spans="1:14" ht="14.25" thickBot="1">
      <c r="A138" s="221"/>
      <c r="B138" s="15" t="s">
        <v>31</v>
      </c>
      <c r="C138" s="16">
        <f>C126+C128+C129+C130+C131+C132+C133+C134</f>
        <v>351.133534</v>
      </c>
      <c r="D138" s="16">
        <f>D126+D128+D129+D130+D131+D132+D133+D134</f>
        <v>3114.0859830000013</v>
      </c>
      <c r="E138" s="16">
        <v>2699.9775760000007</v>
      </c>
      <c r="F138" s="151">
        <f t="shared" si="27"/>
        <v>15.33747578798412</v>
      </c>
      <c r="G138" s="16">
        <f t="shared" ref="G138:K138" si="29">G126+G128+G129+G130+G131+G132+G133+G134</f>
        <v>30561</v>
      </c>
      <c r="H138" s="16">
        <f t="shared" si="29"/>
        <v>3552680.0164059997</v>
      </c>
      <c r="I138" s="16">
        <f t="shared" si="29"/>
        <v>2890</v>
      </c>
      <c r="J138" s="16">
        <f t="shared" si="29"/>
        <v>123.462926</v>
      </c>
      <c r="K138" s="16">
        <f t="shared" si="29"/>
        <v>1180.8210728500001</v>
      </c>
      <c r="L138" s="16">
        <v>1189.8575547999997</v>
      </c>
      <c r="M138" s="16">
        <f>(K138-L138)/L138*100</f>
        <v>-0.75945913975547419</v>
      </c>
      <c r="N138" s="167">
        <f t="shared" si="28"/>
        <v>2.3263899541884747</v>
      </c>
    </row>
    <row r="139" spans="1:14" ht="14.25" thickTop="1"/>
    <row r="142" spans="1:14" s="57" customFormat="1" ht="18.75">
      <c r="A142" s="223" t="str">
        <f>A1</f>
        <v>2022年1-10月丹东市财产保险业务统计表</v>
      </c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</row>
    <row r="143" spans="1:14" s="57" customFormat="1" ht="14.25" thickBot="1">
      <c r="B143" s="59" t="s">
        <v>0</v>
      </c>
      <c r="C143" s="58"/>
      <c r="D143" s="58"/>
      <c r="F143" s="148"/>
      <c r="G143" s="72" t="str">
        <f>G2</f>
        <v>（2022年1-10月）</v>
      </c>
      <c r="H143" s="58"/>
      <c r="I143" s="58"/>
      <c r="J143" s="58"/>
      <c r="K143" s="58"/>
      <c r="L143" s="59" t="s">
        <v>1</v>
      </c>
      <c r="N143" s="165"/>
    </row>
    <row r="144" spans="1:14" ht="13.5" customHeight="1">
      <c r="A144" s="219" t="s">
        <v>116</v>
      </c>
      <c r="B144" s="162" t="s">
        <v>3</v>
      </c>
      <c r="C144" s="224" t="s">
        <v>4</v>
      </c>
      <c r="D144" s="224"/>
      <c r="E144" s="224"/>
      <c r="F144" s="224"/>
      <c r="G144" s="224" t="s">
        <v>5</v>
      </c>
      <c r="H144" s="224"/>
      <c r="I144" s="224" t="s">
        <v>6</v>
      </c>
      <c r="J144" s="224"/>
      <c r="K144" s="224"/>
      <c r="L144" s="224"/>
      <c r="M144" s="224"/>
      <c r="N144" s="227" t="s">
        <v>7</v>
      </c>
    </row>
    <row r="145" spans="1:14">
      <c r="A145" s="220"/>
      <c r="B145" s="58" t="s">
        <v>8</v>
      </c>
      <c r="C145" s="226" t="s">
        <v>9</v>
      </c>
      <c r="D145" s="226" t="s">
        <v>10</v>
      </c>
      <c r="E145" s="226" t="s">
        <v>11</v>
      </c>
      <c r="F145" s="154" t="s">
        <v>12</v>
      </c>
      <c r="G145" s="226" t="s">
        <v>13</v>
      </c>
      <c r="H145" s="226" t="s">
        <v>14</v>
      </c>
      <c r="I145" s="209" t="s">
        <v>13</v>
      </c>
      <c r="J145" s="226" t="s">
        <v>15</v>
      </c>
      <c r="K145" s="226"/>
      <c r="L145" s="226"/>
      <c r="M145" s="209" t="s">
        <v>12</v>
      </c>
      <c r="N145" s="228"/>
    </row>
    <row r="146" spans="1:14">
      <c r="A146" s="235"/>
      <c r="B146" s="163" t="s">
        <v>16</v>
      </c>
      <c r="C146" s="226"/>
      <c r="D146" s="226"/>
      <c r="E146" s="226"/>
      <c r="F146" s="154" t="s">
        <v>17</v>
      </c>
      <c r="G146" s="226"/>
      <c r="H146" s="226"/>
      <c r="I146" s="33" t="s">
        <v>18</v>
      </c>
      <c r="J146" s="209" t="s">
        <v>9</v>
      </c>
      <c r="K146" s="209" t="s">
        <v>10</v>
      </c>
      <c r="L146" s="209" t="s">
        <v>11</v>
      </c>
      <c r="M146" s="209" t="s">
        <v>17</v>
      </c>
      <c r="N146" s="210" t="s">
        <v>17</v>
      </c>
    </row>
    <row r="147" spans="1:14" ht="12.75" customHeight="1">
      <c r="A147" s="234" t="s">
        <v>39</v>
      </c>
      <c r="B147" s="147" t="s">
        <v>19</v>
      </c>
      <c r="C147" s="23">
        <v>0</v>
      </c>
      <c r="D147" s="195">
        <v>0.1376</v>
      </c>
      <c r="E147" s="195">
        <v>21.2303</v>
      </c>
      <c r="F147" s="12">
        <f>(D147-E147)/E147*100</f>
        <v>-99.3518697333528</v>
      </c>
      <c r="G147" s="20">
        <v>1</v>
      </c>
      <c r="H147" s="20">
        <v>205.2</v>
      </c>
      <c r="I147" s="20">
        <v>16</v>
      </c>
      <c r="J147" s="23">
        <v>0.24629999999999999</v>
      </c>
      <c r="K147" s="23">
        <v>38.4833</v>
      </c>
      <c r="L147" s="23">
        <v>145.8417</v>
      </c>
      <c r="M147" s="31">
        <f>(K147-L147)/L147*100</f>
        <v>-73.612965290448486</v>
      </c>
      <c r="N147" s="166">
        <f>D147/D327*100</f>
        <v>1.7263350809628824E-4</v>
      </c>
    </row>
    <row r="148" spans="1:14" ht="12.75" customHeight="1">
      <c r="A148" s="220"/>
      <c r="B148" s="147" t="s">
        <v>20</v>
      </c>
      <c r="C148" s="121">
        <v>0</v>
      </c>
      <c r="D148" s="196">
        <v>0</v>
      </c>
      <c r="E148" s="203">
        <v>1.6153</v>
      </c>
      <c r="F148" s="12">
        <f>(D148-E148)/E148*100</f>
        <v>-100</v>
      </c>
      <c r="G148" s="20">
        <v>0</v>
      </c>
      <c r="H148" s="20">
        <v>0</v>
      </c>
      <c r="I148" s="20"/>
      <c r="J148" s="196">
        <v>0</v>
      </c>
      <c r="K148" s="196">
        <v>0.38990000000000002</v>
      </c>
      <c r="L148" s="196">
        <v>16.557700000000001</v>
      </c>
      <c r="M148" s="31">
        <f>(K148-L148)/L148*100</f>
        <v>-97.645204346014239</v>
      </c>
      <c r="N148" s="166">
        <f>D148/D328*100</f>
        <v>0</v>
      </c>
    </row>
    <row r="149" spans="1:14" ht="12.75" customHeight="1">
      <c r="A149" s="220"/>
      <c r="B149" s="147" t="s">
        <v>21</v>
      </c>
      <c r="C149" s="23">
        <v>4.8818999999999999</v>
      </c>
      <c r="D149" s="23">
        <v>8.9731000000000005</v>
      </c>
      <c r="E149" s="23">
        <v>6.8491999999999997</v>
      </c>
      <c r="F149" s="12">
        <f>(D149-E149)/E149*100</f>
        <v>31.009460958944125</v>
      </c>
      <c r="G149" s="30">
        <v>12</v>
      </c>
      <c r="H149" s="30">
        <v>46748.366499999996</v>
      </c>
      <c r="I149" s="20">
        <v>3</v>
      </c>
      <c r="J149" s="23">
        <v>7.6E-3</v>
      </c>
      <c r="K149" s="23">
        <v>0.19589999999999999</v>
      </c>
      <c r="L149" s="23">
        <v>0.53990000000000005</v>
      </c>
      <c r="M149" s="31">
        <f>(K149-L149)/L149*100</f>
        <v>-63.715502870902029</v>
      </c>
      <c r="N149" s="166">
        <f>D149/D329*100</f>
        <v>0.28191309265267556</v>
      </c>
    </row>
    <row r="150" spans="1:14" ht="12.75" customHeight="1">
      <c r="A150" s="220"/>
      <c r="B150" s="147" t="s">
        <v>22</v>
      </c>
      <c r="C150" s="23">
        <v>0</v>
      </c>
      <c r="D150" s="23">
        <v>0.42770000000000002</v>
      </c>
      <c r="E150" s="23">
        <v>7.2400000000000006E-2</v>
      </c>
      <c r="F150" s="12">
        <f>(D150-E150)/E150*100</f>
        <v>490.74585635359114</v>
      </c>
      <c r="G150" s="30">
        <v>12</v>
      </c>
      <c r="H150" s="30">
        <v>2077.21</v>
      </c>
      <c r="I150" s="20">
        <v>0</v>
      </c>
      <c r="J150" s="23">
        <v>0</v>
      </c>
      <c r="K150" s="23">
        <v>2.0999999999999999E-3</v>
      </c>
      <c r="L150" s="23">
        <v>0.29060000000000002</v>
      </c>
      <c r="M150" s="31">
        <f>(K150-L150)/L150*100</f>
        <v>-99.277357192016524</v>
      </c>
      <c r="N150" s="166">
        <f>D150/D330*100</f>
        <v>1.9358574188697138E-2</v>
      </c>
    </row>
    <row r="151" spans="1:14" ht="12.75" customHeight="1">
      <c r="A151" s="220"/>
      <c r="B151" s="147" t="s">
        <v>23</v>
      </c>
      <c r="C151" s="122">
        <v>0.77729999999999999</v>
      </c>
      <c r="D151" s="197">
        <v>16.264800000000001</v>
      </c>
      <c r="E151" s="197">
        <v>9.4000000000000004E-3</v>
      </c>
      <c r="F151" s="12"/>
      <c r="G151" s="30">
        <v>290</v>
      </c>
      <c r="H151" s="30">
        <v>167414.5111</v>
      </c>
      <c r="I151" s="20">
        <v>5</v>
      </c>
      <c r="J151" s="20">
        <v>0</v>
      </c>
      <c r="K151" s="20">
        <v>2.6200000000000001E-2</v>
      </c>
      <c r="L151" s="20">
        <v>2.5000000000000001E-3</v>
      </c>
      <c r="M151" s="31"/>
      <c r="N151" s="166"/>
    </row>
    <row r="152" spans="1:14" ht="12.75" customHeight="1">
      <c r="A152" s="220"/>
      <c r="B152" s="147" t="s">
        <v>24</v>
      </c>
      <c r="C152" s="23">
        <v>8.6667000000000005</v>
      </c>
      <c r="D152" s="23">
        <v>32.6342</v>
      </c>
      <c r="E152" s="23">
        <v>15.3269</v>
      </c>
      <c r="F152" s="12">
        <f>(D152-E152)/E152*100</f>
        <v>112.92107340688591</v>
      </c>
      <c r="G152" s="30">
        <v>120</v>
      </c>
      <c r="H152" s="30">
        <v>251978.36840000001</v>
      </c>
      <c r="I152" s="20">
        <v>2</v>
      </c>
      <c r="J152" s="23">
        <v>0.10390000000000001</v>
      </c>
      <c r="K152" s="23">
        <v>24.257400000000001</v>
      </c>
      <c r="L152" s="23">
        <v>1.968</v>
      </c>
      <c r="M152" s="31">
        <f>(K152-L152)/L152*100</f>
        <v>1132.5914634146341</v>
      </c>
      <c r="N152" s="166">
        <f>D152/D332*100</f>
        <v>0.36542879482609514</v>
      </c>
    </row>
    <row r="153" spans="1:14" ht="12.75" customHeight="1">
      <c r="A153" s="220"/>
      <c r="B153" s="147" t="s">
        <v>25</v>
      </c>
      <c r="C153" s="20"/>
      <c r="D153" s="20"/>
      <c r="E153" s="20"/>
      <c r="F153" s="12"/>
      <c r="G153" s="30"/>
      <c r="H153" s="30"/>
      <c r="I153" s="20"/>
      <c r="J153" s="20"/>
      <c r="K153" s="20"/>
      <c r="L153" s="20"/>
      <c r="M153" s="31"/>
      <c r="N153" s="166"/>
    </row>
    <row r="154" spans="1:14" ht="12.75" customHeight="1">
      <c r="A154" s="220"/>
      <c r="B154" s="147" t="s">
        <v>26</v>
      </c>
      <c r="C154" s="123">
        <v>1.1619999999999999</v>
      </c>
      <c r="D154" s="198">
        <v>18.889600000000002</v>
      </c>
      <c r="E154" s="198">
        <v>46.659300000000002</v>
      </c>
      <c r="F154" s="12">
        <f>(D154-E154)/E154*100</f>
        <v>-59.515895009140728</v>
      </c>
      <c r="G154" s="30">
        <v>63</v>
      </c>
      <c r="H154" s="30">
        <v>141145.70000000001</v>
      </c>
      <c r="I154" s="20">
        <v>30</v>
      </c>
      <c r="J154" s="23">
        <v>1.6352</v>
      </c>
      <c r="K154" s="23">
        <v>7.4202000000000004</v>
      </c>
      <c r="L154" s="23">
        <v>1.8925000000000001</v>
      </c>
      <c r="M154" s="31">
        <f>(K154-L154)/L154*100</f>
        <v>292.08454425363277</v>
      </c>
      <c r="N154" s="166">
        <f>D154/D334*100</f>
        <v>0.10475197425300727</v>
      </c>
    </row>
    <row r="155" spans="1:14" ht="12.75" customHeight="1">
      <c r="A155" s="220"/>
      <c r="B155" s="147" t="s">
        <v>27</v>
      </c>
      <c r="C155" s="20">
        <v>0</v>
      </c>
      <c r="D155" s="20">
        <v>7</v>
      </c>
      <c r="E155" s="20">
        <v>0</v>
      </c>
      <c r="F155" s="12" t="e">
        <f>(D155-E155)/E155*100</f>
        <v>#DIV/0!</v>
      </c>
      <c r="G155" s="30">
        <v>2</v>
      </c>
      <c r="H155" s="30">
        <v>255.14500000000001</v>
      </c>
      <c r="I155" s="20"/>
      <c r="J155" s="23">
        <v>0</v>
      </c>
      <c r="K155" s="23">
        <v>0</v>
      </c>
      <c r="L155" s="23">
        <v>0</v>
      </c>
      <c r="M155" s="31" t="e">
        <f>(K155-L155)/L155*100</f>
        <v>#DIV/0!</v>
      </c>
      <c r="N155" s="166">
        <f>D155/D335*100</f>
        <v>0.21246418642590151</v>
      </c>
    </row>
    <row r="156" spans="1:14" ht="12.75" customHeight="1">
      <c r="A156" s="220"/>
      <c r="B156" s="14" t="s">
        <v>28</v>
      </c>
      <c r="C156" s="20"/>
      <c r="D156" s="20"/>
      <c r="E156" s="20"/>
      <c r="F156" s="12"/>
      <c r="G156" s="30"/>
      <c r="H156" s="30"/>
      <c r="I156" s="30"/>
      <c r="J156" s="30"/>
      <c r="K156" s="30"/>
      <c r="L156" s="30"/>
      <c r="M156" s="31"/>
      <c r="N156" s="166"/>
    </row>
    <row r="157" spans="1:14" ht="12.75" customHeight="1">
      <c r="A157" s="220"/>
      <c r="B157" s="14" t="s">
        <v>29</v>
      </c>
      <c r="C157" s="30">
        <v>0</v>
      </c>
      <c r="D157" s="198">
        <v>0</v>
      </c>
      <c r="E157" s="30">
        <v>0</v>
      </c>
      <c r="F157" s="12"/>
      <c r="G157" s="31"/>
      <c r="H157" s="31"/>
      <c r="I157" s="31"/>
      <c r="J157" s="31">
        <v>0</v>
      </c>
      <c r="K157" s="31">
        <v>0</v>
      </c>
      <c r="L157" s="31">
        <v>0</v>
      </c>
      <c r="M157" s="31"/>
      <c r="N157" s="166"/>
    </row>
    <row r="158" spans="1:14" ht="12.75" customHeight="1">
      <c r="A158" s="220"/>
      <c r="B158" s="14" t="s">
        <v>30</v>
      </c>
      <c r="C158" s="34">
        <v>0</v>
      </c>
      <c r="D158" s="34">
        <v>7.2210999999999999</v>
      </c>
      <c r="E158" s="34"/>
      <c r="F158" s="12"/>
      <c r="G158" s="124">
        <v>2</v>
      </c>
      <c r="H158" s="124">
        <v>255.14500000000001</v>
      </c>
      <c r="I158" s="124">
        <v>0</v>
      </c>
      <c r="J158" s="124">
        <v>0</v>
      </c>
      <c r="K158" s="124">
        <v>0</v>
      </c>
      <c r="L158" s="124"/>
      <c r="M158" s="31"/>
      <c r="N158" s="166"/>
    </row>
    <row r="159" spans="1:14" ht="12.75" customHeight="1" thickBot="1">
      <c r="A159" s="221"/>
      <c r="B159" s="15" t="s">
        <v>31</v>
      </c>
      <c r="C159" s="16">
        <f t="shared" ref="C159:K159" si="30">C147+C149+C150+C151+C152+C153+C154+C155</f>
        <v>15.4879</v>
      </c>
      <c r="D159" s="16">
        <f t="shared" si="30"/>
        <v>84.326999999999998</v>
      </c>
      <c r="E159" s="16">
        <v>90.147500000000008</v>
      </c>
      <c r="F159" s="17">
        <f t="shared" ref="F159:F171" si="31">(D159-E159)/E159*100</f>
        <v>-6.4566405058376661</v>
      </c>
      <c r="G159" s="16">
        <f t="shared" si="30"/>
        <v>500</v>
      </c>
      <c r="H159" s="16">
        <f>H147+H149+H150+H151+H152+H153+H154+H155</f>
        <v>609824.50099999993</v>
      </c>
      <c r="I159" s="16">
        <f t="shared" si="30"/>
        <v>56</v>
      </c>
      <c r="J159" s="16">
        <f t="shared" si="30"/>
        <v>1.9929999999999999</v>
      </c>
      <c r="K159" s="16">
        <f t="shared" si="30"/>
        <v>70.385099999999994</v>
      </c>
      <c r="L159" s="16">
        <v>150.5352</v>
      </c>
      <c r="M159" s="16">
        <f>(K159-L159)/L159*100</f>
        <v>-53.24342745085535</v>
      </c>
      <c r="N159" s="167">
        <f>D159/D339*100</f>
        <v>6.2996810858080732E-2</v>
      </c>
    </row>
    <row r="160" spans="1:14" ht="14.25" thickTop="1">
      <c r="A160" s="236" t="s">
        <v>40</v>
      </c>
      <c r="B160" s="147" t="s">
        <v>19</v>
      </c>
      <c r="C160" s="29">
        <v>387.83788900000002</v>
      </c>
      <c r="D160" s="29">
        <v>3976.9017650000001</v>
      </c>
      <c r="E160" s="29">
        <v>4023.5222409999997</v>
      </c>
      <c r="F160" s="12">
        <f t="shared" si="31"/>
        <v>-1.158698105976236</v>
      </c>
      <c r="G160" s="29">
        <v>33699</v>
      </c>
      <c r="H160" s="29">
        <v>3449423.1587320003</v>
      </c>
      <c r="I160" s="30">
        <v>3264</v>
      </c>
      <c r="J160" s="30">
        <v>247.3</v>
      </c>
      <c r="K160" s="29">
        <v>1909.58</v>
      </c>
      <c r="L160" s="29">
        <v>2118.37</v>
      </c>
      <c r="M160" s="33">
        <f t="shared" ref="M160:M175" si="32">(K160-L160)/L160*100</f>
        <v>-9.8561629932448049</v>
      </c>
      <c r="N160" s="166">
        <f t="shared" ref="N160:N171" si="33">D160/D327*100</f>
        <v>4.9894367953944077</v>
      </c>
    </row>
    <row r="161" spans="1:14">
      <c r="A161" s="220"/>
      <c r="B161" s="147" t="s">
        <v>20</v>
      </c>
      <c r="C161" s="29">
        <v>105.27277100000001</v>
      </c>
      <c r="D161" s="29">
        <v>1259.182123</v>
      </c>
      <c r="E161" s="29">
        <v>948.3157910000001</v>
      </c>
      <c r="F161" s="12">
        <f t="shared" si="31"/>
        <v>32.780887437526587</v>
      </c>
      <c r="G161" s="29">
        <v>15356</v>
      </c>
      <c r="H161" s="29">
        <v>307120</v>
      </c>
      <c r="I161" s="30">
        <v>1501</v>
      </c>
      <c r="J161" s="30">
        <v>63.3</v>
      </c>
      <c r="K161" s="29">
        <v>594.6</v>
      </c>
      <c r="L161" s="29">
        <v>544.99</v>
      </c>
      <c r="M161" s="33">
        <f t="shared" si="32"/>
        <v>9.1029193196205469</v>
      </c>
      <c r="N161" s="166">
        <f t="shared" si="33"/>
        <v>4.8767917867322303</v>
      </c>
    </row>
    <row r="162" spans="1:14">
      <c r="A162" s="220"/>
      <c r="B162" s="147" t="s">
        <v>21</v>
      </c>
      <c r="C162" s="29">
        <v>13.223962</v>
      </c>
      <c r="D162" s="29">
        <v>236.792115</v>
      </c>
      <c r="E162" s="29">
        <v>179.73</v>
      </c>
      <c r="F162" s="12">
        <f t="shared" si="31"/>
        <v>31.748798197295947</v>
      </c>
      <c r="G162" s="29">
        <v>110</v>
      </c>
      <c r="H162" s="29">
        <v>547430.21081700001</v>
      </c>
      <c r="I162" s="30">
        <v>10</v>
      </c>
      <c r="J162" s="30">
        <v>0.47</v>
      </c>
      <c r="K162" s="29">
        <v>7.94</v>
      </c>
      <c r="L162" s="29">
        <v>6.04</v>
      </c>
      <c r="M162" s="33">
        <f t="shared" si="32"/>
        <v>31.456953642384111</v>
      </c>
      <c r="N162" s="166">
        <f t="shared" si="33"/>
        <v>7.4394353629646384</v>
      </c>
    </row>
    <row r="163" spans="1:14">
      <c r="A163" s="220"/>
      <c r="B163" s="147" t="s">
        <v>22</v>
      </c>
      <c r="C163" s="29">
        <v>35.891283000000001</v>
      </c>
      <c r="D163" s="29">
        <v>272.45574399999998</v>
      </c>
      <c r="E163" s="29">
        <v>159.59018300000002</v>
      </c>
      <c r="F163" s="12">
        <f t="shared" si="31"/>
        <v>70.722120169509381</v>
      </c>
      <c r="G163" s="29">
        <v>12108</v>
      </c>
      <c r="H163" s="29">
        <v>663164.97008</v>
      </c>
      <c r="I163" s="30">
        <v>845</v>
      </c>
      <c r="J163" s="30">
        <v>16.690000000000001</v>
      </c>
      <c r="K163" s="29">
        <v>117.13</v>
      </c>
      <c r="L163" s="29">
        <v>69.2</v>
      </c>
      <c r="M163" s="33">
        <f t="shared" si="32"/>
        <v>69.263005780346816</v>
      </c>
      <c r="N163" s="166">
        <f t="shared" si="33"/>
        <v>12.33190257975374</v>
      </c>
    </row>
    <row r="164" spans="1:14">
      <c r="A164" s="220"/>
      <c r="B164" s="147" t="s">
        <v>23</v>
      </c>
      <c r="C164" s="29">
        <v>0.11602999999999999</v>
      </c>
      <c r="D164" s="29">
        <v>13.892372</v>
      </c>
      <c r="E164" s="29">
        <v>27.542442000000001</v>
      </c>
      <c r="F164" s="12">
        <f t="shared" si="31"/>
        <v>-49.560129780794313</v>
      </c>
      <c r="G164" s="29">
        <v>562</v>
      </c>
      <c r="H164" s="29">
        <v>41761.760000000002</v>
      </c>
      <c r="I164" s="30"/>
      <c r="J164" s="30"/>
      <c r="K164" s="29"/>
      <c r="L164" s="29"/>
      <c r="M164" s="33" t="e">
        <f t="shared" si="32"/>
        <v>#DIV/0!</v>
      </c>
      <c r="N164" s="166">
        <f t="shared" si="33"/>
        <v>4.5379355064203448</v>
      </c>
    </row>
    <row r="165" spans="1:14">
      <c r="A165" s="220"/>
      <c r="B165" s="147" t="s">
        <v>24</v>
      </c>
      <c r="C165" s="29">
        <v>68.671129000000008</v>
      </c>
      <c r="D165" s="29">
        <v>434.24027900000004</v>
      </c>
      <c r="E165" s="29">
        <v>583.43266600000004</v>
      </c>
      <c r="F165" s="12">
        <f t="shared" si="31"/>
        <v>-25.571483342346824</v>
      </c>
      <c r="G165" s="29">
        <v>708</v>
      </c>
      <c r="H165" s="29">
        <v>733711.41839000001</v>
      </c>
      <c r="I165" s="30">
        <v>219</v>
      </c>
      <c r="J165" s="30">
        <v>0.28000000000000003</v>
      </c>
      <c r="K165" s="29">
        <v>108.43</v>
      </c>
      <c r="L165" s="29">
        <v>120.51</v>
      </c>
      <c r="M165" s="33">
        <f t="shared" si="32"/>
        <v>-10.024064392996431</v>
      </c>
      <c r="N165" s="166">
        <f t="shared" si="33"/>
        <v>4.8625031966439298</v>
      </c>
    </row>
    <row r="166" spans="1:14">
      <c r="A166" s="220"/>
      <c r="B166" s="147" t="s">
        <v>25</v>
      </c>
      <c r="C166" s="29">
        <v>0.12000000000000001</v>
      </c>
      <c r="D166" s="29">
        <v>115.00098500000001</v>
      </c>
      <c r="E166" s="29">
        <v>53.337554000000004</v>
      </c>
      <c r="F166" s="12">
        <f t="shared" si="31"/>
        <v>115.6097840557143</v>
      </c>
      <c r="G166" s="29">
        <v>50</v>
      </c>
      <c r="H166" s="29">
        <v>5054.3320789999998</v>
      </c>
      <c r="I166" s="125">
        <v>10</v>
      </c>
      <c r="J166" s="30">
        <v>2.7</v>
      </c>
      <c r="K166" s="29">
        <v>118.79</v>
      </c>
      <c r="L166" s="29">
        <v>10.27</v>
      </c>
      <c r="M166" s="33"/>
      <c r="N166" s="166">
        <f t="shared" si="33"/>
        <v>0.63199319290732525</v>
      </c>
    </row>
    <row r="167" spans="1:14">
      <c r="A167" s="220"/>
      <c r="B167" s="147" t="s">
        <v>26</v>
      </c>
      <c r="C167" s="29">
        <v>47.870523000000006</v>
      </c>
      <c r="D167" s="29">
        <v>1052.232041</v>
      </c>
      <c r="E167" s="29">
        <v>368.96501899999998</v>
      </c>
      <c r="F167" s="12">
        <f t="shared" si="31"/>
        <v>185.18477004997592</v>
      </c>
      <c r="G167" s="29">
        <v>11372</v>
      </c>
      <c r="H167" s="29">
        <v>11634564.7074</v>
      </c>
      <c r="I167" s="30">
        <v>190</v>
      </c>
      <c r="J167" s="30">
        <v>3.66</v>
      </c>
      <c r="K167" s="29">
        <v>108.16</v>
      </c>
      <c r="L167" s="29">
        <v>127.92</v>
      </c>
      <c r="M167" s="33">
        <f t="shared" si="32"/>
        <v>-15.447154471544719</v>
      </c>
      <c r="N167" s="166">
        <f t="shared" si="33"/>
        <v>5.8351359301955181</v>
      </c>
    </row>
    <row r="168" spans="1:14">
      <c r="A168" s="220"/>
      <c r="B168" s="147" t="s">
        <v>27</v>
      </c>
      <c r="C168" s="29">
        <v>0.45292600000000005</v>
      </c>
      <c r="D168" s="29">
        <v>11.935407000000001</v>
      </c>
      <c r="E168" s="29">
        <v>34.913939999999997</v>
      </c>
      <c r="F168" s="12">
        <f t="shared" si="31"/>
        <v>-65.814780571886175</v>
      </c>
      <c r="G168" s="29">
        <v>46</v>
      </c>
      <c r="H168" s="29">
        <v>4511.2375390000007</v>
      </c>
      <c r="I168" s="30"/>
      <c r="J168" s="30"/>
      <c r="K168" s="29"/>
      <c r="L168" s="30">
        <v>1.79</v>
      </c>
      <c r="M168" s="33">
        <f t="shared" si="32"/>
        <v>-100</v>
      </c>
      <c r="N168" s="166">
        <f t="shared" si="33"/>
        <v>0.36226379113100143</v>
      </c>
    </row>
    <row r="169" spans="1:14">
      <c r="A169" s="220"/>
      <c r="B169" s="14" t="s">
        <v>28</v>
      </c>
      <c r="C169" s="29">
        <v>0</v>
      </c>
      <c r="D169" s="29">
        <v>0.60424500000000003</v>
      </c>
      <c r="E169" s="29">
        <v>0</v>
      </c>
      <c r="F169" s="12" t="e">
        <f t="shared" si="31"/>
        <v>#DIV/0!</v>
      </c>
      <c r="G169" s="29">
        <v>1</v>
      </c>
      <c r="H169" s="29">
        <v>160</v>
      </c>
      <c r="I169" s="29">
        <v>1</v>
      </c>
      <c r="J169" s="29"/>
      <c r="K169" s="29">
        <v>11.45</v>
      </c>
      <c r="L169" s="29"/>
      <c r="M169" s="33" t="e">
        <f t="shared" si="32"/>
        <v>#DIV/0!</v>
      </c>
      <c r="N169" s="166">
        <f t="shared" si="33"/>
        <v>0.25435850107873315</v>
      </c>
    </row>
    <row r="170" spans="1:14">
      <c r="A170" s="220"/>
      <c r="B170" s="14" t="s">
        <v>29</v>
      </c>
      <c r="C170" s="29">
        <v>0</v>
      </c>
      <c r="D170" s="29">
        <v>2.4876750000000003</v>
      </c>
      <c r="E170" s="29">
        <v>9.786703000000001</v>
      </c>
      <c r="F170" s="12">
        <f t="shared" si="31"/>
        <v>-74.581071889072348</v>
      </c>
      <c r="G170" s="29">
        <v>3</v>
      </c>
      <c r="H170" s="29">
        <v>888.517019</v>
      </c>
      <c r="I170" s="29">
        <v>1</v>
      </c>
      <c r="J170" s="29"/>
      <c r="K170" s="29"/>
      <c r="L170" s="29"/>
      <c r="M170" s="33"/>
      <c r="N170" s="166">
        <f t="shared" si="33"/>
        <v>1.3570975428202892</v>
      </c>
    </row>
    <row r="171" spans="1:14">
      <c r="A171" s="220"/>
      <c r="B171" s="14" t="s">
        <v>30</v>
      </c>
      <c r="C171" s="34">
        <v>0</v>
      </c>
      <c r="D171" s="34">
        <v>6.5239630000000002</v>
      </c>
      <c r="E171" s="34">
        <v>13.837903000000001</v>
      </c>
      <c r="F171" s="12">
        <f t="shared" si="31"/>
        <v>-52.854395640726779</v>
      </c>
      <c r="G171" s="41">
        <v>3</v>
      </c>
      <c r="H171" s="41">
        <v>372.57051999999999</v>
      </c>
      <c r="I171" s="41"/>
      <c r="J171" s="126"/>
      <c r="K171" s="33"/>
      <c r="L171" s="126"/>
      <c r="M171" s="33"/>
      <c r="N171" s="166">
        <f t="shared" si="33"/>
        <v>0.24632593626321636</v>
      </c>
    </row>
    <row r="172" spans="1:14" ht="14.25" thickBot="1">
      <c r="A172" s="221"/>
      <c r="B172" s="15" t="s">
        <v>31</v>
      </c>
      <c r="C172" s="16">
        <f t="shared" ref="C172:K172" si="34">C160+C162+C163+C164+C165+C166+C167+C168</f>
        <v>554.18374200000017</v>
      </c>
      <c r="D172" s="16">
        <f t="shared" si="34"/>
        <v>6113.4507079999994</v>
      </c>
      <c r="E172" s="16">
        <v>5431.0340449999994</v>
      </c>
      <c r="F172" s="17">
        <f>(D172-E172)/E172*100</f>
        <v>12.565133220408676</v>
      </c>
      <c r="G172" s="16">
        <f t="shared" si="34"/>
        <v>58655</v>
      </c>
      <c r="H172" s="16">
        <f t="shared" si="34"/>
        <v>17079621.795037001</v>
      </c>
      <c r="I172" s="16">
        <f>I160+I162+I163+I164+I165+I166+I167+I168</f>
        <v>4538</v>
      </c>
      <c r="J172" s="16">
        <f t="shared" si="34"/>
        <v>271.10000000000002</v>
      </c>
      <c r="K172" s="16">
        <f t="shared" si="34"/>
        <v>2370.0299999999997</v>
      </c>
      <c r="L172" s="16">
        <v>2454.1</v>
      </c>
      <c r="M172" s="16">
        <f t="shared" si="32"/>
        <v>-3.425695774418327</v>
      </c>
      <c r="N172" s="167">
        <f>D172/D339*100</f>
        <v>4.5670769497560171</v>
      </c>
    </row>
    <row r="173" spans="1:14" ht="14.25" thickTop="1">
      <c r="A173" s="236" t="s">
        <v>41</v>
      </c>
      <c r="B173" s="147" t="s">
        <v>19</v>
      </c>
      <c r="C173" s="70">
        <v>130.44999999999999</v>
      </c>
      <c r="D173" s="102">
        <v>1232.96</v>
      </c>
      <c r="E173" s="102">
        <v>1051.6300000000001</v>
      </c>
      <c r="F173" s="12">
        <f>(D173-E173)/E173*100</f>
        <v>17.242756482793371</v>
      </c>
      <c r="G173" s="71">
        <v>13785</v>
      </c>
      <c r="H173" s="71">
        <v>883571.05</v>
      </c>
      <c r="I173" s="71">
        <v>1666</v>
      </c>
      <c r="J173" s="71">
        <v>50.16</v>
      </c>
      <c r="K173" s="103">
        <v>417.89</v>
      </c>
      <c r="L173" s="103">
        <v>408.67</v>
      </c>
      <c r="M173" s="31">
        <f t="shared" si="32"/>
        <v>2.256099053025661</v>
      </c>
      <c r="N173" s="166">
        <f t="shared" ref="N173:N178" si="35">D173/D327*100</f>
        <v>1.5468765271976712</v>
      </c>
    </row>
    <row r="174" spans="1:14">
      <c r="A174" s="220"/>
      <c r="B174" s="147" t="s">
        <v>20</v>
      </c>
      <c r="C174" s="71">
        <v>53.44</v>
      </c>
      <c r="D174" s="103">
        <v>553.73</v>
      </c>
      <c r="E174" s="103">
        <v>327.20999999999998</v>
      </c>
      <c r="F174" s="12">
        <f>(D174-E174)/E174*100</f>
        <v>69.227713089453275</v>
      </c>
      <c r="G174" s="71">
        <v>7489</v>
      </c>
      <c r="H174" s="71">
        <v>149780</v>
      </c>
      <c r="I174" s="71">
        <v>831</v>
      </c>
      <c r="J174" s="71">
        <v>33.5</v>
      </c>
      <c r="K174" s="103">
        <v>258.12</v>
      </c>
      <c r="L174" s="103">
        <v>118.98</v>
      </c>
      <c r="M174" s="31">
        <f t="shared" si="32"/>
        <v>116.94402420574886</v>
      </c>
      <c r="N174" s="166">
        <f t="shared" si="35"/>
        <v>2.1445872417831633</v>
      </c>
    </row>
    <row r="175" spans="1:14">
      <c r="A175" s="220"/>
      <c r="B175" s="147" t="s">
        <v>21</v>
      </c>
      <c r="C175" s="71">
        <v>0.25</v>
      </c>
      <c r="D175" s="103">
        <v>65.569999999999993</v>
      </c>
      <c r="E175" s="103">
        <v>26.33</v>
      </c>
      <c r="F175" s="12">
        <f>(D175-E175)/E175*100</f>
        <v>149.03152297759209</v>
      </c>
      <c r="G175" s="71">
        <v>22</v>
      </c>
      <c r="H175" s="71">
        <v>86540.24</v>
      </c>
      <c r="I175" s="103"/>
      <c r="J175" s="71"/>
      <c r="K175" s="71"/>
      <c r="L175" s="103"/>
      <c r="M175" s="31" t="e">
        <f t="shared" si="32"/>
        <v>#DIV/0!</v>
      </c>
      <c r="N175" s="166">
        <f t="shared" si="35"/>
        <v>2.0600507611902166</v>
      </c>
    </row>
    <row r="176" spans="1:14">
      <c r="A176" s="220"/>
      <c r="B176" s="147" t="s">
        <v>22</v>
      </c>
      <c r="C176" s="71">
        <v>1E-3</v>
      </c>
      <c r="D176" s="103">
        <v>0.01</v>
      </c>
      <c r="E176" s="103">
        <v>0.66</v>
      </c>
      <c r="F176" s="12">
        <f>(D176-E176)/E176*100</f>
        <v>-98.484848484848484</v>
      </c>
      <c r="G176" s="71">
        <v>2</v>
      </c>
      <c r="H176" s="71">
        <v>88</v>
      </c>
      <c r="I176" s="103">
        <v>1</v>
      </c>
      <c r="J176" s="71"/>
      <c r="K176" s="71">
        <v>0</v>
      </c>
      <c r="L176" s="103"/>
      <c r="M176" s="31"/>
      <c r="N176" s="166">
        <f t="shared" si="35"/>
        <v>4.5262039253441983E-4</v>
      </c>
    </row>
    <row r="177" spans="1:14">
      <c r="A177" s="220"/>
      <c r="B177" s="147" t="s">
        <v>23</v>
      </c>
      <c r="C177" s="71"/>
      <c r="D177" s="71"/>
      <c r="E177" s="103">
        <v>0.08</v>
      </c>
      <c r="F177" s="12"/>
      <c r="G177" s="71"/>
      <c r="H177" s="71"/>
      <c r="I177" s="103"/>
      <c r="J177" s="71"/>
      <c r="K177" s="71"/>
      <c r="L177" s="103"/>
      <c r="M177" s="31"/>
      <c r="N177" s="166">
        <f t="shared" si="35"/>
        <v>0</v>
      </c>
    </row>
    <row r="178" spans="1:14">
      <c r="A178" s="220"/>
      <c r="B178" s="147" t="s">
        <v>24</v>
      </c>
      <c r="C178" s="71">
        <v>2.09</v>
      </c>
      <c r="D178" s="103">
        <v>35.49</v>
      </c>
      <c r="E178" s="103">
        <v>28.17</v>
      </c>
      <c r="F178" s="12">
        <f>(D178-E178)/E178*100</f>
        <v>25.985090521831733</v>
      </c>
      <c r="G178" s="71">
        <v>64</v>
      </c>
      <c r="H178" s="71">
        <v>55303.28</v>
      </c>
      <c r="I178" s="103">
        <v>19</v>
      </c>
      <c r="J178" s="71">
        <v>0.97</v>
      </c>
      <c r="K178" s="103">
        <v>3.78</v>
      </c>
      <c r="L178" s="103">
        <v>5.31</v>
      </c>
      <c r="M178" s="31">
        <f>(K178-L178)/L178*100</f>
        <v>-28.8135593220339</v>
      </c>
      <c r="N178" s="166">
        <f t="shared" si="35"/>
        <v>0.39740725767379365</v>
      </c>
    </row>
    <row r="179" spans="1:14">
      <c r="A179" s="220"/>
      <c r="B179" s="147" t="s">
        <v>25</v>
      </c>
      <c r="C179" s="73"/>
      <c r="D179" s="73"/>
      <c r="E179" s="131"/>
      <c r="F179" s="12"/>
      <c r="G179" s="71"/>
      <c r="H179" s="71"/>
      <c r="I179" s="103"/>
      <c r="J179" s="73"/>
      <c r="K179" s="73"/>
      <c r="L179" s="131"/>
      <c r="M179" s="31"/>
      <c r="N179" s="166"/>
    </row>
    <row r="180" spans="1:14">
      <c r="A180" s="220"/>
      <c r="B180" s="147" t="s">
        <v>26</v>
      </c>
      <c r="C180" s="71">
        <v>3.67</v>
      </c>
      <c r="D180" s="103">
        <v>75.900000000000006</v>
      </c>
      <c r="E180" s="103">
        <v>56.92</v>
      </c>
      <c r="F180" s="12">
        <f>(D180-E180)/E180*100</f>
        <v>33.345045678144771</v>
      </c>
      <c r="G180" s="71">
        <v>1248</v>
      </c>
      <c r="H180" s="71">
        <v>107953.09</v>
      </c>
      <c r="I180" s="103">
        <v>41</v>
      </c>
      <c r="J180" s="71">
        <v>4.83</v>
      </c>
      <c r="K180" s="71">
        <v>20.13</v>
      </c>
      <c r="L180" s="103">
        <v>67.040000000000006</v>
      </c>
      <c r="M180" s="31">
        <f>(K180-L180)/L180*100</f>
        <v>-69.973150357995237</v>
      </c>
      <c r="N180" s="166">
        <f>D180/D334*100</f>
        <v>0.42090223434076163</v>
      </c>
    </row>
    <row r="181" spans="1:14">
      <c r="A181" s="220"/>
      <c r="B181" s="147" t="s">
        <v>27</v>
      </c>
      <c r="C181" s="71"/>
      <c r="D181" s="71"/>
      <c r="E181" s="103"/>
      <c r="F181" s="12"/>
      <c r="G181" s="71"/>
      <c r="H181" s="71"/>
      <c r="I181" s="103"/>
      <c r="J181" s="71"/>
      <c r="K181" s="71"/>
      <c r="L181" s="103"/>
      <c r="M181" s="31"/>
      <c r="N181" s="166">
        <f>D181/D335*100</f>
        <v>0</v>
      </c>
    </row>
    <row r="182" spans="1:14">
      <c r="A182" s="220"/>
      <c r="B182" s="14" t="s">
        <v>28</v>
      </c>
      <c r="C182" s="74"/>
      <c r="D182" s="74"/>
      <c r="E182" s="127"/>
      <c r="F182" s="12"/>
      <c r="G182" s="74"/>
      <c r="H182" s="74"/>
      <c r="I182" s="127"/>
      <c r="J182" s="71"/>
      <c r="K182" s="71"/>
      <c r="L182" s="103"/>
      <c r="M182" s="31"/>
      <c r="N182" s="166"/>
    </row>
    <row r="183" spans="1:14">
      <c r="A183" s="220"/>
      <c r="B183" s="14" t="s">
        <v>29</v>
      </c>
      <c r="C183" s="74"/>
      <c r="D183" s="74"/>
      <c r="E183" s="127"/>
      <c r="F183" s="12"/>
      <c r="G183" s="71"/>
      <c r="H183" s="71"/>
      <c r="I183" s="103"/>
      <c r="J183" s="71"/>
      <c r="K183" s="71"/>
      <c r="L183" s="103"/>
      <c r="M183" s="31"/>
      <c r="N183" s="166">
        <f>D183/D337*100</f>
        <v>0</v>
      </c>
    </row>
    <row r="184" spans="1:14">
      <c r="A184" s="220"/>
      <c r="B184" s="14" t="s">
        <v>30</v>
      </c>
      <c r="C184" s="74"/>
      <c r="D184" s="74"/>
      <c r="E184" s="127"/>
      <c r="F184" s="12"/>
      <c r="G184" s="74"/>
      <c r="H184" s="74"/>
      <c r="I184" s="127"/>
      <c r="J184" s="71"/>
      <c r="K184" s="71"/>
      <c r="L184" s="103"/>
      <c r="M184" s="31"/>
      <c r="N184" s="166"/>
    </row>
    <row r="185" spans="1:14" ht="14.25" thickBot="1">
      <c r="A185" s="221"/>
      <c r="B185" s="15" t="s">
        <v>31</v>
      </c>
      <c r="C185" s="16">
        <f t="shared" ref="C185:J185" si="36">C173+C175+C176+C177+C178+C179+C180+C181</f>
        <v>136.46099999999998</v>
      </c>
      <c r="D185" s="16">
        <f>D173+D175+D176+D177+D178+D179+D180+D181</f>
        <v>1409.93</v>
      </c>
      <c r="E185" s="16">
        <v>1163.7900000000002</v>
      </c>
      <c r="F185" s="17">
        <f>(D185-E185)/E185*100</f>
        <v>21.149863807044213</v>
      </c>
      <c r="G185" s="16">
        <f t="shared" si="36"/>
        <v>15121</v>
      </c>
      <c r="H185" s="16">
        <f t="shared" si="36"/>
        <v>1133455.6600000001</v>
      </c>
      <c r="I185" s="16">
        <f t="shared" si="36"/>
        <v>1727</v>
      </c>
      <c r="J185" s="16">
        <f t="shared" si="36"/>
        <v>55.959999999999994</v>
      </c>
      <c r="K185" s="16">
        <f>K173+K175+K176+K177+K178+K179+K180+K181</f>
        <v>441.79999999999995</v>
      </c>
      <c r="L185" s="16">
        <v>481.02000000000004</v>
      </c>
      <c r="M185" s="16">
        <f>(K185-L185)/L185*100</f>
        <v>-8.1535071306806532</v>
      </c>
      <c r="N185" s="167">
        <f>D185/D339*100</f>
        <v>1.0532936489277902</v>
      </c>
    </row>
    <row r="186" spans="1:14" ht="14.25" thickTop="1">
      <c r="A186" s="62"/>
      <c r="N186" s="169"/>
    </row>
    <row r="187" spans="1:14">
      <c r="A187" s="62"/>
      <c r="N187" s="169"/>
    </row>
    <row r="188" spans="1:14">
      <c r="A188" s="62"/>
      <c r="N188" s="169"/>
    </row>
    <row r="189" spans="1:14" s="57" customFormat="1" ht="18.75">
      <c r="A189" s="237" t="str">
        <f>A1</f>
        <v>2022年1-10月丹东市财产保险业务统计表</v>
      </c>
      <c r="B189" s="237"/>
      <c r="C189" s="237"/>
      <c r="D189" s="237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</row>
    <row r="190" spans="1:14" s="57" customFormat="1" ht="14.25" thickBot="1">
      <c r="A190" s="63"/>
      <c r="B190" s="59" t="s">
        <v>0</v>
      </c>
      <c r="C190" s="58"/>
      <c r="D190" s="58"/>
      <c r="F190" s="148"/>
      <c r="G190" s="72" t="str">
        <f>G2</f>
        <v>（2022年1-10月）</v>
      </c>
      <c r="H190" s="58"/>
      <c r="I190" s="58"/>
      <c r="J190" s="58"/>
      <c r="K190" s="58"/>
      <c r="L190" s="59" t="s">
        <v>1</v>
      </c>
      <c r="N190" s="148"/>
    </row>
    <row r="191" spans="1:14" ht="13.5" customHeight="1">
      <c r="A191" s="219" t="s">
        <v>116</v>
      </c>
      <c r="B191" s="162" t="s">
        <v>3</v>
      </c>
      <c r="C191" s="224" t="s">
        <v>4</v>
      </c>
      <c r="D191" s="224"/>
      <c r="E191" s="224"/>
      <c r="F191" s="225"/>
      <c r="G191" s="224" t="s">
        <v>5</v>
      </c>
      <c r="H191" s="224"/>
      <c r="I191" s="224" t="s">
        <v>6</v>
      </c>
      <c r="J191" s="224"/>
      <c r="K191" s="224"/>
      <c r="L191" s="224"/>
      <c r="M191" s="224"/>
      <c r="N191" s="227" t="s">
        <v>7</v>
      </c>
    </row>
    <row r="192" spans="1:14">
      <c r="A192" s="220"/>
      <c r="B192" s="58" t="s">
        <v>8</v>
      </c>
      <c r="C192" s="226" t="s">
        <v>9</v>
      </c>
      <c r="D192" s="226" t="s">
        <v>10</v>
      </c>
      <c r="E192" s="226" t="s">
        <v>11</v>
      </c>
      <c r="F192" s="149" t="s">
        <v>12</v>
      </c>
      <c r="G192" s="226" t="s">
        <v>13</v>
      </c>
      <c r="H192" s="226" t="s">
        <v>14</v>
      </c>
      <c r="I192" s="209" t="s">
        <v>13</v>
      </c>
      <c r="J192" s="226" t="s">
        <v>15</v>
      </c>
      <c r="K192" s="226"/>
      <c r="L192" s="226"/>
      <c r="M192" s="209" t="s">
        <v>12</v>
      </c>
      <c r="N192" s="228"/>
    </row>
    <row r="193" spans="1:14">
      <c r="A193" s="235"/>
      <c r="B193" s="163" t="s">
        <v>16</v>
      </c>
      <c r="C193" s="226"/>
      <c r="D193" s="226"/>
      <c r="E193" s="226"/>
      <c r="F193" s="149" t="s">
        <v>17</v>
      </c>
      <c r="G193" s="226"/>
      <c r="H193" s="226"/>
      <c r="I193" s="33" t="s">
        <v>18</v>
      </c>
      <c r="J193" s="209" t="s">
        <v>9</v>
      </c>
      <c r="K193" s="209" t="s">
        <v>10</v>
      </c>
      <c r="L193" s="209" t="s">
        <v>11</v>
      </c>
      <c r="M193" s="209" t="s">
        <v>17</v>
      </c>
      <c r="N193" s="210" t="s">
        <v>17</v>
      </c>
    </row>
    <row r="194" spans="1:14" ht="15" customHeight="1">
      <c r="A194" s="234" t="s">
        <v>42</v>
      </c>
      <c r="B194" s="147" t="s">
        <v>19</v>
      </c>
      <c r="C194" s="147">
        <v>212.330927</v>
      </c>
      <c r="D194" s="32">
        <v>2418.9526289999999</v>
      </c>
      <c r="E194" s="32">
        <v>1702.5982779999999</v>
      </c>
      <c r="F194" s="150">
        <f t="shared" ref="F194:F199" si="37">(D194-E194)/E194*100</f>
        <v>42.074185100285881</v>
      </c>
      <c r="G194" s="32">
        <v>19642</v>
      </c>
      <c r="H194" s="31">
        <v>1680057.177197</v>
      </c>
      <c r="I194" s="31">
        <v>2211</v>
      </c>
      <c r="J194" s="31">
        <v>78.664413999999994</v>
      </c>
      <c r="K194" s="31">
        <v>723.94865600000003</v>
      </c>
      <c r="L194" s="31">
        <v>1272.3037549999999</v>
      </c>
      <c r="M194" s="31">
        <f t="shared" ref="M194:M206" si="38">(K194-L194)/L194*100</f>
        <v>-43.099385413666404</v>
      </c>
      <c r="N194" s="166">
        <f t="shared" ref="N194:N199" si="39">D194/D327*100</f>
        <v>3.0348276036555899</v>
      </c>
    </row>
    <row r="195" spans="1:14" ht="15" customHeight="1">
      <c r="A195" s="220"/>
      <c r="B195" s="147" t="s">
        <v>20</v>
      </c>
      <c r="C195" s="147">
        <v>75.373636000000005</v>
      </c>
      <c r="D195" s="32">
        <v>927.08233299999995</v>
      </c>
      <c r="E195" s="32">
        <v>546.25203899999997</v>
      </c>
      <c r="F195" s="150">
        <f t="shared" si="37"/>
        <v>69.716956058812997</v>
      </c>
      <c r="G195" s="32">
        <v>10348</v>
      </c>
      <c r="H195" s="31">
        <v>206960</v>
      </c>
      <c r="I195" s="31">
        <v>1043</v>
      </c>
      <c r="J195" s="31">
        <v>44.805652000000002</v>
      </c>
      <c r="K195" s="31">
        <v>310.84060399999998</v>
      </c>
      <c r="L195" s="31">
        <v>430.31122399999998</v>
      </c>
      <c r="M195" s="31">
        <f t="shared" si="38"/>
        <v>-27.763770344972453</v>
      </c>
      <c r="N195" s="166">
        <f t="shared" si="39"/>
        <v>3.5905747267339132</v>
      </c>
    </row>
    <row r="196" spans="1:14" ht="15" customHeight="1">
      <c r="A196" s="220"/>
      <c r="B196" s="147" t="s">
        <v>21</v>
      </c>
      <c r="C196" s="147">
        <v>4.6379080000000004</v>
      </c>
      <c r="D196" s="32">
        <v>76.995994999999994</v>
      </c>
      <c r="E196" s="32">
        <v>90.395280999999997</v>
      </c>
      <c r="F196" s="150">
        <f t="shared" si="37"/>
        <v>-14.822992806449713</v>
      </c>
      <c r="G196" s="32">
        <v>794</v>
      </c>
      <c r="H196" s="31">
        <v>78610.440107000002</v>
      </c>
      <c r="I196" s="31">
        <v>5</v>
      </c>
      <c r="J196" s="31">
        <v>0</v>
      </c>
      <c r="K196" s="31">
        <v>450.9067</v>
      </c>
      <c r="L196" s="31">
        <v>49.932561999999997</v>
      </c>
      <c r="M196" s="31">
        <f t="shared" si="38"/>
        <v>803.03137259410016</v>
      </c>
      <c r="N196" s="166">
        <f t="shared" si="39"/>
        <v>2.4190278802554235</v>
      </c>
    </row>
    <row r="197" spans="1:14" ht="15" customHeight="1">
      <c r="A197" s="220"/>
      <c r="B197" s="147" t="s">
        <v>22</v>
      </c>
      <c r="C197" s="147">
        <v>22.582077999999999</v>
      </c>
      <c r="D197" s="32">
        <v>73.845342000000002</v>
      </c>
      <c r="E197" s="32">
        <v>111.00106</v>
      </c>
      <c r="F197" s="150">
        <f t="shared" si="37"/>
        <v>-33.473300164881302</v>
      </c>
      <c r="G197" s="32">
        <v>823</v>
      </c>
      <c r="H197" s="31">
        <v>798391.38639999996</v>
      </c>
      <c r="I197" s="31">
        <v>219</v>
      </c>
      <c r="J197" s="31">
        <v>1.9578</v>
      </c>
      <c r="K197" s="31">
        <v>22.297000000000001</v>
      </c>
      <c r="L197" s="31">
        <v>4.8208000000000002</v>
      </c>
      <c r="M197" s="31">
        <f t="shared" si="38"/>
        <v>362.51659475605703</v>
      </c>
      <c r="N197" s="166">
        <f t="shared" si="39"/>
        <v>3.342390768287848</v>
      </c>
    </row>
    <row r="198" spans="1:14" ht="15" customHeight="1">
      <c r="A198" s="220"/>
      <c r="B198" s="147" t="s">
        <v>23</v>
      </c>
      <c r="C198" s="147">
        <v>0</v>
      </c>
      <c r="D198" s="32">
        <v>2.377354</v>
      </c>
      <c r="E198" s="32">
        <v>2.2075429999999998</v>
      </c>
      <c r="F198" s="150">
        <f t="shared" si="37"/>
        <v>7.6923076923076996</v>
      </c>
      <c r="G198" s="32">
        <v>14</v>
      </c>
      <c r="H198" s="31">
        <v>560</v>
      </c>
      <c r="I198" s="31">
        <v>0</v>
      </c>
      <c r="J198" s="31">
        <v>0</v>
      </c>
      <c r="K198" s="31">
        <v>0</v>
      </c>
      <c r="L198" s="31">
        <v>0</v>
      </c>
      <c r="M198" s="31"/>
      <c r="N198" s="166">
        <f t="shared" si="39"/>
        <v>0.77656134804988175</v>
      </c>
    </row>
    <row r="199" spans="1:14" ht="15" customHeight="1">
      <c r="A199" s="220"/>
      <c r="B199" s="147" t="s">
        <v>24</v>
      </c>
      <c r="C199" s="147">
        <v>4.6328599999999902</v>
      </c>
      <c r="D199" s="32">
        <v>221.575389</v>
      </c>
      <c r="E199" s="32">
        <v>233.58065400000001</v>
      </c>
      <c r="F199" s="150">
        <f t="shared" si="37"/>
        <v>-5.1396658046860368</v>
      </c>
      <c r="G199" s="32">
        <v>489</v>
      </c>
      <c r="H199" s="31">
        <v>366036.80056100001</v>
      </c>
      <c r="I199" s="31">
        <v>67</v>
      </c>
      <c r="J199" s="31">
        <v>4.0269370000000002</v>
      </c>
      <c r="K199" s="31">
        <v>17.766072000000001</v>
      </c>
      <c r="L199" s="31">
        <v>33.515771000000001</v>
      </c>
      <c r="M199" s="31">
        <f t="shared" si="38"/>
        <v>-46.991904199369309</v>
      </c>
      <c r="N199" s="166">
        <f t="shared" si="39"/>
        <v>2.4811402567059471</v>
      </c>
    </row>
    <row r="200" spans="1:14" ht="15" customHeight="1">
      <c r="A200" s="220"/>
      <c r="B200" s="147" t="s">
        <v>25</v>
      </c>
      <c r="C200" s="147">
        <v>0</v>
      </c>
      <c r="D200" s="32">
        <v>39.241988999999997</v>
      </c>
      <c r="E200" s="32">
        <v>22.407364000000001</v>
      </c>
      <c r="F200" s="150"/>
      <c r="G200" s="32">
        <v>16</v>
      </c>
      <c r="H200" s="31">
        <v>1014.399</v>
      </c>
      <c r="I200" s="31">
        <v>13</v>
      </c>
      <c r="J200" s="31">
        <v>0.625999999999999</v>
      </c>
      <c r="K200" s="31">
        <v>7.0063180000000003</v>
      </c>
      <c r="L200" s="33">
        <v>0</v>
      </c>
      <c r="M200" s="31"/>
      <c r="N200" s="166"/>
    </row>
    <row r="201" spans="1:14" ht="15" customHeight="1">
      <c r="A201" s="220"/>
      <c r="B201" s="147" t="s">
        <v>26</v>
      </c>
      <c r="C201" s="147">
        <v>18.394905000000001</v>
      </c>
      <c r="D201" s="32">
        <v>354.6026</v>
      </c>
      <c r="E201" s="32">
        <v>344.61446899999999</v>
      </c>
      <c r="F201" s="150">
        <f>(D201-E201)/E201*100</f>
        <v>2.8983492855025799</v>
      </c>
      <c r="G201" s="32">
        <v>8740</v>
      </c>
      <c r="H201" s="31">
        <v>2418033.9900000002</v>
      </c>
      <c r="I201" s="31">
        <v>496</v>
      </c>
      <c r="J201" s="31">
        <v>1.1062589999999899</v>
      </c>
      <c r="K201" s="31">
        <v>98.171719999999993</v>
      </c>
      <c r="L201" s="31">
        <v>155.45372900000001</v>
      </c>
      <c r="M201" s="31">
        <f t="shared" si="38"/>
        <v>-36.848269493747566</v>
      </c>
      <c r="N201" s="166">
        <f>D201/D334*100</f>
        <v>1.9664430387752747</v>
      </c>
    </row>
    <row r="202" spans="1:14" ht="15" customHeight="1">
      <c r="A202" s="220"/>
      <c r="B202" s="147" t="s">
        <v>27</v>
      </c>
      <c r="C202" s="147">
        <v>119.868343</v>
      </c>
      <c r="D202" s="32">
        <v>2324.0935730000001</v>
      </c>
      <c r="E202" s="32">
        <v>3435.5628259999999</v>
      </c>
      <c r="F202" s="150">
        <f>(D202-E202)/E202*100</f>
        <v>-32.351882625708669</v>
      </c>
      <c r="G202" s="32">
        <v>938</v>
      </c>
      <c r="H202" s="31">
        <v>73051.478243999998</v>
      </c>
      <c r="I202" s="31">
        <v>187</v>
      </c>
      <c r="J202" s="31">
        <v>92.596710000000002</v>
      </c>
      <c r="K202" s="31">
        <v>1123.742839</v>
      </c>
      <c r="L202" s="31">
        <v>533.52501800000005</v>
      </c>
      <c r="M202" s="31">
        <f t="shared" si="38"/>
        <v>110.62608145584653</v>
      </c>
      <c r="N202" s="166">
        <f>D202/D335*100</f>
        <v>70.540950023587371</v>
      </c>
    </row>
    <row r="203" spans="1:14" ht="15" customHeight="1">
      <c r="A203" s="220"/>
      <c r="B203" s="14" t="s">
        <v>28</v>
      </c>
      <c r="C203" s="147">
        <v>0</v>
      </c>
      <c r="D203" s="32">
        <v>0</v>
      </c>
      <c r="E203" s="32">
        <v>0</v>
      </c>
      <c r="F203" s="150"/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31"/>
      <c r="N203" s="166"/>
    </row>
    <row r="204" spans="1:14" ht="15" customHeight="1">
      <c r="A204" s="220"/>
      <c r="B204" s="14" t="s">
        <v>29</v>
      </c>
      <c r="C204" s="147">
        <v>6.1999999999784396E-5</v>
      </c>
      <c r="D204" s="32">
        <v>103.99679999999999</v>
      </c>
      <c r="E204" s="32">
        <v>40.335039000000002</v>
      </c>
      <c r="F204" s="150"/>
      <c r="G204" s="32">
        <v>33</v>
      </c>
      <c r="H204" s="31">
        <v>50262.868456999997</v>
      </c>
      <c r="I204" s="31">
        <v>3</v>
      </c>
      <c r="J204" s="31">
        <v>0</v>
      </c>
      <c r="K204" s="31">
        <v>0</v>
      </c>
      <c r="L204" s="34">
        <v>0</v>
      </c>
      <c r="M204" s="31"/>
      <c r="N204" s="166">
        <f>D204/D337*100</f>
        <v>56.733215448630958</v>
      </c>
    </row>
    <row r="205" spans="1:14" ht="15" customHeight="1">
      <c r="A205" s="220"/>
      <c r="B205" s="14" t="s">
        <v>30</v>
      </c>
      <c r="C205" s="147">
        <v>111.728281</v>
      </c>
      <c r="D205" s="32">
        <v>2211.956835</v>
      </c>
      <c r="E205" s="32">
        <v>3395.2277869999998</v>
      </c>
      <c r="F205" s="150">
        <f t="shared" ref="F205:F215" si="40">(D205-E205)/E205*100</f>
        <v>-34.851003415164968</v>
      </c>
      <c r="G205" s="32">
        <v>905</v>
      </c>
      <c r="H205" s="31">
        <v>14060.409787000001</v>
      </c>
      <c r="I205" s="31">
        <v>184</v>
      </c>
      <c r="J205" s="31">
        <v>92.596710000000002</v>
      </c>
      <c r="K205" s="31">
        <v>1123.742839</v>
      </c>
      <c r="L205" s="31">
        <v>533.52501800000005</v>
      </c>
      <c r="M205" s="31">
        <f t="shared" si="38"/>
        <v>110.62608145584653</v>
      </c>
      <c r="N205" s="166">
        <f>D205/D338*100</f>
        <v>83.517079780372114</v>
      </c>
    </row>
    <row r="206" spans="1:14" ht="15" customHeight="1" thickBot="1">
      <c r="A206" s="221"/>
      <c r="B206" s="15" t="s">
        <v>31</v>
      </c>
      <c r="C206" s="16">
        <f>C194+C196+C197+C198+C199+C200+C201+C202</f>
        <v>382.44702100000001</v>
      </c>
      <c r="D206" s="16">
        <f t="shared" ref="D206:K206" si="41">D194+D196+D197+D198+D199+D200+D201+D202</f>
        <v>5511.6848710000004</v>
      </c>
      <c r="E206" s="16">
        <v>5942.367475</v>
      </c>
      <c r="F206" s="151">
        <f t="shared" si="40"/>
        <v>-7.2476602265328536</v>
      </c>
      <c r="G206" s="16">
        <f t="shared" si="41"/>
        <v>31456</v>
      </c>
      <c r="H206" s="16">
        <f>H194+H196+H197+H198+H199+H200+H201+H202</f>
        <v>5415755.6715090005</v>
      </c>
      <c r="I206" s="16">
        <f t="shared" si="41"/>
        <v>3198</v>
      </c>
      <c r="J206" s="16">
        <f t="shared" si="41"/>
        <v>178.97811999999999</v>
      </c>
      <c r="K206" s="16">
        <f t="shared" si="41"/>
        <v>2443.839305</v>
      </c>
      <c r="L206" s="16">
        <v>2049.5516349999998</v>
      </c>
      <c r="M206" s="16">
        <f t="shared" si="38"/>
        <v>19.237752456039011</v>
      </c>
      <c r="N206" s="167">
        <f>D206/D339*100</f>
        <v>4.117525458367215</v>
      </c>
    </row>
    <row r="207" spans="1:14" ht="14.25" thickTop="1">
      <c r="A207" s="236" t="s">
        <v>43</v>
      </c>
      <c r="B207" s="147" t="s">
        <v>19</v>
      </c>
      <c r="C207" s="79">
        <v>20.22</v>
      </c>
      <c r="D207" s="79">
        <v>278.76</v>
      </c>
      <c r="E207" s="79">
        <v>198.11</v>
      </c>
      <c r="F207" s="157">
        <f t="shared" si="40"/>
        <v>40.709706728585118</v>
      </c>
      <c r="G207" s="80">
        <v>2335</v>
      </c>
      <c r="H207" s="80">
        <v>181440.43</v>
      </c>
      <c r="I207" s="80">
        <v>239</v>
      </c>
      <c r="J207" s="80">
        <v>5.09</v>
      </c>
      <c r="K207" s="80">
        <v>225</v>
      </c>
      <c r="L207" s="80">
        <v>423.14</v>
      </c>
      <c r="M207" s="31">
        <f t="shared" ref="M207:M221" si="42">(K207-L207)/L207*100</f>
        <v>-46.82610956184714</v>
      </c>
      <c r="N207" s="166">
        <f t="shared" ref="N207:N215" si="43">D207/D327*100</f>
        <v>0.34973340637297462</v>
      </c>
    </row>
    <row r="208" spans="1:14">
      <c r="A208" s="220"/>
      <c r="B208" s="147" t="s">
        <v>20</v>
      </c>
      <c r="C208" s="80">
        <v>7.87</v>
      </c>
      <c r="D208" s="80">
        <v>114.15</v>
      </c>
      <c r="E208" s="80">
        <v>49.53</v>
      </c>
      <c r="F208" s="157">
        <f t="shared" si="40"/>
        <v>130.4663840096911</v>
      </c>
      <c r="G208" s="80">
        <v>1170</v>
      </c>
      <c r="H208" s="80">
        <v>23400</v>
      </c>
      <c r="I208" s="80">
        <v>119</v>
      </c>
      <c r="J208" s="80">
        <v>3.66</v>
      </c>
      <c r="K208" s="80">
        <v>94.86</v>
      </c>
      <c r="L208" s="80">
        <v>68.62</v>
      </c>
      <c r="M208" s="31">
        <f t="shared" si="42"/>
        <v>38.239580297289407</v>
      </c>
      <c r="N208" s="166">
        <f t="shared" si="43"/>
        <v>0.44210108473362131</v>
      </c>
    </row>
    <row r="209" spans="1:14">
      <c r="A209" s="220"/>
      <c r="B209" s="147" t="s">
        <v>21</v>
      </c>
      <c r="C209" s="80">
        <v>0</v>
      </c>
      <c r="D209" s="80">
        <v>0.74</v>
      </c>
      <c r="E209" s="80">
        <v>1.88</v>
      </c>
      <c r="F209" s="157">
        <f t="shared" si="40"/>
        <v>-60.638297872340416</v>
      </c>
      <c r="G209" s="80">
        <v>1</v>
      </c>
      <c r="H209" s="80">
        <v>780</v>
      </c>
      <c r="I209" s="80">
        <v>0</v>
      </c>
      <c r="J209" s="80">
        <v>0</v>
      </c>
      <c r="K209" s="80">
        <v>0</v>
      </c>
      <c r="L209" s="80">
        <v>0.6</v>
      </c>
      <c r="M209" s="31"/>
      <c r="N209" s="166">
        <f t="shared" si="43"/>
        <v>2.3249009658086937E-2</v>
      </c>
    </row>
    <row r="210" spans="1:14">
      <c r="A210" s="220"/>
      <c r="B210" s="147" t="s">
        <v>22</v>
      </c>
      <c r="C210" s="80">
        <v>7.0000000000000007E-2</v>
      </c>
      <c r="D210" s="80">
        <v>0.75</v>
      </c>
      <c r="E210" s="80">
        <v>1.74</v>
      </c>
      <c r="F210" s="157">
        <f t="shared" si="40"/>
        <v>-56.896551724137936</v>
      </c>
      <c r="G210" s="80">
        <v>85</v>
      </c>
      <c r="H210" s="80">
        <v>1402.48</v>
      </c>
      <c r="I210" s="80">
        <v>4</v>
      </c>
      <c r="J210" s="80">
        <v>0</v>
      </c>
      <c r="K210" s="80">
        <v>0.83</v>
      </c>
      <c r="L210" s="80">
        <v>1.34</v>
      </c>
      <c r="M210" s="31">
        <f t="shared" si="42"/>
        <v>-38.059701492537314</v>
      </c>
      <c r="N210" s="166">
        <f t="shared" si="43"/>
        <v>3.3946529440081488E-2</v>
      </c>
    </row>
    <row r="211" spans="1:14">
      <c r="A211" s="220"/>
      <c r="B211" s="147" t="s">
        <v>23</v>
      </c>
      <c r="C211" s="80">
        <v>0</v>
      </c>
      <c r="D211" s="80">
        <v>0</v>
      </c>
      <c r="E211" s="80">
        <v>0</v>
      </c>
      <c r="F211" s="157" t="e">
        <f t="shared" si="40"/>
        <v>#DIV/0!</v>
      </c>
      <c r="G211" s="80">
        <v>0</v>
      </c>
      <c r="H211" s="80">
        <v>0</v>
      </c>
      <c r="I211" s="80">
        <v>0</v>
      </c>
      <c r="J211" s="80">
        <v>0</v>
      </c>
      <c r="K211" s="80">
        <v>0.92</v>
      </c>
      <c r="L211" s="80">
        <v>18.32</v>
      </c>
      <c r="M211" s="31"/>
      <c r="N211" s="166">
        <f t="shared" si="43"/>
        <v>0</v>
      </c>
    </row>
    <row r="212" spans="1:14">
      <c r="A212" s="220"/>
      <c r="B212" s="147" t="s">
        <v>24</v>
      </c>
      <c r="C212" s="80">
        <v>2.74</v>
      </c>
      <c r="D212" s="80">
        <v>9.8800000000000008</v>
      </c>
      <c r="E212" s="80">
        <v>16.02</v>
      </c>
      <c r="F212" s="157">
        <f t="shared" si="40"/>
        <v>-38.327091136079893</v>
      </c>
      <c r="G212" s="80">
        <v>8</v>
      </c>
      <c r="H212" s="80">
        <v>8502.48</v>
      </c>
      <c r="I212" s="80">
        <v>2</v>
      </c>
      <c r="J212" s="80">
        <v>0</v>
      </c>
      <c r="K212" s="80">
        <v>0.78</v>
      </c>
      <c r="L212" s="80">
        <v>1.36</v>
      </c>
      <c r="M212" s="31">
        <f>(K212-L212)/L212*100</f>
        <v>-42.647058823529413</v>
      </c>
      <c r="N212" s="166">
        <f t="shared" si="43"/>
        <v>0.11063352228281437</v>
      </c>
    </row>
    <row r="213" spans="1:14">
      <c r="A213" s="220"/>
      <c r="B213" s="147" t="s">
        <v>25</v>
      </c>
      <c r="C213" s="81">
        <v>28.37</v>
      </c>
      <c r="D213" s="81">
        <v>1465.83</v>
      </c>
      <c r="E213" s="81">
        <v>1838.14</v>
      </c>
      <c r="F213" s="157">
        <f t="shared" si="40"/>
        <v>-20.254714004373994</v>
      </c>
      <c r="G213" s="81">
        <v>221</v>
      </c>
      <c r="H213" s="81">
        <v>26076.54</v>
      </c>
      <c r="I213" s="81">
        <v>152</v>
      </c>
      <c r="J213" s="81">
        <v>338.19</v>
      </c>
      <c r="K213" s="81">
        <v>390.22</v>
      </c>
      <c r="L213" s="81">
        <v>800.17</v>
      </c>
      <c r="M213" s="31">
        <f t="shared" si="42"/>
        <v>-51.232863016608967</v>
      </c>
      <c r="N213" s="166">
        <f t="shared" si="43"/>
        <v>8.0555360630984545</v>
      </c>
    </row>
    <row r="214" spans="1:14">
      <c r="A214" s="220"/>
      <c r="B214" s="147" t="s">
        <v>26</v>
      </c>
      <c r="C214" s="80">
        <v>0.3</v>
      </c>
      <c r="D214" s="80">
        <v>6.74</v>
      </c>
      <c r="E214" s="80">
        <v>27.14</v>
      </c>
      <c r="F214" s="157">
        <f t="shared" si="40"/>
        <v>-75.16580692704494</v>
      </c>
      <c r="G214" s="80">
        <v>66</v>
      </c>
      <c r="H214" s="80">
        <v>6182.59</v>
      </c>
      <c r="I214" s="80">
        <v>6</v>
      </c>
      <c r="J214" s="80">
        <v>0.05</v>
      </c>
      <c r="K214" s="80">
        <v>0.85</v>
      </c>
      <c r="L214" s="80">
        <v>8.82</v>
      </c>
      <c r="M214" s="31">
        <f t="shared" si="42"/>
        <v>-90.362811791383223</v>
      </c>
      <c r="N214" s="166">
        <f t="shared" si="43"/>
        <v>3.7376562048178304E-2</v>
      </c>
    </row>
    <row r="215" spans="1:14">
      <c r="A215" s="220"/>
      <c r="B215" s="147" t="s">
        <v>27</v>
      </c>
      <c r="C215" s="82">
        <v>0</v>
      </c>
      <c r="D215" s="82">
        <v>0.06</v>
      </c>
      <c r="E215" s="82">
        <v>1.53</v>
      </c>
      <c r="F215" s="157">
        <f t="shared" si="40"/>
        <v>-96.078431372549005</v>
      </c>
      <c r="G215" s="82">
        <v>2</v>
      </c>
      <c r="H215" s="82">
        <v>39</v>
      </c>
      <c r="I215" s="82">
        <v>0</v>
      </c>
      <c r="J215" s="82">
        <v>0</v>
      </c>
      <c r="K215" s="82">
        <v>0</v>
      </c>
      <c r="L215" s="82">
        <v>0</v>
      </c>
      <c r="M215" s="31" t="e">
        <f t="shared" si="42"/>
        <v>#DIV/0!</v>
      </c>
      <c r="N215" s="166">
        <f t="shared" si="43"/>
        <v>1.8211215979362988E-3</v>
      </c>
    </row>
    <row r="216" spans="1:14">
      <c r="A216" s="220"/>
      <c r="B216" s="14" t="s">
        <v>28</v>
      </c>
      <c r="C216" s="82"/>
      <c r="D216" s="82"/>
      <c r="E216" s="82"/>
      <c r="F216" s="157"/>
      <c r="G216" s="82"/>
      <c r="H216" s="82"/>
      <c r="I216" s="82"/>
      <c r="J216" s="82"/>
      <c r="K216" s="82"/>
      <c r="L216" s="82"/>
      <c r="M216" s="31"/>
      <c r="N216" s="166"/>
    </row>
    <row r="217" spans="1:14">
      <c r="A217" s="220"/>
      <c r="B217" s="14" t="s">
        <v>29</v>
      </c>
      <c r="C217" s="82">
        <v>0</v>
      </c>
      <c r="D217" s="82">
        <v>0</v>
      </c>
      <c r="E217" s="82">
        <v>1.46</v>
      </c>
      <c r="F217" s="157">
        <f>(D217-E217)/E217*100</f>
        <v>-100</v>
      </c>
      <c r="G217" s="82">
        <v>0</v>
      </c>
      <c r="H217" s="82">
        <v>0</v>
      </c>
      <c r="I217" s="82">
        <v>0</v>
      </c>
      <c r="J217" s="82">
        <v>0</v>
      </c>
      <c r="K217" s="82">
        <v>0</v>
      </c>
      <c r="L217" s="82">
        <v>0</v>
      </c>
      <c r="M217" s="31"/>
      <c r="N217" s="166">
        <f>D217/D337*100</f>
        <v>0</v>
      </c>
    </row>
    <row r="218" spans="1:14">
      <c r="A218" s="220"/>
      <c r="B218" s="14" t="s">
        <v>30</v>
      </c>
      <c r="C218" s="34"/>
      <c r="D218" s="34"/>
      <c r="E218" s="34"/>
      <c r="F218" s="150"/>
      <c r="G218" s="34"/>
      <c r="H218" s="34"/>
      <c r="I218" s="34"/>
      <c r="J218" s="34"/>
      <c r="K218" s="34"/>
      <c r="L218" s="34"/>
      <c r="M218" s="31"/>
      <c r="N218" s="166"/>
    </row>
    <row r="219" spans="1:14" ht="14.25" thickBot="1">
      <c r="A219" s="221"/>
      <c r="B219" s="15" t="s">
        <v>31</v>
      </c>
      <c r="C219" s="16">
        <f t="shared" ref="C219:K219" si="44">C207+C209+C210+C211+C212+C213+C214+C215</f>
        <v>51.7</v>
      </c>
      <c r="D219" s="16">
        <f t="shared" si="44"/>
        <v>1762.76</v>
      </c>
      <c r="E219" s="16">
        <v>2084.5600000000004</v>
      </c>
      <c r="F219" s="151">
        <f>(D219-E219)/E219*100</f>
        <v>-15.437310511570804</v>
      </c>
      <c r="G219" s="16">
        <f t="shared" si="44"/>
        <v>2718</v>
      </c>
      <c r="H219" s="16">
        <f t="shared" si="44"/>
        <v>224423.52000000002</v>
      </c>
      <c r="I219" s="16">
        <f t="shared" si="44"/>
        <v>403</v>
      </c>
      <c r="J219" s="16">
        <f t="shared" si="44"/>
        <v>343.33</v>
      </c>
      <c r="K219" s="16">
        <f t="shared" si="44"/>
        <v>618.6</v>
      </c>
      <c r="L219" s="16">
        <v>1253.7499999999998</v>
      </c>
      <c r="M219" s="16">
        <f t="shared" si="42"/>
        <v>-50.660019940179446</v>
      </c>
      <c r="N219" s="167">
        <f>D219/D339*100</f>
        <v>1.3168766623761119</v>
      </c>
    </row>
    <row r="220" spans="1:14" ht="14.25" thickTop="1">
      <c r="A220" s="236" t="s">
        <v>44</v>
      </c>
      <c r="B220" s="147" t="s">
        <v>19</v>
      </c>
      <c r="C220" s="70">
        <v>1.93</v>
      </c>
      <c r="D220" s="70">
        <v>25.4</v>
      </c>
      <c r="E220" s="70">
        <v>22.83</v>
      </c>
      <c r="F220" s="150">
        <f>(D220-E220)/E220*100</f>
        <v>11.257117827420062</v>
      </c>
      <c r="G220" s="71">
        <v>151</v>
      </c>
      <c r="H220" s="71">
        <v>14284.09</v>
      </c>
      <c r="I220" s="71">
        <v>13</v>
      </c>
      <c r="J220" s="71">
        <v>0.78</v>
      </c>
      <c r="K220" s="71">
        <v>9.67</v>
      </c>
      <c r="L220" s="71">
        <v>1.0900000000000001</v>
      </c>
      <c r="M220" s="31">
        <f t="shared" si="42"/>
        <v>787.15596330275218</v>
      </c>
      <c r="N220" s="166">
        <f>D220/D327*100</f>
        <v>3.1866941174750883E-2</v>
      </c>
    </row>
    <row r="221" spans="1:14">
      <c r="A221" s="220"/>
      <c r="B221" s="147" t="s">
        <v>20</v>
      </c>
      <c r="C221" s="71">
        <v>0.56999999999999995</v>
      </c>
      <c r="D221" s="71">
        <v>6.23</v>
      </c>
      <c r="E221" s="71">
        <v>6.21</v>
      </c>
      <c r="F221" s="150">
        <f>(D221-E221)/E221*100</f>
        <v>0.3220611916264165</v>
      </c>
      <c r="G221" s="71">
        <v>79</v>
      </c>
      <c r="H221" s="71">
        <v>1580</v>
      </c>
      <c r="I221" s="71">
        <v>6</v>
      </c>
      <c r="J221" s="71">
        <v>0.23</v>
      </c>
      <c r="K221" s="71">
        <v>0.76</v>
      </c>
      <c r="L221" s="71">
        <v>0.73</v>
      </c>
      <c r="M221" s="31">
        <f t="shared" si="42"/>
        <v>4.1095890410958944</v>
      </c>
      <c r="N221" s="166">
        <f>D221/D328*100</f>
        <v>2.4128688198777577E-2</v>
      </c>
    </row>
    <row r="222" spans="1:14">
      <c r="A222" s="220"/>
      <c r="B222" s="147" t="s">
        <v>21</v>
      </c>
      <c r="C222" s="71"/>
      <c r="D222" s="71">
        <v>23.81</v>
      </c>
      <c r="E222" s="71">
        <v>35.35</v>
      </c>
      <c r="F222" s="150"/>
      <c r="G222" s="71">
        <v>9</v>
      </c>
      <c r="H222" s="71">
        <v>30666.400000000001</v>
      </c>
      <c r="I222" s="71">
        <v>1</v>
      </c>
      <c r="J222" s="71"/>
      <c r="K222" s="71">
        <v>3.39</v>
      </c>
      <c r="L222" s="71"/>
      <c r="M222" s="31"/>
      <c r="N222" s="166">
        <f>D222/D329*100</f>
        <v>0.74805259453925665</v>
      </c>
    </row>
    <row r="223" spans="1:14">
      <c r="A223" s="220"/>
      <c r="B223" s="147" t="s">
        <v>22</v>
      </c>
      <c r="C223" s="71">
        <v>0.51</v>
      </c>
      <c r="D223" s="71">
        <v>13.36</v>
      </c>
      <c r="E223" s="71">
        <v>2.3199999999999998</v>
      </c>
      <c r="F223" s="150">
        <f>(D223-E223)/E223*100</f>
        <v>475.86206896551727</v>
      </c>
      <c r="G223" s="71">
        <v>1127</v>
      </c>
      <c r="H223" s="71">
        <v>7703.28</v>
      </c>
      <c r="I223" s="71">
        <v>15</v>
      </c>
      <c r="J223" s="71"/>
      <c r="K223" s="71">
        <v>1.73</v>
      </c>
      <c r="L223" s="71">
        <v>2.5</v>
      </c>
      <c r="M223" s="31"/>
      <c r="N223" s="166">
        <f>D223/D330*100</f>
        <v>0.60470084442598493</v>
      </c>
    </row>
    <row r="224" spans="1:14">
      <c r="A224" s="220"/>
      <c r="B224" s="147" t="s">
        <v>23</v>
      </c>
      <c r="C224" s="71"/>
      <c r="D224" s="71"/>
      <c r="E224" s="71"/>
      <c r="F224" s="150"/>
      <c r="G224" s="71"/>
      <c r="H224" s="71"/>
      <c r="I224" s="71"/>
      <c r="J224" s="71"/>
      <c r="K224" s="71"/>
      <c r="L224" s="71"/>
      <c r="M224" s="31"/>
      <c r="N224" s="166"/>
    </row>
    <row r="225" spans="1:14">
      <c r="A225" s="220"/>
      <c r="B225" s="147" t="s">
        <v>24</v>
      </c>
      <c r="C225" s="71">
        <v>32.21</v>
      </c>
      <c r="D225" s="71">
        <v>600.08000000000004</v>
      </c>
      <c r="E225" s="71">
        <v>470.24</v>
      </c>
      <c r="F225" s="150">
        <f>(D225-E225)/E225*100</f>
        <v>27.611432460020417</v>
      </c>
      <c r="G225" s="71">
        <v>1704</v>
      </c>
      <c r="H225" s="71">
        <v>109520.2</v>
      </c>
      <c r="I225" s="71">
        <v>89</v>
      </c>
      <c r="J225" s="71">
        <v>0.74</v>
      </c>
      <c r="K225" s="71">
        <v>76.3</v>
      </c>
      <c r="L225" s="71">
        <v>125.43</v>
      </c>
      <c r="M225" s="31">
        <f>(K225-L225)/L225*100</f>
        <v>-39.169257753328559</v>
      </c>
      <c r="N225" s="166">
        <f>D225/D332*100</f>
        <v>6.7195307744404094</v>
      </c>
    </row>
    <row r="226" spans="1:14">
      <c r="A226" s="220"/>
      <c r="B226" s="147" t="s">
        <v>25</v>
      </c>
      <c r="C226" s="73">
        <v>7.4</v>
      </c>
      <c r="D226" s="73">
        <v>1423.99</v>
      </c>
      <c r="E226" s="73">
        <v>1168.6099999999999</v>
      </c>
      <c r="F226" s="150">
        <f>(D226-E226)/E226*100</f>
        <v>21.853312910209578</v>
      </c>
      <c r="G226" s="73">
        <v>224</v>
      </c>
      <c r="H226" s="73">
        <v>29851.07</v>
      </c>
      <c r="I226" s="78">
        <v>1707</v>
      </c>
      <c r="J226" s="71">
        <v>13.72</v>
      </c>
      <c r="K226" s="71">
        <v>194.45</v>
      </c>
      <c r="L226" s="78">
        <v>343.62</v>
      </c>
      <c r="M226" s="31">
        <f>(K226-L226)/L226*100</f>
        <v>-43.411326465281419</v>
      </c>
      <c r="N226" s="166">
        <f>D226/D333*100</f>
        <v>7.8256024221714444</v>
      </c>
    </row>
    <row r="227" spans="1:14">
      <c r="A227" s="220"/>
      <c r="B227" s="147" t="s">
        <v>26</v>
      </c>
      <c r="C227" s="71">
        <v>6.42</v>
      </c>
      <c r="D227" s="71">
        <v>38.659999999999997</v>
      </c>
      <c r="E227" s="71">
        <v>8.93</v>
      </c>
      <c r="F227" s="150">
        <f>(D227-E227)/E227*100</f>
        <v>332.92273236282193</v>
      </c>
      <c r="G227" s="71">
        <v>1991</v>
      </c>
      <c r="H227" s="71">
        <v>214816.16</v>
      </c>
      <c r="I227" s="71">
        <v>2</v>
      </c>
      <c r="J227" s="71"/>
      <c r="K227" s="71">
        <v>0.57999999999999996</v>
      </c>
      <c r="L227" s="71">
        <v>0.03</v>
      </c>
      <c r="M227" s="31"/>
      <c r="N227" s="166">
        <f>D227/D334*100</f>
        <v>0.21438841079860133</v>
      </c>
    </row>
    <row r="228" spans="1:14">
      <c r="A228" s="220"/>
      <c r="B228" s="147" t="s">
        <v>27</v>
      </c>
      <c r="C228" s="71">
        <v>0.08</v>
      </c>
      <c r="D228" s="71">
        <v>0.19</v>
      </c>
      <c r="E228" s="71">
        <v>0.67</v>
      </c>
      <c r="F228" s="150"/>
      <c r="G228" s="71">
        <v>10</v>
      </c>
      <c r="H228" s="71">
        <v>1023</v>
      </c>
      <c r="I228" s="71"/>
      <c r="J228" s="71"/>
      <c r="K228" s="71"/>
      <c r="L228" s="71"/>
      <c r="M228" s="31"/>
      <c r="N228" s="166"/>
    </row>
    <row r="229" spans="1:14">
      <c r="A229" s="220"/>
      <c r="B229" s="14" t="s">
        <v>28</v>
      </c>
      <c r="C229" s="74"/>
      <c r="D229" s="74"/>
      <c r="E229" s="74"/>
      <c r="F229" s="150"/>
      <c r="G229" s="74"/>
      <c r="H229" s="74"/>
      <c r="I229" s="74"/>
      <c r="J229" s="74"/>
      <c r="K229" s="74"/>
      <c r="L229" s="74"/>
      <c r="M229" s="31"/>
      <c r="N229" s="166"/>
    </row>
    <row r="230" spans="1:14">
      <c r="A230" s="220"/>
      <c r="B230" s="14" t="s">
        <v>29</v>
      </c>
      <c r="C230" s="74"/>
      <c r="D230" s="74"/>
      <c r="E230" s="74"/>
      <c r="F230" s="150"/>
      <c r="G230" s="74"/>
      <c r="H230" s="74"/>
      <c r="I230" s="74"/>
      <c r="J230" s="74"/>
      <c r="K230" s="74"/>
      <c r="L230" s="74"/>
      <c r="M230" s="31"/>
      <c r="N230" s="166"/>
    </row>
    <row r="231" spans="1:14">
      <c r="A231" s="220"/>
      <c r="B231" s="14" t="s">
        <v>30</v>
      </c>
      <c r="C231" s="74"/>
      <c r="D231" s="74"/>
      <c r="E231" s="74"/>
      <c r="F231" s="150"/>
      <c r="G231" s="74"/>
      <c r="H231" s="74"/>
      <c r="I231" s="74"/>
      <c r="J231" s="74"/>
      <c r="K231" s="74"/>
      <c r="L231" s="74"/>
      <c r="M231" s="31"/>
      <c r="N231" s="166"/>
    </row>
    <row r="232" spans="1:14" ht="14.25" thickBot="1">
      <c r="A232" s="221"/>
      <c r="B232" s="15" t="s">
        <v>31</v>
      </c>
      <c r="C232" s="16">
        <f t="shared" ref="C232:K232" si="45">C220+C222+C223+C224+C225+C226+C227+C228</f>
        <v>48.55</v>
      </c>
      <c r="D232" s="16">
        <f>D220+D222+D223+D224+D225+D226+D227+D228</f>
        <v>2125.4900000000002</v>
      </c>
      <c r="E232" s="16">
        <v>1708.95</v>
      </c>
      <c r="F232" s="17">
        <f>(D232-E232)/E232*100</f>
        <v>24.374030837648856</v>
      </c>
      <c r="G232" s="16">
        <f t="shared" si="45"/>
        <v>5216</v>
      </c>
      <c r="H232" s="16">
        <f t="shared" si="45"/>
        <v>407864.2</v>
      </c>
      <c r="I232" s="16">
        <f t="shared" si="45"/>
        <v>1827</v>
      </c>
      <c r="J232" s="16">
        <f t="shared" si="45"/>
        <v>15.24</v>
      </c>
      <c r="K232" s="16">
        <f t="shared" si="45"/>
        <v>286.11999999999995</v>
      </c>
      <c r="L232" s="16">
        <v>472.66999999999996</v>
      </c>
      <c r="M232" s="16">
        <f t="shared" ref="M232" si="46">(K232-L232)/L232*100</f>
        <v>-39.467281612964655</v>
      </c>
      <c r="N232" s="167">
        <f>D232/D339*100</f>
        <v>1.5878555090391218</v>
      </c>
    </row>
    <row r="233" spans="1:14" ht="14.25" thickTop="1"/>
    <row r="236" spans="1:14" s="57" customFormat="1" ht="18.75">
      <c r="A236" s="223" t="str">
        <f>A1</f>
        <v>2022年1-10月丹东市财产保险业务统计表</v>
      </c>
      <c r="B236" s="223"/>
      <c r="C236" s="223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N236" s="223"/>
    </row>
    <row r="237" spans="1:14" s="57" customFormat="1" ht="14.25" thickBot="1">
      <c r="B237" s="59" t="s">
        <v>0</v>
      </c>
      <c r="C237" s="58"/>
      <c r="D237" s="58"/>
      <c r="F237" s="148"/>
      <c r="G237" s="72" t="str">
        <f>G2</f>
        <v>（2022年1-10月）</v>
      </c>
      <c r="H237" s="58"/>
      <c r="I237" s="58"/>
      <c r="J237" s="58"/>
      <c r="K237" s="58"/>
      <c r="L237" s="59" t="s">
        <v>1</v>
      </c>
      <c r="N237" s="165"/>
    </row>
    <row r="238" spans="1:14" ht="13.5" customHeight="1">
      <c r="A238" s="219" t="s">
        <v>117</v>
      </c>
      <c r="B238" s="162" t="s">
        <v>3</v>
      </c>
      <c r="C238" s="224" t="s">
        <v>4</v>
      </c>
      <c r="D238" s="224"/>
      <c r="E238" s="224"/>
      <c r="F238" s="225"/>
      <c r="G238" s="224" t="s">
        <v>5</v>
      </c>
      <c r="H238" s="224"/>
      <c r="I238" s="224" t="s">
        <v>6</v>
      </c>
      <c r="J238" s="224"/>
      <c r="K238" s="224"/>
      <c r="L238" s="224"/>
      <c r="M238" s="224"/>
      <c r="N238" s="227" t="s">
        <v>7</v>
      </c>
    </row>
    <row r="239" spans="1:14">
      <c r="A239" s="220"/>
      <c r="B239" s="58" t="s">
        <v>8</v>
      </c>
      <c r="C239" s="226" t="s">
        <v>9</v>
      </c>
      <c r="D239" s="226" t="s">
        <v>10</v>
      </c>
      <c r="E239" s="226" t="s">
        <v>11</v>
      </c>
      <c r="F239" s="149" t="s">
        <v>12</v>
      </c>
      <c r="G239" s="226" t="s">
        <v>13</v>
      </c>
      <c r="H239" s="226" t="s">
        <v>14</v>
      </c>
      <c r="I239" s="209" t="s">
        <v>13</v>
      </c>
      <c r="J239" s="226" t="s">
        <v>15</v>
      </c>
      <c r="K239" s="226"/>
      <c r="L239" s="226"/>
      <c r="M239" s="209" t="s">
        <v>12</v>
      </c>
      <c r="N239" s="228"/>
    </row>
    <row r="240" spans="1:14">
      <c r="A240" s="235"/>
      <c r="B240" s="163" t="s">
        <v>16</v>
      </c>
      <c r="C240" s="226"/>
      <c r="D240" s="226"/>
      <c r="E240" s="226"/>
      <c r="F240" s="149" t="s">
        <v>17</v>
      </c>
      <c r="G240" s="226"/>
      <c r="H240" s="226"/>
      <c r="I240" s="33" t="s">
        <v>18</v>
      </c>
      <c r="J240" s="209" t="s">
        <v>9</v>
      </c>
      <c r="K240" s="209" t="s">
        <v>10</v>
      </c>
      <c r="L240" s="209" t="s">
        <v>11</v>
      </c>
      <c r="M240" s="209" t="s">
        <v>17</v>
      </c>
      <c r="N240" s="210" t="s">
        <v>17</v>
      </c>
    </row>
    <row r="241" spans="1:14" ht="14.25" customHeight="1">
      <c r="A241" s="234" t="s">
        <v>45</v>
      </c>
      <c r="B241" s="147" t="s">
        <v>19</v>
      </c>
      <c r="C241" s="32">
        <v>31.874769000000001</v>
      </c>
      <c r="D241" s="32">
        <v>289.58392600000002</v>
      </c>
      <c r="E241" s="32">
        <v>425.974513</v>
      </c>
      <c r="F241" s="150">
        <f>(D241-E241)/E241*100</f>
        <v>-32.018485340694546</v>
      </c>
      <c r="G241" s="31">
        <v>2214</v>
      </c>
      <c r="H241" s="31">
        <v>185622.09830000001</v>
      </c>
      <c r="I241" s="31">
        <v>394</v>
      </c>
      <c r="J241" s="31">
        <v>13.394627</v>
      </c>
      <c r="K241" s="31">
        <v>311.49525599999998</v>
      </c>
      <c r="L241" s="31">
        <v>488.97517099999999</v>
      </c>
      <c r="M241" s="31">
        <f>(K241-L241)/L241*100</f>
        <v>-36.296304091890178</v>
      </c>
      <c r="N241" s="166">
        <f>D241/D327*100</f>
        <v>0.36331314704706352</v>
      </c>
    </row>
    <row r="242" spans="1:14" ht="14.25" customHeight="1">
      <c r="A242" s="220"/>
      <c r="B242" s="147" t="s">
        <v>20</v>
      </c>
      <c r="C242" s="31">
        <v>9.1881299999999992</v>
      </c>
      <c r="D242" s="31">
        <v>87.387825000000007</v>
      </c>
      <c r="E242" s="31">
        <v>104.407184</v>
      </c>
      <c r="F242" s="150">
        <f>(D242-E242)/E242*100</f>
        <v>-16.300946302698861</v>
      </c>
      <c r="G242" s="31">
        <v>1057</v>
      </c>
      <c r="H242" s="31">
        <v>21120</v>
      </c>
      <c r="I242" s="31">
        <v>163</v>
      </c>
      <c r="J242" s="31">
        <v>2.52150600000002</v>
      </c>
      <c r="K242" s="31">
        <v>92.038038999999998</v>
      </c>
      <c r="L242" s="31">
        <v>143.128401</v>
      </c>
      <c r="M242" s="31">
        <f>(K242-L242)/L242*100</f>
        <v>-35.695474582993491</v>
      </c>
      <c r="N242" s="166">
        <f>D242/D328*100</f>
        <v>0.33845161826554415</v>
      </c>
    </row>
    <row r="243" spans="1:14" ht="14.25" customHeight="1">
      <c r="A243" s="220"/>
      <c r="B243" s="147" t="s">
        <v>21</v>
      </c>
      <c r="C243" s="31">
        <v>0</v>
      </c>
      <c r="D243" s="31">
        <v>20.186572999999999</v>
      </c>
      <c r="E243" s="31">
        <v>1.7943260000000001</v>
      </c>
      <c r="F243" s="150">
        <f>(D243-E243)/E243*100</f>
        <v>1025.0225990148947</v>
      </c>
      <c r="G243" s="31">
        <v>9</v>
      </c>
      <c r="H243" s="31">
        <v>32996.279799999997</v>
      </c>
      <c r="I243" s="31">
        <v>0</v>
      </c>
      <c r="J243" s="31">
        <v>0</v>
      </c>
      <c r="K243" s="31">
        <v>0</v>
      </c>
      <c r="L243" s="31">
        <v>0</v>
      </c>
      <c r="M243" s="31" t="e">
        <f>(K243-L243)/L243*100</f>
        <v>#DIV/0!</v>
      </c>
      <c r="N243" s="166">
        <f>D243/D329*100</f>
        <v>0.63421328464956339</v>
      </c>
    </row>
    <row r="244" spans="1:14" ht="14.25" customHeight="1">
      <c r="A244" s="220"/>
      <c r="B244" s="147" t="s">
        <v>22</v>
      </c>
      <c r="C244" s="31">
        <v>7.8118000000000007E-2</v>
      </c>
      <c r="D244" s="31">
        <v>0.10491399999999999</v>
      </c>
      <c r="E244" s="31">
        <v>3.9812E-2</v>
      </c>
      <c r="F244" s="150">
        <f>(D244-E244)/E244*100</f>
        <v>163.52356073545661</v>
      </c>
      <c r="G244" s="31">
        <v>7</v>
      </c>
      <c r="H244" s="31">
        <v>387.3</v>
      </c>
      <c r="I244" s="31">
        <v>0</v>
      </c>
      <c r="J244" s="31">
        <v>0</v>
      </c>
      <c r="K244" s="31">
        <v>0</v>
      </c>
      <c r="L244" s="31">
        <v>0</v>
      </c>
      <c r="M244" s="31"/>
      <c r="N244" s="166">
        <f>D244/D330*100</f>
        <v>4.7486215862356119E-3</v>
      </c>
    </row>
    <row r="245" spans="1:14" ht="14.25" customHeight="1">
      <c r="A245" s="220"/>
      <c r="B245" s="147" t="s">
        <v>23</v>
      </c>
      <c r="C245" s="31">
        <v>0</v>
      </c>
      <c r="D245" s="31">
        <v>0</v>
      </c>
      <c r="E245" s="31">
        <v>0</v>
      </c>
      <c r="F245" s="150"/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/>
      <c r="N245" s="166">
        <f t="shared" ref="N245:N252" si="47">D245/D331*100</f>
        <v>0</v>
      </c>
    </row>
    <row r="246" spans="1:14" ht="14.25" customHeight="1">
      <c r="A246" s="220"/>
      <c r="B246" s="147" t="s">
        <v>24</v>
      </c>
      <c r="C246" s="31">
        <v>3.4709439999999998</v>
      </c>
      <c r="D246" s="31">
        <v>26.622304</v>
      </c>
      <c r="E246" s="31">
        <v>20.800014000000001</v>
      </c>
      <c r="F246" s="150">
        <f>(D246-E246)/E246*100</f>
        <v>27.991760005546144</v>
      </c>
      <c r="G246" s="31">
        <v>102</v>
      </c>
      <c r="H246" s="31">
        <v>14549.028886</v>
      </c>
      <c r="I246" s="31">
        <v>6</v>
      </c>
      <c r="J246" s="31">
        <v>6.5560000000000097E-3</v>
      </c>
      <c r="K246" s="31">
        <v>0.95749099999999998</v>
      </c>
      <c r="L246" s="31">
        <v>1.5183770000000001</v>
      </c>
      <c r="M246" s="31">
        <f>(K246-L246)/L246*100</f>
        <v>-36.939837734633763</v>
      </c>
      <c r="N246" s="166">
        <f t="shared" si="47"/>
        <v>0.29810923712589654</v>
      </c>
    </row>
    <row r="247" spans="1:14" ht="14.25" customHeight="1">
      <c r="A247" s="220"/>
      <c r="B247" s="147" t="s">
        <v>25</v>
      </c>
      <c r="C247" s="33">
        <v>0</v>
      </c>
      <c r="D247" s="33">
        <v>0</v>
      </c>
      <c r="E247" s="33">
        <v>0</v>
      </c>
      <c r="F247" s="150"/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31"/>
      <c r="N247" s="166">
        <f t="shared" si="47"/>
        <v>0</v>
      </c>
    </row>
    <row r="248" spans="1:14" ht="14.25" customHeight="1">
      <c r="A248" s="220"/>
      <c r="B248" s="147" t="s">
        <v>26</v>
      </c>
      <c r="C248" s="31">
        <v>0.37839100000000098</v>
      </c>
      <c r="D248" s="31">
        <v>11.070373</v>
      </c>
      <c r="E248" s="31">
        <v>16.707536999999999</v>
      </c>
      <c r="F248" s="150">
        <f>(D248-E248)/E248*100</f>
        <v>-33.740245495191772</v>
      </c>
      <c r="G248" s="31">
        <v>785</v>
      </c>
      <c r="H248" s="31">
        <v>26176.59</v>
      </c>
      <c r="I248" s="31">
        <v>11</v>
      </c>
      <c r="J248" s="31">
        <v>7.8672000000000103E-2</v>
      </c>
      <c r="K248" s="31">
        <v>4.3977510000000004</v>
      </c>
      <c r="L248" s="31">
        <v>7.183478</v>
      </c>
      <c r="M248" s="31">
        <f t="shared" ref="M248" si="48">(K248-L248)/L248*100</f>
        <v>-38.779641282398295</v>
      </c>
      <c r="N248" s="166">
        <f t="shared" si="47"/>
        <v>6.1390576161866134E-2</v>
      </c>
    </row>
    <row r="249" spans="1:14" ht="14.25" customHeight="1">
      <c r="A249" s="220"/>
      <c r="B249" s="147" t="s">
        <v>27</v>
      </c>
      <c r="C249" s="31">
        <v>0</v>
      </c>
      <c r="D249" s="31">
        <v>9.4191350000000007</v>
      </c>
      <c r="E249" s="31">
        <v>1.460836</v>
      </c>
      <c r="F249" s="150">
        <f t="shared" ref="F249:F251" si="49">(D249-E249)/E249*100</f>
        <v>544.77703178180161</v>
      </c>
      <c r="G249" s="31">
        <v>1</v>
      </c>
      <c r="H249" s="31">
        <v>4516.3536119999999</v>
      </c>
      <c r="I249" s="31">
        <v>0</v>
      </c>
      <c r="J249" s="31">
        <v>0</v>
      </c>
      <c r="K249" s="31">
        <v>0</v>
      </c>
      <c r="L249" s="31">
        <v>0</v>
      </c>
      <c r="M249" s="31"/>
      <c r="N249" s="166">
        <f t="shared" si="47"/>
        <v>0.285889836372962</v>
      </c>
    </row>
    <row r="250" spans="1:14" ht="14.25" customHeight="1">
      <c r="A250" s="220"/>
      <c r="B250" s="14" t="s">
        <v>28</v>
      </c>
      <c r="C250" s="34">
        <v>0</v>
      </c>
      <c r="D250" s="34">
        <v>0</v>
      </c>
      <c r="E250" s="34">
        <v>0</v>
      </c>
      <c r="F250" s="150"/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1"/>
      <c r="N250" s="166">
        <f t="shared" si="47"/>
        <v>0</v>
      </c>
    </row>
    <row r="251" spans="1:14" ht="14.25" customHeight="1">
      <c r="A251" s="220"/>
      <c r="B251" s="14" t="s">
        <v>29</v>
      </c>
      <c r="C251" s="34">
        <v>0</v>
      </c>
      <c r="D251" s="34">
        <v>9.4191350000000007</v>
      </c>
      <c r="E251" s="34">
        <v>1.460836</v>
      </c>
      <c r="F251" s="150">
        <f t="shared" si="49"/>
        <v>544.77703178180161</v>
      </c>
      <c r="G251" s="34">
        <v>1</v>
      </c>
      <c r="H251" s="34">
        <v>4516.3536119999999</v>
      </c>
      <c r="I251" s="34">
        <v>0</v>
      </c>
      <c r="J251" s="34">
        <v>0</v>
      </c>
      <c r="K251" s="34">
        <v>0</v>
      </c>
      <c r="L251" s="34">
        <v>0</v>
      </c>
      <c r="M251" s="31"/>
      <c r="N251" s="166">
        <f t="shared" si="47"/>
        <v>5.1384063287980082</v>
      </c>
    </row>
    <row r="252" spans="1:14" ht="14.25" customHeight="1">
      <c r="A252" s="220"/>
      <c r="B252" s="14" t="s">
        <v>30</v>
      </c>
      <c r="C252" s="34">
        <v>0</v>
      </c>
      <c r="D252" s="34">
        <v>0</v>
      </c>
      <c r="E252" s="34">
        <v>0</v>
      </c>
      <c r="F252" s="150"/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1"/>
      <c r="N252" s="166">
        <f t="shared" si="47"/>
        <v>0</v>
      </c>
    </row>
    <row r="253" spans="1:14" ht="14.25" customHeight="1" thickBot="1">
      <c r="A253" s="221"/>
      <c r="B253" s="15" t="s">
        <v>31</v>
      </c>
      <c r="C253" s="16">
        <f t="shared" ref="C253:K253" si="50">C241+C243+C244+C245+C246+C247+C248+C249</f>
        <v>35.802222</v>
      </c>
      <c r="D253" s="16">
        <f t="shared" si="50"/>
        <v>356.98722500000002</v>
      </c>
      <c r="E253" s="16">
        <v>466.77703799999995</v>
      </c>
      <c r="F253" s="151">
        <f>(D253-E253)/E253*100</f>
        <v>-23.520825589539804</v>
      </c>
      <c r="G253" s="16">
        <f t="shared" si="50"/>
        <v>3118</v>
      </c>
      <c r="H253" s="16">
        <f t="shared" si="50"/>
        <v>264247.65059799998</v>
      </c>
      <c r="I253" s="16">
        <f t="shared" si="50"/>
        <v>411</v>
      </c>
      <c r="J253" s="16">
        <f t="shared" si="50"/>
        <v>13.479855000000001</v>
      </c>
      <c r="K253" s="16">
        <f t="shared" si="50"/>
        <v>316.85049800000002</v>
      </c>
      <c r="L253" s="16">
        <v>497.67702599999996</v>
      </c>
      <c r="M253" s="16">
        <f t="shared" ref="M253:M259" si="51">(K253-L253)/L253*100</f>
        <v>-36.334111994954725</v>
      </c>
      <c r="N253" s="167">
        <f>D253/D339*100</f>
        <v>0.26668868443174915</v>
      </c>
    </row>
    <row r="254" spans="1:14" ht="14.25" thickTop="1">
      <c r="A254" s="236" t="s">
        <v>46</v>
      </c>
      <c r="B254" s="147" t="s">
        <v>19</v>
      </c>
      <c r="C254" s="130">
        <v>204.93819999999999</v>
      </c>
      <c r="D254" s="130">
        <v>1159.9389000000001</v>
      </c>
      <c r="E254" s="130">
        <v>1124.19</v>
      </c>
      <c r="F254" s="150">
        <f>(D254-E254)/E254*100</f>
        <v>3.1799695780962334</v>
      </c>
      <c r="G254" s="199">
        <v>7216</v>
      </c>
      <c r="H254" s="200">
        <v>685057.9719</v>
      </c>
      <c r="I254" s="128">
        <v>1204</v>
      </c>
      <c r="J254" s="128">
        <v>45.727200000000003</v>
      </c>
      <c r="K254" s="128">
        <v>515.84680000000003</v>
      </c>
      <c r="L254" s="128">
        <v>636.72339999999997</v>
      </c>
      <c r="M254" s="31">
        <f t="shared" si="51"/>
        <v>-18.984161725483929</v>
      </c>
      <c r="N254" s="166">
        <f>D254/D327*100</f>
        <v>1.4552639642757972</v>
      </c>
    </row>
    <row r="255" spans="1:14">
      <c r="A255" s="220"/>
      <c r="B255" s="147" t="s">
        <v>20</v>
      </c>
      <c r="C255" s="128">
        <v>38.407400000000003</v>
      </c>
      <c r="D255" s="128">
        <v>261.8263</v>
      </c>
      <c r="E255" s="128">
        <v>242.4101</v>
      </c>
      <c r="F255" s="150">
        <f>(D255-E255)/E255*100</f>
        <v>8.009649762943047</v>
      </c>
      <c r="G255" s="201">
        <v>3314</v>
      </c>
      <c r="H255" s="202">
        <v>66280</v>
      </c>
      <c r="I255" s="128">
        <v>445</v>
      </c>
      <c r="J255" s="128">
        <v>8.9062000000000001</v>
      </c>
      <c r="K255" s="128">
        <v>126.3028</v>
      </c>
      <c r="L255" s="128">
        <v>147.3184</v>
      </c>
      <c r="M255" s="31">
        <f t="shared" si="51"/>
        <v>-14.265427808067418</v>
      </c>
      <c r="N255" s="166">
        <f>D255/D328*100</f>
        <v>1.0140489815312355</v>
      </c>
    </row>
    <row r="256" spans="1:14">
      <c r="A256" s="220"/>
      <c r="B256" s="147" t="s">
        <v>21</v>
      </c>
      <c r="C256" s="128">
        <v>0</v>
      </c>
      <c r="D256" s="128">
        <v>169.24879999999999</v>
      </c>
      <c r="E256" s="128">
        <v>88.414699999999996</v>
      </c>
      <c r="F256" s="150">
        <f>(D256-E256)/E256*100</f>
        <v>91.426086386087377</v>
      </c>
      <c r="G256" s="128">
        <v>16</v>
      </c>
      <c r="H256" s="23">
        <v>260991.51949999999</v>
      </c>
      <c r="I256" s="128">
        <v>6</v>
      </c>
      <c r="J256" s="128">
        <v>1.1025</v>
      </c>
      <c r="K256" s="128">
        <v>23.1769</v>
      </c>
      <c r="L256" s="128">
        <v>15.692500000000001</v>
      </c>
      <c r="M256" s="31">
        <f t="shared" si="51"/>
        <v>47.694121395571123</v>
      </c>
      <c r="N256" s="166">
        <f>D256/D329*100</f>
        <v>5.3173878186751677</v>
      </c>
    </row>
    <row r="257" spans="1:14">
      <c r="A257" s="220"/>
      <c r="B257" s="147" t="s">
        <v>22</v>
      </c>
      <c r="C257" s="128">
        <v>0.1144</v>
      </c>
      <c r="D257" s="128">
        <v>2.0076000000000001</v>
      </c>
      <c r="E257" s="128">
        <v>0.67469999999999997</v>
      </c>
      <c r="F257" s="150">
        <f>(D257-E257)/E257*100</f>
        <v>197.55446865273456</v>
      </c>
      <c r="G257" s="128">
        <v>170</v>
      </c>
      <c r="H257" s="128">
        <v>29794.2</v>
      </c>
      <c r="I257" s="128">
        <v>6</v>
      </c>
      <c r="J257" s="128">
        <v>0</v>
      </c>
      <c r="K257" s="128">
        <v>1.6845000000000001</v>
      </c>
      <c r="L257" s="128">
        <v>1.63</v>
      </c>
      <c r="M257" s="31">
        <f t="shared" si="51"/>
        <v>3.3435582822086021</v>
      </c>
      <c r="N257" s="166">
        <f>D257/D330*100</f>
        <v>9.0868070005210133E-2</v>
      </c>
    </row>
    <row r="258" spans="1:14">
      <c r="A258" s="220"/>
      <c r="B258" s="147" t="s">
        <v>23</v>
      </c>
      <c r="C258" s="128">
        <v>0</v>
      </c>
      <c r="D258" s="128">
        <v>4.9246999999999996</v>
      </c>
      <c r="E258" s="128">
        <v>8.3000000000000001E-3</v>
      </c>
      <c r="F258" s="150"/>
      <c r="G258" s="128">
        <v>15</v>
      </c>
      <c r="H258" s="128">
        <v>6960.3116</v>
      </c>
      <c r="I258" s="128">
        <v>1</v>
      </c>
      <c r="J258" s="128">
        <v>0</v>
      </c>
      <c r="K258" s="128">
        <v>1.2426999999999999</v>
      </c>
      <c r="L258" s="128">
        <v>11.5722</v>
      </c>
      <c r="M258" s="31">
        <f t="shared" si="51"/>
        <v>-89.261333195070961</v>
      </c>
      <c r="N258" s="166"/>
    </row>
    <row r="259" spans="1:14">
      <c r="A259" s="220"/>
      <c r="B259" s="147" t="s">
        <v>24</v>
      </c>
      <c r="C259" s="128">
        <v>15.6768</v>
      </c>
      <c r="D259" s="128">
        <v>254.02590000000001</v>
      </c>
      <c r="E259" s="128">
        <v>210.82650000000001</v>
      </c>
      <c r="F259" s="150">
        <f>(D259-E259)/E259*100</f>
        <v>20.490498111005966</v>
      </c>
      <c r="G259" s="128">
        <v>62</v>
      </c>
      <c r="H259" s="128">
        <v>270062.82500000001</v>
      </c>
      <c r="I259" s="128">
        <v>97</v>
      </c>
      <c r="J259" s="128">
        <v>1.6097999999999999</v>
      </c>
      <c r="K259" s="128">
        <v>96.637799999999999</v>
      </c>
      <c r="L259" s="128">
        <v>75.028400000000005</v>
      </c>
      <c r="M259" s="31">
        <f t="shared" si="51"/>
        <v>28.801627117198276</v>
      </c>
      <c r="N259" s="166">
        <f>D259/D332*100</f>
        <v>2.8445121526378516</v>
      </c>
    </row>
    <row r="260" spans="1:14">
      <c r="A260" s="220"/>
      <c r="B260" s="147" t="s">
        <v>25</v>
      </c>
      <c r="C260" s="128"/>
      <c r="D260" s="128"/>
      <c r="E260" s="128"/>
      <c r="F260" s="150"/>
      <c r="G260" s="128"/>
      <c r="H260" s="128"/>
      <c r="I260" s="128"/>
      <c r="J260" s="128"/>
      <c r="K260" s="128"/>
      <c r="L260" s="128"/>
      <c r="M260" s="31"/>
      <c r="N260" s="166"/>
    </row>
    <row r="261" spans="1:14">
      <c r="A261" s="220"/>
      <c r="B261" s="147" t="s">
        <v>26</v>
      </c>
      <c r="C261" s="128">
        <v>0.4047</v>
      </c>
      <c r="D261" s="128">
        <v>9.0725999999999996</v>
      </c>
      <c r="E261" s="128">
        <v>19.4725</v>
      </c>
      <c r="F261" s="150">
        <f>(D261-E261)/E261*100</f>
        <v>-53.408139684169988</v>
      </c>
      <c r="G261" s="128">
        <v>16</v>
      </c>
      <c r="H261" s="128">
        <v>18501.599999999999</v>
      </c>
      <c r="I261" s="128">
        <v>4</v>
      </c>
      <c r="J261" s="128">
        <v>0</v>
      </c>
      <c r="K261" s="128">
        <v>10.011900000000001</v>
      </c>
      <c r="L261" s="128">
        <v>17.549099999999999</v>
      </c>
      <c r="M261" s="31">
        <f>(K261-L261)/L261*100</f>
        <v>-42.949211070653185</v>
      </c>
      <c r="N261" s="166">
        <f>D261/D334*100</f>
        <v>5.03119579878787E-2</v>
      </c>
    </row>
    <row r="262" spans="1:14">
      <c r="A262" s="220"/>
      <c r="B262" s="147" t="s">
        <v>27</v>
      </c>
      <c r="C262" s="30">
        <v>0</v>
      </c>
      <c r="D262" s="30">
        <v>2.0310000000000001</v>
      </c>
      <c r="E262" s="29">
        <v>0</v>
      </c>
      <c r="F262" s="150"/>
      <c r="G262" s="128">
        <v>1</v>
      </c>
      <c r="H262" s="129">
        <v>128.0147</v>
      </c>
      <c r="I262" s="128">
        <v>0</v>
      </c>
      <c r="J262" s="128">
        <v>0</v>
      </c>
      <c r="K262" s="128">
        <v>0</v>
      </c>
      <c r="L262" s="128">
        <v>0</v>
      </c>
      <c r="M262" s="31"/>
      <c r="N262" s="166"/>
    </row>
    <row r="263" spans="1:14">
      <c r="A263" s="220"/>
      <c r="B263" s="14" t="s">
        <v>28</v>
      </c>
      <c r="C263" s="34"/>
      <c r="D263" s="34"/>
      <c r="E263" s="34"/>
      <c r="F263" s="150"/>
      <c r="G263" s="41"/>
      <c r="H263" s="41"/>
      <c r="I263" s="41"/>
      <c r="J263" s="41"/>
      <c r="K263" s="41"/>
      <c r="L263" s="41"/>
      <c r="M263" s="31"/>
      <c r="N263" s="166"/>
    </row>
    <row r="264" spans="1:14">
      <c r="A264" s="220"/>
      <c r="B264" s="14" t="s">
        <v>29</v>
      </c>
      <c r="C264" s="41">
        <v>0</v>
      </c>
      <c r="D264" s="41">
        <v>0</v>
      </c>
      <c r="E264" s="41">
        <v>0</v>
      </c>
      <c r="F264" s="150"/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31"/>
      <c r="N264" s="166"/>
    </row>
    <row r="265" spans="1:14">
      <c r="A265" s="220"/>
      <c r="B265" s="14" t="s">
        <v>30</v>
      </c>
      <c r="C265" s="41"/>
      <c r="D265" s="41"/>
      <c r="E265" s="41"/>
      <c r="F265" s="150"/>
      <c r="G265" s="41"/>
      <c r="H265" s="41"/>
      <c r="I265" s="41"/>
      <c r="J265" s="41"/>
      <c r="K265" s="41"/>
      <c r="L265" s="41"/>
      <c r="M265" s="31"/>
      <c r="N265" s="166"/>
    </row>
    <row r="266" spans="1:14" ht="14.25" thickBot="1">
      <c r="A266" s="221"/>
      <c r="B266" s="15" t="s">
        <v>31</v>
      </c>
      <c r="C266" s="16">
        <f t="shared" ref="C266:K266" si="52">C254+C256+C257+C258+C259+C260+C261+C262</f>
        <v>221.13409999999999</v>
      </c>
      <c r="D266" s="16">
        <f t="shared" si="52"/>
        <v>1601.2495000000001</v>
      </c>
      <c r="E266" s="16">
        <v>1443.5867000000001</v>
      </c>
      <c r="F266" s="151">
        <f>(D266-E266)/E266*100</f>
        <v>10.921602422632464</v>
      </c>
      <c r="G266" s="16">
        <f t="shared" si="52"/>
        <v>7496</v>
      </c>
      <c r="H266" s="16">
        <f>H254+H256+H257+H258+H259+H260+H261+H262</f>
        <v>1271496.4427</v>
      </c>
      <c r="I266" s="16">
        <f t="shared" si="52"/>
        <v>1318</v>
      </c>
      <c r="J266" s="16">
        <f t="shared" si="52"/>
        <v>48.439500000000002</v>
      </c>
      <c r="K266" s="16">
        <f t="shared" si="52"/>
        <v>648.60059999999999</v>
      </c>
      <c r="L266" s="16">
        <v>758.1955999999999</v>
      </c>
      <c r="M266" s="16">
        <f>(K266-L266)/L266*100</f>
        <v>-14.454713269240804</v>
      </c>
      <c r="N266" s="167">
        <f>D266/D339*100</f>
        <v>1.1962196199093571</v>
      </c>
    </row>
    <row r="267" spans="1:14" ht="14.25" thickTop="1">
      <c r="A267" s="236" t="s">
        <v>47</v>
      </c>
      <c r="B267" s="147" t="s">
        <v>19</v>
      </c>
      <c r="C267" s="70">
        <v>40.97</v>
      </c>
      <c r="D267" s="70">
        <v>447.42</v>
      </c>
      <c r="E267" s="70">
        <v>373.96</v>
      </c>
      <c r="F267" s="12">
        <f>(D267-E267)/E267*100</f>
        <v>19.64381217242487</v>
      </c>
      <c r="G267" s="71">
        <v>3967</v>
      </c>
      <c r="H267" s="71">
        <v>331988.2</v>
      </c>
      <c r="I267" s="71">
        <v>533</v>
      </c>
      <c r="J267" s="71">
        <v>18.309999999999999</v>
      </c>
      <c r="K267" s="71">
        <v>259.76</v>
      </c>
      <c r="L267" s="71">
        <v>264.20999999999998</v>
      </c>
      <c r="M267" s="31">
        <f>(K267-L267)/L267*100</f>
        <v>-1.684266303319325</v>
      </c>
      <c r="N267" s="166">
        <f t="shared" ref="N267:N272" si="53">D267/D327*100</f>
        <v>0.56133491418925352</v>
      </c>
    </row>
    <row r="268" spans="1:14">
      <c r="A268" s="220"/>
      <c r="B268" s="147" t="s">
        <v>20</v>
      </c>
      <c r="C268" s="71">
        <v>13.87</v>
      </c>
      <c r="D268" s="71">
        <v>173.44</v>
      </c>
      <c r="E268" s="71">
        <v>71.760000000000005</v>
      </c>
      <c r="F268" s="12">
        <f>(D268-E268)/E268*100</f>
        <v>141.69453734671126</v>
      </c>
      <c r="G268" s="71">
        <v>1997</v>
      </c>
      <c r="H268" s="71">
        <v>39800</v>
      </c>
      <c r="I268" s="71">
        <v>220</v>
      </c>
      <c r="J268" s="71">
        <v>8.56</v>
      </c>
      <c r="K268" s="71">
        <v>57.44</v>
      </c>
      <c r="L268" s="71">
        <v>49.69</v>
      </c>
      <c r="M268" s="31">
        <f t="shared" ref="M268:M272" si="54">(K268-L268)/L268*100</f>
        <v>15.596699537130206</v>
      </c>
      <c r="N268" s="166">
        <f t="shared" si="53"/>
        <v>0.67173028590625727</v>
      </c>
    </row>
    <row r="269" spans="1:14">
      <c r="A269" s="220"/>
      <c r="B269" s="147" t="s">
        <v>21</v>
      </c>
      <c r="C269" s="71">
        <v>0.28000000000000003</v>
      </c>
      <c r="D269" s="71">
        <v>0.28000000000000003</v>
      </c>
      <c r="E269" s="71">
        <v>11.75</v>
      </c>
      <c r="F269" s="12">
        <f>(D269-E269)/E269*100</f>
        <v>-97.61702127659575</v>
      </c>
      <c r="G269" s="71">
        <v>1</v>
      </c>
      <c r="H269" s="71">
        <v>39.799999999999997</v>
      </c>
      <c r="I269" s="71"/>
      <c r="J269" s="71"/>
      <c r="K269" s="71"/>
      <c r="L269" s="71">
        <v>2.4900000000000002</v>
      </c>
      <c r="M269" s="31">
        <f t="shared" si="54"/>
        <v>-100</v>
      </c>
      <c r="N269" s="166">
        <f t="shared" si="53"/>
        <v>8.7969225733301928E-3</v>
      </c>
    </row>
    <row r="270" spans="1:14">
      <c r="A270" s="220"/>
      <c r="B270" s="147" t="s">
        <v>22</v>
      </c>
      <c r="C270" s="71">
        <v>0.01</v>
      </c>
      <c r="D270" s="71">
        <v>0.12</v>
      </c>
      <c r="E270" s="71"/>
      <c r="F270" s="12"/>
      <c r="G270" s="71">
        <v>15</v>
      </c>
      <c r="H270" s="71">
        <v>780.3</v>
      </c>
      <c r="I270" s="71"/>
      <c r="J270" s="71"/>
      <c r="K270" s="71"/>
      <c r="L270" s="71"/>
      <c r="M270" s="31"/>
      <c r="N270" s="166">
        <f t="shared" si="53"/>
        <v>5.431444710413038E-3</v>
      </c>
    </row>
    <row r="271" spans="1:14">
      <c r="A271" s="220"/>
      <c r="B271" s="147" t="s">
        <v>23</v>
      </c>
      <c r="C271" s="71"/>
      <c r="D271" s="71"/>
      <c r="E271" s="71">
        <v>0.99</v>
      </c>
      <c r="F271" s="12"/>
      <c r="G271" s="71"/>
      <c r="H271" s="71"/>
      <c r="I271" s="71"/>
      <c r="J271" s="71"/>
      <c r="K271" s="71"/>
      <c r="L271" s="71"/>
      <c r="M271" s="31"/>
      <c r="N271" s="166">
        <f t="shared" si="53"/>
        <v>0</v>
      </c>
    </row>
    <row r="272" spans="1:14">
      <c r="A272" s="220"/>
      <c r="B272" s="147" t="s">
        <v>24</v>
      </c>
      <c r="C272" s="71">
        <v>0.01</v>
      </c>
      <c r="D272" s="71">
        <v>2.48</v>
      </c>
      <c r="E272" s="71">
        <v>10.220000000000001</v>
      </c>
      <c r="F272" s="12">
        <f>(D272-E272)/E272*100</f>
        <v>-75.733855185909988</v>
      </c>
      <c r="G272" s="71">
        <v>17</v>
      </c>
      <c r="H272" s="71">
        <v>14875</v>
      </c>
      <c r="I272" s="71">
        <v>2</v>
      </c>
      <c r="J272" s="71"/>
      <c r="K272" s="71">
        <v>6.73</v>
      </c>
      <c r="L272" s="71">
        <v>16.39</v>
      </c>
      <c r="M272" s="31">
        <f t="shared" si="54"/>
        <v>-58.938377059182422</v>
      </c>
      <c r="N272" s="166">
        <f t="shared" si="53"/>
        <v>2.7770357819977692E-2</v>
      </c>
    </row>
    <row r="273" spans="1:14">
      <c r="A273" s="220"/>
      <c r="B273" s="147" t="s">
        <v>25</v>
      </c>
      <c r="C273" s="73"/>
      <c r="D273" s="73"/>
      <c r="E273" s="73"/>
      <c r="F273" s="12"/>
      <c r="G273" s="73"/>
      <c r="H273" s="73"/>
      <c r="I273" s="73"/>
      <c r="J273" s="73"/>
      <c r="K273" s="73"/>
      <c r="L273" s="73"/>
      <c r="M273" s="31"/>
      <c r="N273" s="166"/>
    </row>
    <row r="274" spans="1:14">
      <c r="A274" s="220"/>
      <c r="B274" s="147" t="s">
        <v>26</v>
      </c>
      <c r="C274" s="71">
        <v>0.1</v>
      </c>
      <c r="D274" s="71">
        <v>11.63</v>
      </c>
      <c r="E274" s="71">
        <v>17.04</v>
      </c>
      <c r="F274" s="12">
        <f>(D274-E274)/E274*100</f>
        <v>-31.748826291079808</v>
      </c>
      <c r="G274" s="71">
        <v>224</v>
      </c>
      <c r="H274" s="71">
        <v>56440.75</v>
      </c>
      <c r="I274" s="71">
        <v>5</v>
      </c>
      <c r="J274" s="71">
        <v>-0.03</v>
      </c>
      <c r="K274" s="71">
        <v>31.86</v>
      </c>
      <c r="L274" s="71">
        <v>4.45</v>
      </c>
      <c r="M274" s="31">
        <f>(K274-L274)/L274*100</f>
        <v>615.95505617977528</v>
      </c>
      <c r="N274" s="166">
        <f>D274/D334*100</f>
        <v>6.4493978727049511E-2</v>
      </c>
    </row>
    <row r="275" spans="1:14">
      <c r="A275" s="220"/>
      <c r="B275" s="147" t="s">
        <v>27</v>
      </c>
      <c r="C275" s="71"/>
      <c r="D275" s="71"/>
      <c r="E275" s="71"/>
      <c r="F275" s="12"/>
      <c r="G275" s="71"/>
      <c r="H275" s="71"/>
      <c r="I275" s="71"/>
      <c r="J275" s="71"/>
      <c r="K275" s="71"/>
      <c r="L275" s="71"/>
      <c r="M275" s="31"/>
      <c r="N275" s="166"/>
    </row>
    <row r="276" spans="1:14">
      <c r="A276" s="220"/>
      <c r="B276" s="14" t="s">
        <v>28</v>
      </c>
      <c r="C276" s="74"/>
      <c r="D276" s="74"/>
      <c r="E276" s="74"/>
      <c r="F276" s="12"/>
      <c r="G276" s="74"/>
      <c r="H276" s="74"/>
      <c r="I276" s="74"/>
      <c r="J276" s="74"/>
      <c r="K276" s="74"/>
      <c r="L276" s="74"/>
      <c r="M276" s="31"/>
      <c r="N276" s="166"/>
    </row>
    <row r="277" spans="1:14">
      <c r="A277" s="220"/>
      <c r="B277" s="14" t="s">
        <v>29</v>
      </c>
      <c r="C277" s="74"/>
      <c r="D277" s="74"/>
      <c r="E277" s="74"/>
      <c r="F277" s="12"/>
      <c r="G277" s="74"/>
      <c r="H277" s="74"/>
      <c r="I277" s="74"/>
      <c r="J277" s="74"/>
      <c r="K277" s="74"/>
      <c r="L277" s="74"/>
      <c r="M277" s="31"/>
      <c r="N277" s="166"/>
    </row>
    <row r="278" spans="1:14">
      <c r="A278" s="220"/>
      <c r="B278" s="14" t="s">
        <v>30</v>
      </c>
      <c r="C278" s="74"/>
      <c r="D278" s="74"/>
      <c r="E278" s="74"/>
      <c r="F278" s="12"/>
      <c r="G278" s="74"/>
      <c r="H278" s="74"/>
      <c r="I278" s="74"/>
      <c r="J278" s="74"/>
      <c r="K278" s="74"/>
      <c r="L278" s="74"/>
      <c r="M278" s="31"/>
      <c r="N278" s="166"/>
    </row>
    <row r="279" spans="1:14" ht="14.25" thickBot="1">
      <c r="A279" s="221"/>
      <c r="B279" s="15" t="s">
        <v>31</v>
      </c>
      <c r="C279" s="16">
        <f>C267+C269+C270+C271+C272+C273+C274+C275</f>
        <v>41.37</v>
      </c>
      <c r="D279" s="16">
        <f t="shared" ref="D279:K279" si="55">D267+D269+D270+D271+D272+D273+D274+D275</f>
        <v>461.93</v>
      </c>
      <c r="E279" s="16">
        <v>413.96000000000004</v>
      </c>
      <c r="F279" s="17">
        <f>(D279-E279)/E279*100</f>
        <v>11.588076142622468</v>
      </c>
      <c r="G279" s="16">
        <f t="shared" si="55"/>
        <v>4224</v>
      </c>
      <c r="H279" s="16">
        <f t="shared" si="55"/>
        <v>404124.05</v>
      </c>
      <c r="I279" s="16">
        <f t="shared" si="55"/>
        <v>540</v>
      </c>
      <c r="J279" s="16">
        <f t="shared" si="55"/>
        <v>18.279999999999998</v>
      </c>
      <c r="K279" s="16">
        <f t="shared" si="55"/>
        <v>298.35000000000002</v>
      </c>
      <c r="L279" s="16">
        <v>287.53999999999996</v>
      </c>
      <c r="M279" s="16">
        <f t="shared" ref="M279" si="56">(K279-L279)/L279*100</f>
        <v>3.7594769423384786</v>
      </c>
      <c r="N279" s="167">
        <f>D279/D339*100</f>
        <v>0.34508658958190419</v>
      </c>
    </row>
    <row r="280" spans="1:14" ht="14.25" thickTop="1">
      <c r="A280" s="64"/>
      <c r="B280" s="65"/>
      <c r="C280" s="66"/>
      <c r="D280" s="66"/>
      <c r="E280" s="66"/>
      <c r="F280" s="158"/>
      <c r="G280" s="66"/>
      <c r="H280" s="66"/>
      <c r="I280" s="66"/>
      <c r="J280" s="66"/>
      <c r="K280" s="66"/>
      <c r="L280" s="66"/>
      <c r="M280" s="66"/>
      <c r="N280" s="148"/>
    </row>
    <row r="281" spans="1:14">
      <c r="A281" s="83"/>
      <c r="B281" s="83"/>
      <c r="C281" s="83"/>
      <c r="D281" s="83"/>
      <c r="E281" s="83"/>
      <c r="F281" s="159"/>
      <c r="G281" s="83"/>
      <c r="H281" s="83"/>
      <c r="I281" s="83"/>
      <c r="J281" s="83"/>
      <c r="K281" s="83"/>
      <c r="L281" s="83"/>
      <c r="M281" s="83"/>
      <c r="N281" s="159"/>
    </row>
    <row r="282" spans="1:14">
      <c r="A282" s="83"/>
      <c r="B282" s="83"/>
      <c r="C282" s="83"/>
      <c r="D282" s="83"/>
      <c r="E282" s="83"/>
      <c r="F282" s="159"/>
      <c r="G282" s="83"/>
      <c r="H282" s="83"/>
      <c r="I282" s="83"/>
      <c r="J282" s="83"/>
      <c r="K282" s="83"/>
      <c r="L282" s="83"/>
      <c r="M282" s="83"/>
      <c r="N282" s="159"/>
    </row>
    <row r="283" spans="1:14" ht="18.75">
      <c r="A283" s="223" t="str">
        <f>A1</f>
        <v>2022年1-10月丹东市财产保险业务统计表</v>
      </c>
      <c r="B283" s="223"/>
      <c r="C283" s="223"/>
      <c r="D283" s="223"/>
      <c r="E283" s="223"/>
      <c r="F283" s="223"/>
      <c r="G283" s="223"/>
      <c r="H283" s="223"/>
      <c r="I283" s="223"/>
      <c r="J283" s="223"/>
      <c r="K283" s="223"/>
      <c r="L283" s="223"/>
      <c r="M283" s="223"/>
      <c r="N283" s="223"/>
    </row>
    <row r="284" spans="1:14" ht="14.25" thickBot="1">
      <c r="A284" s="57"/>
      <c r="B284" s="59" t="s">
        <v>0</v>
      </c>
      <c r="C284" s="58"/>
      <c r="D284" s="58"/>
      <c r="E284" s="57"/>
      <c r="F284" s="148"/>
      <c r="G284" s="72" t="str">
        <f>G2</f>
        <v>（2022年1-10月）</v>
      </c>
      <c r="H284" s="58"/>
      <c r="I284" s="58"/>
      <c r="J284" s="58"/>
      <c r="K284" s="58"/>
      <c r="L284" s="59" t="s">
        <v>1</v>
      </c>
      <c r="M284" s="57"/>
      <c r="N284" s="165"/>
    </row>
    <row r="285" spans="1:14" ht="13.5" customHeight="1">
      <c r="A285" s="219" t="s">
        <v>117</v>
      </c>
      <c r="B285" s="162" t="s">
        <v>3</v>
      </c>
      <c r="C285" s="224" t="s">
        <v>4</v>
      </c>
      <c r="D285" s="224"/>
      <c r="E285" s="224"/>
      <c r="F285" s="225"/>
      <c r="G285" s="224" t="s">
        <v>5</v>
      </c>
      <c r="H285" s="224"/>
      <c r="I285" s="224" t="s">
        <v>6</v>
      </c>
      <c r="J285" s="224"/>
      <c r="K285" s="224"/>
      <c r="L285" s="224"/>
      <c r="M285" s="224"/>
      <c r="N285" s="227" t="s">
        <v>7</v>
      </c>
    </row>
    <row r="286" spans="1:14">
      <c r="A286" s="220"/>
      <c r="B286" s="58" t="s">
        <v>8</v>
      </c>
      <c r="C286" s="226" t="s">
        <v>9</v>
      </c>
      <c r="D286" s="226" t="s">
        <v>10</v>
      </c>
      <c r="E286" s="226" t="s">
        <v>11</v>
      </c>
      <c r="F286" s="149" t="s">
        <v>12</v>
      </c>
      <c r="G286" s="226" t="s">
        <v>13</v>
      </c>
      <c r="H286" s="226" t="s">
        <v>14</v>
      </c>
      <c r="I286" s="209" t="s">
        <v>13</v>
      </c>
      <c r="J286" s="226" t="s">
        <v>15</v>
      </c>
      <c r="K286" s="226"/>
      <c r="L286" s="226"/>
      <c r="M286" s="209" t="s">
        <v>12</v>
      </c>
      <c r="N286" s="228"/>
    </row>
    <row r="287" spans="1:14">
      <c r="A287" s="235"/>
      <c r="B287" s="163" t="s">
        <v>16</v>
      </c>
      <c r="C287" s="226"/>
      <c r="D287" s="226"/>
      <c r="E287" s="226"/>
      <c r="F287" s="149" t="s">
        <v>17</v>
      </c>
      <c r="G287" s="226"/>
      <c r="H287" s="226"/>
      <c r="I287" s="33" t="s">
        <v>18</v>
      </c>
      <c r="J287" s="209" t="s">
        <v>9</v>
      </c>
      <c r="K287" s="209" t="s">
        <v>10</v>
      </c>
      <c r="L287" s="209" t="s">
        <v>11</v>
      </c>
      <c r="M287" s="209" t="s">
        <v>17</v>
      </c>
      <c r="N287" s="210" t="s">
        <v>17</v>
      </c>
    </row>
    <row r="288" spans="1:14" ht="14.25" customHeight="1">
      <c r="A288" s="220" t="s">
        <v>118</v>
      </c>
      <c r="B288" s="147" t="s">
        <v>19</v>
      </c>
      <c r="C288" s="19">
        <v>25.34</v>
      </c>
      <c r="D288" s="19">
        <v>261.45999999999998</v>
      </c>
      <c r="E288" s="19">
        <v>193.57</v>
      </c>
      <c r="F288" s="12">
        <f>(D288-E288)/E288*100</f>
        <v>35.072583561502292</v>
      </c>
      <c r="G288" s="20">
        <v>2047</v>
      </c>
      <c r="H288" s="20">
        <v>163763.29</v>
      </c>
      <c r="I288" s="20">
        <v>240</v>
      </c>
      <c r="J288" s="20">
        <v>27</v>
      </c>
      <c r="K288" s="20">
        <v>113.51</v>
      </c>
      <c r="L288" s="20">
        <v>182.09</v>
      </c>
      <c r="M288" s="31">
        <f>(K288-L288)/L288*100</f>
        <v>-37.662694272063263</v>
      </c>
      <c r="N288" s="166">
        <f>D288/D327*100</f>
        <v>0.32802875746261279</v>
      </c>
    </row>
    <row r="289" spans="1:14" ht="14.25" customHeight="1">
      <c r="A289" s="220"/>
      <c r="B289" s="147" t="s">
        <v>20</v>
      </c>
      <c r="C289" s="20">
        <v>3.11</v>
      </c>
      <c r="D289" s="20">
        <v>93</v>
      </c>
      <c r="E289" s="20">
        <v>35.700000000000003</v>
      </c>
      <c r="F289" s="12">
        <f>(D289-E289)/E289*100</f>
        <v>160.50420168067225</v>
      </c>
      <c r="G289" s="20">
        <v>942</v>
      </c>
      <c r="H289" s="20">
        <v>18520</v>
      </c>
      <c r="I289" s="20">
        <v>155</v>
      </c>
      <c r="J289" s="20">
        <v>14</v>
      </c>
      <c r="K289" s="20">
        <v>47.58</v>
      </c>
      <c r="L289" s="20">
        <v>11.66</v>
      </c>
      <c r="M289" s="31">
        <f>(K289-L289)/L289*100</f>
        <v>308.06174957118355</v>
      </c>
      <c r="N289" s="166">
        <f>D289/D328*100</f>
        <v>0.36018748033488196</v>
      </c>
    </row>
    <row r="290" spans="1:14" ht="14.25" customHeight="1">
      <c r="A290" s="220"/>
      <c r="B290" s="147" t="s">
        <v>21</v>
      </c>
      <c r="C290" s="20">
        <v>4.57</v>
      </c>
      <c r="D290" s="20">
        <v>9.94</v>
      </c>
      <c r="E290" s="20">
        <v>16.649999999999999</v>
      </c>
      <c r="F290" s="12">
        <f>(D290-E290)/E290*100</f>
        <v>-40.300300300300293</v>
      </c>
      <c r="G290" s="20">
        <v>3</v>
      </c>
      <c r="H290" s="20">
        <v>2103.6999999999998</v>
      </c>
      <c r="I290" s="20">
        <v>2</v>
      </c>
      <c r="J290" s="20"/>
      <c r="K290" s="20">
        <v>0.18</v>
      </c>
      <c r="L290" s="20"/>
      <c r="M290" s="31"/>
      <c r="N290" s="166">
        <f>D290/D329*100</f>
        <v>0.31229075135322182</v>
      </c>
    </row>
    <row r="291" spans="1:14" ht="14.25" customHeight="1">
      <c r="A291" s="220"/>
      <c r="B291" s="147" t="s">
        <v>22</v>
      </c>
      <c r="C291" s="20"/>
      <c r="D291" s="20"/>
      <c r="E291" s="20"/>
      <c r="F291" s="12"/>
      <c r="G291" s="20">
        <v>14</v>
      </c>
      <c r="H291" s="20">
        <v>1040</v>
      </c>
      <c r="I291" s="20">
        <v>1</v>
      </c>
      <c r="J291" s="20"/>
      <c r="K291" s="20"/>
      <c r="L291" s="20"/>
      <c r="M291" s="31"/>
      <c r="N291" s="166">
        <f>D291/D330*100</f>
        <v>0</v>
      </c>
    </row>
    <row r="292" spans="1:14" ht="14.25" customHeight="1">
      <c r="A292" s="220"/>
      <c r="B292" s="147" t="s">
        <v>23</v>
      </c>
      <c r="C292" s="20"/>
      <c r="D292" s="20"/>
      <c r="E292" s="20"/>
      <c r="F292" s="12"/>
      <c r="G292" s="20"/>
      <c r="H292" s="20"/>
      <c r="I292" s="20"/>
      <c r="J292" s="20"/>
      <c r="K292" s="20"/>
      <c r="L292" s="20"/>
      <c r="M292" s="31"/>
      <c r="N292" s="166"/>
    </row>
    <row r="293" spans="1:14" ht="14.25" customHeight="1">
      <c r="A293" s="220"/>
      <c r="B293" s="147" t="s">
        <v>24</v>
      </c>
      <c r="C293" s="20">
        <v>0.57999999999999996</v>
      </c>
      <c r="D293" s="20">
        <v>20</v>
      </c>
      <c r="E293" s="20">
        <v>14.44</v>
      </c>
      <c r="F293" s="12">
        <f>(D293-E293)/E293*100</f>
        <v>38.504155124653742</v>
      </c>
      <c r="G293" s="20">
        <v>12</v>
      </c>
      <c r="H293" s="20">
        <v>23709</v>
      </c>
      <c r="I293" s="20">
        <v>1</v>
      </c>
      <c r="J293" s="20"/>
      <c r="K293" s="20">
        <v>0.44</v>
      </c>
      <c r="L293" s="20"/>
      <c r="M293" s="31" t="e">
        <f>(K293-L293)/L293*100</f>
        <v>#DIV/0!</v>
      </c>
      <c r="N293" s="166">
        <f>D293/D332*100</f>
        <v>0.22395449854820718</v>
      </c>
    </row>
    <row r="294" spans="1:14" ht="14.25" customHeight="1">
      <c r="A294" s="220"/>
      <c r="B294" s="147" t="s">
        <v>25</v>
      </c>
      <c r="C294" s="22"/>
      <c r="D294" s="22"/>
      <c r="E294" s="22"/>
      <c r="F294" s="12"/>
      <c r="G294" s="22"/>
      <c r="H294" s="22"/>
      <c r="I294" s="22"/>
      <c r="J294" s="22"/>
      <c r="K294" s="22"/>
      <c r="L294" s="22"/>
      <c r="M294" s="31"/>
      <c r="N294" s="166"/>
    </row>
    <row r="295" spans="1:14" ht="14.25" customHeight="1">
      <c r="A295" s="220"/>
      <c r="B295" s="147" t="s">
        <v>26</v>
      </c>
      <c r="C295" s="20">
        <v>9</v>
      </c>
      <c r="D295" s="20">
        <v>54.57</v>
      </c>
      <c r="E295" s="20">
        <v>73.56</v>
      </c>
      <c r="F295" s="12">
        <f>(D295-E295)/E295*100</f>
        <v>-25.815660685154977</v>
      </c>
      <c r="G295" s="20">
        <v>876</v>
      </c>
      <c r="H295" s="20">
        <v>73848.240000000005</v>
      </c>
      <c r="I295" s="20">
        <v>6</v>
      </c>
      <c r="J295" s="20"/>
      <c r="K295" s="20">
        <v>4.1900000000000004</v>
      </c>
      <c r="L295" s="20">
        <v>15.29</v>
      </c>
      <c r="M295" s="31"/>
      <c r="N295" s="166">
        <f>D295/D334*100</f>
        <v>0.30261706097464242</v>
      </c>
    </row>
    <row r="296" spans="1:14" ht="14.25" customHeight="1">
      <c r="A296" s="220"/>
      <c r="B296" s="147" t="s">
        <v>27</v>
      </c>
      <c r="C296" s="20"/>
      <c r="D296" s="31">
        <v>8</v>
      </c>
      <c r="E296" s="20">
        <v>8.74</v>
      </c>
      <c r="F296" s="12"/>
      <c r="G296" s="40">
        <v>6</v>
      </c>
      <c r="H296" s="40">
        <v>1185</v>
      </c>
      <c r="I296" s="20"/>
      <c r="J296" s="20"/>
      <c r="K296" s="20"/>
      <c r="L296" s="20"/>
      <c r="M296" s="31"/>
      <c r="N296" s="166">
        <f>D296/D335*100</f>
        <v>0.24281621305817319</v>
      </c>
    </row>
    <row r="297" spans="1:14" ht="14.25" customHeight="1">
      <c r="A297" s="220"/>
      <c r="B297" s="14" t="s">
        <v>28</v>
      </c>
      <c r="C297" s="40"/>
      <c r="D297" s="40"/>
      <c r="E297" s="40"/>
      <c r="F297" s="12"/>
      <c r="G297" s="40"/>
      <c r="H297" s="40"/>
      <c r="I297" s="40"/>
      <c r="J297" s="40"/>
      <c r="K297" s="40"/>
      <c r="L297" s="40"/>
      <c r="M297" s="31"/>
      <c r="N297" s="166"/>
    </row>
    <row r="298" spans="1:14" ht="14.25" customHeight="1">
      <c r="A298" s="220"/>
      <c r="B298" s="14" t="s">
        <v>29</v>
      </c>
      <c r="C298" s="40"/>
      <c r="D298" s="40">
        <v>0.33</v>
      </c>
      <c r="E298" s="40"/>
      <c r="F298" s="12"/>
      <c r="G298" s="40">
        <v>1</v>
      </c>
      <c r="H298" s="40">
        <v>1029.95</v>
      </c>
      <c r="I298" s="40"/>
      <c r="J298" s="40"/>
      <c r="K298" s="40"/>
      <c r="L298" s="40"/>
      <c r="M298" s="31"/>
      <c r="N298" s="166">
        <f>D298/D337*100</f>
        <v>0.1800243959241844</v>
      </c>
    </row>
    <row r="299" spans="1:14" ht="14.25" customHeight="1">
      <c r="A299" s="220"/>
      <c r="B299" s="14" t="s">
        <v>30</v>
      </c>
      <c r="C299" s="31"/>
      <c r="D299" s="31">
        <v>8</v>
      </c>
      <c r="E299" s="31">
        <v>8.74</v>
      </c>
      <c r="F299" s="12"/>
      <c r="G299" s="31">
        <v>5</v>
      </c>
      <c r="H299" s="31">
        <v>155</v>
      </c>
      <c r="I299" s="31"/>
      <c r="J299" s="31"/>
      <c r="K299" s="31"/>
      <c r="L299" s="31"/>
      <c r="M299" s="31"/>
      <c r="N299" s="166"/>
    </row>
    <row r="300" spans="1:14" ht="14.25" customHeight="1" thickBot="1">
      <c r="A300" s="221"/>
      <c r="B300" s="15" t="s">
        <v>31</v>
      </c>
      <c r="C300" s="16">
        <f>C288+C290+C291+C292+C293+C294+C295+C296</f>
        <v>39.489999999999995</v>
      </c>
      <c r="D300" s="16">
        <f t="shared" ref="D300" si="57">D288+D290+D291+D292+D293+D294+D295+D296</f>
        <v>353.96999999999997</v>
      </c>
      <c r="E300" s="16">
        <v>306.96000000000004</v>
      </c>
      <c r="F300" s="17">
        <f>(D300-E300)/E300*100</f>
        <v>15.314698983580898</v>
      </c>
      <c r="G300" s="16">
        <f t="shared" ref="G300:K300" si="58">G288+G290+G291+G292+G293+G294+G295+G296</f>
        <v>2958</v>
      </c>
      <c r="H300" s="16">
        <f t="shared" si="58"/>
        <v>265649.23000000004</v>
      </c>
      <c r="I300" s="16">
        <f t="shared" si="58"/>
        <v>250</v>
      </c>
      <c r="J300" s="16">
        <f t="shared" si="58"/>
        <v>27</v>
      </c>
      <c r="K300" s="16">
        <f t="shared" si="58"/>
        <v>118.32000000000001</v>
      </c>
      <c r="L300" s="16">
        <v>197.38</v>
      </c>
      <c r="M300" s="16">
        <f>(K300-L300)/L300*100</f>
        <v>-40.054716789948316</v>
      </c>
      <c r="N300" s="167">
        <f>D300/D339*100</f>
        <v>0.26443465484880091</v>
      </c>
    </row>
    <row r="301" spans="1:14" ht="14.25" thickTop="1">
      <c r="A301" s="220" t="s">
        <v>48</v>
      </c>
      <c r="B301" s="147" t="s">
        <v>19</v>
      </c>
      <c r="C301" s="32">
        <v>-7.0000000000000007E-2</v>
      </c>
      <c r="D301" s="32">
        <v>50.97</v>
      </c>
      <c r="E301" s="32">
        <v>312.88</v>
      </c>
      <c r="F301" s="26">
        <f>(D301-E301)/E301*100</f>
        <v>-83.709409358220398</v>
      </c>
      <c r="G301" s="31">
        <v>447</v>
      </c>
      <c r="H301" s="31">
        <v>32628.84</v>
      </c>
      <c r="I301" s="31">
        <v>177</v>
      </c>
      <c r="J301" s="31">
        <v>78.42</v>
      </c>
      <c r="K301" s="31">
        <v>160.99</v>
      </c>
      <c r="L301" s="31">
        <v>603.64</v>
      </c>
      <c r="M301" s="32">
        <f>(K301-L301)/L301*100</f>
        <v>-73.330130541382275</v>
      </c>
      <c r="N301" s="166">
        <f>D301/D327*100</f>
        <v>6.3947165026655609E-2</v>
      </c>
    </row>
    <row r="302" spans="1:14">
      <c r="A302" s="220"/>
      <c r="B302" s="147" t="s">
        <v>20</v>
      </c>
      <c r="C302" s="31"/>
      <c r="D302" s="31"/>
      <c r="E302" s="31">
        <v>66.59</v>
      </c>
      <c r="F302" s="12">
        <f>(D302-E302)/E302*100</f>
        <v>-100</v>
      </c>
      <c r="G302" s="31">
        <v>227</v>
      </c>
      <c r="H302" s="31"/>
      <c r="I302" s="31">
        <v>67</v>
      </c>
      <c r="J302" s="31"/>
      <c r="K302" s="31"/>
      <c r="L302" s="31">
        <v>118.69</v>
      </c>
      <c r="M302" s="31">
        <f>(K302-L302)/L302*100</f>
        <v>-100</v>
      </c>
      <c r="N302" s="166">
        <f>D302/D328*100</f>
        <v>0</v>
      </c>
    </row>
    <row r="303" spans="1:14">
      <c r="A303" s="220"/>
      <c r="B303" s="147" t="s">
        <v>21</v>
      </c>
      <c r="C303" s="31"/>
      <c r="D303" s="31"/>
      <c r="E303" s="31">
        <v>0</v>
      </c>
      <c r="F303" s="12" t="e">
        <f>(D303-E303)/E303*100</f>
        <v>#DIV/0!</v>
      </c>
      <c r="G303" s="31"/>
      <c r="H303" s="31"/>
      <c r="I303" s="31"/>
      <c r="J303" s="31"/>
      <c r="K303" s="31"/>
      <c r="L303" s="31">
        <v>0</v>
      </c>
      <c r="M303" s="31"/>
      <c r="N303" s="166">
        <f>D303/D329*100</f>
        <v>0</v>
      </c>
    </row>
    <row r="304" spans="1:14">
      <c r="A304" s="220"/>
      <c r="B304" s="147" t="s">
        <v>22</v>
      </c>
      <c r="C304" s="31"/>
      <c r="D304" s="31">
        <v>0.21</v>
      </c>
      <c r="E304" s="31">
        <v>0</v>
      </c>
      <c r="F304" s="12" t="e">
        <f>(D304-E304)/E304*100</f>
        <v>#DIV/0!</v>
      </c>
      <c r="G304" s="31">
        <v>11</v>
      </c>
      <c r="H304" s="31">
        <v>740</v>
      </c>
      <c r="I304" s="31"/>
      <c r="J304" s="31"/>
      <c r="K304" s="31"/>
      <c r="L304" s="31">
        <v>7.0000000000000007E-2</v>
      </c>
      <c r="M304" s="31"/>
      <c r="N304" s="166">
        <f>D304/D330*100</f>
        <v>9.5050282432228156E-3</v>
      </c>
    </row>
    <row r="305" spans="1:14">
      <c r="A305" s="220"/>
      <c r="B305" s="147" t="s">
        <v>23</v>
      </c>
      <c r="C305" s="31"/>
      <c r="D305" s="31"/>
      <c r="E305" s="31"/>
      <c r="F305" s="12"/>
      <c r="G305" s="31"/>
      <c r="H305" s="31"/>
      <c r="I305" s="31"/>
      <c r="J305" s="31"/>
      <c r="K305" s="31"/>
      <c r="L305" s="31"/>
      <c r="M305" s="31"/>
      <c r="N305" s="166"/>
    </row>
    <row r="306" spans="1:14">
      <c r="A306" s="220"/>
      <c r="B306" s="147" t="s">
        <v>24</v>
      </c>
      <c r="C306" s="31"/>
      <c r="D306" s="31">
        <v>2.93</v>
      </c>
      <c r="E306" s="31">
        <v>34.22</v>
      </c>
      <c r="F306" s="12">
        <f>(D306-E306)/E306*100</f>
        <v>-91.437755698421981</v>
      </c>
      <c r="G306" s="31">
        <v>48</v>
      </c>
      <c r="H306" s="31">
        <v>5450</v>
      </c>
      <c r="I306" s="31">
        <v>2</v>
      </c>
      <c r="J306" s="31">
        <v>-0.01</v>
      </c>
      <c r="K306" s="31">
        <v>0.49</v>
      </c>
      <c r="L306" s="31">
        <v>1.34</v>
      </c>
      <c r="M306" s="31"/>
      <c r="N306" s="166">
        <f>D306/D332*100</f>
        <v>3.2809334037312357E-2</v>
      </c>
    </row>
    <row r="307" spans="1:14">
      <c r="A307" s="220"/>
      <c r="B307" s="147" t="s">
        <v>25</v>
      </c>
      <c r="C307" s="33"/>
      <c r="D307" s="33"/>
      <c r="E307" s="33"/>
      <c r="F307" s="12"/>
      <c r="G307" s="33"/>
      <c r="H307" s="33"/>
      <c r="I307" s="33"/>
      <c r="J307" s="33"/>
      <c r="K307" s="33"/>
      <c r="L307" s="33"/>
      <c r="M307" s="31"/>
      <c r="N307" s="166"/>
    </row>
    <row r="308" spans="1:14">
      <c r="A308" s="220"/>
      <c r="B308" s="147" t="s">
        <v>26</v>
      </c>
      <c r="C308" s="31">
        <v>0.03</v>
      </c>
      <c r="D308" s="31">
        <v>0.96</v>
      </c>
      <c r="E308" s="31">
        <v>2.66</v>
      </c>
      <c r="F308" s="12">
        <f>(D308-E308)/E308*100</f>
        <v>-63.909774436090231</v>
      </c>
      <c r="G308" s="31">
        <v>44</v>
      </c>
      <c r="H308" s="31">
        <v>3078.18</v>
      </c>
      <c r="I308" s="31"/>
      <c r="J308" s="31"/>
      <c r="K308" s="31">
        <v>0.59</v>
      </c>
      <c r="L308" s="31"/>
      <c r="M308" s="31"/>
      <c r="N308" s="166">
        <f>D308/D334*100</f>
        <v>5.3236646240728738E-3</v>
      </c>
    </row>
    <row r="309" spans="1:14">
      <c r="A309" s="220"/>
      <c r="B309" s="147" t="s">
        <v>27</v>
      </c>
      <c r="C309" s="31"/>
      <c r="D309" s="31">
        <v>2.41</v>
      </c>
      <c r="E309" s="31"/>
      <c r="F309" s="12"/>
      <c r="G309" s="31"/>
      <c r="H309" s="31">
        <v>63.91</v>
      </c>
      <c r="I309" s="31"/>
      <c r="J309" s="31"/>
      <c r="K309" s="31"/>
      <c r="L309" s="31"/>
      <c r="M309" s="31"/>
      <c r="N309" s="166"/>
    </row>
    <row r="310" spans="1:14">
      <c r="A310" s="220"/>
      <c r="B310" s="14" t="s">
        <v>28</v>
      </c>
      <c r="C310" s="34"/>
      <c r="D310" s="34"/>
      <c r="E310" s="34"/>
      <c r="F310" s="12"/>
      <c r="G310" s="34"/>
      <c r="H310" s="34"/>
      <c r="I310" s="34"/>
      <c r="J310" s="34"/>
      <c r="K310" s="34"/>
      <c r="L310" s="34"/>
      <c r="M310" s="31"/>
      <c r="N310" s="166"/>
    </row>
    <row r="311" spans="1:14">
      <c r="A311" s="220"/>
      <c r="B311" s="14" t="s">
        <v>29</v>
      </c>
      <c r="C311" s="34"/>
      <c r="D311" s="34"/>
      <c r="E311" s="34"/>
      <c r="F311" s="12"/>
      <c r="G311" s="34"/>
      <c r="H311" s="34"/>
      <c r="I311" s="34"/>
      <c r="J311" s="34"/>
      <c r="K311" s="34"/>
      <c r="L311" s="34"/>
      <c r="M311" s="31"/>
      <c r="N311" s="166"/>
    </row>
    <row r="312" spans="1:14">
      <c r="A312" s="220"/>
      <c r="B312" s="14" t="s">
        <v>30</v>
      </c>
      <c r="C312" s="34"/>
      <c r="D312" s="34">
        <v>2.41</v>
      </c>
      <c r="E312" s="34"/>
      <c r="F312" s="12"/>
      <c r="G312" s="34"/>
      <c r="H312" s="34">
        <v>63.91</v>
      </c>
      <c r="I312" s="34"/>
      <c r="J312" s="34"/>
      <c r="K312" s="34"/>
      <c r="L312" s="34"/>
      <c r="M312" s="31"/>
      <c r="N312" s="166"/>
    </row>
    <row r="313" spans="1:14" ht="14.25" thickBot="1">
      <c r="A313" s="221"/>
      <c r="B313" s="15" t="s">
        <v>31</v>
      </c>
      <c r="C313" s="16">
        <f>C301+C303+C304+C305+C306+C307+C308+C309</f>
        <v>-4.0000000000000008E-2</v>
      </c>
      <c r="D313" s="16">
        <f t="shared" ref="D313" si="59">D301+D303+D304+D305+D306+D307+D308+D309</f>
        <v>57.480000000000004</v>
      </c>
      <c r="E313" s="16">
        <v>349.76000000000005</v>
      </c>
      <c r="F313" s="17">
        <f>(D313-E313)/E313*100</f>
        <v>-83.565873741994508</v>
      </c>
      <c r="G313" s="16">
        <v>550</v>
      </c>
      <c r="H313" s="16">
        <f t="shared" ref="H313" si="60">H301+H303+H304+H305+H306+H307+H308+H309</f>
        <v>41960.93</v>
      </c>
      <c r="I313" s="16">
        <v>179</v>
      </c>
      <c r="J313" s="16">
        <v>78.41</v>
      </c>
      <c r="K313" s="16">
        <v>162.07000000000002</v>
      </c>
      <c r="L313" s="16">
        <v>605.05000000000007</v>
      </c>
      <c r="M313" s="16">
        <f>(K313-L313)/L313*100</f>
        <v>-73.213783984794645</v>
      </c>
      <c r="N313" s="167">
        <f>D313/D339*100</f>
        <v>4.2940655876794867E-2</v>
      </c>
    </row>
    <row r="314" spans="1:14" ht="14.25" thickTop="1">
      <c r="A314" s="220" t="s">
        <v>95</v>
      </c>
      <c r="B314" s="147" t="s">
        <v>19</v>
      </c>
      <c r="C314" s="32">
        <v>61.37</v>
      </c>
      <c r="D314" s="32">
        <v>722.31999999999994</v>
      </c>
      <c r="E314" s="32">
        <v>346.27</v>
      </c>
      <c r="F314" s="26">
        <f>(D314-E314)/E314*100</f>
        <v>108.60022525774684</v>
      </c>
      <c r="G314" s="31">
        <v>4292</v>
      </c>
      <c r="H314" s="31">
        <v>662842.25</v>
      </c>
      <c r="I314" s="31">
        <v>990</v>
      </c>
      <c r="J314" s="31">
        <v>55.3</v>
      </c>
      <c r="K314" s="31">
        <v>331.3</v>
      </c>
      <c r="L314" s="31">
        <v>12</v>
      </c>
      <c r="M314" s="32">
        <f>(K314-L314)/L314*100</f>
        <v>2660.8333333333335</v>
      </c>
      <c r="N314" s="166">
        <f>D314/D327*100</f>
        <v>0.9062255491868525</v>
      </c>
    </row>
    <row r="315" spans="1:14">
      <c r="A315" s="220"/>
      <c r="B315" s="147" t="s">
        <v>20</v>
      </c>
      <c r="C315" s="31">
        <v>7.8599999999999994</v>
      </c>
      <c r="D315" s="31">
        <v>215.66999999999985</v>
      </c>
      <c r="E315" s="31">
        <v>113.05999999999999</v>
      </c>
      <c r="F315" s="12">
        <f>(D315-E315)/E315*100</f>
        <v>90.757120113214114</v>
      </c>
      <c r="G315" s="31">
        <v>2733</v>
      </c>
      <c r="H315" s="31">
        <v>54660</v>
      </c>
      <c r="I315" s="31">
        <v>327</v>
      </c>
      <c r="J315" s="31">
        <v>12.3</v>
      </c>
      <c r="K315" s="31">
        <v>127.3</v>
      </c>
      <c r="L315" s="31"/>
      <c r="M315" s="31" t="e">
        <f>(K315-L315)/L315*100</f>
        <v>#DIV/0!</v>
      </c>
      <c r="N315" s="166">
        <f>D315/D328*100</f>
        <v>0.8352863858475692</v>
      </c>
    </row>
    <row r="316" spans="1:14">
      <c r="A316" s="220"/>
      <c r="B316" s="147" t="s">
        <v>21</v>
      </c>
      <c r="C316" s="31">
        <v>0</v>
      </c>
      <c r="D316" s="31">
        <v>9.1700000000000017</v>
      </c>
      <c r="E316" s="31"/>
      <c r="F316" s="12" t="e">
        <f>(D316-E316)/E316*100</f>
        <v>#DIV/0!</v>
      </c>
      <c r="G316" s="31">
        <v>3</v>
      </c>
      <c r="H316" s="31">
        <v>53811.17</v>
      </c>
      <c r="I316" s="31"/>
      <c r="J316" s="31"/>
      <c r="K316" s="31"/>
      <c r="L316" s="31"/>
      <c r="M316" s="31"/>
      <c r="N316" s="166">
        <f t="shared" ref="N316:N321" si="61">D316/D329*100</f>
        <v>0.28809921427656382</v>
      </c>
    </row>
    <row r="317" spans="1:14">
      <c r="A317" s="220"/>
      <c r="B317" s="147" t="s">
        <v>22</v>
      </c>
      <c r="C317" s="31">
        <v>0.19</v>
      </c>
      <c r="D317" s="31">
        <v>0.60000000000000009</v>
      </c>
      <c r="E317" s="31">
        <v>0.11000000000000001</v>
      </c>
      <c r="F317" s="12">
        <f>(D317-E317)/E317*100</f>
        <v>445.4545454545455</v>
      </c>
      <c r="G317" s="31">
        <v>49</v>
      </c>
      <c r="H317" s="31">
        <v>7315.9</v>
      </c>
      <c r="I317" s="31">
        <v>3</v>
      </c>
      <c r="J317" s="31">
        <v>0.27</v>
      </c>
      <c r="K317" s="31">
        <v>1</v>
      </c>
      <c r="L317" s="31"/>
      <c r="M317" s="31"/>
      <c r="N317" s="166">
        <f t="shared" si="61"/>
        <v>2.7157223552065197E-2</v>
      </c>
    </row>
    <row r="318" spans="1:14">
      <c r="A318" s="220"/>
      <c r="B318" s="147" t="s">
        <v>23</v>
      </c>
      <c r="C318" s="31"/>
      <c r="D318" s="31"/>
      <c r="E318" s="31"/>
      <c r="F318" s="12"/>
      <c r="G318" s="31"/>
      <c r="H318" s="31"/>
      <c r="I318" s="31"/>
      <c r="J318" s="31"/>
      <c r="K318" s="31"/>
      <c r="L318" s="31"/>
      <c r="M318" s="31"/>
      <c r="N318" s="166">
        <f t="shared" si="61"/>
        <v>0</v>
      </c>
    </row>
    <row r="319" spans="1:14">
      <c r="A319" s="220"/>
      <c r="B319" s="147" t="s">
        <v>24</v>
      </c>
      <c r="C319" s="31">
        <v>0.89</v>
      </c>
      <c r="D319" s="31">
        <v>40.18</v>
      </c>
      <c r="E319" s="31">
        <v>20.509999999999998</v>
      </c>
      <c r="F319" s="12">
        <f>(D319-E319)/E319*100</f>
        <v>95.904436860068273</v>
      </c>
      <c r="G319" s="31">
        <v>176</v>
      </c>
      <c r="H319" s="31">
        <v>42316</v>
      </c>
      <c r="I319" s="31">
        <v>2</v>
      </c>
      <c r="J319" s="31">
        <v>0</v>
      </c>
      <c r="K319" s="31">
        <v>1.56</v>
      </c>
      <c r="L319" s="31"/>
      <c r="M319" s="31"/>
      <c r="N319" s="166">
        <f t="shared" si="61"/>
        <v>0.4499245875833483</v>
      </c>
    </row>
    <row r="320" spans="1:14">
      <c r="A320" s="220"/>
      <c r="B320" s="147" t="s">
        <v>25</v>
      </c>
      <c r="C320" s="33"/>
      <c r="D320" s="33"/>
      <c r="E320" s="33"/>
      <c r="F320" s="12"/>
      <c r="G320" s="33"/>
      <c r="H320" s="33"/>
      <c r="I320" s="33"/>
      <c r="J320" s="33"/>
      <c r="K320" s="33"/>
      <c r="L320" s="33"/>
      <c r="M320" s="31"/>
      <c r="N320" s="166">
        <f t="shared" si="61"/>
        <v>0</v>
      </c>
    </row>
    <row r="321" spans="1:14">
      <c r="A321" s="220"/>
      <c r="B321" s="147" t="s">
        <v>26</v>
      </c>
      <c r="C321" s="31">
        <v>4.58</v>
      </c>
      <c r="D321" s="31">
        <v>54.400000000000006</v>
      </c>
      <c r="E321" s="31">
        <v>7.8800000000000008</v>
      </c>
      <c r="F321" s="12">
        <f>(D321-E321)/E321*100</f>
        <v>590.35532994923847</v>
      </c>
      <c r="G321" s="31">
        <v>2124</v>
      </c>
      <c r="H321" s="31">
        <v>211962.86000000002</v>
      </c>
      <c r="I321" s="31">
        <v>47</v>
      </c>
      <c r="J321" s="31">
        <v>0.26</v>
      </c>
      <c r="K321" s="31">
        <v>14.26</v>
      </c>
      <c r="L321" s="31"/>
      <c r="M321" s="31"/>
      <c r="N321" s="166">
        <f t="shared" si="61"/>
        <v>0.30167432869746286</v>
      </c>
    </row>
    <row r="322" spans="1:14">
      <c r="A322" s="220"/>
      <c r="B322" s="147" t="s">
        <v>27</v>
      </c>
      <c r="C322" s="31">
        <v>0.46</v>
      </c>
      <c r="D322" s="31">
        <v>1.43</v>
      </c>
      <c r="E322" s="31"/>
      <c r="F322" s="12"/>
      <c r="G322" s="31">
        <v>2</v>
      </c>
      <c r="H322" s="31">
        <v>1179.7599999999998</v>
      </c>
      <c r="I322" s="31"/>
      <c r="J322" s="31"/>
      <c r="K322" s="31"/>
      <c r="L322" s="31"/>
      <c r="M322" s="31"/>
      <c r="N322" s="166"/>
    </row>
    <row r="323" spans="1:14">
      <c r="A323" s="220"/>
      <c r="B323" s="14" t="s">
        <v>28</v>
      </c>
      <c r="C323" s="34"/>
      <c r="D323" s="34"/>
      <c r="E323" s="34"/>
      <c r="F323" s="12"/>
      <c r="G323" s="34"/>
      <c r="H323" s="34"/>
      <c r="I323" s="34"/>
      <c r="J323" s="34"/>
      <c r="K323" s="34"/>
      <c r="L323" s="34"/>
      <c r="M323" s="31"/>
      <c r="N323" s="166"/>
    </row>
    <row r="324" spans="1:14">
      <c r="A324" s="220"/>
      <c r="B324" s="14" t="s">
        <v>29</v>
      </c>
      <c r="C324" s="34">
        <v>0.46</v>
      </c>
      <c r="D324" s="34">
        <v>1.43</v>
      </c>
      <c r="E324" s="34"/>
      <c r="F324" s="12"/>
      <c r="G324" s="34"/>
      <c r="H324" s="34">
        <v>1179.7599999999998</v>
      </c>
      <c r="I324" s="34"/>
      <c r="J324" s="34"/>
      <c r="K324" s="34"/>
      <c r="L324" s="34"/>
      <c r="M324" s="31"/>
      <c r="N324" s="166"/>
    </row>
    <row r="325" spans="1:14">
      <c r="A325" s="220"/>
      <c r="B325" s="14" t="s">
        <v>30</v>
      </c>
      <c r="C325" s="34"/>
      <c r="D325" s="34"/>
      <c r="E325" s="34"/>
      <c r="F325" s="12"/>
      <c r="G325" s="34"/>
      <c r="H325" s="34"/>
      <c r="I325" s="34"/>
      <c r="J325" s="34"/>
      <c r="K325" s="34"/>
      <c r="L325" s="34"/>
      <c r="M325" s="31"/>
      <c r="N325" s="166"/>
    </row>
    <row r="326" spans="1:14" ht="14.25" thickBot="1">
      <c r="A326" s="221"/>
      <c r="B326" s="15" t="s">
        <v>31</v>
      </c>
      <c r="C326" s="16">
        <f>C314+C316+C317+C318+C319+C320+C321+C322</f>
        <v>67.489999999999995</v>
      </c>
      <c r="D326" s="16">
        <f t="shared" ref="D326" si="62">D314+D316+D317+D318+D319+D320+D321+D322</f>
        <v>828.0999999999998</v>
      </c>
      <c r="E326" s="16">
        <v>374.77</v>
      </c>
      <c r="F326" s="17">
        <f t="shared" ref="F326:F339" si="63">(D326-E326)/E326*100</f>
        <v>120.96219014328784</v>
      </c>
      <c r="G326" s="16">
        <f t="shared" ref="G326:K326" si="64">G314+G316+G317+G318+G319+G320+G321+G322</f>
        <v>6646</v>
      </c>
      <c r="H326" s="16">
        <f t="shared" si="64"/>
        <v>979427.94000000006</v>
      </c>
      <c r="I326" s="16">
        <f t="shared" si="64"/>
        <v>1042</v>
      </c>
      <c r="J326" s="16">
        <f t="shared" si="64"/>
        <v>55.83</v>
      </c>
      <c r="K326" s="16">
        <f t="shared" si="64"/>
        <v>348.12</v>
      </c>
      <c r="L326" s="16">
        <v>12</v>
      </c>
      <c r="M326" s="16">
        <f>(K326-L326)/L326*100</f>
        <v>2801</v>
      </c>
      <c r="N326" s="167">
        <f>D326/D339*100</f>
        <v>0.61863530152355284</v>
      </c>
    </row>
    <row r="327" spans="1:14" ht="14.25" thickTop="1">
      <c r="A327" s="238" t="s">
        <v>49</v>
      </c>
      <c r="B327" s="147" t="s">
        <v>19</v>
      </c>
      <c r="C327" s="31">
        <f t="shared" ref="C327:D338" si="65">C6+C19+C32+C53+C66+C79+C100+C113+C126+C147+C160+C173+C194+C207+C220+C241+C254+C267+C288+C301+C314</f>
        <v>8225.6182929999977</v>
      </c>
      <c r="D327" s="31">
        <f t="shared" si="65"/>
        <v>79706.426358000026</v>
      </c>
      <c r="E327" s="31">
        <f t="shared" ref="E327" si="66">E6+E19+E32+E53+E66+E79+E100+E113+E126+E147+E160+E173+E194+E207+E220+E241+E254+E267+E288+E301+E314</f>
        <v>67689.895344000019</v>
      </c>
      <c r="F327" s="160">
        <f t="shared" si="63"/>
        <v>17.752326182411721</v>
      </c>
      <c r="G327" s="31">
        <f t="shared" ref="G327:G338" si="67">G6+G19+G32+G53+G66+G79+G100+G113+G126+G147+G160+G173+G194+G207+G220+G241+G254+G267+G288+G301+G314</f>
        <v>590687</v>
      </c>
      <c r="H327" s="31">
        <f t="shared" ref="H327:K327" si="68">H6+H19+H32+H53+H66+H79+H100+H113+H126+H147+H160+H173+H194+H207+H220+H241+H254+H267+H288+H301+H314</f>
        <v>72863772.013484016</v>
      </c>
      <c r="I327" s="31">
        <f t="shared" si="68"/>
        <v>53744</v>
      </c>
      <c r="J327" s="31">
        <f t="shared" si="68"/>
        <v>4409.2612670000008</v>
      </c>
      <c r="K327" s="31">
        <f t="shared" si="68"/>
        <v>38963.146235000007</v>
      </c>
      <c r="L327" s="31">
        <f t="shared" ref="L327:L338" si="69">L6+L19+L32+L53+L66+L79+L100+L113+L126+L147+L160+L173+L194+L207+L220+L241+L254+L267+L288+L301+L314</f>
        <v>43008.147117999993</v>
      </c>
      <c r="M327" s="32">
        <f t="shared" ref="M327:M339" si="70">(K327-L327)/L327*100</f>
        <v>-9.4051968151565664</v>
      </c>
      <c r="N327" s="166">
        <f>D327/D339*100</f>
        <v>59.544993483089257</v>
      </c>
    </row>
    <row r="328" spans="1:14">
      <c r="A328" s="239"/>
      <c r="B328" s="147" t="s">
        <v>20</v>
      </c>
      <c r="C328" s="31">
        <f t="shared" si="65"/>
        <v>2645.5277300000002</v>
      </c>
      <c r="D328" s="31">
        <f t="shared" si="65"/>
        <v>25819.886885999997</v>
      </c>
      <c r="E328" s="31">
        <f t="shared" ref="E328" si="71">E7+E20+E33+E54+E67+E80+E101+E114+E127+E148+E161+E174+E195+E208+E221+E242+E255+E268+E289+E302+E315</f>
        <v>16506.943019999999</v>
      </c>
      <c r="F328" s="150">
        <f t="shared" si="63"/>
        <v>56.418343812760064</v>
      </c>
      <c r="G328" s="31">
        <f t="shared" si="67"/>
        <v>301866</v>
      </c>
      <c r="H328" s="31">
        <f t="shared" ref="H328:K328" si="72">H7+H20+H33+H54+H67+H80+H101+H114+H127+H148+H161+H174+H195+H208+H221+H242+H255+H268+H289+H302+H315</f>
        <v>6323756.75</v>
      </c>
      <c r="I328" s="31">
        <f t="shared" si="72"/>
        <v>29342</v>
      </c>
      <c r="J328" s="31">
        <f t="shared" si="72"/>
        <v>1639.8497960000004</v>
      </c>
      <c r="K328" s="31">
        <f t="shared" si="72"/>
        <v>13676.295827999998</v>
      </c>
      <c r="L328" s="31">
        <f t="shared" si="69"/>
        <v>13192.471876</v>
      </c>
      <c r="M328" s="31">
        <f t="shared" si="70"/>
        <v>3.6674245474813612</v>
      </c>
      <c r="N328" s="166">
        <f>D328/D339*100</f>
        <v>19.288846164744161</v>
      </c>
    </row>
    <row r="329" spans="1:14">
      <c r="A329" s="239"/>
      <c r="B329" s="147" t="s">
        <v>21</v>
      </c>
      <c r="C329" s="31">
        <f t="shared" si="65"/>
        <v>141.29733800000008</v>
      </c>
      <c r="D329" s="31">
        <f t="shared" si="65"/>
        <v>3182.9312770000006</v>
      </c>
      <c r="E329" s="31">
        <f t="shared" ref="E329" si="73">E8+E21+E34+E55+E68+E81+E102+E115+E128+E149+E162+E175+E196+E209+E222+E243+E256+E269+E290+E303+E316</f>
        <v>3471.1655930000006</v>
      </c>
      <c r="F329" s="150">
        <f t="shared" si="63"/>
        <v>-8.303675185685675</v>
      </c>
      <c r="G329" s="31">
        <f t="shared" si="67"/>
        <v>3224</v>
      </c>
      <c r="H329" s="31">
        <f t="shared" ref="H329:K329" si="74">H8+H21+H34+H55+H68+H81+H102+H115+H128+H149+H162+H175+H196+H209+H222+H243+H256+H269+H290+H303+H316</f>
        <v>4436107.557112</v>
      </c>
      <c r="I329" s="31">
        <f t="shared" si="74"/>
        <v>336</v>
      </c>
      <c r="J329" s="31">
        <f t="shared" si="74"/>
        <v>42.058965999999906</v>
      </c>
      <c r="K329" s="31">
        <f t="shared" si="74"/>
        <v>1343.1447480000002</v>
      </c>
      <c r="L329" s="31">
        <f t="shared" si="69"/>
        <v>3442.8380470000002</v>
      </c>
      <c r="M329" s="31">
        <f t="shared" si="70"/>
        <v>-60.98728056144315</v>
      </c>
      <c r="N329" s="166">
        <f>D329/D339*100</f>
        <v>2.3778210968187938</v>
      </c>
    </row>
    <row r="330" spans="1:14">
      <c r="A330" s="239"/>
      <c r="B330" s="147" t="s">
        <v>22</v>
      </c>
      <c r="C330" s="31">
        <f t="shared" si="65"/>
        <v>381.48401100000001</v>
      </c>
      <c r="D330" s="31">
        <f t="shared" si="65"/>
        <v>2209.3569280000002</v>
      </c>
      <c r="E330" s="31">
        <f t="shared" ref="E330" si="75">E9+E22+E35+E56+E69+E82+E103+E116+E129+E150+E163+E176+E197+E210+E223+E244+E257+E270+E291+E304+E317</f>
        <v>1280.2916759999998</v>
      </c>
      <c r="F330" s="150">
        <f t="shared" si="63"/>
        <v>72.566686905492332</v>
      </c>
      <c r="G330" s="31">
        <f t="shared" si="67"/>
        <v>171049</v>
      </c>
      <c r="H330" s="31">
        <f t="shared" ref="H330:K330" si="76">H9+H22+H35+H56+H69+H82+H103+H116+H129+H150+H163+H176+H197+H210+H223+H244+H257+H270+H291+H304+H317</f>
        <v>6936068.7785800025</v>
      </c>
      <c r="I330" s="31">
        <f t="shared" si="76"/>
        <v>5234</v>
      </c>
      <c r="J330" s="31">
        <f t="shared" si="76"/>
        <v>63.936254000000019</v>
      </c>
      <c r="K330" s="31">
        <f t="shared" si="76"/>
        <v>705.2561169999999</v>
      </c>
      <c r="L330" s="31">
        <f t="shared" si="69"/>
        <v>586.74623000000008</v>
      </c>
      <c r="M330" s="31">
        <f t="shared" si="70"/>
        <v>20.197809707273244</v>
      </c>
      <c r="N330" s="166">
        <f>D330/D339*100</f>
        <v>1.6505086213336926</v>
      </c>
    </row>
    <row r="331" spans="1:14">
      <c r="A331" s="239"/>
      <c r="B331" s="147" t="s">
        <v>23</v>
      </c>
      <c r="C331" s="31">
        <f t="shared" si="65"/>
        <v>17.659104040000003</v>
      </c>
      <c r="D331" s="31">
        <f t="shared" si="65"/>
        <v>306.13859497000004</v>
      </c>
      <c r="E331" s="31">
        <f t="shared" ref="E331" si="77">E10+E23+E36+E57+E70+E83+E104+E117+E130+E151+E164+E177+E198+E211+E224+E245+E258+E271+E292+E305+E318</f>
        <v>268.24280000000005</v>
      </c>
      <c r="F331" s="150">
        <f t="shared" si="63"/>
        <v>14.127422980225374</v>
      </c>
      <c r="G331" s="31">
        <f t="shared" si="67"/>
        <v>7043</v>
      </c>
      <c r="H331" s="31">
        <f t="shared" ref="H331:K331" si="78">H10+H23+H36+H57+H70+H83+H104+H117+H130+H151+H164+H177+H198+H211+H224+H245+H258+H271+H292+H305+H318</f>
        <v>1215553.5127985198</v>
      </c>
      <c r="I331" s="31">
        <f t="shared" si="78"/>
        <v>42</v>
      </c>
      <c r="J331" s="31">
        <f t="shared" si="78"/>
        <v>6.0266999999996074E-2</v>
      </c>
      <c r="K331" s="31">
        <f t="shared" si="78"/>
        <v>53.905709000000002</v>
      </c>
      <c r="L331" s="31">
        <f t="shared" si="69"/>
        <v>58.982654000000004</v>
      </c>
      <c r="M331" s="31">
        <f t="shared" si="70"/>
        <v>-8.6075221369319905</v>
      </c>
      <c r="N331" s="166">
        <f>D331/D339*100</f>
        <v>0.22870201908859175</v>
      </c>
    </row>
    <row r="332" spans="1:14">
      <c r="A332" s="239"/>
      <c r="B332" s="147" t="s">
        <v>24</v>
      </c>
      <c r="C332" s="31">
        <f t="shared" si="65"/>
        <v>-437.39427200000017</v>
      </c>
      <c r="D332" s="31">
        <f t="shared" si="65"/>
        <v>8930.3854709999996</v>
      </c>
      <c r="E332" s="31">
        <f t="shared" ref="E332" si="79">E11+E24+E37+E58+E71+E84+E105+E118+E131+E152+E165+E178+E199+E212+E225+E246+E259+E272+E293+E306+E319</f>
        <v>8091.9277330000014</v>
      </c>
      <c r="F332" s="150">
        <f t="shared" si="63"/>
        <v>10.361656278523739</v>
      </c>
      <c r="G332" s="31">
        <f t="shared" si="67"/>
        <v>37996</v>
      </c>
      <c r="H332" s="31">
        <f t="shared" ref="H332:K332" si="80">H11+H24+H37+H58+H71+H84+H105+H118+H131+H152+H165+H178+H199+H212+H225+H246+H259+H272+H293+H306+H319</f>
        <v>10479760.106874999</v>
      </c>
      <c r="I332" s="31">
        <f t="shared" si="80"/>
        <v>1644</v>
      </c>
      <c r="J332" s="31">
        <f t="shared" si="80"/>
        <v>410.7452439999999</v>
      </c>
      <c r="K332" s="31">
        <f t="shared" si="80"/>
        <v>4045.6095758500001</v>
      </c>
      <c r="L332" s="31">
        <f t="shared" si="69"/>
        <v>3196.7170742000003</v>
      </c>
      <c r="M332" s="31">
        <f t="shared" si="70"/>
        <v>26.555133968571205</v>
      </c>
      <c r="N332" s="166">
        <f>D332/D339*100</f>
        <v>6.6714789380191304</v>
      </c>
    </row>
    <row r="333" spans="1:14">
      <c r="A333" s="239"/>
      <c r="B333" s="147" t="s">
        <v>25</v>
      </c>
      <c r="C333" s="31">
        <f t="shared" si="65"/>
        <v>596.43297399999994</v>
      </c>
      <c r="D333" s="31">
        <f t="shared" si="65"/>
        <v>18196.554376</v>
      </c>
      <c r="E333" s="31">
        <f t="shared" ref="E333" si="81">E12+E25+E38+E59+E72+E85+E106+E119+E132+E153+E166+E179+E200+E213+E226+E247+E260+E273+E294+E307+E320</f>
        <v>14572.519243000001</v>
      </c>
      <c r="F333" s="150">
        <f t="shared" si="63"/>
        <v>24.868967901626391</v>
      </c>
      <c r="G333" s="31">
        <f t="shared" si="67"/>
        <v>5323</v>
      </c>
      <c r="H333" s="31">
        <f t="shared" ref="H333:K333" si="82">H12+H25+H38+H59+H72+H85+H106+H119+H132+H153+H166+H179+H200+H213+H226+H247+H260+H273+H294+H307+H320</f>
        <v>843340.73504899989</v>
      </c>
      <c r="I333" s="31">
        <f t="shared" si="82"/>
        <v>8465</v>
      </c>
      <c r="J333" s="31">
        <f t="shared" si="82"/>
        <v>822.83845599999961</v>
      </c>
      <c r="K333" s="31">
        <f t="shared" si="82"/>
        <v>5622.7815499999997</v>
      </c>
      <c r="L333" s="31">
        <f t="shared" si="69"/>
        <v>5713.8095960000001</v>
      </c>
      <c r="M333" s="31">
        <f t="shared" si="70"/>
        <v>-1.5931235451689765</v>
      </c>
      <c r="N333" s="166">
        <f>D333/D339*100</f>
        <v>13.593806186555351</v>
      </c>
    </row>
    <row r="334" spans="1:14">
      <c r="A334" s="239"/>
      <c r="B334" s="147" t="s">
        <v>26</v>
      </c>
      <c r="C334" s="31">
        <f t="shared" si="65"/>
        <v>862.08095000000412</v>
      </c>
      <c r="D334" s="31">
        <f t="shared" si="65"/>
        <v>18032.691159000005</v>
      </c>
      <c r="E334" s="31">
        <f t="shared" ref="E334" si="83">E13+E26+E39+E60+E73+E86+E107+E120+E133+E154+E167+E180+E201+E214+E227+E248+E261+E274+E295+E308+E321</f>
        <v>16588.812771000001</v>
      </c>
      <c r="F334" s="150">
        <f t="shared" si="63"/>
        <v>8.703928412069029</v>
      </c>
      <c r="G334" s="31">
        <f t="shared" si="67"/>
        <v>626992</v>
      </c>
      <c r="H334" s="31">
        <f t="shared" ref="H334:K334" si="84">H13+H26+H39+H60+H73+H86+H107+H120+H133+H154+H167+H180+H201+H214+H227+H248+H261+H274+H295+H308+H321</f>
        <v>168640403.34440005</v>
      </c>
      <c r="I334" s="31">
        <f t="shared" si="84"/>
        <v>29176</v>
      </c>
      <c r="J334" s="31">
        <f t="shared" si="84"/>
        <v>662.51065400000084</v>
      </c>
      <c r="K334" s="31">
        <f t="shared" si="84"/>
        <v>8918.7216440000011</v>
      </c>
      <c r="L334" s="31">
        <f t="shared" si="69"/>
        <v>8098.9120355999967</v>
      </c>
      <c r="M334" s="31">
        <f t="shared" si="70"/>
        <v>10.122465891670473</v>
      </c>
      <c r="N334" s="166">
        <f>D334/D339*100</f>
        <v>13.471391537772101</v>
      </c>
    </row>
    <row r="335" spans="1:14">
      <c r="A335" s="239"/>
      <c r="B335" s="147" t="s">
        <v>27</v>
      </c>
      <c r="C335" s="31">
        <f t="shared" si="65"/>
        <v>243.025803</v>
      </c>
      <c r="D335" s="31">
        <f t="shared" si="65"/>
        <v>3294.6729129999999</v>
      </c>
      <c r="E335" s="31">
        <f t="shared" ref="E335" si="85">E14+E27+E40+E61+E74+E87+E108+E121+E134+E155+E168+E181+E202+E215+E228+E249+E262+E275+E296+E309+E322</f>
        <v>3755.0702620000002</v>
      </c>
      <c r="F335" s="150">
        <f t="shared" si="63"/>
        <v>-12.260685336811424</v>
      </c>
      <c r="G335" s="31">
        <f t="shared" si="67"/>
        <v>24985</v>
      </c>
      <c r="H335" s="31">
        <f>H14+H27+H40+H61+H74+H87+H108+H121+H134+H155+H168+H181+H202+H215+H228+H249+H262+H275+H296+H309+H322</f>
        <v>340714.11225300003</v>
      </c>
      <c r="I335" s="31">
        <f t="shared" ref="I335:K335" si="86">I14+I27+I40+I61+I74+I87+I108+I121+I134+I155+I168+I181+I202+I215+I228+I249+I262+I275+I296+I309+I322</f>
        <v>265.31486398999999</v>
      </c>
      <c r="J335" s="31">
        <f t="shared" si="86"/>
        <v>104.06347600000001</v>
      </c>
      <c r="K335" s="31">
        <f t="shared" si="86"/>
        <v>1445.296963</v>
      </c>
      <c r="L335" s="31">
        <f t="shared" si="69"/>
        <v>5095.8126710000006</v>
      </c>
      <c r="M335" s="31">
        <f t="shared" si="70"/>
        <v>-71.637557023532125</v>
      </c>
      <c r="N335" s="166">
        <f>D335/D339*100</f>
        <v>2.4612981173230741</v>
      </c>
    </row>
    <row r="336" spans="1:14">
      <c r="A336" s="239"/>
      <c r="B336" s="14" t="s">
        <v>28</v>
      </c>
      <c r="C336" s="31">
        <f t="shared" si="65"/>
        <v>0</v>
      </c>
      <c r="D336" s="31">
        <f t="shared" si="65"/>
        <v>237.55644000000001</v>
      </c>
      <c r="E336" s="31">
        <f t="shared" ref="E336" si="87">E15+E28+E41+E62+E75+E88+E109+E122+E135+E156+E169+E182+E203+E216+E229+E250+E263+E276+E297+E310+E323</f>
        <v>172.77320700000001</v>
      </c>
      <c r="F336" s="150">
        <f t="shared" si="63"/>
        <v>37.496110725084812</v>
      </c>
      <c r="G336" s="31">
        <f t="shared" si="67"/>
        <v>88</v>
      </c>
      <c r="H336" s="31">
        <f>H15+H28+H41+H62+H75+H88+H109+H122+H135+H156+H169+H182+H203+H216+H229+H250+H263+H276+H297+H310+H323</f>
        <v>59249.929843999991</v>
      </c>
      <c r="I336" s="31">
        <f t="shared" ref="I336:K336" si="88">I15+I28+I41+I62+I75+I88+I109+I122+I135+I156+I169+I182+I203+I216+I229+I250+I263+I276+I297+I310+I323</f>
        <v>0.99999999999999878</v>
      </c>
      <c r="J336" s="31">
        <f t="shared" si="88"/>
        <v>0</v>
      </c>
      <c r="K336" s="31">
        <f t="shared" si="88"/>
        <v>11.45</v>
      </c>
      <c r="L336" s="31">
        <f t="shared" si="69"/>
        <v>7.8964929999999995</v>
      </c>
      <c r="M336" s="31">
        <f>(K336-L336)/L336*100</f>
        <v>45.00107832679646</v>
      </c>
      <c r="N336" s="166">
        <f>D336/D339*100</f>
        <v>0.17746745548636861</v>
      </c>
    </row>
    <row r="337" spans="1:14">
      <c r="A337" s="239"/>
      <c r="B337" s="14" t="s">
        <v>29</v>
      </c>
      <c r="C337" s="31">
        <f t="shared" si="65"/>
        <v>1.0300619999999998</v>
      </c>
      <c r="D337" s="31">
        <f t="shared" si="65"/>
        <v>183.30848900000001</v>
      </c>
      <c r="E337" s="31">
        <f t="shared" ref="E337" si="89">E16+E29+E42+E63+E76+E89+E110+E123+E136+E157+E170+E183+E204+E217+E230+E251+E264+E277+E298+E311+E324</f>
        <v>113.37777100000001</v>
      </c>
      <c r="F337" s="150">
        <f t="shared" si="63"/>
        <v>61.679390398317139</v>
      </c>
      <c r="G337" s="31">
        <f t="shared" si="67"/>
        <v>68</v>
      </c>
      <c r="H337" s="31">
        <f t="shared" ref="H337:K337" si="90">H16+H29+H42+H63+H76+H89+H110+H123+H136+H157+H170+H183+H204+H217+H230+H251+H264+H277+H298+H311+H324</f>
        <v>78936.805587999988</v>
      </c>
      <c r="I337" s="31">
        <f t="shared" si="90"/>
        <v>10.002081990000001</v>
      </c>
      <c r="J337" s="31">
        <f t="shared" si="90"/>
        <v>1.59</v>
      </c>
      <c r="K337" s="31">
        <f t="shared" si="90"/>
        <v>10.795982</v>
      </c>
      <c r="L337" s="31">
        <f t="shared" si="69"/>
        <v>2.8030110000000001</v>
      </c>
      <c r="M337" s="31">
        <f t="shared" si="70"/>
        <v>285.15660480818667</v>
      </c>
      <c r="N337" s="166">
        <f>D337/D339*100</f>
        <v>0.13694131429095749</v>
      </c>
    </row>
    <row r="338" spans="1:14">
      <c r="A338" s="239"/>
      <c r="B338" s="14" t="s">
        <v>30</v>
      </c>
      <c r="C338" s="31">
        <f t="shared" si="65"/>
        <v>192.475324</v>
      </c>
      <c r="D338" s="31">
        <f t="shared" si="65"/>
        <v>2648.5083539999996</v>
      </c>
      <c r="E338" s="31">
        <f t="shared" ref="E338" si="91">E17+E30+E43+E64+E77+E90+E111+E124+E137+E158+E171+E184+E205+E218+E231+E252+E265+E278+E299+E312+E325</f>
        <v>3362.5829160679996</v>
      </c>
      <c r="F338" s="150">
        <f t="shared" si="63"/>
        <v>-21.235894545702251</v>
      </c>
      <c r="G338" s="31">
        <f t="shared" si="67"/>
        <v>1029</v>
      </c>
      <c r="H338" s="31">
        <f t="shared" ref="H338:K338" si="92">H17+H30+H43+H64+H77+H90+H111+H124+H137+H158+H171+H184+H205+H218+H231+H252+H265+H278+H299+H312+H325</f>
        <v>103262.631121</v>
      </c>
      <c r="I338" s="31">
        <f t="shared" si="92"/>
        <v>257</v>
      </c>
      <c r="J338" s="31">
        <f t="shared" si="92"/>
        <v>100.19356500000001</v>
      </c>
      <c r="K338" s="31">
        <f t="shared" si="92"/>
        <v>1430.772954</v>
      </c>
      <c r="L338" s="31">
        <f t="shared" si="69"/>
        <v>5095.1646410000003</v>
      </c>
      <c r="M338" s="31">
        <f t="shared" si="70"/>
        <v>-71.919004491301592</v>
      </c>
      <c r="N338" s="166">
        <f>D338/D339*100</f>
        <v>1.9785783892820177</v>
      </c>
    </row>
    <row r="339" spans="1:14" ht="14.25" thickBot="1">
      <c r="A339" s="240"/>
      <c r="B339" s="15" t="s">
        <v>50</v>
      </c>
      <c r="C339" s="16">
        <f>C327+C329+C330+C331+C332+C333+C334+C335</f>
        <v>10030.204201040004</v>
      </c>
      <c r="D339" s="16">
        <f>D327+D329+D330+D331+D332+D333+D334+D335</f>
        <v>133859.15707697003</v>
      </c>
      <c r="E339" s="16">
        <f t="shared" ref="E339:L339" si="93">E327+E329+E330+E331+E332+E333+E334+E335</f>
        <v>115717.92542200001</v>
      </c>
      <c r="F339" s="151">
        <f t="shared" si="63"/>
        <v>15.677114490959454</v>
      </c>
      <c r="G339" s="16">
        <f>G327+G329+G330+G331+G332+G333+G334+G335</f>
        <v>1467299</v>
      </c>
      <c r="H339" s="16">
        <f t="shared" si="93"/>
        <v>265755720.16055161</v>
      </c>
      <c r="I339" s="16">
        <f t="shared" si="93"/>
        <v>98906.314863990003</v>
      </c>
      <c r="J339" s="16">
        <f t="shared" si="93"/>
        <v>6515.4745840000005</v>
      </c>
      <c r="K339" s="16">
        <f t="shared" si="93"/>
        <v>61097.862541850001</v>
      </c>
      <c r="L339" s="16">
        <f t="shared" si="93"/>
        <v>69201.965425799994</v>
      </c>
      <c r="M339" s="16">
        <f t="shared" si="70"/>
        <v>-11.710798723830186</v>
      </c>
      <c r="N339" s="167"/>
    </row>
    <row r="340" spans="1:14" ht="14.25" thickTop="1">
      <c r="A340" s="43" t="s">
        <v>51</v>
      </c>
      <c r="B340" s="43"/>
      <c r="C340" s="43"/>
      <c r="D340" s="43"/>
      <c r="E340" s="43"/>
      <c r="F340" s="161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161"/>
      <c r="G341" s="43"/>
      <c r="H341" s="43"/>
      <c r="I341" s="43"/>
    </row>
  </sheetData>
  <mergeCells count="106"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L11" sqref="L11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41" t="s">
        <v>119</v>
      </c>
      <c r="B2" s="241"/>
      <c r="C2" s="241"/>
      <c r="D2" s="241"/>
      <c r="E2" s="241"/>
      <c r="F2" s="241"/>
      <c r="G2" s="241"/>
      <c r="H2" s="241"/>
    </row>
    <row r="3" spans="1:8" ht="14.25" thickBot="1">
      <c r="B3" s="45"/>
      <c r="C3" s="242" t="s">
        <v>124</v>
      </c>
      <c r="D3" s="242"/>
      <c r="E3" s="242"/>
      <c r="F3" s="242"/>
      <c r="G3" s="242" t="s">
        <v>53</v>
      </c>
      <c r="H3" s="242"/>
    </row>
    <row r="4" spans="1:8">
      <c r="A4" s="248" t="s">
        <v>54</v>
      </c>
      <c r="B4" s="46" t="s">
        <v>55</v>
      </c>
      <c r="C4" s="243" t="s">
        <v>4</v>
      </c>
      <c r="D4" s="244"/>
      <c r="E4" s="244"/>
      <c r="F4" s="245"/>
      <c r="G4" s="246" t="s">
        <v>5</v>
      </c>
      <c r="H4" s="247"/>
    </row>
    <row r="5" spans="1:8">
      <c r="A5" s="249"/>
      <c r="B5" s="47" t="s">
        <v>56</v>
      </c>
      <c r="C5" s="250" t="s">
        <v>9</v>
      </c>
      <c r="D5" s="250" t="s">
        <v>10</v>
      </c>
      <c r="E5" s="250" t="s">
        <v>11</v>
      </c>
      <c r="F5" s="170" t="s">
        <v>12</v>
      </c>
      <c r="G5" s="250" t="s">
        <v>13</v>
      </c>
      <c r="H5" s="252" t="s">
        <v>14</v>
      </c>
    </row>
    <row r="6" spans="1:8">
      <c r="A6" s="249"/>
      <c r="B6" s="172" t="s">
        <v>16</v>
      </c>
      <c r="C6" s="251"/>
      <c r="D6" s="251"/>
      <c r="E6" s="251"/>
      <c r="F6" s="171" t="s">
        <v>17</v>
      </c>
      <c r="G6" s="251"/>
      <c r="H6" s="253"/>
    </row>
    <row r="7" spans="1:8">
      <c r="A7" s="249" t="s">
        <v>57</v>
      </c>
      <c r="B7" s="48" t="s">
        <v>19</v>
      </c>
      <c r="C7" s="70">
        <v>8.5024850000000001</v>
      </c>
      <c r="D7" s="70">
        <v>67.376176999999998</v>
      </c>
      <c r="E7" s="70">
        <v>38.619999999999997</v>
      </c>
      <c r="F7" s="12">
        <f t="shared" ref="F7:F27" si="0">(D7-E7)/E7*100</f>
        <v>74.459287933713114</v>
      </c>
      <c r="G7" s="71">
        <v>765</v>
      </c>
      <c r="H7" s="104">
        <v>81983.360000000001</v>
      </c>
    </row>
    <row r="8" spans="1:8" ht="14.25" thickBot="1">
      <c r="A8" s="254"/>
      <c r="B8" s="50" t="s">
        <v>20</v>
      </c>
      <c r="C8" s="70">
        <v>3.7433990000000001</v>
      </c>
      <c r="D8" s="71">
        <v>29.782146000000001</v>
      </c>
      <c r="E8" s="71">
        <v>19.61</v>
      </c>
      <c r="F8" s="12">
        <f t="shared" si="0"/>
        <v>51.872238653748092</v>
      </c>
      <c r="G8" s="71">
        <v>420</v>
      </c>
      <c r="H8" s="104">
        <v>8400</v>
      </c>
    </row>
    <row r="9" spans="1:8" ht="14.25" thickTop="1">
      <c r="A9" s="255" t="s">
        <v>58</v>
      </c>
      <c r="B9" s="53" t="s">
        <v>19</v>
      </c>
      <c r="C9" s="19">
        <v>9.4700000000000006</v>
      </c>
      <c r="D9" s="19">
        <v>93.2</v>
      </c>
      <c r="E9" s="19">
        <v>110.14</v>
      </c>
      <c r="F9" s="12">
        <f t="shared" si="0"/>
        <v>-15.380424913746138</v>
      </c>
      <c r="G9" s="20">
        <v>946</v>
      </c>
      <c r="H9" s="54">
        <v>615761.57999999996</v>
      </c>
    </row>
    <row r="10" spans="1:8" ht="14.25" thickBot="1">
      <c r="A10" s="254"/>
      <c r="B10" s="50" t="s">
        <v>20</v>
      </c>
      <c r="C10" s="20">
        <v>4.55</v>
      </c>
      <c r="D10" s="20">
        <v>39</v>
      </c>
      <c r="E10" s="20">
        <v>18.440000000000001</v>
      </c>
      <c r="F10" s="12">
        <f t="shared" si="0"/>
        <v>111.49674620390455</v>
      </c>
      <c r="G10" s="20">
        <v>505</v>
      </c>
      <c r="H10" s="54">
        <v>47360</v>
      </c>
    </row>
    <row r="11" spans="1:8" ht="14.25" thickTop="1">
      <c r="A11" s="255" t="s">
        <v>59</v>
      </c>
      <c r="B11" s="172" t="s">
        <v>19</v>
      </c>
      <c r="C11" s="97">
        <v>5.0635079999999988</v>
      </c>
      <c r="D11" s="97">
        <v>37.491745000000002</v>
      </c>
      <c r="E11" s="96">
        <v>42.021650000000001</v>
      </c>
      <c r="F11" s="12">
        <f t="shared" si="0"/>
        <v>-10.779931297319356</v>
      </c>
      <c r="G11" s="70">
        <v>512</v>
      </c>
      <c r="H11" s="98">
        <v>36174.192867999998</v>
      </c>
    </row>
    <row r="12" spans="1:8" ht="14.25" thickBot="1">
      <c r="A12" s="254"/>
      <c r="B12" s="50" t="s">
        <v>20</v>
      </c>
      <c r="C12" s="97">
        <v>3.8004749999999987</v>
      </c>
      <c r="D12" s="97">
        <v>29.592962</v>
      </c>
      <c r="E12" s="96">
        <v>5.9009460000000002</v>
      </c>
      <c r="F12" s="12">
        <f t="shared" si="0"/>
        <v>401.49521788540341</v>
      </c>
      <c r="G12" s="99">
        <v>396</v>
      </c>
      <c r="H12" s="100">
        <v>7920</v>
      </c>
    </row>
    <row r="13" spans="1:8" ht="14.25" thickTop="1">
      <c r="A13" s="256" t="s">
        <v>60</v>
      </c>
      <c r="B13" s="56" t="s">
        <v>19</v>
      </c>
      <c r="C13" s="32">
        <v>0.49143799999999999</v>
      </c>
      <c r="D13" s="32">
        <v>37.998714</v>
      </c>
      <c r="E13" s="32">
        <v>87.39</v>
      </c>
      <c r="F13" s="12">
        <f t="shared" si="0"/>
        <v>-56.518235496052185</v>
      </c>
      <c r="G13" s="32">
        <v>448</v>
      </c>
      <c r="H13" s="55">
        <v>55661.449187999999</v>
      </c>
    </row>
    <row r="14" spans="1:8" ht="14.25" thickBot="1">
      <c r="A14" s="257"/>
      <c r="B14" s="50" t="s">
        <v>20</v>
      </c>
      <c r="C14" s="16">
        <v>0.44528400000000001</v>
      </c>
      <c r="D14" s="16">
        <v>13.846726</v>
      </c>
      <c r="E14" s="16">
        <v>6.65</v>
      </c>
      <c r="F14" s="12">
        <f t="shared" si="0"/>
        <v>108.22144360902254</v>
      </c>
      <c r="G14" s="16">
        <v>198</v>
      </c>
      <c r="H14" s="52">
        <v>3960</v>
      </c>
    </row>
    <row r="15" spans="1:8" ht="14.25" thickTop="1">
      <c r="A15" s="255" t="s">
        <v>61</v>
      </c>
      <c r="B15" s="172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54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>
        <v>0</v>
      </c>
      <c r="H16" s="52">
        <v>0</v>
      </c>
    </row>
    <row r="17" spans="1:8" ht="14.25" thickTop="1">
      <c r="A17" s="256" t="s">
        <v>62</v>
      </c>
      <c r="B17" s="172" t="s">
        <v>19</v>
      </c>
      <c r="C17" s="32">
        <v>0</v>
      </c>
      <c r="D17" s="32">
        <v>0</v>
      </c>
      <c r="E17" s="70">
        <v>0.9</v>
      </c>
      <c r="F17" s="12">
        <f t="shared" si="0"/>
        <v>-100</v>
      </c>
      <c r="G17" s="32">
        <v>1</v>
      </c>
      <c r="H17" s="55">
        <v>12.2</v>
      </c>
    </row>
    <row r="18" spans="1:8" ht="14.25" thickBot="1">
      <c r="A18" s="256"/>
      <c r="B18" s="50" t="s">
        <v>20</v>
      </c>
      <c r="C18" s="16">
        <v>0</v>
      </c>
      <c r="D18" s="16">
        <v>0</v>
      </c>
      <c r="E18" s="71">
        <v>0.9</v>
      </c>
      <c r="F18" s="12">
        <f t="shared" si="0"/>
        <v>-100</v>
      </c>
      <c r="G18" s="16">
        <v>1</v>
      </c>
      <c r="H18" s="52">
        <v>12.2</v>
      </c>
    </row>
    <row r="19" spans="1:8" ht="14.25" thickTop="1">
      <c r="A19" s="258" t="s">
        <v>63</v>
      </c>
      <c r="B19" s="56" t="s">
        <v>19</v>
      </c>
      <c r="C19" s="32">
        <v>20.461099999999998</v>
      </c>
      <c r="D19" s="32">
        <v>279.08409999999998</v>
      </c>
      <c r="E19" s="32">
        <v>341.2002</v>
      </c>
      <c r="F19" s="12">
        <f t="shared" si="0"/>
        <v>-18.20517690200651</v>
      </c>
      <c r="G19" s="31">
        <v>2503</v>
      </c>
      <c r="H19" s="55">
        <v>295994</v>
      </c>
    </row>
    <row r="20" spans="1:8" ht="14.25" thickBot="1">
      <c r="A20" s="257"/>
      <c r="B20" s="50" t="s">
        <v>20</v>
      </c>
      <c r="C20" s="51">
        <v>3.899</v>
      </c>
      <c r="D20" s="51">
        <v>57.572299999999998</v>
      </c>
      <c r="E20" s="51">
        <v>39.415999999999997</v>
      </c>
      <c r="F20" s="12">
        <f t="shared" si="0"/>
        <v>46.063273797442669</v>
      </c>
      <c r="G20" s="16">
        <v>639</v>
      </c>
      <c r="H20" s="177">
        <v>12780</v>
      </c>
    </row>
    <row r="21" spans="1:8" ht="14.25" thickTop="1">
      <c r="A21" s="255" t="s">
        <v>64</v>
      </c>
      <c r="B21" s="172" t="s">
        <v>19</v>
      </c>
      <c r="C21" s="70">
        <v>0</v>
      </c>
      <c r="D21" s="102">
        <v>0</v>
      </c>
      <c r="E21" s="102">
        <v>0</v>
      </c>
      <c r="F21" s="12" t="e">
        <f t="shared" si="0"/>
        <v>#DIV/0!</v>
      </c>
      <c r="G21" s="71">
        <v>0</v>
      </c>
      <c r="H21" s="104">
        <v>0</v>
      </c>
    </row>
    <row r="22" spans="1:8" ht="14.25" thickBot="1">
      <c r="A22" s="254"/>
      <c r="B22" s="50" t="s">
        <v>20</v>
      </c>
      <c r="C22" s="71">
        <v>0</v>
      </c>
      <c r="D22" s="103">
        <v>0</v>
      </c>
      <c r="E22" s="103">
        <v>0</v>
      </c>
      <c r="F22" s="12" t="e">
        <f t="shared" si="0"/>
        <v>#DIV/0!</v>
      </c>
      <c r="G22" s="71">
        <v>0</v>
      </c>
      <c r="H22" s="104">
        <v>0</v>
      </c>
    </row>
    <row r="23" spans="1:8" ht="14.25" thickTop="1">
      <c r="A23" s="256" t="s">
        <v>65</v>
      </c>
      <c r="B23" s="172" t="s">
        <v>19</v>
      </c>
      <c r="C23" s="32">
        <v>0</v>
      </c>
      <c r="D23" s="32">
        <v>0.88305100000000003</v>
      </c>
      <c r="E23" s="32">
        <v>27.189057999999999</v>
      </c>
      <c r="F23" s="12">
        <f t="shared" si="0"/>
        <v>-96.752182440450866</v>
      </c>
      <c r="G23" s="32">
        <v>12</v>
      </c>
      <c r="H23" s="55">
        <v>1625</v>
      </c>
    </row>
    <row r="24" spans="1:8" ht="14.25" thickBot="1">
      <c r="A24" s="257"/>
      <c r="B24" s="50" t="s">
        <v>20</v>
      </c>
      <c r="C24" s="51">
        <v>0</v>
      </c>
      <c r="D24" s="51">
        <v>0.24498600000000001</v>
      </c>
      <c r="E24" s="51">
        <v>11.314634</v>
      </c>
      <c r="F24" s="12">
        <f t="shared" si="0"/>
        <v>-97.834786348369732</v>
      </c>
      <c r="G24" s="51">
        <v>3</v>
      </c>
      <c r="H24" s="52">
        <v>60</v>
      </c>
    </row>
    <row r="25" spans="1:8" ht="14.25" thickTop="1">
      <c r="A25" s="255" t="s">
        <v>50</v>
      </c>
      <c r="B25" s="56" t="s">
        <v>19</v>
      </c>
      <c r="C25" s="32">
        <f t="shared" ref="C25:E26" si="1">+C7+C9+C11+C13+C15+C17+C19+C21+C23</f>
        <v>43.988530999999995</v>
      </c>
      <c r="D25" s="32">
        <f t="shared" si="1"/>
        <v>516.03378700000007</v>
      </c>
      <c r="E25" s="32">
        <f t="shared" si="1"/>
        <v>647.46090800000002</v>
      </c>
      <c r="F25" s="26">
        <f t="shared" si="0"/>
        <v>-20.298850382485167</v>
      </c>
      <c r="G25" s="32">
        <f>+G7+G9+G11+G13+G15+G17+G19+G21+G23</f>
        <v>5187</v>
      </c>
      <c r="H25" s="32">
        <f>+H7+H9+H11+H13+H15+H17+H19+H21+H23</f>
        <v>1087211.7820559999</v>
      </c>
    </row>
    <row r="26" spans="1:8">
      <c r="A26" s="249"/>
      <c r="B26" s="48" t="s">
        <v>20</v>
      </c>
      <c r="C26" s="32">
        <f t="shared" si="1"/>
        <v>16.438158000000001</v>
      </c>
      <c r="D26" s="32">
        <f t="shared" si="1"/>
        <v>170.03912</v>
      </c>
      <c r="E26" s="32">
        <f t="shared" si="1"/>
        <v>102.23157999999999</v>
      </c>
      <c r="F26" s="12">
        <f t="shared" si="0"/>
        <v>66.327391203383542</v>
      </c>
      <c r="G26" s="32">
        <f>+G8+G10+G12+G14+G16+G18+G20+G22+G24</f>
        <v>2162</v>
      </c>
      <c r="H26" s="32">
        <f>+H8+H10+H12+H14+H16+H18+H20+H22+H24</f>
        <v>80492.2</v>
      </c>
    </row>
    <row r="27" spans="1:8" ht="14.25" thickBot="1">
      <c r="A27" s="254"/>
      <c r="B27" s="50" t="s">
        <v>49</v>
      </c>
      <c r="C27" s="16">
        <f>+C25</f>
        <v>43.988530999999995</v>
      </c>
      <c r="D27" s="16">
        <f>+D25</f>
        <v>516.03378700000007</v>
      </c>
      <c r="E27" s="16">
        <f>+E25</f>
        <v>647.46090800000002</v>
      </c>
      <c r="F27" s="17">
        <f t="shared" si="0"/>
        <v>-20.298850382485167</v>
      </c>
      <c r="G27" s="16">
        <f>+G25</f>
        <v>5187</v>
      </c>
      <c r="H27" s="16">
        <f>+H25</f>
        <v>1087211.7820559999</v>
      </c>
    </row>
    <row r="28" spans="1:8" ht="14.25" thickTop="1"/>
    <row r="29" spans="1:8">
      <c r="A29" s="8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94"/>
  <sheetViews>
    <sheetView workbookViewId="0">
      <pane xSplit="1" ySplit="6" topLeftCell="B7" activePane="bottomRight" state="frozen"/>
      <selection pane="topRight"/>
      <selection pane="bottomLeft"/>
      <selection pane="bottomRight" activeCell="U393" sqref="U393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8" customWidth="1"/>
    <col min="7" max="7" width="9" style="8"/>
    <col min="8" max="8" width="11.625" style="8" bestFit="1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23" t="s">
        <v>125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4.25" thickBot="1">
      <c r="A3" s="275" t="s">
        <v>126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3.5" customHeight="1">
      <c r="A4" s="219" t="s">
        <v>96</v>
      </c>
      <c r="B4" s="9" t="s">
        <v>3</v>
      </c>
      <c r="C4" s="229" t="s">
        <v>4</v>
      </c>
      <c r="D4" s="230"/>
      <c r="E4" s="230"/>
      <c r="F4" s="266"/>
      <c r="G4" s="225" t="s">
        <v>5</v>
      </c>
      <c r="H4" s="266"/>
      <c r="I4" s="225" t="s">
        <v>6</v>
      </c>
      <c r="J4" s="231"/>
      <c r="K4" s="231"/>
      <c r="L4" s="231"/>
      <c r="M4" s="231"/>
      <c r="N4" s="276" t="s">
        <v>7</v>
      </c>
    </row>
    <row r="5" spans="1:14">
      <c r="A5" s="220"/>
      <c r="B5" s="10" t="s">
        <v>8</v>
      </c>
      <c r="C5" s="232" t="s">
        <v>9</v>
      </c>
      <c r="D5" s="232" t="s">
        <v>10</v>
      </c>
      <c r="E5" s="232" t="s">
        <v>11</v>
      </c>
      <c r="F5" s="211" t="s">
        <v>12</v>
      </c>
      <c r="G5" s="232" t="s">
        <v>13</v>
      </c>
      <c r="H5" s="232" t="s">
        <v>14</v>
      </c>
      <c r="I5" s="209" t="s">
        <v>13</v>
      </c>
      <c r="J5" s="267" t="s">
        <v>15</v>
      </c>
      <c r="K5" s="268"/>
      <c r="L5" s="269"/>
      <c r="M5" s="211" t="s">
        <v>12</v>
      </c>
      <c r="N5" s="277"/>
    </row>
    <row r="6" spans="1:14">
      <c r="A6" s="235"/>
      <c r="B6" s="10" t="s">
        <v>16</v>
      </c>
      <c r="C6" s="233"/>
      <c r="D6" s="233"/>
      <c r="E6" s="233"/>
      <c r="F6" s="212" t="s">
        <v>17</v>
      </c>
      <c r="G6" s="270"/>
      <c r="H6" s="270"/>
      <c r="I6" s="24" t="s">
        <v>18</v>
      </c>
      <c r="J6" s="211" t="s">
        <v>9</v>
      </c>
      <c r="K6" s="25" t="s">
        <v>10</v>
      </c>
      <c r="L6" s="93" t="s">
        <v>11</v>
      </c>
      <c r="M6" s="212" t="s">
        <v>17</v>
      </c>
      <c r="N6" s="178" t="s">
        <v>17</v>
      </c>
    </row>
    <row r="7" spans="1:14">
      <c r="A7" s="271" t="s">
        <v>2</v>
      </c>
      <c r="B7" s="175" t="s">
        <v>19</v>
      </c>
      <c r="C7" s="70">
        <v>877.21477099999902</v>
      </c>
      <c r="D7" s="70">
        <v>8905.2883500000007</v>
      </c>
      <c r="E7" s="70">
        <v>8035.5022950000002</v>
      </c>
      <c r="F7" s="31">
        <f t="shared" ref="F7:F23" si="0">(D7-E7)/E7*100</f>
        <v>10.824289796310742</v>
      </c>
      <c r="G7" s="74">
        <v>69598</v>
      </c>
      <c r="H7" s="74">
        <v>6669540.3799999999</v>
      </c>
      <c r="I7" s="74">
        <v>6357</v>
      </c>
      <c r="J7" s="71">
        <v>414.7247269999998</v>
      </c>
      <c r="K7" s="71">
        <v>5283.504226</v>
      </c>
      <c r="L7" s="71">
        <v>6337.5188079999998</v>
      </c>
      <c r="M7" s="32">
        <f t="shared" ref="M7:M18" si="1">(K7-L7)/L7*100</f>
        <v>-16.631344441447531</v>
      </c>
      <c r="N7" s="105">
        <f t="shared" ref="N7:N19" si="2">D7/D202*100</f>
        <v>39.829128558006353</v>
      </c>
    </row>
    <row r="8" spans="1:14">
      <c r="A8" s="272"/>
      <c r="B8" s="175" t="s">
        <v>20</v>
      </c>
      <c r="C8" s="70">
        <v>296.57629900000001</v>
      </c>
      <c r="D8" s="70">
        <v>3017.9134450000001</v>
      </c>
      <c r="E8" s="70">
        <v>2162.2435169999999</v>
      </c>
      <c r="F8" s="31">
        <f t="shared" si="0"/>
        <v>39.573245162838901</v>
      </c>
      <c r="G8" s="74">
        <v>40872</v>
      </c>
      <c r="H8" s="74">
        <v>817440</v>
      </c>
      <c r="I8" s="74">
        <v>3653</v>
      </c>
      <c r="J8" s="71">
        <v>183.21793600000001</v>
      </c>
      <c r="K8" s="71">
        <v>2084.2369309999999</v>
      </c>
      <c r="L8" s="71">
        <v>2443.236535</v>
      </c>
      <c r="M8" s="31">
        <f t="shared" si="1"/>
        <v>-14.693608206051161</v>
      </c>
      <c r="N8" s="105">
        <f t="shared" si="2"/>
        <v>40.914108888452269</v>
      </c>
    </row>
    <row r="9" spans="1:14">
      <c r="A9" s="272"/>
      <c r="B9" s="175" t="s">
        <v>21</v>
      </c>
      <c r="C9" s="70">
        <v>63.821891999999899</v>
      </c>
      <c r="D9" s="70">
        <v>807.04261799999995</v>
      </c>
      <c r="E9" s="70">
        <v>734.26250300000004</v>
      </c>
      <c r="F9" s="31">
        <f t="shared" si="0"/>
        <v>9.9120021385594175</v>
      </c>
      <c r="G9" s="74">
        <v>694</v>
      </c>
      <c r="H9" s="74">
        <v>694738.77</v>
      </c>
      <c r="I9" s="74">
        <v>112</v>
      </c>
      <c r="J9" s="71">
        <v>11.475750000000005</v>
      </c>
      <c r="K9" s="71">
        <v>311.665975</v>
      </c>
      <c r="L9" s="71">
        <v>2257.8398750000001</v>
      </c>
      <c r="M9" s="31">
        <f t="shared" si="1"/>
        <v>-86.196276429921767</v>
      </c>
      <c r="N9" s="105">
        <f t="shared" si="2"/>
        <v>67.85028611547412</v>
      </c>
    </row>
    <row r="10" spans="1:14">
      <c r="A10" s="272"/>
      <c r="B10" s="175" t="s">
        <v>22</v>
      </c>
      <c r="C10" s="70">
        <v>29.124288</v>
      </c>
      <c r="D10" s="70">
        <v>239.88109600000001</v>
      </c>
      <c r="E10" s="70">
        <v>236.45719600000001</v>
      </c>
      <c r="F10" s="31">
        <f t="shared" si="0"/>
        <v>1.447999916230083</v>
      </c>
      <c r="G10" s="74">
        <v>34678</v>
      </c>
      <c r="H10" s="74">
        <v>169717.35</v>
      </c>
      <c r="I10" s="74">
        <v>1072</v>
      </c>
      <c r="J10" s="71">
        <v>3.9888749999999931</v>
      </c>
      <c r="K10" s="71">
        <v>101.316395</v>
      </c>
      <c r="L10" s="71">
        <v>59.271149999999999</v>
      </c>
      <c r="M10" s="31">
        <f t="shared" si="1"/>
        <v>70.937116961624668</v>
      </c>
      <c r="N10" s="105">
        <f t="shared" si="2"/>
        <v>73.154366877952143</v>
      </c>
    </row>
    <row r="11" spans="1:14">
      <c r="A11" s="272"/>
      <c r="B11" s="175" t="s">
        <v>23</v>
      </c>
      <c r="C11" s="70">
        <v>3.9696480000000101</v>
      </c>
      <c r="D11" s="70">
        <v>51.274954999999999</v>
      </c>
      <c r="E11" s="70">
        <v>40.112757999999999</v>
      </c>
      <c r="F11" s="31">
        <f t="shared" si="0"/>
        <v>27.827049438983977</v>
      </c>
      <c r="G11" s="74">
        <v>1690</v>
      </c>
      <c r="H11" s="74">
        <v>7210.87</v>
      </c>
      <c r="I11" s="74">
        <v>9</v>
      </c>
      <c r="J11" s="71">
        <v>0</v>
      </c>
      <c r="K11" s="71">
        <v>5.1346449999999999</v>
      </c>
      <c r="L11" s="71">
        <v>7.5625799999999996</v>
      </c>
      <c r="M11" s="31">
        <f t="shared" si="1"/>
        <v>-32.104586001073706</v>
      </c>
      <c r="N11" s="105">
        <f t="shared" si="2"/>
        <v>51.043246748858863</v>
      </c>
    </row>
    <row r="12" spans="1:14">
      <c r="A12" s="272"/>
      <c r="B12" s="175" t="s">
        <v>24</v>
      </c>
      <c r="C12" s="70">
        <v>-800.78613800000005</v>
      </c>
      <c r="D12" s="70">
        <v>1826.447999</v>
      </c>
      <c r="E12" s="70">
        <v>2536.8847959999998</v>
      </c>
      <c r="F12" s="31">
        <f t="shared" si="0"/>
        <v>-28.004298741518411</v>
      </c>
      <c r="G12" s="74">
        <v>2761</v>
      </c>
      <c r="H12" s="74">
        <v>2058478.44</v>
      </c>
      <c r="I12" s="74">
        <v>285</v>
      </c>
      <c r="J12" s="71">
        <v>90.702526000000034</v>
      </c>
      <c r="K12" s="71">
        <v>1364.476494</v>
      </c>
      <c r="L12" s="71">
        <v>1133.024496</v>
      </c>
      <c r="M12" s="31">
        <f t="shared" si="1"/>
        <v>20.427801765726343</v>
      </c>
      <c r="N12" s="105">
        <f t="shared" si="2"/>
        <v>55.493242437102339</v>
      </c>
    </row>
    <row r="13" spans="1:14">
      <c r="A13" s="272"/>
      <c r="B13" s="175" t="s">
        <v>25</v>
      </c>
      <c r="C13" s="70">
        <v>6.6444999999998799</v>
      </c>
      <c r="D13" s="70">
        <v>3404.8569349999998</v>
      </c>
      <c r="E13" s="70">
        <v>2685.055128</v>
      </c>
      <c r="F13" s="31">
        <f t="shared" si="0"/>
        <v>26.807710556622876</v>
      </c>
      <c r="G13" s="74">
        <v>1669</v>
      </c>
      <c r="H13" s="74">
        <v>62894.04</v>
      </c>
      <c r="I13" s="74">
        <v>715</v>
      </c>
      <c r="J13" s="71">
        <v>19.292864999999892</v>
      </c>
      <c r="K13" s="71">
        <v>1643.466815</v>
      </c>
      <c r="L13" s="71">
        <v>1356.3976580000001</v>
      </c>
      <c r="M13" s="31">
        <f t="shared" si="1"/>
        <v>21.164085274467489</v>
      </c>
      <c r="N13" s="105">
        <f t="shared" si="2"/>
        <v>49.000265895680798</v>
      </c>
    </row>
    <row r="14" spans="1:14">
      <c r="A14" s="272"/>
      <c r="B14" s="175" t="s">
        <v>26</v>
      </c>
      <c r="C14" s="70">
        <v>115.406222</v>
      </c>
      <c r="D14" s="70">
        <v>1503.6138759999999</v>
      </c>
      <c r="E14" s="70">
        <v>1343.985723</v>
      </c>
      <c r="F14" s="31">
        <f t="shared" si="0"/>
        <v>11.877220886222158</v>
      </c>
      <c r="G14" s="74">
        <v>50963</v>
      </c>
      <c r="H14" s="74">
        <v>9455785</v>
      </c>
      <c r="I14" s="74">
        <v>1146</v>
      </c>
      <c r="J14" s="71">
        <v>45.108398999999963</v>
      </c>
      <c r="K14" s="71">
        <v>331.50523199999998</v>
      </c>
      <c r="L14" s="71">
        <v>332.17703</v>
      </c>
      <c r="M14" s="31">
        <f t="shared" si="1"/>
        <v>-0.20224095567355271</v>
      </c>
      <c r="N14" s="105">
        <f t="shared" si="2"/>
        <v>58.34341507632098</v>
      </c>
    </row>
    <row r="15" spans="1:14">
      <c r="A15" s="272"/>
      <c r="B15" s="175" t="s">
        <v>27</v>
      </c>
      <c r="C15" s="70">
        <v>3.49</v>
      </c>
      <c r="D15" s="70">
        <v>203.94</v>
      </c>
      <c r="E15" s="70">
        <v>264.97000000000003</v>
      </c>
      <c r="F15" s="31">
        <f t="shared" si="0"/>
        <v>-23.03279616560366</v>
      </c>
      <c r="G15" s="74">
        <v>95</v>
      </c>
      <c r="H15" s="74">
        <v>88635.15</v>
      </c>
      <c r="I15" s="74">
        <v>0</v>
      </c>
      <c r="J15" s="71"/>
      <c r="K15" s="84"/>
      <c r="L15" s="71">
        <v>3.68</v>
      </c>
      <c r="M15" s="31">
        <f t="shared" si="1"/>
        <v>-100</v>
      </c>
      <c r="N15" s="105">
        <f t="shared" si="2"/>
        <v>67.098561535681483</v>
      </c>
    </row>
    <row r="16" spans="1:14">
      <c r="A16" s="272"/>
      <c r="B16" s="14" t="s">
        <v>28</v>
      </c>
      <c r="C16" s="70">
        <v>0</v>
      </c>
      <c r="D16" s="70">
        <v>122.61318799999999</v>
      </c>
      <c r="E16" s="70">
        <v>121.04586399999999</v>
      </c>
      <c r="F16" s="31">
        <f t="shared" si="0"/>
        <v>1.2948183012680212</v>
      </c>
      <c r="G16" s="74">
        <v>31</v>
      </c>
      <c r="H16" s="74">
        <v>28923.99</v>
      </c>
      <c r="I16" s="74">
        <v>0</v>
      </c>
      <c r="J16" s="71"/>
      <c r="K16" s="71"/>
      <c r="L16" s="71">
        <v>3.6790929999999999</v>
      </c>
      <c r="M16" s="31">
        <f t="shared" si="1"/>
        <v>-100</v>
      </c>
      <c r="N16" s="105">
        <f t="shared" si="2"/>
        <v>100</v>
      </c>
    </row>
    <row r="17" spans="1:14">
      <c r="A17" s="272"/>
      <c r="B17" s="14" t="s">
        <v>29</v>
      </c>
      <c r="C17" s="70">
        <v>0</v>
      </c>
      <c r="D17" s="70">
        <v>2.804691</v>
      </c>
      <c r="E17" s="70">
        <v>2.8108490000000002</v>
      </c>
      <c r="F17" s="31">
        <f t="shared" si="0"/>
        <v>-0.21907971577271165</v>
      </c>
      <c r="G17" s="74">
        <v>3</v>
      </c>
      <c r="H17" s="74">
        <v>1021.16</v>
      </c>
      <c r="I17" s="74">
        <v>0</v>
      </c>
      <c r="J17" s="71"/>
      <c r="K17" s="71"/>
      <c r="L17" s="71"/>
      <c r="M17" s="31" t="e">
        <f t="shared" si="1"/>
        <v>#DIV/0!</v>
      </c>
      <c r="N17" s="105">
        <f t="shared" si="2"/>
        <v>5.1741494186317984</v>
      </c>
    </row>
    <row r="18" spans="1:14">
      <c r="A18" s="272"/>
      <c r="B18" s="14" t="s">
        <v>30</v>
      </c>
      <c r="C18" s="70">
        <v>3.4930569999999999</v>
      </c>
      <c r="D18" s="70">
        <v>77.862583999999998</v>
      </c>
      <c r="E18" s="70">
        <v>141.113417</v>
      </c>
      <c r="F18" s="31">
        <f t="shared" si="0"/>
        <v>-44.822692515482068</v>
      </c>
      <c r="G18" s="74">
        <v>60</v>
      </c>
      <c r="H18" s="74">
        <v>58589.99</v>
      </c>
      <c r="I18" s="74">
        <v>0</v>
      </c>
      <c r="J18" s="71"/>
      <c r="K18" s="71"/>
      <c r="L18" s="71"/>
      <c r="M18" s="31" t="e">
        <f t="shared" si="1"/>
        <v>#DIV/0!</v>
      </c>
      <c r="N18" s="105">
        <f t="shared" si="2"/>
        <v>62.491046905630888</v>
      </c>
    </row>
    <row r="19" spans="1:14" ht="14.25" thickBot="1">
      <c r="A19" s="273"/>
      <c r="B19" s="15" t="s">
        <v>31</v>
      </c>
      <c r="C19" s="16">
        <f t="shared" ref="C19:K19" si="3">C7+C9+C10+C11+C12+C13+C14+C15</f>
        <v>298.88518299999879</v>
      </c>
      <c r="D19" s="16">
        <f t="shared" si="3"/>
        <v>16942.345828999998</v>
      </c>
      <c r="E19" s="16">
        <v>15877.230398999998</v>
      </c>
      <c r="F19" s="16">
        <f t="shared" si="0"/>
        <v>6.7084460150372598</v>
      </c>
      <c r="G19" s="16">
        <f t="shared" si="3"/>
        <v>162148</v>
      </c>
      <c r="H19" s="16">
        <f t="shared" si="3"/>
        <v>19207000</v>
      </c>
      <c r="I19" s="16">
        <f t="shared" si="3"/>
        <v>9696</v>
      </c>
      <c r="J19" s="16">
        <f t="shared" si="3"/>
        <v>585.29314199999976</v>
      </c>
      <c r="K19" s="16">
        <f t="shared" si="3"/>
        <v>9041.0697819999987</v>
      </c>
      <c r="L19" s="16">
        <v>11487.471597000002</v>
      </c>
      <c r="M19" s="16">
        <f t="shared" ref="M19:M22" si="4">(K19-L19)/L19*100</f>
        <v>-21.296259967588433</v>
      </c>
      <c r="N19" s="106">
        <f t="shared" si="2"/>
        <v>45.669641423413985</v>
      </c>
    </row>
    <row r="20" spans="1:14" ht="15" thickTop="1" thickBot="1">
      <c r="A20" s="274" t="s">
        <v>32</v>
      </c>
      <c r="B20" s="18" t="s">
        <v>19</v>
      </c>
      <c r="C20" s="19">
        <v>192.7</v>
      </c>
      <c r="D20" s="19">
        <v>2586.04</v>
      </c>
      <c r="E20" s="19">
        <v>2159.1682300000002</v>
      </c>
      <c r="F20" s="107">
        <f t="shared" si="0"/>
        <v>19.770195025516827</v>
      </c>
      <c r="G20" s="20">
        <v>12068</v>
      </c>
      <c r="H20" s="20">
        <v>1339647.0423999999</v>
      </c>
      <c r="I20" s="20">
        <v>1205</v>
      </c>
      <c r="J20" s="19">
        <v>296.81117499999999</v>
      </c>
      <c r="K20" s="20">
        <v>1674.47</v>
      </c>
      <c r="L20" s="20">
        <v>1152.8361190000001</v>
      </c>
      <c r="M20" s="107">
        <f t="shared" si="4"/>
        <v>45.247878029054014</v>
      </c>
      <c r="N20" s="108">
        <f>D20/D202*100</f>
        <v>11.566129648811062</v>
      </c>
    </row>
    <row r="21" spans="1:14" ht="14.25" thickBot="1">
      <c r="A21" s="263"/>
      <c r="B21" s="175" t="s">
        <v>20</v>
      </c>
      <c r="C21" s="20">
        <v>59.09</v>
      </c>
      <c r="D21" s="20">
        <v>728.79</v>
      </c>
      <c r="E21" s="20">
        <v>441.65752400000002</v>
      </c>
      <c r="F21" s="31">
        <f t="shared" si="0"/>
        <v>65.012472424221613</v>
      </c>
      <c r="G21" s="20">
        <v>6113</v>
      </c>
      <c r="H21" s="20">
        <v>122160</v>
      </c>
      <c r="I21" s="20">
        <v>651</v>
      </c>
      <c r="J21" s="20">
        <v>106.846101</v>
      </c>
      <c r="K21" s="20">
        <v>463.91</v>
      </c>
      <c r="L21" s="20">
        <v>290.73335200000002</v>
      </c>
      <c r="M21" s="31">
        <f t="shared" si="4"/>
        <v>59.565456391119511</v>
      </c>
      <c r="N21" s="105">
        <f>D21/D203*100</f>
        <v>9.8802679269070719</v>
      </c>
    </row>
    <row r="22" spans="1:14" ht="14.25" thickBot="1">
      <c r="A22" s="263"/>
      <c r="B22" s="175" t="s">
        <v>21</v>
      </c>
      <c r="C22" s="20"/>
      <c r="D22" s="20">
        <v>8.4600000000000009</v>
      </c>
      <c r="E22" s="20">
        <v>13.24741</v>
      </c>
      <c r="F22" s="31">
        <f t="shared" si="0"/>
        <v>-36.138460272611773</v>
      </c>
      <c r="G22" s="20">
        <v>10</v>
      </c>
      <c r="H22" s="20">
        <v>16251.353634999999</v>
      </c>
      <c r="I22" s="20"/>
      <c r="J22" s="20"/>
      <c r="K22" s="20"/>
      <c r="L22" s="20">
        <v>0.6</v>
      </c>
      <c r="M22" s="31">
        <f t="shared" si="4"/>
        <v>-100</v>
      </c>
      <c r="N22" s="105">
        <f>D22/D204*100</f>
        <v>0.71125540056288716</v>
      </c>
    </row>
    <row r="23" spans="1:14" ht="14.25" thickBot="1">
      <c r="A23" s="263"/>
      <c r="B23" s="175" t="s">
        <v>22</v>
      </c>
      <c r="C23" s="20">
        <v>4.58</v>
      </c>
      <c r="D23" s="20">
        <v>35.43</v>
      </c>
      <c r="E23" s="20">
        <v>2.749539</v>
      </c>
      <c r="F23" s="31">
        <f t="shared" si="0"/>
        <v>1188.579649170279</v>
      </c>
      <c r="G23" s="20">
        <v>4790</v>
      </c>
      <c r="H23" s="20">
        <v>43039.474999999999</v>
      </c>
      <c r="I23" s="20">
        <v>6</v>
      </c>
      <c r="J23" s="20"/>
      <c r="K23" s="20">
        <v>0.47</v>
      </c>
      <c r="L23" s="20">
        <v>1.092298</v>
      </c>
      <c r="M23" s="31"/>
      <c r="N23" s="105">
        <f>D23/D205*100</f>
        <v>10.804766451816796</v>
      </c>
    </row>
    <row r="24" spans="1:14" ht="14.25" thickBot="1">
      <c r="A24" s="263"/>
      <c r="B24" s="175" t="s">
        <v>23</v>
      </c>
      <c r="C24" s="20"/>
      <c r="D24" s="20"/>
      <c r="E24" s="20"/>
      <c r="F24" s="31"/>
      <c r="G24" s="20"/>
      <c r="H24" s="20"/>
      <c r="I24" s="20"/>
      <c r="J24" s="20"/>
      <c r="K24" s="20"/>
      <c r="L24" s="20"/>
      <c r="M24" s="31"/>
      <c r="N24" s="105"/>
    </row>
    <row r="25" spans="1:14" ht="14.25" thickBot="1">
      <c r="A25" s="263"/>
      <c r="B25" s="175" t="s">
        <v>24</v>
      </c>
      <c r="C25" s="21">
        <v>0.39</v>
      </c>
      <c r="D25" s="21">
        <v>6.48</v>
      </c>
      <c r="E25" s="20">
        <v>6.7842719999999996</v>
      </c>
      <c r="F25" s="31">
        <f>(D25-E25)/E25*100</f>
        <v>-4.4849616878568437</v>
      </c>
      <c r="G25" s="20">
        <v>1508</v>
      </c>
      <c r="H25" s="20">
        <v>7116.6</v>
      </c>
      <c r="I25" s="20">
        <v>2</v>
      </c>
      <c r="J25" s="21"/>
      <c r="K25" s="20">
        <v>22.07</v>
      </c>
      <c r="L25" s="20"/>
      <c r="M25" s="31" t="e">
        <f>(K25-L25)/L25*100</f>
        <v>#DIV/0!</v>
      </c>
      <c r="N25" s="105">
        <f>D25/D207*100</f>
        <v>0.19688280815512185</v>
      </c>
    </row>
    <row r="26" spans="1:14" ht="14.25" thickBot="1">
      <c r="A26" s="263"/>
      <c r="B26" s="175" t="s">
        <v>25</v>
      </c>
      <c r="C26" s="22"/>
      <c r="D26" s="22">
        <v>7.21</v>
      </c>
      <c r="E26" s="22">
        <v>3.8346200000000001</v>
      </c>
      <c r="F26" s="31"/>
      <c r="G26" s="22">
        <v>3</v>
      </c>
      <c r="H26" s="22">
        <v>360.37099999999998</v>
      </c>
      <c r="I26" s="22">
        <v>1</v>
      </c>
      <c r="J26" s="22">
        <v>2.58</v>
      </c>
      <c r="K26" s="22">
        <v>2.58</v>
      </c>
      <c r="L26" s="22">
        <v>1.3051710000000001</v>
      </c>
      <c r="M26" s="31"/>
      <c r="N26" s="105"/>
    </row>
    <row r="27" spans="1:14" ht="14.25" thickBot="1">
      <c r="A27" s="263"/>
      <c r="B27" s="175" t="s">
        <v>26</v>
      </c>
      <c r="C27" s="20">
        <v>4.93</v>
      </c>
      <c r="D27" s="20">
        <v>77.260000000000005</v>
      </c>
      <c r="E27" s="20">
        <v>144.84</v>
      </c>
      <c r="F27" s="31">
        <f>(D27-E27)/E27*100</f>
        <v>-46.658381662524164</v>
      </c>
      <c r="G27" s="20">
        <v>24778</v>
      </c>
      <c r="H27" s="20">
        <v>2081012.87</v>
      </c>
      <c r="I27" s="20">
        <v>48</v>
      </c>
      <c r="J27" s="20">
        <v>2.7397300000000002</v>
      </c>
      <c r="K27" s="20">
        <v>24.88</v>
      </c>
      <c r="L27" s="20">
        <v>53.771698000000001</v>
      </c>
      <c r="M27" s="31">
        <f>(K27-L27)/L27*100</f>
        <v>-53.73030622912448</v>
      </c>
      <c r="N27" s="105">
        <f>D27/D209*100</f>
        <v>2.9978522549871438</v>
      </c>
    </row>
    <row r="28" spans="1:14" ht="14.25" thickBot="1">
      <c r="A28" s="263"/>
      <c r="B28" s="175" t="s">
        <v>27</v>
      </c>
      <c r="C28" s="20"/>
      <c r="D28" s="20">
        <v>3.85</v>
      </c>
      <c r="E28" s="20">
        <v>1.963962</v>
      </c>
      <c r="F28" s="31"/>
      <c r="G28" s="20">
        <v>2</v>
      </c>
      <c r="H28" s="20">
        <v>1164.8008259999999</v>
      </c>
      <c r="I28" s="20"/>
      <c r="J28" s="20"/>
      <c r="K28" s="20"/>
      <c r="L28" s="20"/>
      <c r="M28" s="31"/>
      <c r="N28" s="105"/>
    </row>
    <row r="29" spans="1:14" ht="14.25" thickBot="1">
      <c r="A29" s="263"/>
      <c r="B29" s="14" t="s">
        <v>28</v>
      </c>
      <c r="C29" s="40"/>
      <c r="D29" s="40"/>
      <c r="E29" s="40"/>
      <c r="F29" s="31"/>
      <c r="G29" s="40"/>
      <c r="H29" s="40"/>
      <c r="I29" s="40"/>
      <c r="J29" s="40"/>
      <c r="K29" s="40"/>
      <c r="L29" s="40"/>
      <c r="M29" s="31"/>
      <c r="N29" s="105"/>
    </row>
    <row r="30" spans="1:14" ht="14.25" thickBot="1">
      <c r="A30" s="263"/>
      <c r="B30" s="14" t="s">
        <v>29</v>
      </c>
      <c r="C30" s="40"/>
      <c r="D30" s="40">
        <v>3.85</v>
      </c>
      <c r="E30" s="40">
        <v>1.963962</v>
      </c>
      <c r="F30" s="31"/>
      <c r="G30" s="40">
        <v>2</v>
      </c>
      <c r="H30" s="40">
        <v>1164.8008259999999</v>
      </c>
      <c r="I30" s="40"/>
      <c r="J30" s="40"/>
      <c r="K30" s="40"/>
      <c r="L30" s="40"/>
      <c r="M30" s="31"/>
      <c r="N30" s="105"/>
    </row>
    <row r="31" spans="1:14" ht="14.25" thickBot="1">
      <c r="A31" s="263"/>
      <c r="B31" s="14" t="s">
        <v>30</v>
      </c>
      <c r="C31" s="40"/>
      <c r="D31" s="40"/>
      <c r="E31" s="40"/>
      <c r="F31" s="31"/>
      <c r="G31" s="40"/>
      <c r="H31" s="40"/>
      <c r="I31" s="40"/>
      <c r="J31" s="40"/>
      <c r="K31" s="40"/>
      <c r="L31" s="40"/>
      <c r="M31" s="31"/>
      <c r="N31" s="105"/>
    </row>
    <row r="32" spans="1:14" ht="14.25" thickBot="1">
      <c r="A32" s="264"/>
      <c r="B32" s="15" t="s">
        <v>31</v>
      </c>
      <c r="C32" s="16">
        <f t="shared" ref="C32:K32" si="5">C20+C22+C23+C24+C25+C26+C27+C28</f>
        <v>202.6</v>
      </c>
      <c r="D32" s="16">
        <f t="shared" si="5"/>
        <v>2724.73</v>
      </c>
      <c r="E32" s="16">
        <v>2332.588033</v>
      </c>
      <c r="F32" s="16">
        <f t="shared" ref="F32:F38" si="6">(D32-E32)/E32*100</f>
        <v>16.811454121011518</v>
      </c>
      <c r="G32" s="16">
        <f t="shared" si="5"/>
        <v>43159</v>
      </c>
      <c r="H32" s="16">
        <f t="shared" si="5"/>
        <v>3488592.5128610004</v>
      </c>
      <c r="I32" s="16">
        <f t="shared" si="5"/>
        <v>1262</v>
      </c>
      <c r="J32" s="16">
        <f t="shared" si="5"/>
        <v>302.13090499999998</v>
      </c>
      <c r="K32" s="16">
        <f t="shared" si="5"/>
        <v>1724.47</v>
      </c>
      <c r="L32" s="16">
        <v>1209.605286</v>
      </c>
      <c r="M32" s="16">
        <f t="shared" ref="M32:M38" si="7">(K32-L32)/L32*100</f>
        <v>42.56468783321769</v>
      </c>
      <c r="N32" s="106">
        <f>D32/D214*100</f>
        <v>7.3447587088336261</v>
      </c>
    </row>
    <row r="33" spans="1:14" ht="15" thickTop="1" thickBot="1">
      <c r="A33" s="265" t="s">
        <v>33</v>
      </c>
      <c r="B33" s="18" t="s">
        <v>19</v>
      </c>
      <c r="C33" s="101">
        <v>446.81090200000062</v>
      </c>
      <c r="D33" s="101">
        <v>4271.0727440000001</v>
      </c>
      <c r="E33" s="88">
        <v>3689.5694640000002</v>
      </c>
      <c r="F33" s="107">
        <f t="shared" si="6"/>
        <v>15.760735383189411</v>
      </c>
      <c r="G33" s="71">
        <v>28212</v>
      </c>
      <c r="H33" s="71">
        <v>4639436.6604769956</v>
      </c>
      <c r="I33" s="71">
        <v>2147</v>
      </c>
      <c r="J33" s="71">
        <v>318.83999999999997</v>
      </c>
      <c r="K33" s="71">
        <v>2541</v>
      </c>
      <c r="L33" s="71">
        <v>1805.2383570000002</v>
      </c>
      <c r="M33" s="107">
        <f t="shared" si="7"/>
        <v>40.757035775747134</v>
      </c>
      <c r="N33" s="108">
        <f t="shared" ref="N33:N38" si="8">D33/D202*100</f>
        <v>19.102481437490223</v>
      </c>
    </row>
    <row r="34" spans="1:14" ht="14.25" thickBot="1">
      <c r="A34" s="263"/>
      <c r="B34" s="175" t="s">
        <v>20</v>
      </c>
      <c r="C34" s="101">
        <v>130.07734400000027</v>
      </c>
      <c r="D34" s="101">
        <v>1283.7011500000001</v>
      </c>
      <c r="E34" s="88">
        <v>893.29497700000013</v>
      </c>
      <c r="F34" s="31">
        <f t="shared" si="6"/>
        <v>43.704060030777484</v>
      </c>
      <c r="G34" s="71">
        <v>13872</v>
      </c>
      <c r="H34" s="71">
        <v>277440</v>
      </c>
      <c r="I34" s="71">
        <v>1659</v>
      </c>
      <c r="J34" s="71">
        <v>94.26</v>
      </c>
      <c r="K34" s="71">
        <v>742</v>
      </c>
      <c r="L34" s="71">
        <v>592.90000000000009</v>
      </c>
      <c r="M34" s="31">
        <f t="shared" si="7"/>
        <v>25.147579693034217</v>
      </c>
      <c r="N34" s="105">
        <f t="shared" si="8"/>
        <v>17.40324551664914</v>
      </c>
    </row>
    <row r="35" spans="1:14" ht="14.25" thickBot="1">
      <c r="A35" s="263"/>
      <c r="B35" s="175" t="s">
        <v>21</v>
      </c>
      <c r="C35" s="101">
        <v>2.1335949999999855</v>
      </c>
      <c r="D35" s="101">
        <v>176.00202599999997</v>
      </c>
      <c r="E35" s="88">
        <v>29.743224000000005</v>
      </c>
      <c r="F35" s="31">
        <f t="shared" si="6"/>
        <v>491.73822582245947</v>
      </c>
      <c r="G35" s="71">
        <v>1560</v>
      </c>
      <c r="H35" s="71">
        <v>89866.66399999999</v>
      </c>
      <c r="I35" s="71">
        <v>28</v>
      </c>
      <c r="J35" s="71">
        <v>1</v>
      </c>
      <c r="K35" s="71">
        <v>5</v>
      </c>
      <c r="L35" s="71">
        <v>8</v>
      </c>
      <c r="M35" s="31">
        <f t="shared" si="7"/>
        <v>-37.5</v>
      </c>
      <c r="N35" s="105">
        <f t="shared" si="8"/>
        <v>14.796972990840384</v>
      </c>
    </row>
    <row r="36" spans="1:14" ht="14.25" thickBot="1">
      <c r="A36" s="263"/>
      <c r="B36" s="175" t="s">
        <v>22</v>
      </c>
      <c r="C36" s="101">
        <v>3.2657190000000025</v>
      </c>
      <c r="D36" s="101">
        <v>16.821373000000001</v>
      </c>
      <c r="E36" s="88">
        <v>5.1092369999999994</v>
      </c>
      <c r="F36" s="31">
        <f t="shared" si="6"/>
        <v>229.23454128277868</v>
      </c>
      <c r="G36" s="71">
        <v>613</v>
      </c>
      <c r="H36" s="71">
        <v>74368.109999999971</v>
      </c>
      <c r="I36" s="71">
        <v>128</v>
      </c>
      <c r="J36" s="71">
        <v>2</v>
      </c>
      <c r="K36" s="71">
        <v>21</v>
      </c>
      <c r="L36" s="71">
        <v>9</v>
      </c>
      <c r="M36" s="31">
        <f t="shared" si="7"/>
        <v>133.33333333333331</v>
      </c>
      <c r="N36" s="105">
        <f t="shared" si="8"/>
        <v>5.1298618872113151</v>
      </c>
    </row>
    <row r="37" spans="1:14" ht="14.25" thickBot="1">
      <c r="A37" s="263"/>
      <c r="B37" s="175" t="s">
        <v>23</v>
      </c>
      <c r="C37" s="101">
        <v>0.98537199999999991</v>
      </c>
      <c r="D37" s="101">
        <v>9.4078960000000009</v>
      </c>
      <c r="E37" s="88">
        <v>4.9245369999999999</v>
      </c>
      <c r="F37" s="31">
        <f t="shared" si="6"/>
        <v>91.041228850549828</v>
      </c>
      <c r="G37" s="71">
        <v>634</v>
      </c>
      <c r="H37" s="71">
        <v>18117.327246000001</v>
      </c>
      <c r="I37" s="71">
        <v>7</v>
      </c>
      <c r="J37" s="71">
        <v>1</v>
      </c>
      <c r="K37" s="71">
        <v>45</v>
      </c>
      <c r="L37" s="71">
        <v>1</v>
      </c>
      <c r="M37" s="31">
        <f t="shared" si="7"/>
        <v>4400</v>
      </c>
      <c r="N37" s="105">
        <f t="shared" si="8"/>
        <v>9.3653823180459614</v>
      </c>
    </row>
    <row r="38" spans="1:14" ht="14.25" thickBot="1">
      <c r="A38" s="263"/>
      <c r="B38" s="175" t="s">
        <v>24</v>
      </c>
      <c r="C38" s="101">
        <v>3.7047849999999585</v>
      </c>
      <c r="D38" s="101">
        <v>497.17165799999998</v>
      </c>
      <c r="E38" s="88">
        <v>362.881733</v>
      </c>
      <c r="F38" s="31">
        <f t="shared" si="6"/>
        <v>37.006526586445723</v>
      </c>
      <c r="G38" s="71">
        <v>436</v>
      </c>
      <c r="H38" s="71">
        <v>282268.30599999998</v>
      </c>
      <c r="I38" s="71">
        <v>32</v>
      </c>
      <c r="J38" s="71">
        <v>12</v>
      </c>
      <c r="K38" s="71">
        <v>380</v>
      </c>
      <c r="L38" s="71">
        <v>141</v>
      </c>
      <c r="M38" s="31">
        <f t="shared" si="7"/>
        <v>169.50354609929076</v>
      </c>
      <c r="N38" s="105">
        <f t="shared" si="8"/>
        <v>15.105640765768186</v>
      </c>
    </row>
    <row r="39" spans="1:14" ht="14.25" thickBot="1">
      <c r="A39" s="263"/>
      <c r="B39" s="175" t="s">
        <v>25</v>
      </c>
      <c r="C39" s="101">
        <v>0</v>
      </c>
      <c r="D39" s="101">
        <v>0</v>
      </c>
      <c r="E39" s="88">
        <v>0</v>
      </c>
      <c r="F39" s="31"/>
      <c r="G39" s="73"/>
      <c r="H39" s="73"/>
      <c r="I39" s="73">
        <v>0</v>
      </c>
      <c r="J39" s="71">
        <v>0</v>
      </c>
      <c r="K39" s="73">
        <v>0</v>
      </c>
      <c r="L39" s="73">
        <v>0</v>
      </c>
      <c r="M39" s="31"/>
      <c r="N39" s="105"/>
    </row>
    <row r="40" spans="1:14" ht="14.25" thickBot="1">
      <c r="A40" s="263"/>
      <c r="B40" s="175" t="s">
        <v>26</v>
      </c>
      <c r="C40" s="101">
        <v>34.659853999999939</v>
      </c>
      <c r="D40" s="101">
        <v>401.32779800000043</v>
      </c>
      <c r="E40" s="88">
        <v>387.55160299999955</v>
      </c>
      <c r="F40" s="31">
        <f>(D40-E40)/E40*100</f>
        <v>3.554673724314565</v>
      </c>
      <c r="G40" s="71">
        <v>13426</v>
      </c>
      <c r="H40" s="71">
        <v>16333290.394999422</v>
      </c>
      <c r="I40" s="73">
        <v>98</v>
      </c>
      <c r="J40" s="71">
        <v>1</v>
      </c>
      <c r="K40" s="73">
        <v>19.3</v>
      </c>
      <c r="L40" s="71">
        <v>55</v>
      </c>
      <c r="M40" s="31">
        <f>(K40-L40)/L40*100</f>
        <v>-64.909090909090921</v>
      </c>
      <c r="N40" s="105">
        <f>D40/D209*100</f>
        <v>15.572371786478465</v>
      </c>
    </row>
    <row r="41" spans="1:14" ht="14.25" thickBot="1">
      <c r="A41" s="263"/>
      <c r="B41" s="175" t="s">
        <v>27</v>
      </c>
      <c r="C41" s="101">
        <v>0</v>
      </c>
      <c r="D41" s="101">
        <v>0</v>
      </c>
      <c r="E41" s="88">
        <v>0</v>
      </c>
      <c r="F41" s="31"/>
      <c r="G41" s="71">
        <v>1</v>
      </c>
      <c r="H41" s="71">
        <v>10.286777000000001</v>
      </c>
      <c r="I41" s="73">
        <v>0</v>
      </c>
      <c r="J41" s="71">
        <v>0</v>
      </c>
      <c r="K41" s="73">
        <v>0</v>
      </c>
      <c r="L41" s="71">
        <v>0</v>
      </c>
      <c r="M41" s="31"/>
      <c r="N41" s="105">
        <f>D41/D210*100</f>
        <v>0</v>
      </c>
    </row>
    <row r="42" spans="1:14" ht="14.25" thickBot="1">
      <c r="A42" s="263"/>
      <c r="B42" s="14" t="s">
        <v>28</v>
      </c>
      <c r="C42" s="101">
        <v>0</v>
      </c>
      <c r="D42" s="101">
        <v>0</v>
      </c>
      <c r="E42" s="88">
        <v>0</v>
      </c>
      <c r="F42" s="31"/>
      <c r="G42" s="71"/>
      <c r="H42" s="71"/>
      <c r="I42" s="71">
        <v>0</v>
      </c>
      <c r="J42" s="71">
        <v>0</v>
      </c>
      <c r="K42" s="71">
        <v>0</v>
      </c>
      <c r="L42" s="71">
        <v>0</v>
      </c>
      <c r="M42" s="31"/>
      <c r="N42" s="105"/>
    </row>
    <row r="43" spans="1:14" ht="14.25" thickBot="1">
      <c r="A43" s="263"/>
      <c r="B43" s="14" t="s">
        <v>29</v>
      </c>
      <c r="C43" s="101">
        <v>0</v>
      </c>
      <c r="D43" s="101">
        <v>0</v>
      </c>
      <c r="E43" s="88">
        <v>0</v>
      </c>
      <c r="F43" s="31"/>
      <c r="G43" s="71"/>
      <c r="H43" s="71"/>
      <c r="I43" s="71">
        <v>0</v>
      </c>
      <c r="J43" s="71">
        <v>0</v>
      </c>
      <c r="K43" s="71">
        <v>0</v>
      </c>
      <c r="L43" s="71">
        <v>0</v>
      </c>
      <c r="M43" s="31"/>
      <c r="N43" s="105">
        <f>D43/D212*100</f>
        <v>0</v>
      </c>
    </row>
    <row r="44" spans="1:14" ht="14.25" thickBot="1">
      <c r="A44" s="263"/>
      <c r="B44" s="14" t="s">
        <v>30</v>
      </c>
      <c r="C44" s="101">
        <v>0</v>
      </c>
      <c r="D44" s="101">
        <v>0</v>
      </c>
      <c r="E44" s="88">
        <v>0</v>
      </c>
      <c r="F44" s="31"/>
      <c r="G44" s="71">
        <v>1</v>
      </c>
      <c r="H44" s="71">
        <v>10.286777000000001</v>
      </c>
      <c r="I44" s="71">
        <v>0</v>
      </c>
      <c r="J44" s="71">
        <v>0</v>
      </c>
      <c r="K44" s="71">
        <v>0</v>
      </c>
      <c r="L44" s="71">
        <v>0</v>
      </c>
      <c r="M44" s="31"/>
      <c r="N44" s="105"/>
    </row>
    <row r="45" spans="1:14" ht="14.25" thickBot="1">
      <c r="A45" s="264"/>
      <c r="B45" s="15" t="s">
        <v>31</v>
      </c>
      <c r="C45" s="16">
        <f t="shared" ref="C45:K45" si="9">C33+C35+C36+C37+C38+C39+C40+C41</f>
        <v>491.56022700000051</v>
      </c>
      <c r="D45" s="16">
        <f t="shared" si="9"/>
        <v>5371.8034950000001</v>
      </c>
      <c r="E45" s="16">
        <v>4479.7797979999996</v>
      </c>
      <c r="F45" s="16">
        <f>(D45-E45)/E45*100</f>
        <v>19.912221966763745</v>
      </c>
      <c r="G45" s="16">
        <f t="shared" si="9"/>
        <v>44882</v>
      </c>
      <c r="H45" s="16">
        <f t="shared" si="9"/>
        <v>21437357.749499418</v>
      </c>
      <c r="I45" s="16">
        <f t="shared" si="9"/>
        <v>2440</v>
      </c>
      <c r="J45" s="16">
        <f t="shared" si="9"/>
        <v>335.84</v>
      </c>
      <c r="K45" s="16">
        <f t="shared" si="9"/>
        <v>3011.3</v>
      </c>
      <c r="L45" s="16">
        <v>2019.2383570000002</v>
      </c>
      <c r="M45" s="16">
        <f t="shared" ref="M45:M49" si="10">(K45-L45)/L45*100</f>
        <v>49.130487223604177</v>
      </c>
      <c r="N45" s="106">
        <f>D45/D214*100</f>
        <v>14.480187211960144</v>
      </c>
    </row>
    <row r="46" spans="1:14" ht="14.25" thickTop="1">
      <c r="A46" s="265" t="s">
        <v>34</v>
      </c>
      <c r="B46" s="18" t="s">
        <v>19</v>
      </c>
      <c r="C46" s="117">
        <v>167.35119599999999</v>
      </c>
      <c r="D46" s="117">
        <v>1573.1301249999999</v>
      </c>
      <c r="E46" s="117">
        <v>1388.3511000000001</v>
      </c>
      <c r="F46" s="107">
        <f>(D46-E46)/E46*100</f>
        <v>13.309243245458575</v>
      </c>
      <c r="G46" s="118">
        <v>11305</v>
      </c>
      <c r="H46" s="118">
        <v>1011488.654611</v>
      </c>
      <c r="I46" s="118">
        <v>688</v>
      </c>
      <c r="J46" s="118">
        <v>68.570419000000001</v>
      </c>
      <c r="K46" s="118">
        <v>862.23760800000002</v>
      </c>
      <c r="L46" s="118">
        <v>1191.5465999999999</v>
      </c>
      <c r="M46" s="107">
        <f t="shared" si="10"/>
        <v>-27.637105590331078</v>
      </c>
      <c r="N46" s="108">
        <f>D46/D202*100</f>
        <v>7.0358644801319201</v>
      </c>
    </row>
    <row r="47" spans="1:14">
      <c r="A47" s="274"/>
      <c r="B47" s="175" t="s">
        <v>20</v>
      </c>
      <c r="C47" s="118">
        <v>48.686210000000003</v>
      </c>
      <c r="D47" s="118">
        <v>546.49659799999995</v>
      </c>
      <c r="E47" s="118">
        <v>375.59190000000001</v>
      </c>
      <c r="F47" s="31">
        <f>(D47-E47)/E47*100</f>
        <v>45.502764569736442</v>
      </c>
      <c r="G47" s="118">
        <v>5882</v>
      </c>
      <c r="H47" s="118">
        <v>117480</v>
      </c>
      <c r="I47" s="118">
        <v>334</v>
      </c>
      <c r="J47" s="118">
        <v>17.327929999999999</v>
      </c>
      <c r="K47" s="118">
        <v>321.932864</v>
      </c>
      <c r="L47" s="118">
        <v>343.36700000000002</v>
      </c>
      <c r="M47" s="31">
        <f t="shared" si="10"/>
        <v>-6.2423401200464879</v>
      </c>
      <c r="N47" s="105">
        <f>D47/D203*100</f>
        <v>7.4089007936212452</v>
      </c>
    </row>
    <row r="48" spans="1:14">
      <c r="A48" s="274"/>
      <c r="B48" s="175" t="s">
        <v>21</v>
      </c>
      <c r="C48" s="118">
        <v>4.6559999999999997</v>
      </c>
      <c r="D48" s="118">
        <v>60.218079000000003</v>
      </c>
      <c r="E48" s="118">
        <v>51.0486</v>
      </c>
      <c r="F48" s="31">
        <f>(D48-E48)/E48*100</f>
        <v>17.962253617141315</v>
      </c>
      <c r="G48" s="118">
        <v>92</v>
      </c>
      <c r="H48" s="118">
        <v>48007.856529999997</v>
      </c>
      <c r="I48" s="118">
        <v>9</v>
      </c>
      <c r="J48" s="118">
        <v>0</v>
      </c>
      <c r="K48" s="118">
        <v>21.7986</v>
      </c>
      <c r="L48" s="118">
        <v>1.091</v>
      </c>
      <c r="M48" s="31">
        <f t="shared" si="10"/>
        <v>1898.0384967919338</v>
      </c>
      <c r="N48" s="105">
        <f>D48/D204*100</f>
        <v>5.062699042585411</v>
      </c>
    </row>
    <row r="49" spans="1:14">
      <c r="A49" s="274"/>
      <c r="B49" s="175" t="s">
        <v>22</v>
      </c>
      <c r="C49" s="118">
        <v>0.18754799999999999</v>
      </c>
      <c r="D49" s="118">
        <v>3.7341600000000001</v>
      </c>
      <c r="E49" s="118">
        <v>1.8405</v>
      </c>
      <c r="F49" s="31">
        <f>(D49-E49)/E49*100</f>
        <v>102.88834555827222</v>
      </c>
      <c r="G49" s="118">
        <v>138</v>
      </c>
      <c r="H49" s="118">
        <v>62959.8</v>
      </c>
      <c r="I49" s="118">
        <v>4</v>
      </c>
      <c r="J49" s="118">
        <v>0</v>
      </c>
      <c r="K49" s="118">
        <v>1.0549999999999999</v>
      </c>
      <c r="L49" s="118">
        <v>2.1473</v>
      </c>
      <c r="M49" s="31">
        <f t="shared" si="10"/>
        <v>-50.868532575792855</v>
      </c>
      <c r="N49" s="105">
        <f>D49/D205*100</f>
        <v>1.138772980347621</v>
      </c>
    </row>
    <row r="50" spans="1:14">
      <c r="A50" s="274"/>
      <c r="B50" s="175" t="s">
        <v>23</v>
      </c>
      <c r="C50" s="118">
        <v>7.5471999999999997E-2</v>
      </c>
      <c r="D50" s="118">
        <v>0.50471900000000003</v>
      </c>
      <c r="E50" s="118">
        <v>0</v>
      </c>
      <c r="F50" s="31"/>
      <c r="G50" s="118">
        <v>96</v>
      </c>
      <c r="H50" s="118">
        <v>53.5</v>
      </c>
      <c r="I50" s="118">
        <v>0</v>
      </c>
      <c r="J50" s="118">
        <v>0</v>
      </c>
      <c r="K50" s="118">
        <v>0</v>
      </c>
      <c r="L50" s="118">
        <v>0</v>
      </c>
      <c r="M50" s="31"/>
      <c r="N50" s="105"/>
    </row>
    <row r="51" spans="1:14">
      <c r="A51" s="274"/>
      <c r="B51" s="175" t="s">
        <v>24</v>
      </c>
      <c r="C51" s="118">
        <v>6.5577459999999999</v>
      </c>
      <c r="D51" s="118">
        <v>127.12456400000001</v>
      </c>
      <c r="E51" s="118">
        <v>106.8413</v>
      </c>
      <c r="F51" s="31">
        <f>(D51-E51)/E51*100</f>
        <v>18.984478848535165</v>
      </c>
      <c r="G51" s="118">
        <v>454</v>
      </c>
      <c r="H51" s="118">
        <v>178127.02955400001</v>
      </c>
      <c r="I51" s="118">
        <v>15</v>
      </c>
      <c r="J51" s="118">
        <v>0</v>
      </c>
      <c r="K51" s="118">
        <v>20.302114</v>
      </c>
      <c r="L51" s="118">
        <v>22.568300000000001</v>
      </c>
      <c r="M51" s="31">
        <f>(K51-L51)/L51*100</f>
        <v>-10.041456379080396</v>
      </c>
      <c r="N51" s="105">
        <f>D51/D207*100</f>
        <v>3.8624446212678256</v>
      </c>
    </row>
    <row r="52" spans="1:14">
      <c r="A52" s="274"/>
      <c r="B52" s="175" t="s">
        <v>25</v>
      </c>
      <c r="C52" s="120">
        <v>150.255178</v>
      </c>
      <c r="D52" s="120">
        <v>2009.8808670000001</v>
      </c>
      <c r="E52" s="120">
        <v>1487.4521</v>
      </c>
      <c r="F52" s="31">
        <f>(D52-E52)/E52*100</f>
        <v>35.122392647131299</v>
      </c>
      <c r="G52" s="120">
        <v>675</v>
      </c>
      <c r="H52" s="120">
        <v>47220.996610000002</v>
      </c>
      <c r="I52" s="120">
        <v>1292</v>
      </c>
      <c r="J52" s="120">
        <v>12.287944</v>
      </c>
      <c r="K52" s="120">
        <v>407.21305699999999</v>
      </c>
      <c r="L52" s="120">
        <v>401.54790000000003</v>
      </c>
      <c r="M52" s="31">
        <f t="shared" ref="M52:M54" si="11">(K52-L52)/L52*100</f>
        <v>1.4108296918001477</v>
      </c>
      <c r="N52" s="105">
        <f>D52/D208*100</f>
        <v>28.924767995176122</v>
      </c>
    </row>
    <row r="53" spans="1:14">
      <c r="A53" s="274"/>
      <c r="B53" s="175" t="s">
        <v>26</v>
      </c>
      <c r="C53" s="118">
        <v>10.815837999999999</v>
      </c>
      <c r="D53" s="118">
        <v>83.702698999999996</v>
      </c>
      <c r="E53" s="118">
        <v>120.4695</v>
      </c>
      <c r="F53" s="31">
        <f>(D53-E53)/E53*100</f>
        <v>-30.519592926010318</v>
      </c>
      <c r="G53" s="118">
        <v>1163</v>
      </c>
      <c r="H53" s="118">
        <v>221463.28</v>
      </c>
      <c r="I53" s="118">
        <v>16</v>
      </c>
      <c r="J53" s="118">
        <v>3.3394680000000001</v>
      </c>
      <c r="K53" s="118">
        <v>75.411627999999993</v>
      </c>
      <c r="L53" s="118">
        <v>88.684399999999997</v>
      </c>
      <c r="M53" s="31">
        <f t="shared" si="11"/>
        <v>-14.966298469629386</v>
      </c>
      <c r="N53" s="105">
        <f>D53/D209*100</f>
        <v>3.247842673384159</v>
      </c>
    </row>
    <row r="54" spans="1:14">
      <c r="A54" s="274"/>
      <c r="B54" s="175" t="s">
        <v>27</v>
      </c>
      <c r="C54" s="118">
        <v>4.8972030000000002</v>
      </c>
      <c r="D54" s="118">
        <v>49.691443</v>
      </c>
      <c r="E54" s="118">
        <v>91.2821</v>
      </c>
      <c r="F54" s="31">
        <f>(D54-E54)/E54*100</f>
        <v>-45.562774081665516</v>
      </c>
      <c r="G54" s="118">
        <v>25</v>
      </c>
      <c r="H54" s="118">
        <v>4711.6536952799997</v>
      </c>
      <c r="I54" s="118">
        <v>1</v>
      </c>
      <c r="J54" s="118">
        <v>1.5874999999999999</v>
      </c>
      <c r="K54" s="118">
        <v>2.0105400000000002</v>
      </c>
      <c r="L54" s="118">
        <v>2.7</v>
      </c>
      <c r="M54" s="31">
        <f t="shared" si="11"/>
        <v>-25.53555555555555</v>
      </c>
      <c r="N54" s="105">
        <f>D54/D210*100</f>
        <v>16.34904553266799</v>
      </c>
    </row>
    <row r="55" spans="1:14">
      <c r="A55" s="274"/>
      <c r="B55" s="14" t="s">
        <v>28</v>
      </c>
      <c r="C55" s="119">
        <v>0</v>
      </c>
      <c r="D55" s="119">
        <v>0</v>
      </c>
      <c r="E55" s="119">
        <v>0</v>
      </c>
      <c r="F55" s="31"/>
      <c r="G55" s="119"/>
      <c r="H55" s="119">
        <v>0</v>
      </c>
      <c r="I55" s="119"/>
      <c r="J55" s="119">
        <v>0</v>
      </c>
      <c r="K55" s="119">
        <v>0</v>
      </c>
      <c r="L55" s="119">
        <v>0</v>
      </c>
      <c r="M55" s="31"/>
      <c r="N55" s="105"/>
    </row>
    <row r="56" spans="1:14">
      <c r="A56" s="274"/>
      <c r="B56" s="14" t="s">
        <v>29</v>
      </c>
      <c r="C56" s="119">
        <v>0</v>
      </c>
      <c r="D56" s="119">
        <v>8.9879979999999993</v>
      </c>
      <c r="E56" s="119">
        <v>19.936900000000001</v>
      </c>
      <c r="F56" s="31">
        <f>(D56-E56)/E56*100</f>
        <v>-54.917775581961095</v>
      </c>
      <c r="G56" s="119">
        <v>8</v>
      </c>
      <c r="H56" s="119">
        <v>2215.9886630000001</v>
      </c>
      <c r="I56" s="119">
        <v>1</v>
      </c>
      <c r="J56" s="119">
        <v>1.5874999999999999</v>
      </c>
      <c r="K56" s="119">
        <v>2.0105400000000002</v>
      </c>
      <c r="L56" s="119">
        <v>2.7</v>
      </c>
      <c r="M56" s="31">
        <f>(K56-L56)/L56*100</f>
        <v>-25.53555555555555</v>
      </c>
      <c r="N56" s="105">
        <f>D56/D212*100</f>
        <v>16.581236445071401</v>
      </c>
    </row>
    <row r="57" spans="1:14">
      <c r="A57" s="274"/>
      <c r="B57" s="14" t="s">
        <v>30</v>
      </c>
      <c r="C57" s="119">
        <v>4.8972030000000002</v>
      </c>
      <c r="D57" s="119">
        <v>40.703445000000002</v>
      </c>
      <c r="E57" s="119">
        <v>71.345200000000006</v>
      </c>
      <c r="F57" s="31"/>
      <c r="G57" s="119">
        <v>17</v>
      </c>
      <c r="H57" s="119">
        <v>2495.6650352500001</v>
      </c>
      <c r="I57" s="119">
        <v>0</v>
      </c>
      <c r="J57" s="119">
        <v>0</v>
      </c>
      <c r="K57" s="119">
        <v>0</v>
      </c>
      <c r="L57" s="119">
        <v>0</v>
      </c>
      <c r="M57" s="31" t="e">
        <f>(K57-L57)/L57*100</f>
        <v>#DIV/0!</v>
      </c>
      <c r="N57" s="105"/>
    </row>
    <row r="58" spans="1:14" ht="14.25" thickBot="1">
      <c r="A58" s="261"/>
      <c r="B58" s="15" t="s">
        <v>31</v>
      </c>
      <c r="C58" s="16">
        <f t="shared" ref="C58:K58" si="12">C46+C48+C49+C50+C51+C52+C53+C54</f>
        <v>344.79618099999993</v>
      </c>
      <c r="D58" s="16">
        <f t="shared" si="12"/>
        <v>3907.986656</v>
      </c>
      <c r="E58" s="16">
        <v>3247.2852000000003</v>
      </c>
      <c r="F58" s="16">
        <f>(D58-E58)/E58*100</f>
        <v>20.346271279159581</v>
      </c>
      <c r="G58" s="16">
        <f t="shared" si="12"/>
        <v>13948</v>
      </c>
      <c r="H58" s="16">
        <f t="shared" si="12"/>
        <v>1574032.7710002803</v>
      </c>
      <c r="I58" s="16">
        <f t="shared" si="12"/>
        <v>2025</v>
      </c>
      <c r="J58" s="16">
        <f t="shared" si="12"/>
        <v>85.785330999999999</v>
      </c>
      <c r="K58" s="16">
        <f t="shared" si="12"/>
        <v>1390.0285469999999</v>
      </c>
      <c r="L58" s="16">
        <v>1710.2855</v>
      </c>
      <c r="M58" s="16">
        <f t="shared" ref="M58:M70" si="13">(K58-L58)/L58*100</f>
        <v>-18.725350416640968</v>
      </c>
      <c r="N58" s="106">
        <f>D58/D214*100</f>
        <v>10.53433515455168</v>
      </c>
    </row>
    <row r="59" spans="1:14" ht="15" thickTop="1" thickBot="1">
      <c r="A59" s="263" t="s">
        <v>35</v>
      </c>
      <c r="B59" s="175" t="s">
        <v>19</v>
      </c>
      <c r="C59" s="67">
        <v>11.444761</v>
      </c>
      <c r="D59" s="204">
        <v>131.52173500000001</v>
      </c>
      <c r="E59" s="204">
        <v>98.323413000000002</v>
      </c>
      <c r="F59" s="31">
        <f>(D59-E59)/E59*100</f>
        <v>33.764411737822812</v>
      </c>
      <c r="G59" s="205">
        <v>1203</v>
      </c>
      <c r="H59" s="205">
        <v>96583.173079999993</v>
      </c>
      <c r="I59" s="205">
        <v>85</v>
      </c>
      <c r="J59" s="205">
        <v>2.5791300000000001</v>
      </c>
      <c r="K59" s="205">
        <v>27.806785000000001</v>
      </c>
      <c r="L59" s="205">
        <v>50.024118999999999</v>
      </c>
      <c r="M59" s="31">
        <f t="shared" si="13"/>
        <v>-44.413243939388515</v>
      </c>
      <c r="N59" s="105">
        <f>D59/D202*100</f>
        <v>0.58823430366373741</v>
      </c>
    </row>
    <row r="60" spans="1:14" ht="14.25" thickBot="1">
      <c r="A60" s="263"/>
      <c r="B60" s="175" t="s">
        <v>20</v>
      </c>
      <c r="C60" s="68">
        <v>5.0033070000000004</v>
      </c>
      <c r="D60" s="205">
        <v>50.857703999999998</v>
      </c>
      <c r="E60" s="205">
        <v>27.85755</v>
      </c>
      <c r="F60" s="31">
        <f>(D60-E60)/E60*100</f>
        <v>82.563448688057633</v>
      </c>
      <c r="G60" s="205">
        <v>621</v>
      </c>
      <c r="H60" s="205">
        <v>12380</v>
      </c>
      <c r="I60" s="205">
        <v>36</v>
      </c>
      <c r="J60" s="205">
        <v>0.37102000000000002</v>
      </c>
      <c r="K60" s="205">
        <v>9.8846299999999996</v>
      </c>
      <c r="L60" s="205">
        <v>20.61</v>
      </c>
      <c r="M60" s="31">
        <f t="shared" si="13"/>
        <v>-52.039640950994659</v>
      </c>
      <c r="N60" s="105">
        <f t="shared" ref="N60:N70" si="14">D60/D203*100</f>
        <v>0.68948221252669972</v>
      </c>
    </row>
    <row r="61" spans="1:14" ht="14.25" thickBot="1">
      <c r="A61" s="263"/>
      <c r="B61" s="175" t="s">
        <v>21</v>
      </c>
      <c r="C61" s="68"/>
      <c r="D61" s="205">
        <v>1.3</v>
      </c>
      <c r="E61" s="205">
        <v>1.2158690000000001</v>
      </c>
      <c r="F61" s="31">
        <f>(D61-E61)/E61*100</f>
        <v>6.9194131933621099</v>
      </c>
      <c r="G61" s="205">
        <v>2</v>
      </c>
      <c r="H61" s="205">
        <v>606.26080000000002</v>
      </c>
      <c r="I61" s="205"/>
      <c r="J61" s="205"/>
      <c r="K61" s="205"/>
      <c r="L61" s="205"/>
      <c r="M61" s="31" t="e">
        <f t="shared" si="13"/>
        <v>#DIV/0!</v>
      </c>
      <c r="N61" s="105">
        <f t="shared" si="14"/>
        <v>0.10929456509831599</v>
      </c>
    </row>
    <row r="62" spans="1:14" ht="14.25" thickBot="1">
      <c r="A62" s="263"/>
      <c r="B62" s="175" t="s">
        <v>22</v>
      </c>
      <c r="C62" s="68">
        <v>3.7735999999999999E-2</v>
      </c>
      <c r="D62" s="205">
        <v>0.63680199999999998</v>
      </c>
      <c r="E62" s="205">
        <v>0.493392</v>
      </c>
      <c r="F62" s="31">
        <f t="shared" ref="F62:F70" si="15">(D62-E62)/E62*100</f>
        <v>29.066138080876865</v>
      </c>
      <c r="G62" s="205">
        <v>15</v>
      </c>
      <c r="H62" s="205">
        <v>2057</v>
      </c>
      <c r="I62" s="205">
        <v>1</v>
      </c>
      <c r="J62" s="205">
        <v>8.0255000000000007E-2</v>
      </c>
      <c r="K62" s="205">
        <v>8.0255000000000007E-2</v>
      </c>
      <c r="L62" s="205">
        <v>0.25625500000000001</v>
      </c>
      <c r="M62" s="31">
        <f t="shared" si="13"/>
        <v>-68.681586700747303</v>
      </c>
      <c r="N62" s="105">
        <f t="shared" si="14"/>
        <v>0.19419974276177929</v>
      </c>
    </row>
    <row r="63" spans="1:14" ht="14.25" thickBot="1">
      <c r="A63" s="263"/>
      <c r="B63" s="175" t="s">
        <v>23</v>
      </c>
      <c r="C63" s="68"/>
      <c r="D63" s="205"/>
      <c r="E63" s="205">
        <v>0.56339600000000001</v>
      </c>
      <c r="F63" s="31">
        <f t="shared" si="15"/>
        <v>-100</v>
      </c>
      <c r="G63" s="205"/>
      <c r="H63" s="205"/>
      <c r="I63" s="205"/>
      <c r="J63" s="205"/>
      <c r="K63" s="205"/>
      <c r="L63" s="205"/>
      <c r="M63" s="31" t="e">
        <f t="shared" si="13"/>
        <v>#DIV/0!</v>
      </c>
      <c r="N63" s="105">
        <f t="shared" si="14"/>
        <v>0</v>
      </c>
    </row>
    <row r="64" spans="1:14" ht="14.25" thickBot="1">
      <c r="A64" s="263"/>
      <c r="B64" s="175" t="s">
        <v>24</v>
      </c>
      <c r="C64" s="68">
        <v>7.281E-2</v>
      </c>
      <c r="D64" s="205">
        <v>43.405999999999999</v>
      </c>
      <c r="E64" s="205">
        <v>44.415700000000001</v>
      </c>
      <c r="F64" s="31">
        <f t="shared" si="15"/>
        <v>-2.273295253705339</v>
      </c>
      <c r="G64" s="205">
        <v>12</v>
      </c>
      <c r="H64" s="205">
        <v>67516.77</v>
      </c>
      <c r="I64" s="205">
        <v>1</v>
      </c>
      <c r="J64" s="205"/>
      <c r="K64" s="205">
        <v>9.2230999999999994E-2</v>
      </c>
      <c r="L64" s="205">
        <v>0.61269700000000005</v>
      </c>
      <c r="M64" s="31">
        <f t="shared" si="13"/>
        <v>-84.946719177668584</v>
      </c>
      <c r="N64" s="105">
        <f t="shared" si="14"/>
        <v>1.3188109831452497</v>
      </c>
    </row>
    <row r="65" spans="1:14" ht="14.25" thickBot="1">
      <c r="A65" s="263"/>
      <c r="B65" s="175" t="s">
        <v>25</v>
      </c>
      <c r="C65" s="69"/>
      <c r="D65" s="206"/>
      <c r="E65" s="206"/>
      <c r="F65" s="31" t="e">
        <f t="shared" si="15"/>
        <v>#DIV/0!</v>
      </c>
      <c r="G65" s="206"/>
      <c r="H65" s="206"/>
      <c r="I65" s="206"/>
      <c r="J65" s="206"/>
      <c r="K65" s="206"/>
      <c r="L65" s="206"/>
      <c r="M65" s="31" t="e">
        <f t="shared" si="13"/>
        <v>#DIV/0!</v>
      </c>
      <c r="N65" s="105">
        <f t="shared" si="14"/>
        <v>0</v>
      </c>
    </row>
    <row r="66" spans="1:14" ht="14.25" thickBot="1">
      <c r="A66" s="263"/>
      <c r="B66" s="175" t="s">
        <v>26</v>
      </c>
      <c r="C66" s="68">
        <v>0.42386699999999999</v>
      </c>
      <c r="D66" s="207">
        <v>21.474464000000001</v>
      </c>
      <c r="E66" s="205">
        <v>30.407896000000001</v>
      </c>
      <c r="F66" s="31">
        <f t="shared" si="15"/>
        <v>-29.378658753634252</v>
      </c>
      <c r="G66" s="205">
        <v>182</v>
      </c>
      <c r="H66" s="205">
        <v>29791.93</v>
      </c>
      <c r="I66" s="205">
        <v>20</v>
      </c>
      <c r="J66" s="205">
        <v>0.32916099999999998</v>
      </c>
      <c r="K66" s="205">
        <v>3.2229100000000002</v>
      </c>
      <c r="L66" s="205">
        <v>3.050176</v>
      </c>
      <c r="M66" s="31">
        <f t="shared" si="13"/>
        <v>5.6630830483224628</v>
      </c>
      <c r="N66" s="105">
        <f t="shared" si="14"/>
        <v>0.83325485797359866</v>
      </c>
    </row>
    <row r="67" spans="1:14" ht="14.25" thickBot="1">
      <c r="A67" s="263"/>
      <c r="B67" s="175" t="s">
        <v>27</v>
      </c>
      <c r="C67" s="31"/>
      <c r="D67" s="31"/>
      <c r="E67" s="31"/>
      <c r="F67" s="31" t="e">
        <f t="shared" si="15"/>
        <v>#DIV/0!</v>
      </c>
      <c r="G67" s="31"/>
      <c r="H67" s="31"/>
      <c r="I67" s="31"/>
      <c r="J67" s="31"/>
      <c r="K67" s="31"/>
      <c r="L67" s="31"/>
      <c r="M67" s="31" t="e">
        <f t="shared" si="13"/>
        <v>#DIV/0!</v>
      </c>
      <c r="N67" s="105">
        <f t="shared" si="14"/>
        <v>0</v>
      </c>
    </row>
    <row r="68" spans="1:14" ht="14.25" thickBot="1">
      <c r="A68" s="263"/>
      <c r="B68" s="14" t="s">
        <v>28</v>
      </c>
      <c r="C68" s="34"/>
      <c r="D68" s="34"/>
      <c r="E68" s="34"/>
      <c r="F68" s="31" t="e">
        <f t="shared" si="15"/>
        <v>#DIV/0!</v>
      </c>
      <c r="G68" s="34"/>
      <c r="H68" s="34"/>
      <c r="I68" s="34"/>
      <c r="J68" s="34"/>
      <c r="K68" s="34"/>
      <c r="L68" s="34"/>
      <c r="M68" s="31" t="e">
        <f t="shared" si="13"/>
        <v>#DIV/0!</v>
      </c>
      <c r="N68" s="105">
        <f t="shared" si="14"/>
        <v>0</v>
      </c>
    </row>
    <row r="69" spans="1:14" ht="14.25" thickBot="1">
      <c r="A69" s="263"/>
      <c r="B69" s="14" t="s">
        <v>29</v>
      </c>
      <c r="C69" s="34"/>
      <c r="D69" s="34"/>
      <c r="E69" s="34"/>
      <c r="F69" s="31" t="e">
        <f t="shared" si="15"/>
        <v>#DIV/0!</v>
      </c>
      <c r="G69" s="34"/>
      <c r="H69" s="34"/>
      <c r="I69" s="34"/>
      <c r="J69" s="34"/>
      <c r="K69" s="34"/>
      <c r="L69" s="34"/>
      <c r="M69" s="31" t="e">
        <f t="shared" si="13"/>
        <v>#DIV/0!</v>
      </c>
      <c r="N69" s="105">
        <f t="shared" si="14"/>
        <v>0</v>
      </c>
    </row>
    <row r="70" spans="1:14" ht="14.25" thickBot="1">
      <c r="A70" s="263"/>
      <c r="B70" s="14" t="s">
        <v>30</v>
      </c>
      <c r="C70" s="34"/>
      <c r="D70" s="34"/>
      <c r="E70" s="34"/>
      <c r="F70" s="31" t="e">
        <f t="shared" si="15"/>
        <v>#DIV/0!</v>
      </c>
      <c r="G70" s="34"/>
      <c r="H70" s="34"/>
      <c r="I70" s="34"/>
      <c r="J70" s="34"/>
      <c r="K70" s="34"/>
      <c r="L70" s="34"/>
      <c r="M70" s="31" t="e">
        <f t="shared" si="13"/>
        <v>#DIV/0!</v>
      </c>
      <c r="N70" s="105">
        <f t="shared" si="14"/>
        <v>0</v>
      </c>
    </row>
    <row r="71" spans="1:14" ht="14.25" thickBot="1">
      <c r="A71" s="264"/>
      <c r="B71" s="15" t="s">
        <v>31</v>
      </c>
      <c r="C71" s="16">
        <f t="shared" ref="C71:K71" si="16">C59+C61+C62+C63+C64+C65+C66+C67</f>
        <v>11.979174</v>
      </c>
      <c r="D71" s="16">
        <f t="shared" si="16"/>
        <v>198.33900100000002</v>
      </c>
      <c r="E71" s="16">
        <v>175.41966600000001</v>
      </c>
      <c r="F71" s="16">
        <f t="shared" ref="F71:F77" si="17">(D71-E71)/E71*100</f>
        <v>13.065430759627612</v>
      </c>
      <c r="G71" s="16">
        <f t="shared" si="16"/>
        <v>1414</v>
      </c>
      <c r="H71" s="16">
        <f t="shared" si="16"/>
        <v>196555.13387999998</v>
      </c>
      <c r="I71" s="16">
        <f t="shared" si="16"/>
        <v>107</v>
      </c>
      <c r="J71" s="16">
        <f t="shared" si="16"/>
        <v>2.9885460000000004</v>
      </c>
      <c r="K71" s="16">
        <f t="shared" si="16"/>
        <v>31.202181000000003</v>
      </c>
      <c r="L71" s="16">
        <v>53.943247</v>
      </c>
      <c r="M71" s="16">
        <f t="shared" ref="M71:M74" si="18">(K71-L71)/L71*100</f>
        <v>-42.157391823299022</v>
      </c>
      <c r="N71" s="106">
        <f>D71/D214*100</f>
        <v>0.53464090199620196</v>
      </c>
    </row>
    <row r="72" spans="1:14" ht="15" thickTop="1" thickBot="1">
      <c r="A72" s="265" t="s">
        <v>36</v>
      </c>
      <c r="B72" s="18" t="s">
        <v>19</v>
      </c>
      <c r="C72" s="32">
        <v>71.716182000000003</v>
      </c>
      <c r="D72" s="32">
        <v>586.13510900000006</v>
      </c>
      <c r="E72" s="32">
        <v>464.9316</v>
      </c>
      <c r="F72" s="107">
        <f t="shared" si="17"/>
        <v>26.069105434003635</v>
      </c>
      <c r="G72" s="31">
        <v>5145</v>
      </c>
      <c r="H72" s="31">
        <v>418138.46714199998</v>
      </c>
      <c r="I72" s="33">
        <v>436</v>
      </c>
      <c r="J72" s="31">
        <v>36.252099000000001</v>
      </c>
      <c r="K72" s="31">
        <v>275.84954399999998</v>
      </c>
      <c r="L72" s="31">
        <v>299.66070000000002</v>
      </c>
      <c r="M72" s="107">
        <f t="shared" si="18"/>
        <v>-7.9460389700751675</v>
      </c>
      <c r="N72" s="108">
        <f t="shared" ref="N72:N77" si="19">D72/D202*100</f>
        <v>2.6215041772029837</v>
      </c>
    </row>
    <row r="73" spans="1:14" ht="14.25" thickBot="1">
      <c r="A73" s="263"/>
      <c r="B73" s="175" t="s">
        <v>20</v>
      </c>
      <c r="C73" s="31">
        <v>26.985842000000002</v>
      </c>
      <c r="D73" s="31">
        <v>236.69618399999999</v>
      </c>
      <c r="E73" s="31">
        <v>99.400300000000001</v>
      </c>
      <c r="F73" s="31">
        <f t="shared" si="17"/>
        <v>138.12421491685637</v>
      </c>
      <c r="G73" s="31">
        <v>2758</v>
      </c>
      <c r="H73" s="31">
        <v>55160</v>
      </c>
      <c r="I73" s="33">
        <v>265</v>
      </c>
      <c r="J73" s="31">
        <v>28.742899999999999</v>
      </c>
      <c r="K73" s="31">
        <v>118.578487</v>
      </c>
      <c r="L73" s="31">
        <v>108.0972</v>
      </c>
      <c r="M73" s="31">
        <f t="shared" si="18"/>
        <v>9.6961688184337742</v>
      </c>
      <c r="N73" s="105">
        <f t="shared" si="19"/>
        <v>3.2089102693457576</v>
      </c>
    </row>
    <row r="74" spans="1:14" ht="14.25" thickBot="1">
      <c r="A74" s="263"/>
      <c r="B74" s="175" t="s">
        <v>21</v>
      </c>
      <c r="C74" s="31">
        <v>0.34432800000000002</v>
      </c>
      <c r="D74" s="31">
        <v>4.4247509999999997</v>
      </c>
      <c r="E74" s="31">
        <v>3.8426999999999998</v>
      </c>
      <c r="F74" s="31">
        <f t="shared" si="17"/>
        <v>15.146927941291278</v>
      </c>
      <c r="G74" s="31">
        <v>13</v>
      </c>
      <c r="H74" s="31">
        <v>111077</v>
      </c>
      <c r="I74" s="33">
        <v>2</v>
      </c>
      <c r="J74" s="31">
        <v>3.0093200000000002</v>
      </c>
      <c r="K74" s="31">
        <v>4.0928279999999999</v>
      </c>
      <c r="L74" s="31">
        <v>0</v>
      </c>
      <c r="M74" s="31" t="e">
        <f t="shared" si="18"/>
        <v>#DIV/0!</v>
      </c>
      <c r="N74" s="105">
        <f t="shared" si="19"/>
        <v>0.37200095093333746</v>
      </c>
    </row>
    <row r="75" spans="1:14" ht="14.25" thickBot="1">
      <c r="A75" s="263"/>
      <c r="B75" s="175" t="s">
        <v>22</v>
      </c>
      <c r="C75" s="31">
        <v>9.2362E-2</v>
      </c>
      <c r="D75" s="31">
        <v>1.157208</v>
      </c>
      <c r="E75" s="31">
        <v>0.85340000000000005</v>
      </c>
      <c r="F75" s="31">
        <f t="shared" si="17"/>
        <v>35.599718771970934</v>
      </c>
      <c r="G75" s="31">
        <v>114</v>
      </c>
      <c r="H75" s="31">
        <v>6771.1</v>
      </c>
      <c r="I75" s="33">
        <v>0</v>
      </c>
      <c r="J75" s="31">
        <v>0</v>
      </c>
      <c r="K75" s="31">
        <v>0</v>
      </c>
      <c r="L75" s="31">
        <v>0</v>
      </c>
      <c r="M75" s="31"/>
      <c r="N75" s="105">
        <f t="shared" si="19"/>
        <v>0.35290325080931451</v>
      </c>
    </row>
    <row r="76" spans="1:14" ht="14.25" thickBot="1">
      <c r="A76" s="263"/>
      <c r="B76" s="175" t="s">
        <v>23</v>
      </c>
      <c r="C76" s="31">
        <v>3.6748400399999999</v>
      </c>
      <c r="D76" s="31">
        <v>34.576262970000002</v>
      </c>
      <c r="E76" s="31">
        <v>24.498000000000001</v>
      </c>
      <c r="F76" s="31">
        <f t="shared" si="17"/>
        <v>41.139125520450648</v>
      </c>
      <c r="G76" s="31">
        <v>360</v>
      </c>
      <c r="H76" s="31">
        <v>320963.12793151999</v>
      </c>
      <c r="I76" s="33">
        <v>0</v>
      </c>
      <c r="J76" s="31">
        <v>0</v>
      </c>
      <c r="K76" s="31">
        <v>0</v>
      </c>
      <c r="L76" s="31">
        <v>0</v>
      </c>
      <c r="M76" s="31"/>
      <c r="N76" s="105">
        <f t="shared" si="19"/>
        <v>34.42001504303888</v>
      </c>
    </row>
    <row r="77" spans="1:14" ht="14.25" thickBot="1">
      <c r="A77" s="263"/>
      <c r="B77" s="175" t="s">
        <v>24</v>
      </c>
      <c r="C77" s="31">
        <v>4.2891510000000004</v>
      </c>
      <c r="D77" s="31">
        <v>19.417562</v>
      </c>
      <c r="E77" s="31">
        <v>14.534000000000001</v>
      </c>
      <c r="F77" s="31">
        <f t="shared" si="17"/>
        <v>33.600949497729452</v>
      </c>
      <c r="G77" s="31">
        <v>109</v>
      </c>
      <c r="H77" s="31">
        <v>70723.816623999999</v>
      </c>
      <c r="I77" s="33">
        <v>7</v>
      </c>
      <c r="J77" s="31">
        <v>0</v>
      </c>
      <c r="K77" s="31">
        <v>9.8200760000000002</v>
      </c>
      <c r="L77" s="31">
        <v>142</v>
      </c>
      <c r="M77" s="31">
        <f>(K77-L77)/L77*100</f>
        <v>-93.084453521126761</v>
      </c>
      <c r="N77" s="105">
        <f t="shared" si="19"/>
        <v>0.58996668735897895</v>
      </c>
    </row>
    <row r="78" spans="1:14" ht="14.25" thickBot="1">
      <c r="A78" s="263"/>
      <c r="B78" s="175" t="s">
        <v>25</v>
      </c>
      <c r="C78" s="33">
        <v>0</v>
      </c>
      <c r="D78" s="33">
        <v>0</v>
      </c>
      <c r="E78" s="31">
        <v>0</v>
      </c>
      <c r="F78" s="31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5"/>
    </row>
    <row r="79" spans="1:14" ht="14.25" thickBot="1">
      <c r="A79" s="263"/>
      <c r="B79" s="175" t="s">
        <v>26</v>
      </c>
      <c r="C79" s="31">
        <v>73.818611000000004</v>
      </c>
      <c r="D79" s="31">
        <v>216.71475799999999</v>
      </c>
      <c r="E79" s="31">
        <v>241.6943</v>
      </c>
      <c r="F79" s="31">
        <f>(D79-E79)/E79*100</f>
        <v>-10.335180432471933</v>
      </c>
      <c r="G79" s="31">
        <v>9213</v>
      </c>
      <c r="H79" s="31">
        <v>903645.78</v>
      </c>
      <c r="I79" s="33">
        <v>313</v>
      </c>
      <c r="J79" s="31">
        <v>9.4935899999999993</v>
      </c>
      <c r="K79" s="31">
        <v>66.972297999999995</v>
      </c>
      <c r="L79" s="31">
        <v>142.16069999999999</v>
      </c>
      <c r="M79" s="31">
        <f>(K79-L79)/L79*100</f>
        <v>-52.889724093930326</v>
      </c>
      <c r="N79" s="105">
        <f>D79/D209*100</f>
        <v>8.4089933466126467</v>
      </c>
    </row>
    <row r="80" spans="1:14" ht="14.25" thickBot="1">
      <c r="A80" s="263"/>
      <c r="B80" s="175" t="s">
        <v>27</v>
      </c>
      <c r="C80" s="31">
        <v>0</v>
      </c>
      <c r="D80" s="31">
        <v>0</v>
      </c>
      <c r="E80" s="31">
        <v>0</v>
      </c>
      <c r="F80" s="31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5">
        <f>D80/D210*100</f>
        <v>0</v>
      </c>
    </row>
    <row r="81" spans="1:14" ht="14.25" thickBot="1">
      <c r="A81" s="263"/>
      <c r="B81" s="14" t="s">
        <v>28</v>
      </c>
      <c r="C81" s="34">
        <v>0</v>
      </c>
      <c r="D81" s="34">
        <v>0</v>
      </c>
      <c r="E81" s="34">
        <v>0</v>
      </c>
      <c r="F81" s="31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5">
        <f>D81/D211*100</f>
        <v>0</v>
      </c>
    </row>
    <row r="82" spans="1:14" ht="14.25" thickBot="1">
      <c r="A82" s="263"/>
      <c r="B82" s="14" t="s">
        <v>29</v>
      </c>
      <c r="C82" s="34">
        <v>0</v>
      </c>
      <c r="D82" s="34">
        <v>0</v>
      </c>
      <c r="E82" s="34">
        <v>0</v>
      </c>
      <c r="F82" s="31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5"/>
    </row>
    <row r="83" spans="1:14" ht="14.25" thickBot="1">
      <c r="A83" s="263"/>
      <c r="B83" s="14" t="s">
        <v>30</v>
      </c>
      <c r="C83" s="34">
        <v>0</v>
      </c>
      <c r="D83" s="34">
        <v>0</v>
      </c>
      <c r="E83" s="34">
        <v>0</v>
      </c>
      <c r="F83" s="31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5"/>
    </row>
    <row r="84" spans="1:14" ht="14.25" thickBot="1">
      <c r="A84" s="264"/>
      <c r="B84" s="15" t="s">
        <v>31</v>
      </c>
      <c r="C84" s="16">
        <f t="shared" ref="C84:K84" si="20">C72+C74+C75+C76+C77+C78+C79+C80</f>
        <v>153.93547404000003</v>
      </c>
      <c r="D84" s="16">
        <f t="shared" si="20"/>
        <v>862.42565096999999</v>
      </c>
      <c r="E84" s="16">
        <v>750.35400000000004</v>
      </c>
      <c r="F84" s="16">
        <f>(D84-E84)/E84*100</f>
        <v>14.93583708089781</v>
      </c>
      <c r="G84" s="16">
        <f t="shared" si="20"/>
        <v>14954</v>
      </c>
      <c r="H84" s="16">
        <f t="shared" si="20"/>
        <v>1831319.2916975198</v>
      </c>
      <c r="I84" s="16">
        <f t="shared" si="20"/>
        <v>758</v>
      </c>
      <c r="J84" s="16">
        <f t="shared" si="20"/>
        <v>48.755009000000001</v>
      </c>
      <c r="K84" s="16">
        <f t="shared" si="20"/>
        <v>356.73474599999997</v>
      </c>
      <c r="L84" s="16">
        <v>583.82140000000004</v>
      </c>
      <c r="M84" s="16">
        <f t="shared" ref="M84:M96" si="21">(K84-L84)/L84*100</f>
        <v>-38.896596459122613</v>
      </c>
      <c r="N84" s="106">
        <f>D84/D214*100</f>
        <v>2.3247471531797337</v>
      </c>
    </row>
    <row r="85" spans="1:14" ht="14.25" thickTop="1">
      <c r="A85" s="274" t="s">
        <v>66</v>
      </c>
      <c r="B85" s="175" t="s">
        <v>19</v>
      </c>
      <c r="C85" s="70">
        <v>30.6</v>
      </c>
      <c r="D85" s="70">
        <v>353.1</v>
      </c>
      <c r="E85" s="70">
        <v>349.57</v>
      </c>
      <c r="F85" s="31">
        <f>(D85-E85)/E85*100</f>
        <v>1.0098120548102039</v>
      </c>
      <c r="G85" s="71">
        <v>2509</v>
      </c>
      <c r="H85" s="71">
        <v>191465.8</v>
      </c>
      <c r="I85" s="71">
        <v>283</v>
      </c>
      <c r="J85" s="71">
        <v>32.71</v>
      </c>
      <c r="K85" s="71">
        <v>144.47999999999999</v>
      </c>
      <c r="L85" s="71">
        <v>353.1</v>
      </c>
      <c r="M85" s="31">
        <f t="shared" si="21"/>
        <v>-59.082412914188623</v>
      </c>
      <c r="N85" s="105">
        <f>D85/D202*100</f>
        <v>1.5792487273960134</v>
      </c>
    </row>
    <row r="86" spans="1:14">
      <c r="A86" s="274"/>
      <c r="B86" s="175" t="s">
        <v>20</v>
      </c>
      <c r="C86" s="71">
        <v>11.15</v>
      </c>
      <c r="D86" s="71">
        <v>143.82</v>
      </c>
      <c r="E86" s="71">
        <v>112.34</v>
      </c>
      <c r="F86" s="31">
        <f>(D86-E86)/E86*100</f>
        <v>28.022075841196358</v>
      </c>
      <c r="G86" s="71">
        <v>1301</v>
      </c>
      <c r="H86" s="71">
        <v>26080</v>
      </c>
      <c r="I86" s="71">
        <v>136</v>
      </c>
      <c r="J86" s="71">
        <v>19.36</v>
      </c>
      <c r="K86" s="71">
        <v>43.81</v>
      </c>
      <c r="L86" s="71">
        <v>117.99</v>
      </c>
      <c r="M86" s="31">
        <f t="shared" si="21"/>
        <v>-62.869734723281631</v>
      </c>
      <c r="N86" s="105">
        <f>D86/D203*100</f>
        <v>1.9497799547850205</v>
      </c>
    </row>
    <row r="87" spans="1:14">
      <c r="A87" s="274"/>
      <c r="B87" s="175" t="s">
        <v>21</v>
      </c>
      <c r="C87" s="71"/>
      <c r="D87" s="71"/>
      <c r="E87" s="71"/>
      <c r="F87" s="31" t="e">
        <f t="shared" ref="F87:F92" si="22">(D87-E87)/E87*100</f>
        <v>#DIV/0!</v>
      </c>
      <c r="G87" s="71"/>
      <c r="H87" s="71"/>
      <c r="I87" s="71"/>
      <c r="J87" s="71"/>
      <c r="K87" s="71"/>
      <c r="L87" s="71"/>
      <c r="M87" s="31" t="e">
        <f t="shared" si="21"/>
        <v>#DIV/0!</v>
      </c>
      <c r="N87" s="105"/>
    </row>
    <row r="88" spans="1:14">
      <c r="A88" s="274"/>
      <c r="B88" s="175" t="s">
        <v>22</v>
      </c>
      <c r="C88" s="71"/>
      <c r="D88" s="71">
        <v>5.0000000000000001E-3</v>
      </c>
      <c r="E88" s="71">
        <v>3.0000000000000001E-3</v>
      </c>
      <c r="F88" s="31">
        <f t="shared" si="22"/>
        <v>66.666666666666657</v>
      </c>
      <c r="G88" s="71">
        <v>1</v>
      </c>
      <c r="H88" s="71">
        <v>122.6</v>
      </c>
      <c r="I88" s="71"/>
      <c r="J88" s="71"/>
      <c r="K88" s="71"/>
      <c r="L88" s="71"/>
      <c r="M88" s="31" t="e">
        <f t="shared" si="21"/>
        <v>#DIV/0!</v>
      </c>
      <c r="N88" s="105">
        <f>D88/D205*100</f>
        <v>1.5248047490568442E-3</v>
      </c>
    </row>
    <row r="89" spans="1:14">
      <c r="A89" s="274"/>
      <c r="B89" s="175" t="s">
        <v>23</v>
      </c>
      <c r="C89" s="71"/>
      <c r="D89" s="71"/>
      <c r="E89" s="71"/>
      <c r="F89" s="31" t="e">
        <f t="shared" si="22"/>
        <v>#DIV/0!</v>
      </c>
      <c r="G89" s="71"/>
      <c r="H89" s="71"/>
      <c r="I89" s="71"/>
      <c r="J89" s="71"/>
      <c r="K89" s="71"/>
      <c r="L89" s="71"/>
      <c r="M89" s="31" t="e">
        <f t="shared" si="21"/>
        <v>#DIV/0!</v>
      </c>
      <c r="N89" s="105"/>
    </row>
    <row r="90" spans="1:14">
      <c r="A90" s="274"/>
      <c r="B90" s="175" t="s">
        <v>24</v>
      </c>
      <c r="C90" s="71">
        <v>0.08</v>
      </c>
      <c r="D90" s="71">
        <v>9.48</v>
      </c>
      <c r="E90" s="71">
        <v>7.42</v>
      </c>
      <c r="F90" s="31">
        <f t="shared" si="22"/>
        <v>27.762803234501355</v>
      </c>
      <c r="G90" s="71">
        <v>12</v>
      </c>
      <c r="H90" s="71">
        <v>12381</v>
      </c>
      <c r="I90" s="71">
        <v>3</v>
      </c>
      <c r="J90" s="71"/>
      <c r="K90" s="71">
        <v>0.1</v>
      </c>
      <c r="L90" s="71">
        <v>2.2599999999999998</v>
      </c>
      <c r="M90" s="31">
        <f t="shared" si="21"/>
        <v>-95.575221238938042</v>
      </c>
      <c r="N90" s="105">
        <f>D90/D207*100</f>
        <v>0.28803225637508567</v>
      </c>
    </row>
    <row r="91" spans="1:14">
      <c r="A91" s="274"/>
      <c r="B91" s="175" t="s">
        <v>25</v>
      </c>
      <c r="C91" s="73"/>
      <c r="D91" s="73"/>
      <c r="E91" s="73"/>
      <c r="F91" s="31" t="e">
        <f t="shared" si="22"/>
        <v>#DIV/0!</v>
      </c>
      <c r="G91" s="73"/>
      <c r="H91" s="73"/>
      <c r="I91" s="73"/>
      <c r="J91" s="73"/>
      <c r="K91" s="73"/>
      <c r="L91" s="73"/>
      <c r="M91" s="31" t="e">
        <f t="shared" si="21"/>
        <v>#DIV/0!</v>
      </c>
      <c r="N91" s="105"/>
    </row>
    <row r="92" spans="1:14">
      <c r="A92" s="274"/>
      <c r="B92" s="175" t="s">
        <v>26</v>
      </c>
      <c r="C92" s="71">
        <v>1.73</v>
      </c>
      <c r="D92" s="71">
        <v>15.37</v>
      </c>
      <c r="E92" s="71">
        <v>9.6300000000000008</v>
      </c>
      <c r="F92" s="31">
        <f t="shared" si="22"/>
        <v>59.605399792315659</v>
      </c>
      <c r="G92" s="71">
        <v>916</v>
      </c>
      <c r="H92" s="71">
        <v>41001.699999999997</v>
      </c>
      <c r="I92" s="71">
        <v>1</v>
      </c>
      <c r="J92" s="71"/>
      <c r="K92" s="71">
        <v>0</v>
      </c>
      <c r="L92" s="71">
        <v>0.03</v>
      </c>
      <c r="M92" s="31">
        <f t="shared" si="21"/>
        <v>-100</v>
      </c>
      <c r="N92" s="105">
        <f>D92/D209*100</f>
        <v>0.59638867666518758</v>
      </c>
    </row>
    <row r="93" spans="1:14">
      <c r="A93" s="274"/>
      <c r="B93" s="175" t="s">
        <v>27</v>
      </c>
      <c r="C93" s="31"/>
      <c r="D93" s="31">
        <v>1E-3</v>
      </c>
      <c r="E93" s="31"/>
      <c r="F93" s="31"/>
      <c r="G93" s="71">
        <v>3</v>
      </c>
      <c r="H93" s="71">
        <v>3</v>
      </c>
      <c r="I93" s="71"/>
      <c r="J93" s="71"/>
      <c r="K93" s="71"/>
      <c r="L93" s="71"/>
      <c r="M93" s="31" t="e">
        <f t="shared" si="21"/>
        <v>#DIV/0!</v>
      </c>
      <c r="N93" s="105"/>
    </row>
    <row r="94" spans="1:14">
      <c r="A94" s="274"/>
      <c r="B94" s="14" t="s">
        <v>28</v>
      </c>
      <c r="C94" s="34"/>
      <c r="D94" s="34"/>
      <c r="E94" s="34"/>
      <c r="F94" s="31"/>
      <c r="G94" s="34"/>
      <c r="H94" s="34"/>
      <c r="I94" s="34"/>
      <c r="J94" s="34"/>
      <c r="K94" s="34"/>
      <c r="L94" s="34"/>
      <c r="M94" s="31" t="e">
        <f t="shared" si="21"/>
        <v>#DIV/0!</v>
      </c>
      <c r="N94" s="105"/>
    </row>
    <row r="95" spans="1:14">
      <c r="A95" s="274"/>
      <c r="B95" s="14" t="s">
        <v>29</v>
      </c>
      <c r="C95" s="34"/>
      <c r="D95" s="34"/>
      <c r="E95" s="34"/>
      <c r="F95" s="31"/>
      <c r="G95" s="34"/>
      <c r="H95" s="34"/>
      <c r="I95" s="34"/>
      <c r="J95" s="34"/>
      <c r="K95" s="34"/>
      <c r="L95" s="34"/>
      <c r="M95" s="31" t="e">
        <f t="shared" si="21"/>
        <v>#DIV/0!</v>
      </c>
      <c r="N95" s="105"/>
    </row>
    <row r="96" spans="1:14">
      <c r="A96" s="274"/>
      <c r="B96" s="14" t="s">
        <v>30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 t="e">
        <f t="shared" si="21"/>
        <v>#DIV/0!</v>
      </c>
      <c r="N96" s="105"/>
    </row>
    <row r="97" spans="1:14" ht="14.25" thickBot="1">
      <c r="A97" s="261"/>
      <c r="B97" s="15" t="s">
        <v>31</v>
      </c>
      <c r="C97" s="16">
        <f t="shared" ref="C97:K97" si="23">C85+C87+C88+C89+C90+C91+C92+C93</f>
        <v>32.409999999999997</v>
      </c>
      <c r="D97" s="16">
        <f t="shared" si="23"/>
        <v>377.95600000000002</v>
      </c>
      <c r="E97" s="16">
        <v>366.62299999999999</v>
      </c>
      <c r="F97" s="16">
        <f>(D97-E97)/E97*100</f>
        <v>3.0911863140064937</v>
      </c>
      <c r="G97" s="16">
        <f t="shared" si="23"/>
        <v>3441</v>
      </c>
      <c r="H97" s="16">
        <f t="shared" si="23"/>
        <v>244974.09999999998</v>
      </c>
      <c r="I97" s="16">
        <f t="shared" si="23"/>
        <v>287</v>
      </c>
      <c r="J97" s="16">
        <f t="shared" si="23"/>
        <v>32.71</v>
      </c>
      <c r="K97" s="16">
        <f t="shared" si="23"/>
        <v>144.57999999999998</v>
      </c>
      <c r="L97" s="16">
        <v>355.39</v>
      </c>
      <c r="M97" s="16">
        <f t="shared" ref="M97:M99" si="24">(K97-L97)/L97*100</f>
        <v>-59.317932412279475</v>
      </c>
      <c r="N97" s="106">
        <f>D97/D214*100</f>
        <v>1.0188149367298494</v>
      </c>
    </row>
    <row r="98" spans="1:14" ht="15" thickTop="1" thickBot="1">
      <c r="A98" s="263" t="s">
        <v>90</v>
      </c>
      <c r="B98" s="175" t="s">
        <v>19</v>
      </c>
      <c r="C98" s="31">
        <v>22.359175999999998</v>
      </c>
      <c r="D98" s="31">
        <v>277.15180999999995</v>
      </c>
      <c r="E98" s="31">
        <v>118.75609399999999</v>
      </c>
      <c r="F98" s="31">
        <f>(D98-E98)/E98*100</f>
        <v>133.37902137468413</v>
      </c>
      <c r="G98" s="31">
        <v>2929</v>
      </c>
      <c r="H98" s="31">
        <v>223186.87205999999</v>
      </c>
      <c r="I98" s="31">
        <v>316</v>
      </c>
      <c r="J98" s="31">
        <v>3.3100000000000023</v>
      </c>
      <c r="K98" s="31">
        <v>39.351024000000002</v>
      </c>
      <c r="L98" s="31">
        <v>56.542009999999998</v>
      </c>
      <c r="M98" s="31">
        <f t="shared" si="24"/>
        <v>-30.403917370464889</v>
      </c>
      <c r="N98" s="105">
        <f>D98/D202*100</f>
        <v>1.2395685166751673</v>
      </c>
    </row>
    <row r="99" spans="1:14" ht="14.25" thickBot="1">
      <c r="A99" s="263"/>
      <c r="B99" s="175" t="s">
        <v>20</v>
      </c>
      <c r="C99" s="28">
        <v>9.629149</v>
      </c>
      <c r="D99" s="28">
        <v>125.54732199999999</v>
      </c>
      <c r="E99" s="33">
        <v>30.544003000000004</v>
      </c>
      <c r="F99" s="31">
        <f>(D99-E99)/E99*100</f>
        <v>311.0375512993499</v>
      </c>
      <c r="G99" s="31">
        <v>1503</v>
      </c>
      <c r="H99" s="31">
        <v>30060</v>
      </c>
      <c r="I99" s="31">
        <v>156</v>
      </c>
      <c r="J99" s="31">
        <v>2.41</v>
      </c>
      <c r="K99" s="31">
        <v>16.265674000000001</v>
      </c>
      <c r="L99" s="31">
        <v>2.5209009999999998</v>
      </c>
      <c r="M99" s="31">
        <f t="shared" si="24"/>
        <v>545.23255772440098</v>
      </c>
      <c r="N99" s="105">
        <f>D99/D203*100</f>
        <v>1.7020557072211124</v>
      </c>
    </row>
    <row r="100" spans="1:14" ht="14.25" thickBot="1">
      <c r="A100" s="263"/>
      <c r="B100" s="175" t="s">
        <v>21</v>
      </c>
      <c r="C100" s="31">
        <v>0</v>
      </c>
      <c r="D100" s="31">
        <v>0.70754700000000004</v>
      </c>
      <c r="E100" s="31">
        <v>0.84905699999999995</v>
      </c>
      <c r="F100" s="31"/>
      <c r="G100" s="31">
        <v>2</v>
      </c>
      <c r="H100" s="31">
        <v>1300</v>
      </c>
      <c r="I100" s="31">
        <v>0</v>
      </c>
      <c r="J100" s="31">
        <v>0</v>
      </c>
      <c r="K100" s="31">
        <v>0</v>
      </c>
      <c r="L100" s="31"/>
      <c r="M100" s="31"/>
      <c r="N100" s="105"/>
    </row>
    <row r="101" spans="1:14" ht="14.25" thickBot="1">
      <c r="A101" s="263"/>
      <c r="B101" s="175" t="s">
        <v>22</v>
      </c>
      <c r="C101" s="31">
        <v>6.2640000000000001E-2</v>
      </c>
      <c r="D101" s="31">
        <v>0.11065799999999999</v>
      </c>
      <c r="E101" s="31">
        <v>7.8299999999999995E-2</v>
      </c>
      <c r="F101" s="31"/>
      <c r="G101" s="31">
        <v>9</v>
      </c>
      <c r="H101" s="31">
        <v>954.3</v>
      </c>
      <c r="I101" s="31">
        <v>1</v>
      </c>
      <c r="J101" s="31">
        <v>0</v>
      </c>
      <c r="K101" s="31">
        <v>0.01</v>
      </c>
      <c r="L101" s="31"/>
      <c r="M101" s="31"/>
      <c r="N101" s="105"/>
    </row>
    <row r="102" spans="1:14" ht="14.25" thickBot="1">
      <c r="A102" s="263"/>
      <c r="B102" s="175" t="s">
        <v>23</v>
      </c>
      <c r="C102" s="31">
        <v>0</v>
      </c>
      <c r="D102" s="31">
        <v>0</v>
      </c>
      <c r="E102" s="31">
        <v>0.81045400000000001</v>
      </c>
      <c r="F102" s="31"/>
      <c r="G102" s="31">
        <v>0</v>
      </c>
      <c r="H102" s="31">
        <v>0</v>
      </c>
      <c r="I102" s="31">
        <v>1</v>
      </c>
      <c r="J102" s="31">
        <v>0</v>
      </c>
      <c r="K102" s="31">
        <v>0.01</v>
      </c>
      <c r="L102" s="31"/>
      <c r="M102" s="31"/>
      <c r="N102" s="105"/>
    </row>
    <row r="103" spans="1:14" ht="14.25" thickBot="1">
      <c r="A103" s="263"/>
      <c r="B103" s="175" t="s">
        <v>24</v>
      </c>
      <c r="C103" s="31">
        <v>2.8301889999999998</v>
      </c>
      <c r="D103" s="31">
        <v>22.147794000000001</v>
      </c>
      <c r="E103" s="31">
        <v>30.769158000000001</v>
      </c>
      <c r="F103" s="31"/>
      <c r="G103" s="31">
        <v>28</v>
      </c>
      <c r="H103" s="31">
        <v>29298.4715</v>
      </c>
      <c r="I103" s="31">
        <v>5</v>
      </c>
      <c r="J103" s="31">
        <v>0</v>
      </c>
      <c r="K103" s="31">
        <v>2.4909539999999999</v>
      </c>
      <c r="L103" s="31">
        <v>3.9635379999999998</v>
      </c>
      <c r="M103" s="31"/>
      <c r="N103" s="105">
        <f>D103/D207*100</f>
        <v>0.67291973412980843</v>
      </c>
    </row>
    <row r="104" spans="1:14" ht="14.25" thickBot="1">
      <c r="A104" s="263"/>
      <c r="B104" s="175" t="s">
        <v>25</v>
      </c>
      <c r="C104" s="28">
        <v>8.7996100000000013</v>
      </c>
      <c r="D104" s="28">
        <v>68.992114000000001</v>
      </c>
      <c r="E104" s="33">
        <v>42.08755</v>
      </c>
      <c r="F104" s="31"/>
      <c r="G104" s="31">
        <v>90</v>
      </c>
      <c r="H104" s="31">
        <v>2534.9672</v>
      </c>
      <c r="I104" s="31">
        <v>121</v>
      </c>
      <c r="J104" s="31">
        <v>3.1616999999999962</v>
      </c>
      <c r="K104" s="31">
        <v>86.464123000000001</v>
      </c>
      <c r="L104" s="31"/>
      <c r="M104" s="31"/>
      <c r="N104" s="105"/>
    </row>
    <row r="105" spans="1:14" ht="14.25" thickBot="1">
      <c r="A105" s="263"/>
      <c r="B105" s="175" t="s">
        <v>26</v>
      </c>
      <c r="C105" s="31">
        <v>1.2004440000000001</v>
      </c>
      <c r="D105" s="31">
        <v>26.329057999999996</v>
      </c>
      <c r="E105" s="31">
        <v>65.008707000000001</v>
      </c>
      <c r="F105" s="31">
        <f>(D105-E105)/E105*100</f>
        <v>-59.499182163398523</v>
      </c>
      <c r="G105" s="31">
        <v>901</v>
      </c>
      <c r="H105" s="31">
        <v>89315.91399999999</v>
      </c>
      <c r="I105" s="31">
        <v>46</v>
      </c>
      <c r="J105" s="31">
        <v>1.8104000000000013</v>
      </c>
      <c r="K105" s="31">
        <v>26.038939000000003</v>
      </c>
      <c r="L105" s="31"/>
      <c r="M105" s="31"/>
      <c r="N105" s="105">
        <f>D105/D209*100</f>
        <v>1.021623426054715</v>
      </c>
    </row>
    <row r="106" spans="1:14" ht="14.25" thickBot="1">
      <c r="A106" s="263"/>
      <c r="B106" s="175" t="s">
        <v>27</v>
      </c>
      <c r="C106" s="31">
        <v>0</v>
      </c>
      <c r="D106" s="31">
        <v>0</v>
      </c>
      <c r="E106" s="31">
        <v>2.705854</v>
      </c>
      <c r="F106" s="31"/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5"/>
    </row>
    <row r="107" spans="1:14" ht="14.25" thickBot="1">
      <c r="A107" s="263"/>
      <c r="B107" s="14" t="s">
        <v>28</v>
      </c>
      <c r="C107" s="31">
        <v>0</v>
      </c>
      <c r="D107" s="31">
        <v>0</v>
      </c>
      <c r="E107" s="31"/>
      <c r="F107" s="31"/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/>
      <c r="M107" s="31"/>
      <c r="N107" s="105"/>
    </row>
    <row r="108" spans="1:14" ht="14.25" thickBot="1">
      <c r="A108" s="263"/>
      <c r="B108" s="14" t="s">
        <v>29</v>
      </c>
      <c r="C108" s="31">
        <v>0</v>
      </c>
      <c r="D108" s="31">
        <v>0</v>
      </c>
      <c r="E108" s="31"/>
      <c r="F108" s="31"/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/>
      <c r="M108" s="31"/>
      <c r="N108" s="105"/>
    </row>
    <row r="109" spans="1:14" ht="14.25" thickBot="1">
      <c r="A109" s="263"/>
      <c r="B109" s="14" t="s">
        <v>30</v>
      </c>
      <c r="C109" s="31">
        <v>0</v>
      </c>
      <c r="D109" s="31">
        <v>0</v>
      </c>
      <c r="E109" s="31"/>
      <c r="F109" s="31"/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/>
      <c r="M109" s="31"/>
      <c r="N109" s="105"/>
    </row>
    <row r="110" spans="1:14" ht="14.25" thickBot="1">
      <c r="A110" s="264"/>
      <c r="B110" s="15" t="s">
        <v>31</v>
      </c>
      <c r="C110" s="16">
        <f t="shared" ref="C110:K110" si="25">C98+C100+C101+C102+C103+C104+C105+C106</f>
        <v>35.252058999999996</v>
      </c>
      <c r="D110" s="16">
        <f t="shared" si="25"/>
        <v>395.4389809999999</v>
      </c>
      <c r="E110" s="16">
        <v>261.06517399999996</v>
      </c>
      <c r="F110" s="16">
        <f t="shared" ref="F110:F122" si="26">(D110-E110)/E110*100</f>
        <v>51.471364388112519</v>
      </c>
      <c r="G110" s="16">
        <f t="shared" si="25"/>
        <v>3959</v>
      </c>
      <c r="H110" s="16">
        <f t="shared" si="25"/>
        <v>346590.52476</v>
      </c>
      <c r="I110" s="16">
        <f t="shared" si="25"/>
        <v>490</v>
      </c>
      <c r="J110" s="16">
        <f t="shared" si="25"/>
        <v>8.2820999999999998</v>
      </c>
      <c r="K110" s="16">
        <f t="shared" si="25"/>
        <v>154.36503999999999</v>
      </c>
      <c r="L110" s="16">
        <v>60.505547999999997</v>
      </c>
      <c r="M110" s="16">
        <f t="shared" ref="M110:M122" si="27">(K110-L110)/L110*100</f>
        <v>155.12543081173317</v>
      </c>
      <c r="N110" s="106">
        <f>D110/D214*100</f>
        <v>1.0659419096615239</v>
      </c>
    </row>
    <row r="111" spans="1:14" ht="15" thickTop="1" thickBot="1">
      <c r="A111" s="265" t="s">
        <v>38</v>
      </c>
      <c r="B111" s="18" t="s">
        <v>19</v>
      </c>
      <c r="C111" s="85">
        <v>88.571248999999995</v>
      </c>
      <c r="D111" s="85">
        <v>933.78025899999989</v>
      </c>
      <c r="E111" s="85">
        <v>528.95424600000001</v>
      </c>
      <c r="F111" s="107">
        <f t="shared" si="26"/>
        <v>76.533275999073808</v>
      </c>
      <c r="G111" s="86">
        <v>5471</v>
      </c>
      <c r="H111" s="86">
        <v>491205.76664400002</v>
      </c>
      <c r="I111" s="86">
        <v>654</v>
      </c>
      <c r="J111" s="86">
        <v>26.221513000000002</v>
      </c>
      <c r="K111" s="86">
        <v>245.992054</v>
      </c>
      <c r="L111" s="86">
        <v>262.59399999999999</v>
      </c>
      <c r="M111" s="107">
        <f t="shared" si="27"/>
        <v>-6.3222868763185751</v>
      </c>
      <c r="N111" s="108">
        <f t="shared" ref="N111:N122" si="28">D111/D202*100</f>
        <v>4.1763559492870836</v>
      </c>
    </row>
    <row r="112" spans="1:14" ht="14.25" thickBot="1">
      <c r="A112" s="263"/>
      <c r="B112" s="175" t="s">
        <v>20</v>
      </c>
      <c r="C112" s="86">
        <v>24.114357999999996</v>
      </c>
      <c r="D112" s="86">
        <v>269.90577400000001</v>
      </c>
      <c r="E112" s="86">
        <v>108.461731</v>
      </c>
      <c r="F112" s="31">
        <f t="shared" si="26"/>
        <v>148.848853426468</v>
      </c>
      <c r="G112" s="86">
        <v>2604</v>
      </c>
      <c r="H112" s="86">
        <v>51980</v>
      </c>
      <c r="I112" s="86">
        <v>277</v>
      </c>
      <c r="J112" s="86">
        <v>10.879752999999999</v>
      </c>
      <c r="K112" s="86">
        <v>117.913268</v>
      </c>
      <c r="L112" s="86">
        <v>87.716081000000003</v>
      </c>
      <c r="M112" s="31">
        <f t="shared" si="27"/>
        <v>34.426055810678548</v>
      </c>
      <c r="N112" s="105">
        <f t="shared" si="28"/>
        <v>3.6591355015014324</v>
      </c>
    </row>
    <row r="113" spans="1:14" ht="14.25" thickBot="1">
      <c r="A113" s="263"/>
      <c r="B113" s="175" t="s">
        <v>21</v>
      </c>
      <c r="C113" s="86">
        <v>0</v>
      </c>
      <c r="D113" s="86">
        <v>2.1604749999999999</v>
      </c>
      <c r="E113" s="86">
        <v>2.5050409999999999</v>
      </c>
      <c r="F113" s="31">
        <f t="shared" si="26"/>
        <v>-13.754904610343702</v>
      </c>
      <c r="G113" s="86">
        <v>5</v>
      </c>
      <c r="H113" s="86">
        <v>1664.3867</v>
      </c>
      <c r="I113" s="86">
        <v>0</v>
      </c>
      <c r="J113" s="86">
        <v>0</v>
      </c>
      <c r="K113" s="86">
        <v>0</v>
      </c>
      <c r="L113" s="86"/>
      <c r="M113" s="31" t="e">
        <f t="shared" si="27"/>
        <v>#DIV/0!</v>
      </c>
      <c r="N113" s="105">
        <f t="shared" si="28"/>
        <v>0.18163705810060324</v>
      </c>
    </row>
    <row r="114" spans="1:14" ht="14.25" thickBot="1">
      <c r="A114" s="263"/>
      <c r="B114" s="175" t="s">
        <v>22</v>
      </c>
      <c r="C114" s="86">
        <v>0.102439</v>
      </c>
      <c r="D114" s="86">
        <v>1.7508049999999999</v>
      </c>
      <c r="E114" s="86">
        <v>0.62261</v>
      </c>
      <c r="F114" s="31">
        <f t="shared" si="26"/>
        <v>181.20412457236469</v>
      </c>
      <c r="G114" s="86">
        <v>134</v>
      </c>
      <c r="H114" s="86">
        <v>32370.1</v>
      </c>
      <c r="I114" s="86">
        <v>1</v>
      </c>
      <c r="J114" s="86">
        <v>0</v>
      </c>
      <c r="K114" s="86">
        <v>0.15</v>
      </c>
      <c r="L114" s="86">
        <v>0.15</v>
      </c>
      <c r="M114" s="31">
        <f t="shared" si="27"/>
        <v>0</v>
      </c>
      <c r="N114" s="105">
        <f t="shared" si="28"/>
        <v>0.53392715573449356</v>
      </c>
    </row>
    <row r="115" spans="1:14" ht="14.25" thickBot="1">
      <c r="A115" s="263"/>
      <c r="B115" s="175" t="s">
        <v>23</v>
      </c>
      <c r="C115" s="86">
        <v>0</v>
      </c>
      <c r="D115" s="87">
        <v>7.7923999999999993E-2</v>
      </c>
      <c r="E115" s="87">
        <v>0.15226400000000001</v>
      </c>
      <c r="F115" s="31">
        <f t="shared" si="26"/>
        <v>-48.823096726737781</v>
      </c>
      <c r="G115" s="86">
        <v>14</v>
      </c>
      <c r="H115" s="86">
        <v>4.2</v>
      </c>
      <c r="I115" s="86">
        <v>0</v>
      </c>
      <c r="J115" s="86">
        <v>0</v>
      </c>
      <c r="K115" s="86">
        <v>0</v>
      </c>
      <c r="L115" s="86"/>
      <c r="M115" s="31" t="e">
        <f t="shared" si="27"/>
        <v>#DIV/0!</v>
      </c>
      <c r="N115" s="105">
        <f t="shared" si="28"/>
        <v>7.7571866414277255E-2</v>
      </c>
    </row>
    <row r="116" spans="1:14" ht="14.25" thickBot="1">
      <c r="A116" s="263"/>
      <c r="B116" s="175" t="s">
        <v>24</v>
      </c>
      <c r="C116" s="86">
        <v>1.5933979999999999</v>
      </c>
      <c r="D116" s="86">
        <v>19.962799</v>
      </c>
      <c r="E116" s="86">
        <v>5.5770739999999996</v>
      </c>
      <c r="F116" s="31">
        <f t="shared" si="26"/>
        <v>257.94395053750412</v>
      </c>
      <c r="G116" s="86">
        <v>325</v>
      </c>
      <c r="H116" s="86">
        <v>9310.8528999999999</v>
      </c>
      <c r="I116" s="86">
        <v>12</v>
      </c>
      <c r="J116" s="86">
        <v>0</v>
      </c>
      <c r="K116" s="86">
        <v>8.7954450000000008</v>
      </c>
      <c r="L116" s="86">
        <v>7.5797330000000001</v>
      </c>
      <c r="M116" s="31">
        <f t="shared" si="27"/>
        <v>16.03898184804136</v>
      </c>
      <c r="N116" s="105">
        <f t="shared" si="28"/>
        <v>0.60653270459201514</v>
      </c>
    </row>
    <row r="117" spans="1:14" ht="14.25" thickBot="1">
      <c r="A117" s="263"/>
      <c r="B117" s="175" t="s">
        <v>25</v>
      </c>
      <c r="C117" s="86"/>
      <c r="D117" s="86"/>
      <c r="E117" s="86"/>
      <c r="F117" s="31" t="e">
        <f t="shared" si="26"/>
        <v>#DIV/0!</v>
      </c>
      <c r="G117" s="86"/>
      <c r="H117" s="86"/>
      <c r="I117" s="86"/>
      <c r="J117" s="86"/>
      <c r="K117" s="86"/>
      <c r="L117" s="86"/>
      <c r="M117" s="31" t="e">
        <f t="shared" si="27"/>
        <v>#DIV/0!</v>
      </c>
      <c r="N117" s="105">
        <f t="shared" si="28"/>
        <v>0</v>
      </c>
    </row>
    <row r="118" spans="1:14" ht="14.25" thickBot="1">
      <c r="A118" s="263"/>
      <c r="B118" s="175" t="s">
        <v>26</v>
      </c>
      <c r="C118" s="86">
        <v>6.0640800000000006</v>
      </c>
      <c r="D118" s="86">
        <v>33.539923999999999</v>
      </c>
      <c r="E118" s="86">
        <v>39.834665000000001</v>
      </c>
      <c r="F118" s="31">
        <f t="shared" si="26"/>
        <v>-15.802168789419973</v>
      </c>
      <c r="G118" s="86">
        <v>1398</v>
      </c>
      <c r="H118" s="86">
        <v>199166.61</v>
      </c>
      <c r="I118" s="86">
        <v>65</v>
      </c>
      <c r="J118" s="86">
        <v>1.0116689999999999</v>
      </c>
      <c r="K118" s="86">
        <v>21.714171999999998</v>
      </c>
      <c r="L118" s="86">
        <v>8.7442799999999998</v>
      </c>
      <c r="M118" s="31">
        <f t="shared" si="27"/>
        <v>148.3242988559378</v>
      </c>
      <c r="N118" s="105">
        <f t="shared" si="28"/>
        <v>1.3014203571770311</v>
      </c>
    </row>
    <row r="119" spans="1:14" ht="14.25" thickBot="1">
      <c r="A119" s="263"/>
      <c r="B119" s="175" t="s">
        <v>27</v>
      </c>
      <c r="C119" s="86">
        <v>0</v>
      </c>
      <c r="D119" s="88">
        <v>5.2556329999999996</v>
      </c>
      <c r="E119" s="88">
        <v>12.815910000000001</v>
      </c>
      <c r="F119" s="31">
        <f t="shared" si="26"/>
        <v>-58.991339670768603</v>
      </c>
      <c r="G119" s="31">
        <v>1</v>
      </c>
      <c r="H119" s="31">
        <v>123.707729</v>
      </c>
      <c r="I119" s="31">
        <v>1</v>
      </c>
      <c r="J119" s="31">
        <v>0</v>
      </c>
      <c r="K119" s="31">
        <v>0</v>
      </c>
      <c r="L119" s="31"/>
      <c r="M119" s="31" t="e">
        <f t="shared" si="27"/>
        <v>#DIV/0!</v>
      </c>
      <c r="N119" s="105">
        <f t="shared" si="28"/>
        <v>1.7291625686940193</v>
      </c>
    </row>
    <row r="120" spans="1:14" ht="14.25" thickBot="1">
      <c r="A120" s="263"/>
      <c r="B120" s="14" t="s">
        <v>28</v>
      </c>
      <c r="C120" s="87"/>
      <c r="D120" s="89"/>
      <c r="E120" s="90"/>
      <c r="F120" s="31" t="e">
        <f t="shared" si="26"/>
        <v>#DIV/0!</v>
      </c>
      <c r="G120" s="34"/>
      <c r="H120" s="34"/>
      <c r="I120" s="34"/>
      <c r="J120" s="34"/>
      <c r="K120" s="34"/>
      <c r="L120" s="34"/>
      <c r="M120" s="31" t="e">
        <f t="shared" si="27"/>
        <v>#DIV/0!</v>
      </c>
      <c r="N120" s="105">
        <f t="shared" si="28"/>
        <v>0</v>
      </c>
    </row>
    <row r="121" spans="1:14" ht="14.25" thickBot="1">
      <c r="A121" s="263"/>
      <c r="B121" s="14" t="s">
        <v>29</v>
      </c>
      <c r="C121" s="87"/>
      <c r="D121" s="90"/>
      <c r="E121" s="90"/>
      <c r="F121" s="31" t="e">
        <f t="shared" si="26"/>
        <v>#DIV/0!</v>
      </c>
      <c r="G121" s="31"/>
      <c r="H121" s="31"/>
      <c r="I121" s="31"/>
      <c r="J121" s="31"/>
      <c r="K121" s="31"/>
      <c r="L121" s="31"/>
      <c r="M121" s="31" t="e">
        <f t="shared" si="27"/>
        <v>#DIV/0!</v>
      </c>
      <c r="N121" s="105">
        <f t="shared" si="28"/>
        <v>0</v>
      </c>
    </row>
    <row r="122" spans="1:14" ht="14.25" thickBot="1">
      <c r="A122" s="263"/>
      <c r="B122" s="14" t="s">
        <v>30</v>
      </c>
      <c r="C122" s="31"/>
      <c r="D122" s="31">
        <v>5.2556329999999996</v>
      </c>
      <c r="E122" s="31">
        <v>12.815910000000001</v>
      </c>
      <c r="F122" s="31">
        <f t="shared" si="26"/>
        <v>-58.991339670768603</v>
      </c>
      <c r="G122" s="31">
        <v>1</v>
      </c>
      <c r="H122" s="31">
        <v>123.707729</v>
      </c>
      <c r="I122" s="31">
        <v>1</v>
      </c>
      <c r="J122" s="31">
        <v>0</v>
      </c>
      <c r="K122" s="31">
        <v>0</v>
      </c>
      <c r="L122" s="31"/>
      <c r="M122" s="31" t="e">
        <f t="shared" si="27"/>
        <v>#DIV/0!</v>
      </c>
      <c r="N122" s="105">
        <f t="shared" si="28"/>
        <v>4.2180722941558368</v>
      </c>
    </row>
    <row r="123" spans="1:14" ht="14.25" thickBot="1">
      <c r="A123" s="264"/>
      <c r="B123" s="15" t="s">
        <v>31</v>
      </c>
      <c r="C123" s="16">
        <f t="shared" ref="C123:K123" si="29">C111+C113+C114+C115+C116+C117+C118+C119</f>
        <v>96.331165999999996</v>
      </c>
      <c r="D123" s="16">
        <f t="shared" si="29"/>
        <v>996.52781900000002</v>
      </c>
      <c r="E123" s="16">
        <v>590.46181000000001</v>
      </c>
      <c r="F123" s="16">
        <f t="shared" ref="F123:F135" si="30">(D123-E123)/E123*100</f>
        <v>68.770918308840336</v>
      </c>
      <c r="G123" s="16">
        <f t="shared" si="29"/>
        <v>7348</v>
      </c>
      <c r="H123" s="16">
        <f t="shared" si="29"/>
        <v>733845.62397299998</v>
      </c>
      <c r="I123" s="16">
        <f t="shared" si="29"/>
        <v>733</v>
      </c>
      <c r="J123" s="16">
        <f t="shared" si="29"/>
        <v>27.233182000000003</v>
      </c>
      <c r="K123" s="16">
        <f t="shared" si="29"/>
        <v>276.65167100000002</v>
      </c>
      <c r="L123" s="16">
        <v>279.06801299999995</v>
      </c>
      <c r="M123" s="16">
        <f t="shared" ref="M123:M125" si="31">(K123-L123)/L123*100</f>
        <v>-0.86586132678700434</v>
      </c>
      <c r="N123" s="106">
        <f>D123/D214*100</f>
        <v>2.6862318017547535</v>
      </c>
    </row>
    <row r="124" spans="1:14" ht="14.25" thickTop="1">
      <c r="A124" s="274" t="s">
        <v>40</v>
      </c>
      <c r="B124" s="175" t="s">
        <v>19</v>
      </c>
      <c r="C124" s="34">
        <v>130.00229099999999</v>
      </c>
      <c r="D124" s="34">
        <v>1226.2125699999999</v>
      </c>
      <c r="E124" s="217">
        <v>1252.4185640000001</v>
      </c>
      <c r="F124" s="31">
        <f t="shared" si="30"/>
        <v>-2.0924309774124477</v>
      </c>
      <c r="G124" s="179">
        <v>10896</v>
      </c>
      <c r="H124" s="34">
        <v>1123167.2534320001</v>
      </c>
      <c r="I124" s="31">
        <v>1141</v>
      </c>
      <c r="J124" s="34">
        <v>42.09</v>
      </c>
      <c r="K124" s="31">
        <v>613.44000000000005</v>
      </c>
      <c r="L124" s="34">
        <v>559.99</v>
      </c>
      <c r="M124" s="31">
        <f t="shared" si="31"/>
        <v>9.5448133002375126</v>
      </c>
      <c r="N124" s="105">
        <f t="shared" ref="N124:N135" si="32">D124/D202*100</f>
        <v>5.484266895184069</v>
      </c>
    </row>
    <row r="125" spans="1:14">
      <c r="A125" s="274"/>
      <c r="B125" s="175" t="s">
        <v>20</v>
      </c>
      <c r="C125" s="34">
        <v>34.831693999999999</v>
      </c>
      <c r="D125" s="34">
        <v>375.21269599999999</v>
      </c>
      <c r="E125" s="217">
        <v>258.24066800000003</v>
      </c>
      <c r="F125" s="31">
        <f t="shared" si="30"/>
        <v>45.295742497072517</v>
      </c>
      <c r="G125" s="179">
        <v>4499</v>
      </c>
      <c r="H125" s="34">
        <v>89980</v>
      </c>
      <c r="I125" s="31">
        <v>520</v>
      </c>
      <c r="J125" s="34">
        <v>13.4</v>
      </c>
      <c r="K125" s="31">
        <v>215.42</v>
      </c>
      <c r="L125" s="34">
        <v>157.84</v>
      </c>
      <c r="M125" s="31">
        <f t="shared" si="31"/>
        <v>36.479979726305103</v>
      </c>
      <c r="N125" s="105">
        <f t="shared" si="32"/>
        <v>5.0867903868839219</v>
      </c>
    </row>
    <row r="126" spans="1:14">
      <c r="A126" s="274"/>
      <c r="B126" s="175" t="s">
        <v>21</v>
      </c>
      <c r="C126" s="34">
        <v>0.52050600000000002</v>
      </c>
      <c r="D126" s="34">
        <v>62.361079000000004</v>
      </c>
      <c r="E126" s="217">
        <v>52.367072999999998</v>
      </c>
      <c r="F126" s="31">
        <f t="shared" si="30"/>
        <v>19.08452282601322</v>
      </c>
      <c r="G126" s="179">
        <v>44</v>
      </c>
      <c r="H126" s="34">
        <v>72520.988633000001</v>
      </c>
      <c r="I126" s="31">
        <v>1</v>
      </c>
      <c r="J126" s="34"/>
      <c r="K126" s="31">
        <v>0.53</v>
      </c>
      <c r="L126" s="34">
        <v>3.33</v>
      </c>
      <c r="M126" s="31"/>
      <c r="N126" s="105">
        <f t="shared" si="32"/>
        <v>5.242866929512866</v>
      </c>
    </row>
    <row r="127" spans="1:14">
      <c r="A127" s="274"/>
      <c r="B127" s="175" t="s">
        <v>22</v>
      </c>
      <c r="C127" s="34">
        <v>0.92764400000000014</v>
      </c>
      <c r="D127" s="34">
        <v>18.476468000000001</v>
      </c>
      <c r="E127" s="217">
        <v>13.788913000000001</v>
      </c>
      <c r="F127" s="31">
        <f t="shared" si="30"/>
        <v>33.995101716864838</v>
      </c>
      <c r="G127" s="179">
        <v>1181</v>
      </c>
      <c r="H127" s="34">
        <v>70572.835260000007</v>
      </c>
      <c r="I127" s="31">
        <v>116</v>
      </c>
      <c r="J127" s="34">
        <v>0.96</v>
      </c>
      <c r="K127" s="31">
        <v>14.16</v>
      </c>
      <c r="L127" s="34">
        <v>4.47</v>
      </c>
      <c r="M127" s="31">
        <f>(K127-L127)/L127*100</f>
        <v>216.77852348993292</v>
      </c>
      <c r="N127" s="105">
        <f t="shared" si="32"/>
        <v>5.6346012304393618</v>
      </c>
    </row>
    <row r="128" spans="1:14">
      <c r="A128" s="274"/>
      <c r="B128" s="175" t="s">
        <v>23</v>
      </c>
      <c r="C128" s="34">
        <v>7.6410000000000006E-2</v>
      </c>
      <c r="D128" s="34">
        <v>2.2348340000000002</v>
      </c>
      <c r="E128" s="217">
        <v>5.9999290000000007</v>
      </c>
      <c r="F128" s="31">
        <f t="shared" si="30"/>
        <v>-62.752325902523175</v>
      </c>
      <c r="G128" s="179">
        <v>392</v>
      </c>
      <c r="H128" s="34">
        <v>9043.5600000000013</v>
      </c>
      <c r="I128" s="31"/>
      <c r="J128" s="34"/>
      <c r="K128" s="31"/>
      <c r="L128" s="34"/>
      <c r="M128" s="31"/>
      <c r="N128" s="105">
        <f t="shared" si="32"/>
        <v>2.2247349276998731</v>
      </c>
    </row>
    <row r="129" spans="1:14">
      <c r="A129" s="274"/>
      <c r="B129" s="175" t="s">
        <v>24</v>
      </c>
      <c r="C129" s="34">
        <v>4.0697860000000006</v>
      </c>
      <c r="D129" s="34">
        <v>81.902186</v>
      </c>
      <c r="E129" s="217">
        <v>79.951583999999997</v>
      </c>
      <c r="F129" s="31">
        <f t="shared" si="30"/>
        <v>2.4397290240053326</v>
      </c>
      <c r="G129" s="179">
        <v>110</v>
      </c>
      <c r="H129" s="34">
        <v>191735.88</v>
      </c>
      <c r="I129" s="31">
        <v>26</v>
      </c>
      <c r="J129" s="34">
        <v>0.08</v>
      </c>
      <c r="K129" s="31">
        <v>31.42</v>
      </c>
      <c r="L129" s="34">
        <v>17.45</v>
      </c>
      <c r="M129" s="31">
        <f>(K129-L129)/L129*100</f>
        <v>80.057306590257895</v>
      </c>
      <c r="N129" s="105">
        <f t="shared" si="32"/>
        <v>2.4884463539696151</v>
      </c>
    </row>
    <row r="130" spans="1:14">
      <c r="A130" s="274"/>
      <c r="B130" s="175" t="s">
        <v>25</v>
      </c>
      <c r="C130" s="34">
        <v>0</v>
      </c>
      <c r="D130" s="34">
        <v>0</v>
      </c>
      <c r="E130" s="217">
        <v>0.84000000000000008</v>
      </c>
      <c r="F130" s="31">
        <f t="shared" si="30"/>
        <v>-100</v>
      </c>
      <c r="G130" s="179">
        <v>0</v>
      </c>
      <c r="H130" s="34">
        <v>0</v>
      </c>
      <c r="I130" s="31"/>
      <c r="J130" s="34"/>
      <c r="K130" s="31"/>
      <c r="L130" s="34"/>
      <c r="M130" s="31"/>
      <c r="N130" s="105">
        <f t="shared" si="32"/>
        <v>0</v>
      </c>
    </row>
    <row r="131" spans="1:14">
      <c r="A131" s="274"/>
      <c r="B131" s="175" t="s">
        <v>26</v>
      </c>
      <c r="C131" s="34">
        <v>21.859871000000002</v>
      </c>
      <c r="D131" s="34">
        <v>100.892565</v>
      </c>
      <c r="E131" s="217">
        <v>99.307495000000003</v>
      </c>
      <c r="F131" s="31">
        <f t="shared" si="30"/>
        <v>1.5961232331960462</v>
      </c>
      <c r="G131" s="179">
        <v>2606</v>
      </c>
      <c r="H131" s="34">
        <v>375910.96</v>
      </c>
      <c r="I131" s="31">
        <v>28</v>
      </c>
      <c r="J131" s="34">
        <v>0.01</v>
      </c>
      <c r="K131" s="31">
        <v>55.59</v>
      </c>
      <c r="L131" s="34">
        <v>19.18</v>
      </c>
      <c r="M131" s="31">
        <f>(K131-L131)/L131*100</f>
        <v>189.83315954118876</v>
      </c>
      <c r="N131" s="105">
        <f t="shared" si="32"/>
        <v>3.9148460198898132</v>
      </c>
    </row>
    <row r="132" spans="1:14">
      <c r="A132" s="274"/>
      <c r="B132" s="175" t="s">
        <v>27</v>
      </c>
      <c r="C132" s="34">
        <v>0</v>
      </c>
      <c r="D132" s="34">
        <v>3.2398460000000004</v>
      </c>
      <c r="E132" s="217">
        <v>13.590634</v>
      </c>
      <c r="F132" s="31">
        <f t="shared" si="30"/>
        <v>-76.161185710688699</v>
      </c>
      <c r="G132" s="179">
        <v>7</v>
      </c>
      <c r="H132" s="34">
        <v>1175.8470930000001</v>
      </c>
      <c r="I132" s="31"/>
      <c r="J132" s="34"/>
      <c r="K132" s="34"/>
      <c r="L132" s="34"/>
      <c r="M132" s="31"/>
      <c r="N132" s="105">
        <f t="shared" si="32"/>
        <v>1.0659458968183366</v>
      </c>
    </row>
    <row r="133" spans="1:14">
      <c r="A133" s="274"/>
      <c r="B133" s="14" t="s">
        <v>28</v>
      </c>
      <c r="C133" s="34">
        <v>0</v>
      </c>
      <c r="D133" s="34">
        <v>0</v>
      </c>
      <c r="E133" s="217">
        <v>0</v>
      </c>
      <c r="F133" s="31" t="e">
        <f t="shared" si="30"/>
        <v>#DIV/0!</v>
      </c>
      <c r="G133" s="179">
        <v>0</v>
      </c>
      <c r="H133" s="34">
        <v>0</v>
      </c>
      <c r="I133" s="34"/>
      <c r="J133" s="34"/>
      <c r="K133" s="34"/>
      <c r="L133" s="34"/>
      <c r="M133" s="31"/>
      <c r="N133" s="105">
        <f t="shared" si="32"/>
        <v>0</v>
      </c>
    </row>
    <row r="134" spans="1:14">
      <c r="A134" s="274"/>
      <c r="B134" s="14" t="s">
        <v>29</v>
      </c>
      <c r="C134" s="34">
        <v>0</v>
      </c>
      <c r="D134" s="34">
        <v>2.4876750000000003</v>
      </c>
      <c r="E134" s="217">
        <v>1.7971830000000002</v>
      </c>
      <c r="F134" s="31">
        <f t="shared" si="30"/>
        <v>38.420795211172155</v>
      </c>
      <c r="G134" s="179">
        <v>3</v>
      </c>
      <c r="H134" s="34">
        <v>888.517019</v>
      </c>
      <c r="I134" s="34"/>
      <c r="J134" s="34"/>
      <c r="K134" s="34"/>
      <c r="L134" s="34"/>
      <c r="M134" s="31"/>
      <c r="N134" s="105">
        <f t="shared" si="32"/>
        <v>4.5893120329458252</v>
      </c>
    </row>
    <row r="135" spans="1:14">
      <c r="A135" s="274"/>
      <c r="B135" s="14" t="s">
        <v>30</v>
      </c>
      <c r="C135" s="34">
        <v>0</v>
      </c>
      <c r="D135" s="34">
        <v>0.55877399999999999</v>
      </c>
      <c r="E135" s="34">
        <v>5.9548420000000002</v>
      </c>
      <c r="F135" s="31">
        <f t="shared" si="30"/>
        <v>-90.616476474102924</v>
      </c>
      <c r="G135" s="179">
        <v>1</v>
      </c>
      <c r="H135" s="34">
        <v>59.230074000000002</v>
      </c>
      <c r="I135" s="34"/>
      <c r="J135" s="34"/>
      <c r="K135" s="34"/>
      <c r="L135" s="34"/>
      <c r="M135" s="31"/>
      <c r="N135" s="105">
        <f t="shared" si="32"/>
        <v>0.44846151321727257</v>
      </c>
    </row>
    <row r="136" spans="1:14" ht="14.25" thickBot="1">
      <c r="A136" s="261"/>
      <c r="B136" s="15" t="s">
        <v>31</v>
      </c>
      <c r="C136" s="16">
        <f t="shared" ref="C136:K136" si="33">C124+C126+C127+C128+C129+C130+C131+C132</f>
        <v>157.45650799999999</v>
      </c>
      <c r="D136" s="16">
        <f t="shared" si="33"/>
        <v>1495.3195480000002</v>
      </c>
      <c r="E136" s="16">
        <v>1518.2641919999999</v>
      </c>
      <c r="F136" s="16">
        <f>(D136-E136)/E136*100</f>
        <v>-1.5112418590189409</v>
      </c>
      <c r="G136" s="16">
        <f t="shared" si="33"/>
        <v>15236</v>
      </c>
      <c r="H136" s="16">
        <f t="shared" si="33"/>
        <v>1844127.3244180004</v>
      </c>
      <c r="I136" s="16">
        <f t="shared" si="33"/>
        <v>1312</v>
      </c>
      <c r="J136" s="16">
        <f t="shared" si="33"/>
        <v>43.14</v>
      </c>
      <c r="K136" s="16">
        <f t="shared" si="33"/>
        <v>715.14</v>
      </c>
      <c r="L136" s="16">
        <v>604.42000000000007</v>
      </c>
      <c r="M136" s="16">
        <f t="shared" ref="M136:M138" si="34">(K136-L136)/L136*100</f>
        <v>18.318387875980264</v>
      </c>
      <c r="N136" s="106">
        <f>D136/D214*100</f>
        <v>4.0307704883280771</v>
      </c>
    </row>
    <row r="137" spans="1:14" ht="15" thickTop="1" thickBot="1">
      <c r="A137" s="263" t="s">
        <v>41</v>
      </c>
      <c r="B137" s="175" t="s">
        <v>19</v>
      </c>
      <c r="C137" s="70">
        <v>55.9</v>
      </c>
      <c r="D137" s="70">
        <v>444.48</v>
      </c>
      <c r="E137" s="102">
        <v>382.1</v>
      </c>
      <c r="F137" s="34">
        <f>(D137-E137)/E137*100</f>
        <v>16.325569222716567</v>
      </c>
      <c r="G137" s="71">
        <v>4830</v>
      </c>
      <c r="H137" s="71">
        <v>344147.43</v>
      </c>
      <c r="I137" s="71">
        <v>605</v>
      </c>
      <c r="J137" s="71">
        <v>13.11</v>
      </c>
      <c r="K137" s="103">
        <v>128.22999999999999</v>
      </c>
      <c r="L137" s="103">
        <v>121.75</v>
      </c>
      <c r="M137" s="34">
        <f t="shared" si="34"/>
        <v>5.3223819301847959</v>
      </c>
      <c r="N137" s="105">
        <f>D137/D202*100</f>
        <v>1.9879481006881337</v>
      </c>
    </row>
    <row r="138" spans="1:14" ht="14.25" thickBot="1">
      <c r="A138" s="263"/>
      <c r="B138" s="175" t="s">
        <v>20</v>
      </c>
      <c r="C138" s="71">
        <v>21.05</v>
      </c>
      <c r="D138" s="71">
        <v>186.48</v>
      </c>
      <c r="E138" s="103">
        <v>120.5</v>
      </c>
      <c r="F138" s="31">
        <f>(D138-E138)/E138*100</f>
        <v>54.755186721991691</v>
      </c>
      <c r="G138" s="71">
        <v>2336</v>
      </c>
      <c r="H138" s="71">
        <v>46720</v>
      </c>
      <c r="I138" s="71">
        <v>302</v>
      </c>
      <c r="J138" s="71">
        <v>6.84</v>
      </c>
      <c r="K138" s="71">
        <v>70.42</v>
      </c>
      <c r="L138" s="103">
        <v>25.23</v>
      </c>
      <c r="M138" s="31">
        <f t="shared" si="34"/>
        <v>179.11216805390407</v>
      </c>
      <c r="N138" s="105">
        <f>D138/D203*100</f>
        <v>2.5281251979440316</v>
      </c>
    </row>
    <row r="139" spans="1:14" ht="14.25" thickBot="1">
      <c r="A139" s="263"/>
      <c r="B139" s="175" t="s">
        <v>21</v>
      </c>
      <c r="C139" s="71">
        <v>0.25</v>
      </c>
      <c r="D139" s="71">
        <v>15.55</v>
      </c>
      <c r="E139" s="103">
        <v>14</v>
      </c>
      <c r="F139" s="31"/>
      <c r="G139" s="71">
        <v>7</v>
      </c>
      <c r="H139" s="103">
        <v>10203.99</v>
      </c>
      <c r="I139" s="103"/>
      <c r="J139" s="103"/>
      <c r="K139" s="103"/>
      <c r="L139" s="103"/>
      <c r="M139" s="31"/>
      <c r="N139" s="105">
        <f>D139/D204*100</f>
        <v>1.3073311440606259</v>
      </c>
    </row>
    <row r="140" spans="1:14" ht="14.25" thickBot="1">
      <c r="A140" s="263"/>
      <c r="B140" s="175" t="s">
        <v>22</v>
      </c>
      <c r="C140" s="71"/>
      <c r="D140" s="71"/>
      <c r="E140" s="103">
        <v>0.65</v>
      </c>
      <c r="F140" s="31"/>
      <c r="G140" s="71"/>
      <c r="H140" s="103"/>
      <c r="I140" s="103"/>
      <c r="J140" s="103"/>
      <c r="K140" s="103"/>
      <c r="L140" s="103"/>
      <c r="M140" s="31"/>
      <c r="N140" s="105"/>
    </row>
    <row r="141" spans="1:14" ht="14.25" thickBot="1">
      <c r="A141" s="263"/>
      <c r="B141" s="175" t="s">
        <v>23</v>
      </c>
      <c r="C141" s="71"/>
      <c r="D141" s="71"/>
      <c r="E141" s="103"/>
      <c r="F141" s="31"/>
      <c r="G141" s="71"/>
      <c r="H141" s="103"/>
      <c r="I141" s="103"/>
      <c r="J141" s="103"/>
      <c r="K141" s="103"/>
      <c r="L141" s="103"/>
      <c r="M141" s="31"/>
      <c r="N141" s="105">
        <f>D141/D206*100</f>
        <v>0</v>
      </c>
    </row>
    <row r="142" spans="1:14" ht="14.25" thickBot="1">
      <c r="A142" s="263"/>
      <c r="B142" s="175" t="s">
        <v>24</v>
      </c>
      <c r="C142" s="71">
        <v>0.04</v>
      </c>
      <c r="D142" s="71">
        <v>3.29</v>
      </c>
      <c r="E142" s="103">
        <v>10.08</v>
      </c>
      <c r="F142" s="31"/>
      <c r="G142" s="71">
        <v>9</v>
      </c>
      <c r="H142" s="103">
        <v>3146.55</v>
      </c>
      <c r="I142" s="103"/>
      <c r="J142" s="103"/>
      <c r="K142" s="103"/>
      <c r="L142" s="103">
        <v>1.18</v>
      </c>
      <c r="M142" s="31"/>
      <c r="N142" s="105">
        <f>D142/D207*100</f>
        <v>9.996056154789365E-2</v>
      </c>
    </row>
    <row r="143" spans="1:14" ht="14.25" thickBot="1">
      <c r="A143" s="263"/>
      <c r="B143" s="175" t="s">
        <v>25</v>
      </c>
      <c r="C143" s="73"/>
      <c r="D143" s="73"/>
      <c r="E143" s="131"/>
      <c r="F143" s="31"/>
      <c r="G143" s="73"/>
      <c r="H143" s="131"/>
      <c r="I143" s="131"/>
      <c r="J143" s="131"/>
      <c r="K143" s="131"/>
      <c r="L143" s="131"/>
      <c r="M143" s="31"/>
      <c r="N143" s="105"/>
    </row>
    <row r="144" spans="1:14" ht="14.25" thickBot="1">
      <c r="A144" s="263"/>
      <c r="B144" s="175" t="s">
        <v>26</v>
      </c>
      <c r="C144" s="71">
        <v>0.18</v>
      </c>
      <c r="D144" s="71">
        <v>5.86</v>
      </c>
      <c r="E144" s="103">
        <v>16.21</v>
      </c>
      <c r="F144" s="31"/>
      <c r="G144" s="71">
        <v>159</v>
      </c>
      <c r="H144" s="103">
        <v>19612.560000000001</v>
      </c>
      <c r="I144" s="103">
        <v>2</v>
      </c>
      <c r="J144" s="103">
        <v>2.83</v>
      </c>
      <c r="K144" s="103">
        <v>2.83</v>
      </c>
      <c r="L144" s="103">
        <v>4.49</v>
      </c>
      <c r="M144" s="31"/>
      <c r="N144" s="105">
        <f>D144/D209*100</f>
        <v>0.22738045837722834</v>
      </c>
    </row>
    <row r="145" spans="1:14" ht="14.25" thickBot="1">
      <c r="A145" s="263"/>
      <c r="B145" s="175" t="s">
        <v>27</v>
      </c>
      <c r="C145" s="71"/>
      <c r="D145" s="71"/>
      <c r="E145" s="103">
        <v>0.13</v>
      </c>
      <c r="F145" s="31"/>
      <c r="G145" s="71"/>
      <c r="H145" s="103"/>
      <c r="I145" s="103"/>
      <c r="J145" s="103"/>
      <c r="K145" s="103"/>
      <c r="L145" s="103"/>
      <c r="M145" s="31"/>
      <c r="N145" s="105"/>
    </row>
    <row r="146" spans="1:14" ht="14.25" thickBot="1">
      <c r="A146" s="263"/>
      <c r="B146" s="14" t="s">
        <v>28</v>
      </c>
      <c r="C146" s="74"/>
      <c r="D146" s="74"/>
      <c r="E146" s="127"/>
      <c r="F146" s="31"/>
      <c r="G146" s="74"/>
      <c r="H146" s="127"/>
      <c r="I146" s="127"/>
      <c r="J146" s="127"/>
      <c r="K146" s="127"/>
      <c r="L146" s="127"/>
      <c r="M146" s="31"/>
      <c r="N146" s="105"/>
    </row>
    <row r="147" spans="1:14" ht="14.25" thickBot="1">
      <c r="A147" s="263"/>
      <c r="B147" s="14" t="s">
        <v>29</v>
      </c>
      <c r="C147" s="74"/>
      <c r="D147" s="74"/>
      <c r="E147" s="127"/>
      <c r="F147" s="31"/>
      <c r="G147" s="74"/>
      <c r="H147" s="127"/>
      <c r="I147" s="127"/>
      <c r="J147" s="127"/>
      <c r="K147" s="127"/>
      <c r="L147" s="127"/>
      <c r="M147" s="31"/>
      <c r="N147" s="105"/>
    </row>
    <row r="148" spans="1:14" ht="14.25" thickBot="1">
      <c r="A148" s="263"/>
      <c r="B148" s="14" t="s">
        <v>30</v>
      </c>
      <c r="C148" s="74"/>
      <c r="D148" s="74"/>
      <c r="E148" s="127">
        <v>0.13</v>
      </c>
      <c r="F148" s="31"/>
      <c r="G148" s="74">
        <v>0</v>
      </c>
      <c r="H148" s="127">
        <v>0</v>
      </c>
      <c r="I148" s="127">
        <v>0</v>
      </c>
      <c r="J148" s="127">
        <v>0</v>
      </c>
      <c r="K148" s="127">
        <v>0</v>
      </c>
      <c r="L148" s="127">
        <v>0</v>
      </c>
      <c r="M148" s="31"/>
      <c r="N148" s="105"/>
    </row>
    <row r="149" spans="1:14" ht="14.25" thickBot="1">
      <c r="A149" s="264"/>
      <c r="B149" s="15" t="s">
        <v>31</v>
      </c>
      <c r="C149" s="16">
        <f t="shared" ref="C149:K149" si="35">C137+C139+C140+C141+C142+C143+C144+C145</f>
        <v>56.37</v>
      </c>
      <c r="D149" s="16">
        <f t="shared" si="35"/>
        <v>469.18000000000006</v>
      </c>
      <c r="E149" s="16">
        <v>423.16999999999996</v>
      </c>
      <c r="F149" s="16">
        <f t="shared" ref="F149:F155" si="36">(D149-E149)/E149*100</f>
        <v>10.872698915329563</v>
      </c>
      <c r="G149" s="16">
        <f t="shared" si="35"/>
        <v>5005</v>
      </c>
      <c r="H149" s="16">
        <f t="shared" si="35"/>
        <v>377110.52999999997</v>
      </c>
      <c r="I149" s="16">
        <f t="shared" si="35"/>
        <v>607</v>
      </c>
      <c r="J149" s="16">
        <f t="shared" si="35"/>
        <v>15.94</v>
      </c>
      <c r="K149" s="16">
        <f t="shared" si="35"/>
        <v>131.06</v>
      </c>
      <c r="L149" s="16">
        <v>127.42</v>
      </c>
      <c r="M149" s="16">
        <f>(K149-L149)/L149*100</f>
        <v>2.8566943964840688</v>
      </c>
      <c r="N149" s="106">
        <f>D149/D214*100</f>
        <v>1.2647175650470179</v>
      </c>
    </row>
    <row r="150" spans="1:14" ht="15" thickTop="1" thickBot="1">
      <c r="A150" s="263" t="s">
        <v>67</v>
      </c>
      <c r="B150" s="175" t="s">
        <v>19</v>
      </c>
      <c r="C150" s="31">
        <v>64.540459000000055</v>
      </c>
      <c r="D150" s="32">
        <v>727.88989500000002</v>
      </c>
      <c r="E150" s="32">
        <v>395.71084999999999</v>
      </c>
      <c r="F150" s="32">
        <f t="shared" si="36"/>
        <v>83.944891832003094</v>
      </c>
      <c r="G150" s="31">
        <v>5825</v>
      </c>
      <c r="H150" s="31">
        <v>496459.84103800001</v>
      </c>
      <c r="I150" s="31">
        <v>666</v>
      </c>
      <c r="J150" s="31">
        <v>43.223919999999993</v>
      </c>
      <c r="K150" s="31">
        <v>293.47434199999998</v>
      </c>
      <c r="L150" s="31">
        <v>395.02534600000001</v>
      </c>
      <c r="M150" s="32">
        <f>(K150-L150)/L150*100</f>
        <v>-25.707465363501015</v>
      </c>
      <c r="N150" s="109">
        <f t="shared" ref="N150:N155" si="37">D150/D202*100</f>
        <v>3.255506061634573</v>
      </c>
    </row>
    <row r="151" spans="1:14" ht="14.25" thickBot="1">
      <c r="A151" s="263"/>
      <c r="B151" s="175" t="s">
        <v>20</v>
      </c>
      <c r="C151" s="31">
        <v>22.646169000000015</v>
      </c>
      <c r="D151" s="32">
        <v>270.626102</v>
      </c>
      <c r="E151" s="31">
        <v>117.175923</v>
      </c>
      <c r="F151" s="32">
        <f t="shared" si="36"/>
        <v>130.95709004997553</v>
      </c>
      <c r="G151" s="31">
        <v>3009</v>
      </c>
      <c r="H151" s="31">
        <v>60180</v>
      </c>
      <c r="I151" s="31">
        <v>307</v>
      </c>
      <c r="J151" s="31">
        <v>28.358851999999999</v>
      </c>
      <c r="K151" s="31">
        <v>121.59268</v>
      </c>
      <c r="L151" s="31">
        <v>113.743358</v>
      </c>
      <c r="M151" s="31">
        <f>(K151-L151)/L151*100</f>
        <v>6.9009058093748212</v>
      </c>
      <c r="N151" s="105">
        <f t="shared" si="37"/>
        <v>3.6689010493756529</v>
      </c>
    </row>
    <row r="152" spans="1:14" ht="14.25" thickBot="1">
      <c r="A152" s="263"/>
      <c r="B152" s="175" t="s">
        <v>21</v>
      </c>
      <c r="C152" s="31">
        <v>0</v>
      </c>
      <c r="D152" s="32">
        <v>27.409578</v>
      </c>
      <c r="E152" s="31">
        <v>20.78097</v>
      </c>
      <c r="F152" s="32">
        <f t="shared" si="36"/>
        <v>31.897490829350122</v>
      </c>
      <c r="G152" s="31">
        <v>13</v>
      </c>
      <c r="H152" s="31">
        <v>32279.090142000001</v>
      </c>
      <c r="I152" s="31">
        <v>1</v>
      </c>
      <c r="J152" s="31">
        <v>0</v>
      </c>
      <c r="K152" s="31">
        <v>429.23840000000001</v>
      </c>
      <c r="L152" s="31">
        <v>10.727786999999999</v>
      </c>
      <c r="M152" s="31"/>
      <c r="N152" s="105">
        <f t="shared" si="37"/>
        <v>2.3043983900295153</v>
      </c>
    </row>
    <row r="153" spans="1:14" ht="14.25" thickBot="1">
      <c r="A153" s="263"/>
      <c r="B153" s="175" t="s">
        <v>22</v>
      </c>
      <c r="C153" s="31">
        <v>0.29622700000000002</v>
      </c>
      <c r="D153" s="32">
        <v>9.7872660000000007</v>
      </c>
      <c r="E153" s="31">
        <v>18.991417999999999</v>
      </c>
      <c r="F153" s="32">
        <f t="shared" si="36"/>
        <v>-48.464796046298382</v>
      </c>
      <c r="G153" s="31">
        <v>72</v>
      </c>
      <c r="H153" s="31">
        <v>55145.4</v>
      </c>
      <c r="I153" s="31">
        <v>3</v>
      </c>
      <c r="J153" s="31">
        <v>0.2205</v>
      </c>
      <c r="K153" s="31">
        <v>0.2205</v>
      </c>
      <c r="L153" s="31">
        <v>0.24299999999999999</v>
      </c>
      <c r="M153" s="31">
        <f>(K153-L153)/L153*100</f>
        <v>-9.259259259259256</v>
      </c>
      <c r="N153" s="105">
        <f t="shared" si="37"/>
        <v>2.9847339354165165</v>
      </c>
    </row>
    <row r="154" spans="1:14" ht="14.25" thickBot="1">
      <c r="A154" s="263"/>
      <c r="B154" s="175" t="s">
        <v>23</v>
      </c>
      <c r="C154" s="31">
        <v>0</v>
      </c>
      <c r="D154" s="32">
        <v>2.377354</v>
      </c>
      <c r="E154" s="31">
        <v>2.2075429999999998</v>
      </c>
      <c r="F154" s="32">
        <f t="shared" si="36"/>
        <v>7.6923076923076996</v>
      </c>
      <c r="G154" s="31">
        <v>14</v>
      </c>
      <c r="H154" s="31">
        <v>560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5">
        <f t="shared" si="37"/>
        <v>2.3666108889103192</v>
      </c>
    </row>
    <row r="155" spans="1:14" ht="14.25" thickBot="1">
      <c r="A155" s="263"/>
      <c r="B155" s="175" t="s">
        <v>24</v>
      </c>
      <c r="C155" s="31">
        <v>0.73981200000000058</v>
      </c>
      <c r="D155" s="32">
        <v>33.947474999999997</v>
      </c>
      <c r="E155" s="31">
        <v>19.810970999999999</v>
      </c>
      <c r="F155" s="32">
        <f t="shared" si="36"/>
        <v>71.356946613066057</v>
      </c>
      <c r="G155" s="31">
        <v>111</v>
      </c>
      <c r="H155" s="31">
        <v>28397.239882000002</v>
      </c>
      <c r="I155" s="31">
        <v>17</v>
      </c>
      <c r="J155" s="31">
        <v>2.6999999999999997</v>
      </c>
      <c r="K155" s="31">
        <v>5.9330999999999996</v>
      </c>
      <c r="L155" s="31">
        <v>6.1464970000000001</v>
      </c>
      <c r="M155" s="31"/>
      <c r="N155" s="105">
        <f t="shared" si="37"/>
        <v>1.031431204903672</v>
      </c>
    </row>
    <row r="156" spans="1:14" ht="14.25" thickBot="1">
      <c r="A156" s="263"/>
      <c r="B156" s="175" t="s">
        <v>25</v>
      </c>
      <c r="C156" s="31">
        <v>0</v>
      </c>
      <c r="D156" s="32">
        <v>0</v>
      </c>
      <c r="E156" s="33">
        <v>0</v>
      </c>
      <c r="F156" s="32"/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/>
      <c r="N156" s="105"/>
    </row>
    <row r="157" spans="1:14" ht="14.25" thickBot="1">
      <c r="A157" s="263"/>
      <c r="B157" s="175" t="s">
        <v>26</v>
      </c>
      <c r="C157" s="31">
        <v>5.4092059999999975</v>
      </c>
      <c r="D157" s="32">
        <v>87.173231999999999</v>
      </c>
      <c r="E157" s="31">
        <v>54.703212000000001</v>
      </c>
      <c r="F157" s="32">
        <f>(D157-E157)/E157*100</f>
        <v>59.356697372724653</v>
      </c>
      <c r="G157" s="31">
        <v>1950</v>
      </c>
      <c r="H157" s="31">
        <v>571308.30000000005</v>
      </c>
      <c r="I157" s="31">
        <v>98</v>
      </c>
      <c r="J157" s="31">
        <v>0.31117799999999995</v>
      </c>
      <c r="K157" s="31">
        <v>16.025389000000001</v>
      </c>
      <c r="L157" s="31">
        <v>19.321667999999999</v>
      </c>
      <c r="M157" s="31">
        <f>(K157-L157)/L157*100</f>
        <v>-17.060012624168881</v>
      </c>
      <c r="N157" s="105">
        <f>D157/D209*100</f>
        <v>3.3825067321475202</v>
      </c>
    </row>
    <row r="158" spans="1:14" ht="14.25" thickBot="1">
      <c r="A158" s="263"/>
      <c r="B158" s="175" t="s">
        <v>27</v>
      </c>
      <c r="C158" s="31">
        <v>0.22301999999999822</v>
      </c>
      <c r="D158" s="32">
        <v>36.293019999999999</v>
      </c>
      <c r="E158" s="31">
        <v>0</v>
      </c>
      <c r="F158" s="32" t="e">
        <f>(D158-E158)/E158*100</f>
        <v>#DIV/0!</v>
      </c>
      <c r="G158" s="31">
        <v>13</v>
      </c>
      <c r="H158" s="31">
        <v>16948.583606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5">
        <f>D158/D210*100</f>
        <v>11.940813159682843</v>
      </c>
    </row>
    <row r="159" spans="1:14" ht="14.25" thickBot="1">
      <c r="A159" s="263"/>
      <c r="B159" s="14" t="s">
        <v>28</v>
      </c>
      <c r="C159" s="31">
        <v>0</v>
      </c>
      <c r="D159" s="32">
        <v>0</v>
      </c>
      <c r="E159" s="34">
        <v>0</v>
      </c>
      <c r="F159" s="32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5"/>
    </row>
    <row r="160" spans="1:14" ht="14.25" thickBot="1">
      <c r="A160" s="263"/>
      <c r="B160" s="14" t="s">
        <v>29</v>
      </c>
      <c r="C160" s="31">
        <v>5.4730000000020596E-3</v>
      </c>
      <c r="D160" s="32">
        <v>36.075473000000002</v>
      </c>
      <c r="E160" s="34">
        <v>0</v>
      </c>
      <c r="F160" s="32"/>
      <c r="G160" s="31">
        <v>12</v>
      </c>
      <c r="H160" s="31">
        <v>16938.099449000001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5"/>
    </row>
    <row r="161" spans="1:14" ht="14.25" thickBot="1">
      <c r="A161" s="263"/>
      <c r="B161" s="14" t="s">
        <v>30</v>
      </c>
      <c r="C161" s="31">
        <v>0.21754699999999999</v>
      </c>
      <c r="D161" s="32">
        <v>0.21754699999999999</v>
      </c>
      <c r="E161" s="34">
        <v>0</v>
      </c>
      <c r="F161" s="32"/>
      <c r="G161" s="31">
        <v>1</v>
      </c>
      <c r="H161" s="31">
        <v>10.484157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5"/>
    </row>
    <row r="162" spans="1:14" ht="14.25" thickBot="1">
      <c r="A162" s="264"/>
      <c r="B162" s="15" t="s">
        <v>31</v>
      </c>
      <c r="C162" s="16">
        <f t="shared" ref="C162:K162" si="38">C150+C152+C153+C154+C155+C156+C157+C158</f>
        <v>71.208724000000046</v>
      </c>
      <c r="D162" s="16">
        <f t="shared" si="38"/>
        <v>924.87781999999993</v>
      </c>
      <c r="E162" s="16">
        <v>512.20496400000002</v>
      </c>
      <c r="F162" s="16">
        <f t="shared" ref="F162:F168" si="39">(D162-E162)/E162*100</f>
        <v>80.567914214903993</v>
      </c>
      <c r="G162" s="16">
        <f t="shared" si="38"/>
        <v>7998</v>
      </c>
      <c r="H162" s="16">
        <f t="shared" si="38"/>
        <v>1201098.4546680003</v>
      </c>
      <c r="I162" s="16">
        <f t="shared" si="38"/>
        <v>785</v>
      </c>
      <c r="J162" s="16">
        <f t="shared" si="38"/>
        <v>46.455597999999995</v>
      </c>
      <c r="K162" s="16">
        <f t="shared" si="38"/>
        <v>744.89173099999994</v>
      </c>
      <c r="L162" s="16">
        <v>431.46429799999999</v>
      </c>
      <c r="M162" s="16">
        <f t="shared" ref="M162:M164" si="40">(K162-L162)/L162*100</f>
        <v>72.642727208914977</v>
      </c>
      <c r="N162" s="106">
        <f>D162/D214*100</f>
        <v>2.4930926818628114</v>
      </c>
    </row>
    <row r="163" spans="1:14" ht="15" thickTop="1" thickBot="1">
      <c r="A163" s="265" t="s">
        <v>43</v>
      </c>
      <c r="B163" s="18" t="s">
        <v>19</v>
      </c>
      <c r="C163" s="91">
        <v>5.2</v>
      </c>
      <c r="D163" s="91">
        <v>90.11</v>
      </c>
      <c r="E163" s="91">
        <v>25.64</v>
      </c>
      <c r="F163" s="107">
        <f t="shared" si="39"/>
        <v>251.44305772230888</v>
      </c>
      <c r="G163" s="92">
        <v>605</v>
      </c>
      <c r="H163" s="92">
        <v>45266.14</v>
      </c>
      <c r="I163" s="92">
        <v>45</v>
      </c>
      <c r="J163" s="92">
        <v>1.18</v>
      </c>
      <c r="K163" s="92">
        <v>84.34</v>
      </c>
      <c r="L163" s="92">
        <v>348.08</v>
      </c>
      <c r="M163" s="34">
        <f t="shared" si="40"/>
        <v>-75.769937945299944</v>
      </c>
      <c r="N163" s="108">
        <f t="shared" ref="N163:N168" si="41">D163/D202*100</f>
        <v>0.4030192660029871</v>
      </c>
    </row>
    <row r="164" spans="1:14" ht="14.25" thickBot="1">
      <c r="A164" s="263"/>
      <c r="B164" s="175" t="s">
        <v>20</v>
      </c>
      <c r="C164" s="92">
        <v>2.37</v>
      </c>
      <c r="D164" s="92">
        <v>41.96</v>
      </c>
      <c r="E164" s="92">
        <v>6.62</v>
      </c>
      <c r="F164" s="32">
        <f t="shared" si="39"/>
        <v>533.83685800604235</v>
      </c>
      <c r="G164" s="92">
        <v>279</v>
      </c>
      <c r="H164" s="92">
        <v>5580</v>
      </c>
      <c r="I164" s="92">
        <v>25</v>
      </c>
      <c r="J164" s="92">
        <v>0.82</v>
      </c>
      <c r="K164" s="92">
        <v>40.71</v>
      </c>
      <c r="L164" s="92">
        <v>45.91</v>
      </c>
      <c r="M164" s="34">
        <f t="shared" si="40"/>
        <v>-11.326508385972547</v>
      </c>
      <c r="N164" s="105">
        <f t="shared" si="41"/>
        <v>0.56885528370726923</v>
      </c>
    </row>
    <row r="165" spans="1:14" ht="14.25" thickBot="1">
      <c r="A165" s="263"/>
      <c r="B165" s="175" t="s">
        <v>21</v>
      </c>
      <c r="C165" s="92">
        <v>0</v>
      </c>
      <c r="D165" s="92">
        <v>0</v>
      </c>
      <c r="E165" s="92">
        <v>0</v>
      </c>
      <c r="F165" s="32" t="e">
        <f t="shared" si="39"/>
        <v>#DIV/0!</v>
      </c>
      <c r="G165" s="92">
        <v>0</v>
      </c>
      <c r="H165" s="92">
        <v>0</v>
      </c>
      <c r="I165" s="92">
        <v>0</v>
      </c>
      <c r="J165" s="92">
        <v>0</v>
      </c>
      <c r="K165" s="92">
        <v>0</v>
      </c>
      <c r="L165" s="92">
        <v>0</v>
      </c>
      <c r="M165" s="34"/>
      <c r="N165" s="105">
        <f t="shared" si="41"/>
        <v>0</v>
      </c>
    </row>
    <row r="166" spans="1:14" ht="14.25" thickBot="1">
      <c r="A166" s="263"/>
      <c r="B166" s="175" t="s">
        <v>22</v>
      </c>
      <c r="C166" s="92">
        <v>0.03</v>
      </c>
      <c r="D166" s="92">
        <v>0.12</v>
      </c>
      <c r="E166" s="92">
        <v>0.19</v>
      </c>
      <c r="F166" s="32">
        <f t="shared" si="39"/>
        <v>-36.842105263157897</v>
      </c>
      <c r="G166" s="92">
        <v>15</v>
      </c>
      <c r="H166" s="92">
        <v>303.5</v>
      </c>
      <c r="I166" s="92">
        <v>0</v>
      </c>
      <c r="J166" s="92">
        <v>0</v>
      </c>
      <c r="K166" s="92">
        <v>0</v>
      </c>
      <c r="L166" s="92">
        <v>0</v>
      </c>
      <c r="M166" s="34"/>
      <c r="N166" s="105">
        <f t="shared" si="41"/>
        <v>3.6595313977364256E-2</v>
      </c>
    </row>
    <row r="167" spans="1:14" ht="14.25" thickBot="1">
      <c r="A167" s="263"/>
      <c r="B167" s="175" t="s">
        <v>23</v>
      </c>
      <c r="C167" s="92">
        <v>0</v>
      </c>
      <c r="D167" s="92">
        <v>0</v>
      </c>
      <c r="E167" s="92">
        <v>0</v>
      </c>
      <c r="F167" s="32" t="e">
        <f t="shared" si="39"/>
        <v>#DIV/0!</v>
      </c>
      <c r="G167" s="92">
        <v>0</v>
      </c>
      <c r="H167" s="92">
        <v>0</v>
      </c>
      <c r="I167" s="92">
        <v>0</v>
      </c>
      <c r="J167" s="92">
        <v>0</v>
      </c>
      <c r="K167" s="92">
        <v>0</v>
      </c>
      <c r="L167" s="92">
        <v>18.32</v>
      </c>
      <c r="M167" s="34">
        <f>(K167-L167)/L167*100</f>
        <v>-100</v>
      </c>
      <c r="N167" s="105">
        <f t="shared" si="41"/>
        <v>0</v>
      </c>
    </row>
    <row r="168" spans="1:14" ht="14.25" thickBot="1">
      <c r="A168" s="263"/>
      <c r="B168" s="175" t="s">
        <v>24</v>
      </c>
      <c r="C168" s="92">
        <v>0</v>
      </c>
      <c r="D168" s="92">
        <v>0</v>
      </c>
      <c r="E168" s="92">
        <v>12.64</v>
      </c>
      <c r="F168" s="32">
        <f t="shared" si="39"/>
        <v>-100</v>
      </c>
      <c r="G168" s="92">
        <v>0</v>
      </c>
      <c r="H168" s="92">
        <v>0</v>
      </c>
      <c r="I168" s="92">
        <v>0</v>
      </c>
      <c r="J168" s="92">
        <v>0</v>
      </c>
      <c r="K168" s="92">
        <v>0</v>
      </c>
      <c r="L168" s="92">
        <v>0.21</v>
      </c>
      <c r="M168" s="34"/>
      <c r="N168" s="105">
        <f t="shared" si="41"/>
        <v>0</v>
      </c>
    </row>
    <row r="169" spans="1:14" ht="14.25" thickBot="1">
      <c r="A169" s="263"/>
      <c r="B169" s="175" t="s">
        <v>25</v>
      </c>
      <c r="C169" s="92">
        <v>22.37</v>
      </c>
      <c r="D169" s="92">
        <v>35.51</v>
      </c>
      <c r="E169" s="92">
        <v>33.619999999999997</v>
      </c>
      <c r="F169" s="32"/>
      <c r="G169" s="92">
        <v>5</v>
      </c>
      <c r="H169" s="92">
        <v>670</v>
      </c>
      <c r="I169" s="92">
        <v>3</v>
      </c>
      <c r="J169" s="92">
        <v>38.07</v>
      </c>
      <c r="K169" s="92">
        <v>38.549999999999997</v>
      </c>
      <c r="L169" s="92">
        <v>103.41</v>
      </c>
      <c r="M169" s="34"/>
      <c r="N169" s="105"/>
    </row>
    <row r="170" spans="1:14" ht="14.25" thickBot="1">
      <c r="A170" s="263"/>
      <c r="B170" s="175" t="s">
        <v>26</v>
      </c>
      <c r="C170" s="92">
        <v>0.02</v>
      </c>
      <c r="D170" s="92">
        <v>0.37</v>
      </c>
      <c r="E170" s="92">
        <v>8.74</v>
      </c>
      <c r="F170" s="32">
        <f>(D170-E170)/E170*100</f>
        <v>-95.766590389016031</v>
      </c>
      <c r="G170" s="92">
        <v>43</v>
      </c>
      <c r="H170" s="92">
        <v>1764.24</v>
      </c>
      <c r="I170" s="92">
        <v>1</v>
      </c>
      <c r="J170" s="92">
        <v>0.06</v>
      </c>
      <c r="K170" s="92">
        <v>0.06</v>
      </c>
      <c r="L170" s="92">
        <v>0.13</v>
      </c>
      <c r="M170" s="34">
        <f>(K170-L170)/L170*100</f>
        <v>-53.846153846153854</v>
      </c>
      <c r="N170" s="105">
        <f>D170/D209*100</f>
        <v>1.4356786621087794E-2</v>
      </c>
    </row>
    <row r="171" spans="1:14" ht="14.25" thickBot="1">
      <c r="A171" s="263"/>
      <c r="B171" s="175" t="s">
        <v>27</v>
      </c>
      <c r="C171" s="94">
        <v>0</v>
      </c>
      <c r="D171" s="94">
        <v>1.61</v>
      </c>
      <c r="E171" s="94">
        <v>0</v>
      </c>
      <c r="F171" s="32" t="e">
        <f>(D171-E171)/E171*100</f>
        <v>#DIV/0!</v>
      </c>
      <c r="G171" s="94">
        <v>3</v>
      </c>
      <c r="H171" s="94">
        <v>1705</v>
      </c>
      <c r="I171" s="94">
        <v>0</v>
      </c>
      <c r="J171" s="94">
        <v>0</v>
      </c>
      <c r="K171" s="94">
        <v>0</v>
      </c>
      <c r="L171" s="94">
        <v>0</v>
      </c>
      <c r="M171" s="31"/>
      <c r="N171" s="105">
        <f>D171/D210*100</f>
        <v>0.529708169424572</v>
      </c>
    </row>
    <row r="172" spans="1:14" ht="14.25" thickBot="1">
      <c r="A172" s="263"/>
      <c r="B172" s="14" t="s">
        <v>28</v>
      </c>
      <c r="C172" s="94"/>
      <c r="D172" s="94"/>
      <c r="E172" s="94"/>
      <c r="F172" s="32"/>
      <c r="G172" s="23"/>
      <c r="H172" s="23"/>
      <c r="I172" s="23"/>
      <c r="J172" s="23"/>
      <c r="K172" s="23"/>
      <c r="L172" s="23"/>
      <c r="M172" s="31"/>
      <c r="N172" s="105"/>
    </row>
    <row r="173" spans="1:14" ht="14.25" thickBot="1">
      <c r="A173" s="263"/>
      <c r="B173" s="14" t="s">
        <v>29</v>
      </c>
      <c r="C173" s="31"/>
      <c r="D173" s="31"/>
      <c r="E173" s="31"/>
      <c r="F173" s="32"/>
      <c r="G173" s="31"/>
      <c r="H173" s="31"/>
      <c r="I173" s="31"/>
      <c r="J173" s="31"/>
      <c r="K173" s="31"/>
      <c r="L173" s="31"/>
      <c r="M173" s="31"/>
      <c r="N173" s="105"/>
    </row>
    <row r="174" spans="1:14" ht="14.25" thickBot="1">
      <c r="A174" s="263"/>
      <c r="B174" s="14" t="s">
        <v>30</v>
      </c>
      <c r="C174" s="31"/>
      <c r="D174" s="31"/>
      <c r="E174" s="31"/>
      <c r="F174" s="32"/>
      <c r="G174" s="31"/>
      <c r="H174" s="31"/>
      <c r="I174" s="31"/>
      <c r="J174" s="31"/>
      <c r="K174" s="31"/>
      <c r="L174" s="31"/>
      <c r="M174" s="31"/>
      <c r="N174" s="105"/>
    </row>
    <row r="175" spans="1:14" ht="14.25" thickBot="1">
      <c r="A175" s="264"/>
      <c r="B175" s="15" t="s">
        <v>31</v>
      </c>
      <c r="C175" s="16">
        <f t="shared" ref="C175:K175" si="42">C163+C165+C166+C167+C168+C169+C170+C171</f>
        <v>27.62</v>
      </c>
      <c r="D175" s="16">
        <f t="shared" si="42"/>
        <v>127.72000000000001</v>
      </c>
      <c r="E175" s="16">
        <v>80.83</v>
      </c>
      <c r="F175" s="16">
        <f>(D175-E175)/E175*100</f>
        <v>58.010639614004724</v>
      </c>
      <c r="G175" s="16">
        <f t="shared" si="42"/>
        <v>671</v>
      </c>
      <c r="H175" s="16">
        <f t="shared" si="42"/>
        <v>49708.88</v>
      </c>
      <c r="I175" s="16">
        <f t="shared" si="42"/>
        <v>49</v>
      </c>
      <c r="J175" s="16">
        <f t="shared" si="42"/>
        <v>39.31</v>
      </c>
      <c r="K175" s="16">
        <f t="shared" si="42"/>
        <v>122.95</v>
      </c>
      <c r="L175" s="16">
        <v>470.15</v>
      </c>
      <c r="M175" s="16">
        <f t="shared" ref="M175:M178" si="43">(K175-L175)/L175*100</f>
        <v>-73.848771668616394</v>
      </c>
      <c r="N175" s="106">
        <f>D175/D214*100</f>
        <v>0.34428093142888683</v>
      </c>
    </row>
    <row r="176" spans="1:14" ht="15" thickTop="1" thickBot="1">
      <c r="A176" s="263" t="s">
        <v>44</v>
      </c>
      <c r="B176" s="175" t="s">
        <v>19</v>
      </c>
      <c r="C176" s="34">
        <v>1.93</v>
      </c>
      <c r="D176" s="34">
        <v>23.82</v>
      </c>
      <c r="E176" s="34">
        <v>17.95</v>
      </c>
      <c r="F176" s="32">
        <f>(D176-E176)/E176*100</f>
        <v>32.701949860724241</v>
      </c>
      <c r="G176" s="34">
        <v>137</v>
      </c>
      <c r="H176" s="34">
        <v>13087</v>
      </c>
      <c r="I176" s="34">
        <v>11</v>
      </c>
      <c r="J176" s="34">
        <v>0.78</v>
      </c>
      <c r="K176" s="34">
        <v>9.4600000000000009</v>
      </c>
      <c r="L176" s="34">
        <v>0.83</v>
      </c>
      <c r="M176" s="31">
        <f t="shared" si="43"/>
        <v>1039.7590361445784</v>
      </c>
      <c r="N176" s="105">
        <f>D176/D202*100</f>
        <v>0.10653555561193155</v>
      </c>
    </row>
    <row r="177" spans="1:14" ht="14.25" thickBot="1">
      <c r="A177" s="263"/>
      <c r="B177" s="175" t="s">
        <v>20</v>
      </c>
      <c r="C177" s="34">
        <v>0.56999999999999995</v>
      </c>
      <c r="D177" s="34">
        <v>5.66</v>
      </c>
      <c r="E177" s="34">
        <v>4.6399999999999997</v>
      </c>
      <c r="F177" s="32">
        <f>(D177-E177)/E177*100</f>
        <v>21.982758620689665</v>
      </c>
      <c r="G177" s="34">
        <v>71</v>
      </c>
      <c r="H177" s="34">
        <v>1420</v>
      </c>
      <c r="I177" s="34">
        <v>4</v>
      </c>
      <c r="J177" s="34">
        <v>0.23</v>
      </c>
      <c r="K177" s="34">
        <v>0.55000000000000004</v>
      </c>
      <c r="L177" s="34">
        <v>0.51</v>
      </c>
      <c r="M177" s="31">
        <f t="shared" si="43"/>
        <v>7.8431372549019676</v>
      </c>
      <c r="N177" s="105">
        <f>D177/D203*100</f>
        <v>7.6733100709798469E-2</v>
      </c>
    </row>
    <row r="178" spans="1:14" ht="14.25" thickBot="1">
      <c r="A178" s="263"/>
      <c r="B178" s="175" t="s">
        <v>21</v>
      </c>
      <c r="C178" s="34"/>
      <c r="D178" s="34">
        <v>23.81</v>
      </c>
      <c r="E178" s="34">
        <v>35.35</v>
      </c>
      <c r="F178" s="32">
        <f>(D178-E178)/E178*100</f>
        <v>-32.644978783592649</v>
      </c>
      <c r="G178" s="34">
        <v>9</v>
      </c>
      <c r="H178" s="34">
        <v>30666.400000000001</v>
      </c>
      <c r="I178" s="34">
        <v>1</v>
      </c>
      <c r="J178" s="34"/>
      <c r="K178" s="34">
        <v>3.39</v>
      </c>
      <c r="L178" s="34"/>
      <c r="M178" s="31" t="e">
        <f t="shared" si="43"/>
        <v>#DIV/0!</v>
      </c>
      <c r="N178" s="105">
        <f>D178/D204*100</f>
        <v>2.0017719961468488</v>
      </c>
    </row>
    <row r="179" spans="1:14" ht="14.25" thickBot="1">
      <c r="A179" s="263"/>
      <c r="B179" s="175" t="s">
        <v>22</v>
      </c>
      <c r="C179" s="34"/>
      <c r="D179" s="34"/>
      <c r="E179" s="34"/>
      <c r="F179" s="32" t="e">
        <f>(D179-E179)/E179*100</f>
        <v>#DIV/0!</v>
      </c>
      <c r="G179" s="34"/>
      <c r="H179" s="34"/>
      <c r="I179" s="34"/>
      <c r="J179" s="34"/>
      <c r="K179" s="34"/>
      <c r="L179" s="34"/>
      <c r="M179" s="31"/>
      <c r="N179" s="105">
        <f>D179/D205*100</f>
        <v>0</v>
      </c>
    </row>
    <row r="180" spans="1:14" ht="14.25" thickBot="1">
      <c r="A180" s="263"/>
      <c r="B180" s="175" t="s">
        <v>23</v>
      </c>
      <c r="C180" s="34"/>
      <c r="D180" s="34"/>
      <c r="E180" s="34"/>
      <c r="F180" s="32"/>
      <c r="G180" s="34"/>
      <c r="H180" s="34"/>
      <c r="I180" s="34"/>
      <c r="J180" s="34"/>
      <c r="K180" s="34"/>
      <c r="L180" s="34"/>
      <c r="M180" s="31"/>
      <c r="N180" s="105"/>
    </row>
    <row r="181" spans="1:14" ht="14.25" thickBot="1">
      <c r="A181" s="263"/>
      <c r="B181" s="175" t="s">
        <v>24</v>
      </c>
      <c r="C181" s="34">
        <v>32.21</v>
      </c>
      <c r="D181" s="34">
        <v>600.08000000000004</v>
      </c>
      <c r="E181" s="34">
        <v>470.24</v>
      </c>
      <c r="F181" s="32">
        <f>(D181-E181)/E181*100</f>
        <v>27.611432460020417</v>
      </c>
      <c r="G181" s="34">
        <v>1704</v>
      </c>
      <c r="H181" s="34">
        <v>109520.2</v>
      </c>
      <c r="I181" s="34">
        <v>89</v>
      </c>
      <c r="J181" s="34">
        <v>0.74</v>
      </c>
      <c r="K181" s="34">
        <v>76.3</v>
      </c>
      <c r="L181" s="34">
        <v>125.43</v>
      </c>
      <c r="M181" s="31">
        <f>(K181-L181)/L181*100</f>
        <v>-39.169257753328559</v>
      </c>
      <c r="N181" s="105">
        <f>D181/D207*100</f>
        <v>18.232320295945296</v>
      </c>
    </row>
    <row r="182" spans="1:14" ht="14.25" thickBot="1">
      <c r="A182" s="263"/>
      <c r="B182" s="175" t="s">
        <v>25</v>
      </c>
      <c r="C182" s="34">
        <v>7.4</v>
      </c>
      <c r="D182" s="34">
        <v>1422.2</v>
      </c>
      <c r="E182" s="34">
        <v>937.08</v>
      </c>
      <c r="F182" s="32">
        <f>(D182-E182)/E182*100</f>
        <v>51.769325991377471</v>
      </c>
      <c r="G182" s="34">
        <v>222</v>
      </c>
      <c r="H182" s="34">
        <v>29051.03</v>
      </c>
      <c r="I182" s="34">
        <v>1644</v>
      </c>
      <c r="J182" s="34">
        <v>13.72</v>
      </c>
      <c r="K182" s="34">
        <v>178.78</v>
      </c>
      <c r="L182" s="34">
        <v>132.36000000000001</v>
      </c>
      <c r="M182" s="31">
        <f>(K182-L182)/L182*100</f>
        <v>35.071018434572366</v>
      </c>
      <c r="N182" s="105">
        <f>D182/D208*100</f>
        <v>20.467285259619057</v>
      </c>
    </row>
    <row r="183" spans="1:14" ht="14.25" thickBot="1">
      <c r="A183" s="263"/>
      <c r="B183" s="175" t="s">
        <v>26</v>
      </c>
      <c r="C183" s="34"/>
      <c r="D183" s="34">
        <v>2.85</v>
      </c>
      <c r="E183" s="34">
        <v>8.0299999999999994</v>
      </c>
      <c r="F183" s="32">
        <f>(D183-E183)/E183*100</f>
        <v>-64.508094645080945</v>
      </c>
      <c r="G183" s="34">
        <v>5</v>
      </c>
      <c r="H183" s="34">
        <v>2740.38</v>
      </c>
      <c r="I183" s="34"/>
      <c r="J183" s="34"/>
      <c r="K183" s="34"/>
      <c r="L183" s="34">
        <v>0.03</v>
      </c>
      <c r="M183" s="31"/>
      <c r="N183" s="105">
        <f>D183/D209*100</f>
        <v>0.11058605910837897</v>
      </c>
    </row>
    <row r="184" spans="1:14" ht="14.25" thickBot="1">
      <c r="A184" s="263"/>
      <c r="B184" s="175" t="s">
        <v>27</v>
      </c>
      <c r="C184" s="34"/>
      <c r="D184" s="34">
        <v>0.06</v>
      </c>
      <c r="E184" s="34">
        <v>0.46</v>
      </c>
      <c r="F184" s="31"/>
      <c r="G184" s="34">
        <v>2</v>
      </c>
      <c r="H184" s="34">
        <v>321</v>
      </c>
      <c r="I184" s="34"/>
      <c r="J184" s="34"/>
      <c r="K184" s="34"/>
      <c r="L184" s="34"/>
      <c r="M184" s="31"/>
      <c r="N184" s="105"/>
    </row>
    <row r="185" spans="1:14" ht="14.25" thickBot="1">
      <c r="A185" s="263"/>
      <c r="B185" s="14" t="s">
        <v>28</v>
      </c>
      <c r="C185" s="34"/>
      <c r="D185" s="34"/>
      <c r="E185" s="34"/>
      <c r="F185" s="31"/>
      <c r="G185" s="34"/>
      <c r="H185" s="34"/>
      <c r="I185" s="34"/>
      <c r="J185" s="34"/>
      <c r="K185" s="34"/>
      <c r="L185" s="34"/>
      <c r="M185" s="31"/>
      <c r="N185" s="105"/>
    </row>
    <row r="186" spans="1:14" ht="14.25" thickBot="1">
      <c r="A186" s="263"/>
      <c r="B186" s="14" t="s">
        <v>29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5"/>
    </row>
    <row r="187" spans="1:14" ht="14.25" thickBot="1">
      <c r="A187" s="263"/>
      <c r="B187" s="14" t="s">
        <v>30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5"/>
    </row>
    <row r="188" spans="1:14" ht="14.25" thickBot="1">
      <c r="A188" s="264"/>
      <c r="B188" s="15" t="s">
        <v>31</v>
      </c>
      <c r="C188" s="16">
        <f t="shared" ref="C188:K188" si="44">C176+C178+C179+C180+C181+C182+C183+C184</f>
        <v>41.54</v>
      </c>
      <c r="D188" s="16">
        <f t="shared" si="44"/>
        <v>2072.8199999999997</v>
      </c>
      <c r="E188" s="16">
        <v>1469.11</v>
      </c>
      <c r="F188" s="16">
        <f>(D188-E188)/E188*100</f>
        <v>41.093587273927739</v>
      </c>
      <c r="G188" s="16">
        <f t="shared" si="44"/>
        <v>2079</v>
      </c>
      <c r="H188" s="16">
        <f t="shared" si="44"/>
        <v>185386.01</v>
      </c>
      <c r="I188" s="16">
        <f t="shared" si="44"/>
        <v>1745</v>
      </c>
      <c r="J188" s="16">
        <f t="shared" si="44"/>
        <v>15.24</v>
      </c>
      <c r="K188" s="16">
        <f t="shared" si="44"/>
        <v>267.93</v>
      </c>
      <c r="L188" s="16">
        <v>258.64999999999998</v>
      </c>
      <c r="M188" s="16">
        <f>(K188-L188)/L188*100</f>
        <v>3.5878600425285256</v>
      </c>
      <c r="N188" s="106">
        <f>D188/D214*100</f>
        <v>5.5874757303822822</v>
      </c>
    </row>
    <row r="189" spans="1:14" ht="14.25" thickTop="1">
      <c r="A189" s="259" t="s">
        <v>47</v>
      </c>
      <c r="B189" s="175" t="s">
        <v>19</v>
      </c>
      <c r="C189" s="70">
        <v>28.11</v>
      </c>
      <c r="D189" s="70">
        <v>229</v>
      </c>
      <c r="E189" s="70">
        <v>165.63</v>
      </c>
      <c r="F189" s="34">
        <f>(D189-E189)/E189*100</f>
        <v>38.259977057296382</v>
      </c>
      <c r="G189" s="71">
        <v>1759</v>
      </c>
      <c r="H189" s="71">
        <v>152524.06</v>
      </c>
      <c r="I189" s="71">
        <v>196</v>
      </c>
      <c r="J189" s="71">
        <v>12.19</v>
      </c>
      <c r="K189" s="71">
        <v>121.59</v>
      </c>
      <c r="L189" s="71">
        <v>72.45</v>
      </c>
      <c r="M189" s="34">
        <f>(K189-L189)/L189*100</f>
        <v>67.826086956521735</v>
      </c>
      <c r="N189" s="110">
        <f>D189/D202*100</f>
        <v>1.0242083222137837</v>
      </c>
    </row>
    <row r="190" spans="1:14">
      <c r="A190" s="260"/>
      <c r="B190" s="175" t="s">
        <v>20</v>
      </c>
      <c r="C190" s="71">
        <v>9.24</v>
      </c>
      <c r="D190" s="71">
        <v>92.55</v>
      </c>
      <c r="E190" s="71">
        <v>26.67</v>
      </c>
      <c r="F190" s="31">
        <f>(D190-E190)/E190*100</f>
        <v>247.01912260967376</v>
      </c>
      <c r="G190" s="71">
        <v>861</v>
      </c>
      <c r="H190" s="71">
        <v>17180</v>
      </c>
      <c r="I190" s="71">
        <v>72</v>
      </c>
      <c r="J190" s="71">
        <v>6.5</v>
      </c>
      <c r="K190" s="71">
        <v>24.98</v>
      </c>
      <c r="L190" s="71">
        <v>6.01</v>
      </c>
      <c r="M190" s="31">
        <f>(K190-L190)/L190*100</f>
        <v>315.64059900166387</v>
      </c>
      <c r="N190" s="110">
        <f>D190/D203*100</f>
        <v>1.2547082103695844</v>
      </c>
    </row>
    <row r="191" spans="1:14">
      <c r="A191" s="260"/>
      <c r="B191" s="175" t="s">
        <v>21</v>
      </c>
      <c r="C191" s="71"/>
      <c r="D191" s="71"/>
      <c r="E191" s="71">
        <v>4.1900000000000004</v>
      </c>
      <c r="F191" s="31"/>
      <c r="G191" s="71"/>
      <c r="H191" s="71"/>
      <c r="I191" s="71"/>
      <c r="J191" s="71"/>
      <c r="K191" s="71"/>
      <c r="L191" s="71"/>
      <c r="M191" s="31"/>
      <c r="N191" s="110"/>
    </row>
    <row r="192" spans="1:14">
      <c r="A192" s="260"/>
      <c r="B192" s="175" t="s">
        <v>22</v>
      </c>
      <c r="C192" s="71"/>
      <c r="D192" s="71"/>
      <c r="E192" s="71"/>
      <c r="F192" s="31"/>
      <c r="G192" s="71"/>
      <c r="H192" s="71"/>
      <c r="I192" s="71"/>
      <c r="J192" s="71"/>
      <c r="K192" s="71"/>
      <c r="L192" s="71"/>
      <c r="M192" s="31"/>
      <c r="N192" s="110"/>
    </row>
    <row r="193" spans="1:14">
      <c r="A193" s="260"/>
      <c r="B193" s="175" t="s">
        <v>23</v>
      </c>
      <c r="C193" s="71"/>
      <c r="D193" s="71"/>
      <c r="E193" s="71"/>
      <c r="F193" s="31"/>
      <c r="G193" s="71"/>
      <c r="H193" s="71"/>
      <c r="I193" s="71"/>
      <c r="J193" s="71"/>
      <c r="K193" s="71"/>
      <c r="L193" s="71"/>
      <c r="M193" s="31"/>
      <c r="N193" s="110"/>
    </row>
    <row r="194" spans="1:14">
      <c r="A194" s="260"/>
      <c r="B194" s="175" t="s">
        <v>24</v>
      </c>
      <c r="C194" s="71"/>
      <c r="D194" s="71">
        <v>0.44</v>
      </c>
      <c r="E194" s="71">
        <v>5.65</v>
      </c>
      <c r="F194" s="31">
        <f>(D194-E194)/E194*100</f>
        <v>-92.212389380530965</v>
      </c>
      <c r="G194" s="71">
        <v>4</v>
      </c>
      <c r="H194" s="71">
        <v>570.29999999999995</v>
      </c>
      <c r="I194" s="71"/>
      <c r="J194" s="71"/>
      <c r="K194" s="71"/>
      <c r="L194" s="71"/>
      <c r="M194" s="31"/>
      <c r="N194" s="110">
        <f>D194/D207*100</f>
        <v>1.3368585738928027E-2</v>
      </c>
    </row>
    <row r="195" spans="1:14">
      <c r="A195" s="260"/>
      <c r="B195" s="175" t="s">
        <v>25</v>
      </c>
      <c r="C195" s="73"/>
      <c r="D195" s="73"/>
      <c r="E195" s="73"/>
      <c r="F195" s="31"/>
      <c r="G195" s="73"/>
      <c r="H195" s="73"/>
      <c r="I195" s="73"/>
      <c r="J195" s="73"/>
      <c r="K195" s="73"/>
      <c r="L195" s="73"/>
      <c r="M195" s="31"/>
      <c r="N195" s="110"/>
    </row>
    <row r="196" spans="1:14">
      <c r="A196" s="260"/>
      <c r="B196" s="175" t="s">
        <v>26</v>
      </c>
      <c r="C196" s="71">
        <v>0.06</v>
      </c>
      <c r="D196" s="71">
        <v>0.7</v>
      </c>
      <c r="E196" s="71">
        <v>3</v>
      </c>
      <c r="F196" s="31">
        <f>(D196-E196)/E196*100</f>
        <v>-76.666666666666657</v>
      </c>
      <c r="G196" s="71">
        <v>60</v>
      </c>
      <c r="H196" s="71">
        <v>2070.9299999999998</v>
      </c>
      <c r="I196" s="71"/>
      <c r="J196" s="71"/>
      <c r="K196" s="71"/>
      <c r="L196" s="71"/>
      <c r="M196" s="31"/>
      <c r="N196" s="110">
        <f>D196/D209*100</f>
        <v>2.7161488202057989E-2</v>
      </c>
    </row>
    <row r="197" spans="1:14">
      <c r="A197" s="260"/>
      <c r="B197" s="175" t="s">
        <v>27</v>
      </c>
      <c r="C197" s="71"/>
      <c r="D197" s="71"/>
      <c r="E197" s="71"/>
      <c r="F197" s="31"/>
      <c r="G197" s="71"/>
      <c r="H197" s="71"/>
      <c r="I197" s="71"/>
      <c r="J197" s="71"/>
      <c r="K197" s="71"/>
      <c r="L197" s="71"/>
      <c r="M197" s="31"/>
      <c r="N197" s="110"/>
    </row>
    <row r="198" spans="1:14">
      <c r="A198" s="260"/>
      <c r="B198" s="14" t="s">
        <v>28</v>
      </c>
      <c r="C198" s="74"/>
      <c r="D198" s="74"/>
      <c r="E198" s="74"/>
      <c r="F198" s="31"/>
      <c r="G198" s="74"/>
      <c r="H198" s="74"/>
      <c r="I198" s="74"/>
      <c r="J198" s="74"/>
      <c r="K198" s="74"/>
      <c r="L198" s="74"/>
      <c r="M198" s="31"/>
      <c r="N198" s="110"/>
    </row>
    <row r="199" spans="1:14">
      <c r="A199" s="260"/>
      <c r="B199" s="14" t="s">
        <v>29</v>
      </c>
      <c r="C199" s="74"/>
      <c r="D199" s="74"/>
      <c r="E199" s="74"/>
      <c r="F199" s="31"/>
      <c r="G199" s="74"/>
      <c r="H199" s="74"/>
      <c r="I199" s="74"/>
      <c r="J199" s="74"/>
      <c r="K199" s="74"/>
      <c r="L199" s="74"/>
      <c r="M199" s="31"/>
      <c r="N199" s="110"/>
    </row>
    <row r="200" spans="1:14">
      <c r="A200" s="260"/>
      <c r="B200" s="14" t="s">
        <v>30</v>
      </c>
      <c r="C200" s="74"/>
      <c r="D200" s="74"/>
      <c r="E200" s="74"/>
      <c r="F200" s="31"/>
      <c r="G200" s="74"/>
      <c r="H200" s="74"/>
      <c r="I200" s="74"/>
      <c r="J200" s="74"/>
      <c r="K200" s="74"/>
      <c r="L200" s="74"/>
      <c r="M200" s="31"/>
      <c r="N200" s="110"/>
    </row>
    <row r="201" spans="1:14" ht="14.25" thickBot="1">
      <c r="A201" s="261"/>
      <c r="B201" s="15" t="s">
        <v>31</v>
      </c>
      <c r="C201" s="16">
        <f t="shared" ref="C201:K201" si="45">C189+C191+C192+C193+C194+C195+C196+C197</f>
        <v>28.169999999999998</v>
      </c>
      <c r="D201" s="16">
        <f t="shared" si="45"/>
        <v>230.14</v>
      </c>
      <c r="E201" s="16">
        <v>178.47</v>
      </c>
      <c r="F201" s="16">
        <f t="shared" ref="F201:F214" si="46">(D201-E201)/E201*100</f>
        <v>28.951644534095362</v>
      </c>
      <c r="G201" s="16">
        <f t="shared" si="45"/>
        <v>1823</v>
      </c>
      <c r="H201" s="16">
        <f t="shared" si="45"/>
        <v>155165.28999999998</v>
      </c>
      <c r="I201" s="16">
        <f t="shared" si="45"/>
        <v>196</v>
      </c>
      <c r="J201" s="16">
        <f t="shared" si="45"/>
        <v>12.19</v>
      </c>
      <c r="K201" s="16">
        <f t="shared" si="45"/>
        <v>121.59</v>
      </c>
      <c r="L201" s="16">
        <v>72.45</v>
      </c>
      <c r="M201" s="16">
        <f>(K201-L201)/L201*100</f>
        <v>67.826086956521735</v>
      </c>
      <c r="N201" s="106">
        <f>D201/D214*100</f>
        <v>0.62036340086943309</v>
      </c>
    </row>
    <row r="202" spans="1:14" ht="15" thickTop="1" thickBot="1">
      <c r="A202" s="274" t="s">
        <v>49</v>
      </c>
      <c r="B202" s="175" t="s">
        <v>19</v>
      </c>
      <c r="C202" s="32">
        <f>C7+C20+C33+C46+C59+C72+C85+C98+C111+C124+C137+C150+C163+C176+C189</f>
        <v>2194.4509869999993</v>
      </c>
      <c r="D202" s="32">
        <f>D7+D20+D33+D46+D59+D72+D85+D98+D111+D124+D137+D150+D163+D176+D189</f>
        <v>22358.732596999995</v>
      </c>
      <c r="E202" s="32">
        <f>E7+E20+E33+E46+E59+E72+E85+E98+E111+E124+E137+E150+E163+E176+E189</f>
        <v>19072.575855999999</v>
      </c>
      <c r="F202" s="32">
        <f t="shared" si="46"/>
        <v>17.229747915597937</v>
      </c>
      <c r="G202" s="32">
        <f t="shared" ref="G202:L213" si="47">G7+G20+G33+G46+G59+G72+G85+G98+G111+G124+G137+G150+G163+G176+G189</f>
        <v>162492</v>
      </c>
      <c r="H202" s="32">
        <f t="shared" si="47"/>
        <v>17255344.540883996</v>
      </c>
      <c r="I202" s="32">
        <f t="shared" si="47"/>
        <v>14835</v>
      </c>
      <c r="J202" s="32">
        <f t="shared" si="47"/>
        <v>1312.5929829999995</v>
      </c>
      <c r="K202" s="32">
        <f t="shared" si="47"/>
        <v>12345.225582999999</v>
      </c>
      <c r="L202" s="32">
        <f t="shared" si="47"/>
        <v>13007.186059</v>
      </c>
      <c r="M202" s="32">
        <f t="shared" ref="M202:M214" si="48">(K202-L202)/L202*100</f>
        <v>-5.0891904905286802</v>
      </c>
      <c r="N202" s="109">
        <f>D202/D214*100</f>
        <v>60.270006921896112</v>
      </c>
    </row>
    <row r="203" spans="1:14" ht="14.25" thickBot="1">
      <c r="A203" s="263"/>
      <c r="B203" s="175" t="s">
        <v>20</v>
      </c>
      <c r="C203" s="32">
        <f t="shared" ref="C203:E213" si="49">C8+C21+C34+C47+C60+C73+C86+C99+C112+C125+C138+C151+C164+C177+C190</f>
        <v>702.02037200000018</v>
      </c>
      <c r="D203" s="32">
        <f t="shared" si="49"/>
        <v>7376.2169749999994</v>
      </c>
      <c r="E203" s="32">
        <f t="shared" si="49"/>
        <v>4785.2380930000008</v>
      </c>
      <c r="F203" s="31">
        <f t="shared" si="46"/>
        <v>54.145244847694521</v>
      </c>
      <c r="G203" s="32">
        <f>G8+G21+G34+G47+G60+G73+G86+G99+G112+G125+G138+G151+G164+G177+G190</f>
        <v>86581</v>
      </c>
      <c r="H203" s="32">
        <f>H8+H21+H34+H47+H60+H73+H86+H99+H112+H125+H138+H151+H164+H177+H190</f>
        <v>1731240</v>
      </c>
      <c r="I203" s="32">
        <f t="shared" si="47"/>
        <v>8397</v>
      </c>
      <c r="J203" s="32">
        <f t="shared" si="47"/>
        <v>519.56449199999997</v>
      </c>
      <c r="K203" s="32">
        <f t="shared" si="47"/>
        <v>4392.2045339999995</v>
      </c>
      <c r="L203" s="32">
        <f t="shared" si="47"/>
        <v>4356.4144269999997</v>
      </c>
      <c r="M203" s="31">
        <f t="shared" si="48"/>
        <v>0.82154963903758571</v>
      </c>
      <c r="N203" s="105">
        <f>D203/D214*100</f>
        <v>19.883266916493621</v>
      </c>
    </row>
    <row r="204" spans="1:14" ht="14.25" thickBot="1">
      <c r="A204" s="263"/>
      <c r="B204" s="175" t="s">
        <v>21</v>
      </c>
      <c r="C204" s="32">
        <f t="shared" si="49"/>
        <v>71.726320999999899</v>
      </c>
      <c r="D204" s="32">
        <f t="shared" si="49"/>
        <v>1189.4461529999999</v>
      </c>
      <c r="E204" s="32">
        <f t="shared" si="49"/>
        <v>963.40244700000017</v>
      </c>
      <c r="F204" s="31">
        <f t="shared" si="46"/>
        <v>23.463061226789645</v>
      </c>
      <c r="G204" s="32">
        <f t="shared" ref="G204:H213" si="50">G9+G22+G35+G48+G61+G74+G87+G100+G113+G126+G139+G152+G165+G178+G191</f>
        <v>2451</v>
      </c>
      <c r="H204" s="32">
        <f>H9+H22+H35+H48+H61+H74+H87+H100+H113+H126+H139+H152+H165+H178+H191</f>
        <v>1109182.7604399999</v>
      </c>
      <c r="I204" s="32">
        <f t="shared" si="47"/>
        <v>154</v>
      </c>
      <c r="J204" s="32">
        <f t="shared" si="47"/>
        <v>15.485070000000006</v>
      </c>
      <c r="K204" s="32">
        <f t="shared" si="47"/>
        <v>775.71580299999994</v>
      </c>
      <c r="L204" s="32">
        <f t="shared" si="47"/>
        <v>2281.5886619999997</v>
      </c>
      <c r="M204" s="31">
        <f t="shared" si="48"/>
        <v>-66.001066891697235</v>
      </c>
      <c r="N204" s="105">
        <f>D204/D214*100</f>
        <v>3.2062608004959769</v>
      </c>
    </row>
    <row r="205" spans="1:14" ht="14.25" thickBot="1">
      <c r="A205" s="263"/>
      <c r="B205" s="175" t="s">
        <v>22</v>
      </c>
      <c r="C205" s="32">
        <f t="shared" si="49"/>
        <v>38.706603000000008</v>
      </c>
      <c r="D205" s="32">
        <f t="shared" si="49"/>
        <v>327.91083600000002</v>
      </c>
      <c r="E205" s="32">
        <f t="shared" si="49"/>
        <v>281.82750499999997</v>
      </c>
      <c r="F205" s="31">
        <f t="shared" si="46"/>
        <v>16.351608761536617</v>
      </c>
      <c r="G205" s="32">
        <f t="shared" si="50"/>
        <v>41760</v>
      </c>
      <c r="H205" s="32">
        <f t="shared" si="50"/>
        <v>518381.57025999995</v>
      </c>
      <c r="I205" s="32">
        <f t="shared" si="47"/>
        <v>1332</v>
      </c>
      <c r="J205" s="32">
        <f t="shared" si="47"/>
        <v>7.2496299999999936</v>
      </c>
      <c r="K205" s="32">
        <f t="shared" si="47"/>
        <v>138.46215000000001</v>
      </c>
      <c r="L205" s="32">
        <f t="shared" si="47"/>
        <v>76.630003000000002</v>
      </c>
      <c r="M205" s="31">
        <f t="shared" si="48"/>
        <v>80.689213857919341</v>
      </c>
      <c r="N205" s="105">
        <f>D205/D214*100</f>
        <v>0.88391362389371242</v>
      </c>
    </row>
    <row r="206" spans="1:14" ht="14.25" thickBot="1">
      <c r="A206" s="263"/>
      <c r="B206" s="175" t="s">
        <v>23</v>
      </c>
      <c r="C206" s="32">
        <f t="shared" si="49"/>
        <v>8.7817420400000099</v>
      </c>
      <c r="D206" s="32">
        <f t="shared" si="49"/>
        <v>100.45394497000001</v>
      </c>
      <c r="E206" s="32">
        <f t="shared" si="49"/>
        <v>79.268880999999993</v>
      </c>
      <c r="F206" s="31">
        <f t="shared" si="46"/>
        <v>26.725574655204248</v>
      </c>
      <c r="G206" s="32">
        <f t="shared" si="50"/>
        <v>3200</v>
      </c>
      <c r="H206" s="32">
        <f t="shared" si="50"/>
        <v>355952.58517752</v>
      </c>
      <c r="I206" s="32">
        <f t="shared" si="47"/>
        <v>17</v>
      </c>
      <c r="J206" s="32">
        <f t="shared" si="47"/>
        <v>1</v>
      </c>
      <c r="K206" s="32">
        <f t="shared" si="47"/>
        <v>50.144644999999997</v>
      </c>
      <c r="L206" s="32">
        <f t="shared" si="47"/>
        <v>26.882580000000001</v>
      </c>
      <c r="M206" s="31">
        <f t="shared" si="48"/>
        <v>86.532114849095564</v>
      </c>
      <c r="N206" s="105">
        <f>D206/D214*100</f>
        <v>0.27078278844329584</v>
      </c>
    </row>
    <row r="207" spans="1:14" ht="14.25" thickBot="1">
      <c r="A207" s="263"/>
      <c r="B207" s="175" t="s">
        <v>24</v>
      </c>
      <c r="C207" s="32">
        <f t="shared" si="49"/>
        <v>-744.20846100000017</v>
      </c>
      <c r="D207" s="32">
        <f t="shared" si="49"/>
        <v>3291.2980369999996</v>
      </c>
      <c r="E207" s="32">
        <f t="shared" si="49"/>
        <v>3714.4805879999999</v>
      </c>
      <c r="F207" s="31">
        <f t="shared" si="46"/>
        <v>-11.39277863955283</v>
      </c>
      <c r="G207" s="32">
        <f t="shared" si="50"/>
        <v>7583</v>
      </c>
      <c r="H207" s="32">
        <f t="shared" si="50"/>
        <v>3048591.4564599996</v>
      </c>
      <c r="I207" s="32">
        <f t="shared" si="47"/>
        <v>494</v>
      </c>
      <c r="J207" s="32">
        <f t="shared" si="47"/>
        <v>106.22252600000003</v>
      </c>
      <c r="K207" s="32">
        <f t="shared" si="47"/>
        <v>1921.800414</v>
      </c>
      <c r="L207" s="32">
        <f t="shared" si="47"/>
        <v>1603.4252610000001</v>
      </c>
      <c r="M207" s="31">
        <f t="shared" si="48"/>
        <v>19.855939702574009</v>
      </c>
      <c r="N207" s="105">
        <f>D207/D214*100</f>
        <v>8.8719946272191237</v>
      </c>
    </row>
    <row r="208" spans="1:14" ht="14.25" thickBot="1">
      <c r="A208" s="263"/>
      <c r="B208" s="175" t="s">
        <v>25</v>
      </c>
      <c r="C208" s="32">
        <f t="shared" si="49"/>
        <v>195.46928799999989</v>
      </c>
      <c r="D208" s="32">
        <f t="shared" si="49"/>
        <v>6948.6499159999994</v>
      </c>
      <c r="E208" s="32">
        <f t="shared" si="49"/>
        <v>5189.9693980000002</v>
      </c>
      <c r="F208" s="31">
        <f t="shared" si="46"/>
        <v>33.88614427433275</v>
      </c>
      <c r="G208" s="32">
        <f t="shared" si="50"/>
        <v>2664</v>
      </c>
      <c r="H208" s="32">
        <f t="shared" si="50"/>
        <v>142731.40480999998</v>
      </c>
      <c r="I208" s="32">
        <f t="shared" si="47"/>
        <v>3776</v>
      </c>
      <c r="J208" s="32">
        <f t="shared" si="47"/>
        <v>89.112508999999875</v>
      </c>
      <c r="K208" s="32">
        <f t="shared" si="47"/>
        <v>2357.0539950000007</v>
      </c>
      <c r="L208" s="32">
        <f t="shared" si="47"/>
        <v>1995.0207290000003</v>
      </c>
      <c r="M208" s="31">
        <f t="shared" si="48"/>
        <v>18.146842322859911</v>
      </c>
      <c r="N208" s="105">
        <f>D208/D214*100</f>
        <v>18.730720836624929</v>
      </c>
    </row>
    <row r="209" spans="1:14" ht="14.25" thickBot="1">
      <c r="A209" s="263"/>
      <c r="B209" s="175" t="s">
        <v>26</v>
      </c>
      <c r="C209" s="32">
        <f t="shared" si="49"/>
        <v>276.57799299999994</v>
      </c>
      <c r="D209" s="32">
        <f t="shared" si="49"/>
        <v>2577.1783740000001</v>
      </c>
      <c r="E209" s="32">
        <f t="shared" si="49"/>
        <v>2573.4131009999992</v>
      </c>
      <c r="F209" s="31">
        <f t="shared" si="46"/>
        <v>0.14631436354069022</v>
      </c>
      <c r="G209" s="32">
        <f t="shared" si="50"/>
        <v>107763</v>
      </c>
      <c r="H209" s="32">
        <f t="shared" si="50"/>
        <v>30327880.848999422</v>
      </c>
      <c r="I209" s="32">
        <f t="shared" si="47"/>
        <v>1882</v>
      </c>
      <c r="J209" s="32">
        <f t="shared" si="47"/>
        <v>68.043594999999968</v>
      </c>
      <c r="K209" s="32">
        <f t="shared" si="47"/>
        <v>643.550568</v>
      </c>
      <c r="L209" s="32">
        <f t="shared" si="47"/>
        <v>726.76995199999999</v>
      </c>
      <c r="M209" s="31">
        <f t="shared" si="48"/>
        <v>-11.450581270041278</v>
      </c>
      <c r="N209" s="105">
        <f>D209/D214*100</f>
        <v>6.9470198172494833</v>
      </c>
    </row>
    <row r="210" spans="1:14" ht="14.25" thickBot="1">
      <c r="A210" s="263"/>
      <c r="B210" s="175" t="s">
        <v>27</v>
      </c>
      <c r="C210" s="32">
        <f t="shared" si="49"/>
        <v>8.6102229999999977</v>
      </c>
      <c r="D210" s="32">
        <f t="shared" si="49"/>
        <v>303.94094200000001</v>
      </c>
      <c r="E210" s="32">
        <f t="shared" si="49"/>
        <v>387.91845999999998</v>
      </c>
      <c r="F210" s="31">
        <f t="shared" si="46"/>
        <v>-21.648239684185171</v>
      </c>
      <c r="G210" s="32">
        <f t="shared" si="50"/>
        <v>152</v>
      </c>
      <c r="H210" s="32">
        <f t="shared" si="50"/>
        <v>114799.02972628</v>
      </c>
      <c r="I210" s="32">
        <f t="shared" si="47"/>
        <v>2</v>
      </c>
      <c r="J210" s="32">
        <f t="shared" si="47"/>
        <v>1.5874999999999999</v>
      </c>
      <c r="K210" s="32">
        <f t="shared" si="47"/>
        <v>2.0105400000000002</v>
      </c>
      <c r="L210" s="32">
        <f t="shared" si="47"/>
        <v>6.3800000000000008</v>
      </c>
      <c r="M210" s="31">
        <f t="shared" si="48"/>
        <v>-68.486833855799361</v>
      </c>
      <c r="N210" s="105">
        <f>D210/D214*100</f>
        <v>0.81930058417736662</v>
      </c>
    </row>
    <row r="211" spans="1:14" ht="14.25" thickBot="1">
      <c r="A211" s="263"/>
      <c r="B211" s="14" t="s">
        <v>28</v>
      </c>
      <c r="C211" s="32">
        <f t="shared" si="49"/>
        <v>0</v>
      </c>
      <c r="D211" s="32">
        <f t="shared" si="49"/>
        <v>122.61318799999999</v>
      </c>
      <c r="E211" s="32">
        <f t="shared" si="49"/>
        <v>121.04586399999999</v>
      </c>
      <c r="F211" s="31">
        <f t="shared" si="46"/>
        <v>1.2948183012680212</v>
      </c>
      <c r="G211" s="32">
        <f t="shared" si="50"/>
        <v>31</v>
      </c>
      <c r="H211" s="32">
        <f t="shared" si="50"/>
        <v>28923.99</v>
      </c>
      <c r="I211" s="32">
        <f t="shared" si="47"/>
        <v>0</v>
      </c>
      <c r="J211" s="32">
        <f t="shared" si="47"/>
        <v>0</v>
      </c>
      <c r="K211" s="32">
        <f t="shared" si="47"/>
        <v>0</v>
      </c>
      <c r="L211" s="32">
        <f t="shared" si="47"/>
        <v>3.6790929999999999</v>
      </c>
      <c r="M211" s="31">
        <f t="shared" si="48"/>
        <v>-100</v>
      </c>
      <c r="N211" s="105">
        <f>D211/D214*100</f>
        <v>0.33051505300740058</v>
      </c>
    </row>
    <row r="212" spans="1:14" ht="14.25" thickBot="1">
      <c r="A212" s="263"/>
      <c r="B212" s="14" t="s">
        <v>29</v>
      </c>
      <c r="C212" s="32">
        <f t="shared" si="49"/>
        <v>5.4730000000020596E-3</v>
      </c>
      <c r="D212" s="32">
        <f t="shared" si="49"/>
        <v>54.205837000000002</v>
      </c>
      <c r="E212" s="32">
        <f t="shared" si="49"/>
        <v>26.508894000000002</v>
      </c>
      <c r="F212" s="31">
        <f t="shared" si="46"/>
        <v>104.48169961372209</v>
      </c>
      <c r="G212" s="32">
        <f t="shared" si="50"/>
        <v>28</v>
      </c>
      <c r="H212" s="32">
        <f t="shared" si="50"/>
        <v>22228.565957000003</v>
      </c>
      <c r="I212" s="32">
        <f t="shared" si="47"/>
        <v>1</v>
      </c>
      <c r="J212" s="32">
        <f t="shared" si="47"/>
        <v>1.5874999999999999</v>
      </c>
      <c r="K212" s="32">
        <f t="shared" si="47"/>
        <v>2.0105400000000002</v>
      </c>
      <c r="L212" s="32">
        <f t="shared" si="47"/>
        <v>2.7</v>
      </c>
      <c r="M212" s="31">
        <f t="shared" si="48"/>
        <v>-25.53555555555555</v>
      </c>
      <c r="N212" s="105">
        <f>D212/D214*100</f>
        <v>0.14611678712216108</v>
      </c>
    </row>
    <row r="213" spans="1:14" ht="14.25" thickBot="1">
      <c r="A213" s="263"/>
      <c r="B213" s="14" t="s">
        <v>30</v>
      </c>
      <c r="C213" s="32">
        <f t="shared" si="49"/>
        <v>8.6078069999999993</v>
      </c>
      <c r="D213" s="32">
        <f t="shared" si="49"/>
        <v>124.597983</v>
      </c>
      <c r="E213" s="32">
        <f t="shared" si="49"/>
        <v>231.35936900000002</v>
      </c>
      <c r="F213" s="31">
        <f t="shared" si="46"/>
        <v>-46.145261573565236</v>
      </c>
      <c r="G213" s="32">
        <f t="shared" si="50"/>
        <v>81</v>
      </c>
      <c r="H213" s="32">
        <f t="shared" si="50"/>
        <v>61289.363772249999</v>
      </c>
      <c r="I213" s="32">
        <f t="shared" si="47"/>
        <v>1</v>
      </c>
      <c r="J213" s="32">
        <f t="shared" si="47"/>
        <v>0</v>
      </c>
      <c r="K213" s="32">
        <f t="shared" si="47"/>
        <v>0</v>
      </c>
      <c r="L213" s="32">
        <f t="shared" si="47"/>
        <v>0</v>
      </c>
      <c r="M213" s="31" t="e">
        <f t="shared" si="48"/>
        <v>#DIV/0!</v>
      </c>
      <c r="N213" s="105">
        <f>D213/D214*100</f>
        <v>0.33586524930629974</v>
      </c>
    </row>
    <row r="214" spans="1:14" ht="14.25" thickBot="1">
      <c r="A214" s="278"/>
      <c r="B214" s="35" t="s">
        <v>31</v>
      </c>
      <c r="C214" s="36">
        <f t="shared" ref="C214:L214" si="51">C202+C204+C205+C206+C207+C208+C209+C210</f>
        <v>2050.1146960399992</v>
      </c>
      <c r="D214" s="36">
        <f t="shared" si="51"/>
        <v>37097.610799969996</v>
      </c>
      <c r="E214" s="36">
        <f>E202+E204+E205+E206+E207+E208+E209+E210</f>
        <v>32262.856236</v>
      </c>
      <c r="F214" s="36">
        <f t="shared" si="46"/>
        <v>14.985513150491652</v>
      </c>
      <c r="G214" s="36">
        <f t="shared" si="51"/>
        <v>328065</v>
      </c>
      <c r="H214" s="36">
        <f t="shared" si="51"/>
        <v>52872864.196757212</v>
      </c>
      <c r="I214" s="36">
        <f t="shared" si="51"/>
        <v>22492</v>
      </c>
      <c r="J214" s="36">
        <f t="shared" si="51"/>
        <v>1601.2938129999993</v>
      </c>
      <c r="K214" s="36">
        <f t="shared" si="51"/>
        <v>18233.963697999996</v>
      </c>
      <c r="L214" s="36">
        <f t="shared" si="51"/>
        <v>19723.883245999998</v>
      </c>
      <c r="M214" s="36">
        <f t="shared" si="48"/>
        <v>-7.5538854566184739</v>
      </c>
      <c r="N214" s="111">
        <f>D214/D214*100</f>
        <v>100</v>
      </c>
    </row>
    <row r="219" spans="1:14">
      <c r="A219" s="223" t="s">
        <v>127</v>
      </c>
      <c r="B219" s="223"/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</row>
    <row r="220" spans="1:14">
      <c r="A220" s="223"/>
      <c r="B220" s="223"/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</row>
    <row r="221" spans="1:14" ht="14.25" thickBot="1">
      <c r="A221" s="262" t="str">
        <f>A3</f>
        <v>财字3号表                                             （2022年1-10月）                                           单位：万元</v>
      </c>
      <c r="B221" s="262"/>
      <c r="C221" s="262"/>
      <c r="D221" s="262"/>
      <c r="E221" s="262"/>
      <c r="F221" s="262"/>
      <c r="G221" s="262"/>
      <c r="H221" s="262"/>
      <c r="I221" s="262"/>
      <c r="J221" s="262"/>
      <c r="K221" s="262"/>
      <c r="L221" s="262"/>
      <c r="M221" s="262"/>
      <c r="N221" s="262"/>
    </row>
    <row r="222" spans="1:14" ht="14.25" thickBot="1">
      <c r="A222" s="279" t="s">
        <v>2</v>
      </c>
      <c r="B222" s="37" t="s">
        <v>3</v>
      </c>
      <c r="C222" s="230" t="s">
        <v>4</v>
      </c>
      <c r="D222" s="230"/>
      <c r="E222" s="230"/>
      <c r="F222" s="266"/>
      <c r="G222" s="225" t="s">
        <v>5</v>
      </c>
      <c r="H222" s="266"/>
      <c r="I222" s="225" t="s">
        <v>6</v>
      </c>
      <c r="J222" s="231"/>
      <c r="K222" s="231"/>
      <c r="L222" s="231"/>
      <c r="M222" s="231"/>
      <c r="N222" s="283" t="s">
        <v>7</v>
      </c>
    </row>
    <row r="223" spans="1:14" ht="14.25" thickBot="1">
      <c r="A223" s="279"/>
      <c r="B223" s="24" t="s">
        <v>8</v>
      </c>
      <c r="C223" s="232" t="s">
        <v>9</v>
      </c>
      <c r="D223" s="232" t="s">
        <v>10</v>
      </c>
      <c r="E223" s="232" t="s">
        <v>11</v>
      </c>
      <c r="F223" s="209" t="s">
        <v>12</v>
      </c>
      <c r="G223" s="232" t="s">
        <v>13</v>
      </c>
      <c r="H223" s="226" t="s">
        <v>14</v>
      </c>
      <c r="I223" s="209" t="s">
        <v>13</v>
      </c>
      <c r="J223" s="267" t="s">
        <v>15</v>
      </c>
      <c r="K223" s="268"/>
      <c r="L223" s="269"/>
      <c r="M223" s="93" t="s">
        <v>12</v>
      </c>
      <c r="N223" s="284"/>
    </row>
    <row r="224" spans="1:14" ht="14.25" thickBot="1">
      <c r="A224" s="279"/>
      <c r="B224" s="38" t="s">
        <v>16</v>
      </c>
      <c r="C224" s="233"/>
      <c r="D224" s="233"/>
      <c r="E224" s="233"/>
      <c r="F224" s="213" t="s">
        <v>17</v>
      </c>
      <c r="G224" s="270"/>
      <c r="H224" s="226"/>
      <c r="I224" s="24" t="s">
        <v>18</v>
      </c>
      <c r="J224" s="211" t="s">
        <v>9</v>
      </c>
      <c r="K224" s="25" t="s">
        <v>10</v>
      </c>
      <c r="L224" s="211" t="s">
        <v>11</v>
      </c>
      <c r="M224" s="209" t="s">
        <v>17</v>
      </c>
      <c r="N224" s="112" t="s">
        <v>17</v>
      </c>
    </row>
    <row r="225" spans="1:14" ht="14.25" thickBot="1">
      <c r="A225" s="263"/>
      <c r="B225" s="175" t="s">
        <v>19</v>
      </c>
      <c r="C225" s="70">
        <v>308.88858800000003</v>
      </c>
      <c r="D225" s="70">
        <v>3755.4866069999998</v>
      </c>
      <c r="E225" s="70">
        <v>2880.4612710000001</v>
      </c>
      <c r="F225" s="31">
        <f t="shared" ref="F225:F236" si="52">(D225-E225)/E225*100</f>
        <v>30.377958725208622</v>
      </c>
      <c r="G225" s="74">
        <v>25941</v>
      </c>
      <c r="H225" s="74">
        <v>2564786.09</v>
      </c>
      <c r="I225" s="74">
        <v>2059</v>
      </c>
      <c r="J225" s="71">
        <v>155.31860499999993</v>
      </c>
      <c r="K225" s="71">
        <v>1436.925495</v>
      </c>
      <c r="L225" s="71">
        <v>1754.349158</v>
      </c>
      <c r="M225" s="31">
        <f t="shared" ref="M225:M236" si="53">(K225-L225)/L225*100</f>
        <v>-18.093528392140058</v>
      </c>
      <c r="N225" s="105">
        <f t="shared" ref="N225:N235" si="54">D225/D394*100</f>
        <v>34.320316227262154</v>
      </c>
    </row>
    <row r="226" spans="1:14" ht="14.25" thickBot="1">
      <c r="A226" s="263"/>
      <c r="B226" s="175" t="s">
        <v>20</v>
      </c>
      <c r="C226" s="70">
        <v>114.48983</v>
      </c>
      <c r="D226" s="70">
        <v>1266.846783</v>
      </c>
      <c r="E226" s="70">
        <v>838.46748400000001</v>
      </c>
      <c r="F226" s="31">
        <f t="shared" si="52"/>
        <v>51.090746770091798</v>
      </c>
      <c r="G226" s="74">
        <v>14953</v>
      </c>
      <c r="H226" s="74">
        <v>299060</v>
      </c>
      <c r="I226" s="74">
        <v>1200</v>
      </c>
      <c r="J226" s="71">
        <v>72.577478000000042</v>
      </c>
      <c r="K226" s="71">
        <v>598.75300800000002</v>
      </c>
      <c r="L226" s="71">
        <v>688.04349200000001</v>
      </c>
      <c r="M226" s="31">
        <f t="shared" si="53"/>
        <v>-12.977447652393462</v>
      </c>
      <c r="N226" s="105">
        <f t="shared" si="54"/>
        <v>33.211597582559094</v>
      </c>
    </row>
    <row r="227" spans="1:14" ht="14.25" thickBot="1">
      <c r="A227" s="263"/>
      <c r="B227" s="175" t="s">
        <v>21</v>
      </c>
      <c r="C227" s="70">
        <v>6.69849000000002</v>
      </c>
      <c r="D227" s="70">
        <v>180.31213399999999</v>
      </c>
      <c r="E227" s="70">
        <v>640.77068699999995</v>
      </c>
      <c r="F227" s="31">
        <f t="shared" si="52"/>
        <v>-71.860115067966575</v>
      </c>
      <c r="G227" s="74">
        <v>162</v>
      </c>
      <c r="H227" s="74">
        <v>141695.93</v>
      </c>
      <c r="I227" s="74">
        <v>8</v>
      </c>
      <c r="J227" s="71">
        <v>7.3008900000000025</v>
      </c>
      <c r="K227" s="71">
        <v>34.918579000000001</v>
      </c>
      <c r="L227" s="71">
        <v>475.77524899999997</v>
      </c>
      <c r="M227" s="31">
        <f t="shared" si="53"/>
        <v>-92.660698707342789</v>
      </c>
      <c r="N227" s="105">
        <f t="shared" si="54"/>
        <v>68.560176637761501</v>
      </c>
    </row>
    <row r="228" spans="1:14" ht="14.25" thickBot="1">
      <c r="A228" s="263"/>
      <c r="B228" s="175" t="s">
        <v>22</v>
      </c>
      <c r="C228" s="70">
        <v>6.9225890000000003</v>
      </c>
      <c r="D228" s="70">
        <v>129.359759</v>
      </c>
      <c r="E228" s="70">
        <v>71.073806000000005</v>
      </c>
      <c r="F228" s="31">
        <f t="shared" si="52"/>
        <v>82.007642871974511</v>
      </c>
      <c r="G228" s="74">
        <v>12365</v>
      </c>
      <c r="H228" s="74">
        <v>132993.32</v>
      </c>
      <c r="I228" s="74">
        <v>181</v>
      </c>
      <c r="J228" s="71">
        <v>6.2523000000000017</v>
      </c>
      <c r="K228" s="71">
        <v>28.3826</v>
      </c>
      <c r="L228" s="71">
        <v>27.0763</v>
      </c>
      <c r="M228" s="31">
        <f t="shared" si="53"/>
        <v>4.8245144277467764</v>
      </c>
      <c r="N228" s="105">
        <f t="shared" si="54"/>
        <v>50.649902577456039</v>
      </c>
    </row>
    <row r="229" spans="1:14" ht="14.25" thickBot="1">
      <c r="A229" s="263"/>
      <c r="B229" s="175" t="s">
        <v>23</v>
      </c>
      <c r="C229" s="70">
        <v>0.84434399999999998</v>
      </c>
      <c r="D229" s="70">
        <v>36.485173000000003</v>
      </c>
      <c r="E229" s="70">
        <v>16.822562999999999</v>
      </c>
      <c r="F229" s="31">
        <f t="shared" si="52"/>
        <v>116.88236804344263</v>
      </c>
      <c r="G229" s="74">
        <v>356</v>
      </c>
      <c r="H229" s="74">
        <v>53410.28</v>
      </c>
      <c r="I229" s="74">
        <v>0</v>
      </c>
      <c r="J229" s="71"/>
      <c r="K229" s="71"/>
      <c r="L229" s="71">
        <v>0</v>
      </c>
      <c r="M229" s="31" t="e">
        <f t="shared" si="53"/>
        <v>#DIV/0!</v>
      </c>
      <c r="N229" s="105">
        <f t="shared" si="54"/>
        <v>64.612640248034864</v>
      </c>
    </row>
    <row r="230" spans="1:14" ht="14.25" thickBot="1">
      <c r="A230" s="263"/>
      <c r="B230" s="175" t="s">
        <v>24</v>
      </c>
      <c r="C230" s="70">
        <v>38.124357000000003</v>
      </c>
      <c r="D230" s="70">
        <v>395.11425100000002</v>
      </c>
      <c r="E230" s="70">
        <v>246.25619</v>
      </c>
      <c r="F230" s="31">
        <f t="shared" si="52"/>
        <v>60.448454513975882</v>
      </c>
      <c r="G230" s="74">
        <v>6011</v>
      </c>
      <c r="H230" s="74">
        <v>885342.58</v>
      </c>
      <c r="I230" s="74">
        <v>82</v>
      </c>
      <c r="J230" s="71">
        <v>83.432088999999991</v>
      </c>
      <c r="K230" s="71">
        <v>258.47643499999998</v>
      </c>
      <c r="L230" s="71">
        <v>82.649038000000004</v>
      </c>
      <c r="M230" s="31">
        <f t="shared" si="53"/>
        <v>212.73979861689369</v>
      </c>
      <c r="N230" s="105">
        <f t="shared" si="54"/>
        <v>39.085492702125755</v>
      </c>
    </row>
    <row r="231" spans="1:14" ht="14.25" thickBot="1">
      <c r="A231" s="263"/>
      <c r="B231" s="175" t="s">
        <v>25</v>
      </c>
      <c r="C231" s="70">
        <v>44.284399999999998</v>
      </c>
      <c r="D231" s="70">
        <v>2149.9208100000001</v>
      </c>
      <c r="E231" s="70">
        <v>1760.4750429999999</v>
      </c>
      <c r="F231" s="31">
        <f t="shared" si="52"/>
        <v>22.121629531103792</v>
      </c>
      <c r="G231" s="74">
        <v>692</v>
      </c>
      <c r="H231" s="74">
        <v>77768.41</v>
      </c>
      <c r="I231" s="74">
        <v>2131</v>
      </c>
      <c r="J231" s="71">
        <v>252.85948799999994</v>
      </c>
      <c r="K231" s="71">
        <v>776.25923799999998</v>
      </c>
      <c r="L231" s="71">
        <v>846.74796700000002</v>
      </c>
      <c r="M231" s="31">
        <f t="shared" si="53"/>
        <v>-8.3246410676058975</v>
      </c>
      <c r="N231" s="105">
        <f t="shared" si="54"/>
        <v>40.494710151628723</v>
      </c>
    </row>
    <row r="232" spans="1:14" ht="14.25" thickBot="1">
      <c r="A232" s="263"/>
      <c r="B232" s="175" t="s">
        <v>26</v>
      </c>
      <c r="C232" s="70">
        <v>87.292663000000005</v>
      </c>
      <c r="D232" s="70">
        <v>565.29824699999995</v>
      </c>
      <c r="E232" s="70">
        <v>423.89931899999999</v>
      </c>
      <c r="F232" s="31">
        <f t="shared" si="52"/>
        <v>33.356724500894977</v>
      </c>
      <c r="G232" s="74">
        <v>50376</v>
      </c>
      <c r="H232" s="74">
        <v>3527507</v>
      </c>
      <c r="I232" s="74">
        <v>468</v>
      </c>
      <c r="J232" s="71">
        <v>34.535681999999994</v>
      </c>
      <c r="K232" s="71">
        <v>148.71345099999999</v>
      </c>
      <c r="L232" s="71">
        <v>69.702037000000004</v>
      </c>
      <c r="M232" s="31">
        <f t="shared" si="53"/>
        <v>113.35596117513751</v>
      </c>
      <c r="N232" s="105">
        <f t="shared" si="54"/>
        <v>33.480131738762907</v>
      </c>
    </row>
    <row r="233" spans="1:14" ht="14.25" thickBot="1">
      <c r="A233" s="263"/>
      <c r="B233" s="175" t="s">
        <v>27</v>
      </c>
      <c r="C233" s="11">
        <v>0</v>
      </c>
      <c r="D233" s="11">
        <v>9.0671429999999997</v>
      </c>
      <c r="E233" s="11">
        <v>23.23</v>
      </c>
      <c r="F233" s="31">
        <f t="shared" si="52"/>
        <v>-60.967959535083949</v>
      </c>
      <c r="G233" s="13">
        <v>9</v>
      </c>
      <c r="H233" s="13">
        <v>2399.17</v>
      </c>
      <c r="I233" s="13">
        <v>0</v>
      </c>
      <c r="J233" s="23"/>
      <c r="K233" s="23"/>
      <c r="L233" s="23"/>
      <c r="M233" s="31" t="e">
        <f t="shared" si="53"/>
        <v>#DIV/0!</v>
      </c>
      <c r="N233" s="105">
        <f t="shared" si="54"/>
        <v>20.760233389241829</v>
      </c>
    </row>
    <row r="234" spans="1:14" ht="14.25" thickBot="1">
      <c r="A234" s="263"/>
      <c r="B234" s="14" t="s">
        <v>28</v>
      </c>
      <c r="C234" s="11"/>
      <c r="D234" s="11"/>
      <c r="E234" s="11"/>
      <c r="F234" s="31" t="e">
        <f t="shared" si="52"/>
        <v>#DIV/0!</v>
      </c>
      <c r="G234" s="13"/>
      <c r="H234" s="13"/>
      <c r="I234" s="13"/>
      <c r="J234" s="23"/>
      <c r="K234" s="23"/>
      <c r="L234" s="23"/>
      <c r="M234" s="31" t="e">
        <f t="shared" si="53"/>
        <v>#DIV/0!</v>
      </c>
      <c r="N234" s="105" t="e">
        <f t="shared" si="54"/>
        <v>#DIV/0!</v>
      </c>
    </row>
    <row r="235" spans="1:14" ht="14.25" thickBot="1">
      <c r="A235" s="263"/>
      <c r="B235" s="14" t="s">
        <v>29</v>
      </c>
      <c r="C235" s="11"/>
      <c r="D235" s="11"/>
      <c r="E235" s="11">
        <v>4.0036930000000002</v>
      </c>
      <c r="F235" s="31">
        <f t="shared" si="52"/>
        <v>-100</v>
      </c>
      <c r="G235" s="13">
        <v>0</v>
      </c>
      <c r="H235" s="13">
        <v>0</v>
      </c>
      <c r="I235" s="13">
        <v>0</v>
      </c>
      <c r="J235" s="23"/>
      <c r="K235" s="23"/>
      <c r="L235" s="23"/>
      <c r="M235" s="31" t="e">
        <f t="shared" si="53"/>
        <v>#DIV/0!</v>
      </c>
      <c r="N235" s="105">
        <f t="shared" si="54"/>
        <v>0</v>
      </c>
    </row>
    <row r="236" spans="1:14" ht="14.25" thickBot="1">
      <c r="A236" s="263"/>
      <c r="B236" s="14" t="s">
        <v>30</v>
      </c>
      <c r="C236" s="11">
        <v>0</v>
      </c>
      <c r="D236" s="11">
        <v>9.0671429999999997</v>
      </c>
      <c r="E236" s="11">
        <v>18.874177</v>
      </c>
      <c r="F236" s="31">
        <f t="shared" si="52"/>
        <v>-51.960061622819367</v>
      </c>
      <c r="G236" s="13">
        <v>9</v>
      </c>
      <c r="H236" s="13">
        <v>2399.17</v>
      </c>
      <c r="I236" s="13">
        <v>0</v>
      </c>
      <c r="J236" s="23"/>
      <c r="K236" s="23"/>
      <c r="L236" s="23"/>
      <c r="M236" s="31" t="e">
        <f t="shared" si="53"/>
        <v>#DIV/0!</v>
      </c>
      <c r="N236" s="105">
        <f>D236/D405*100</f>
        <v>24.980129442801751</v>
      </c>
    </row>
    <row r="237" spans="1:14" ht="14.25" thickBot="1">
      <c r="A237" s="264"/>
      <c r="B237" s="15" t="s">
        <v>31</v>
      </c>
      <c r="C237" s="16">
        <f t="shared" ref="C237:K237" si="55">C225+C227+C228+C229+C230+C231+C232+C233</f>
        <v>493.05543100000006</v>
      </c>
      <c r="D237" s="16">
        <f t="shared" si="55"/>
        <v>7221.0441239999991</v>
      </c>
      <c r="E237" s="16">
        <v>6062.9888790000005</v>
      </c>
      <c r="F237" s="16">
        <f>(D237-E237)/E237*100</f>
        <v>19.100401932305747</v>
      </c>
      <c r="G237" s="16">
        <f t="shared" si="55"/>
        <v>95912</v>
      </c>
      <c r="H237" s="16">
        <f t="shared" si="55"/>
        <v>7385902.7799999993</v>
      </c>
      <c r="I237" s="16">
        <f t="shared" si="55"/>
        <v>4929</v>
      </c>
      <c r="J237" s="16">
        <f t="shared" si="55"/>
        <v>539.69905399999982</v>
      </c>
      <c r="K237" s="16">
        <f t="shared" si="55"/>
        <v>2683.6757979999998</v>
      </c>
      <c r="L237" s="16">
        <v>3256.2997489999998</v>
      </c>
      <c r="M237" s="16">
        <f t="shared" ref="M237:M239" si="56">(K237-L237)/L237*100</f>
        <v>-17.585111787569655</v>
      </c>
      <c r="N237" s="106">
        <f>D237/D406*100</f>
        <v>36.899488259623027</v>
      </c>
    </row>
    <row r="238" spans="1:14" ht="15" thickTop="1" thickBot="1">
      <c r="A238" s="263" t="s">
        <v>32</v>
      </c>
      <c r="B238" s="175" t="s">
        <v>19</v>
      </c>
      <c r="C238" s="19">
        <v>131.11000000000001</v>
      </c>
      <c r="D238" s="19">
        <v>1428.3</v>
      </c>
      <c r="E238" s="19">
        <v>1408.9909620000001</v>
      </c>
      <c r="F238" s="31">
        <f>(D238-E238)/E238*100</f>
        <v>1.3704160296806696</v>
      </c>
      <c r="G238" s="20">
        <v>11586</v>
      </c>
      <c r="H238" s="20">
        <v>1588515.7881</v>
      </c>
      <c r="I238" s="20">
        <v>908</v>
      </c>
      <c r="J238" s="19">
        <v>112.01844800000001</v>
      </c>
      <c r="K238" s="20">
        <v>586.85</v>
      </c>
      <c r="L238" s="20">
        <v>844.74647100000004</v>
      </c>
      <c r="M238" s="31">
        <f t="shared" si="56"/>
        <v>-30.5294523094847</v>
      </c>
      <c r="N238" s="105">
        <f>D238/D394*100</f>
        <v>13.052824519738337</v>
      </c>
    </row>
    <row r="239" spans="1:14" ht="14.25" thickBot="1">
      <c r="A239" s="263"/>
      <c r="B239" s="175" t="s">
        <v>20</v>
      </c>
      <c r="C239" s="20">
        <v>48.19</v>
      </c>
      <c r="D239" s="20">
        <v>503.55</v>
      </c>
      <c r="E239" s="20">
        <v>323.01403199999999</v>
      </c>
      <c r="F239" s="31">
        <f>(D239-E239)/E239*100</f>
        <v>55.891060484951325</v>
      </c>
      <c r="G239" s="20">
        <v>6056</v>
      </c>
      <c r="H239" s="20">
        <v>120900</v>
      </c>
      <c r="I239" s="20">
        <v>416</v>
      </c>
      <c r="J239" s="20">
        <v>37.701647000000001</v>
      </c>
      <c r="K239" s="20">
        <v>209.47</v>
      </c>
      <c r="L239" s="20">
        <v>243.85724200000001</v>
      </c>
      <c r="M239" s="31">
        <f t="shared" si="56"/>
        <v>-14.101382316133968</v>
      </c>
      <c r="N239" s="105">
        <f>D239/D395*100</f>
        <v>13.201043872957156</v>
      </c>
    </row>
    <row r="240" spans="1:14" ht="14.25" thickBot="1">
      <c r="A240" s="263"/>
      <c r="B240" s="175" t="s">
        <v>21</v>
      </c>
      <c r="C240" s="20">
        <v>-7.0000000000000007E-2</v>
      </c>
      <c r="D240" s="20">
        <v>9.49</v>
      </c>
      <c r="E240" s="20">
        <v>8.8039079999999998</v>
      </c>
      <c r="F240" s="31">
        <f>(D240-E240)/E240*100</f>
        <v>7.7930391821450247</v>
      </c>
      <c r="G240" s="20">
        <v>11</v>
      </c>
      <c r="H240" s="20">
        <v>16760.937399999999</v>
      </c>
      <c r="I240" s="20">
        <v>1</v>
      </c>
      <c r="J240" s="20"/>
      <c r="K240" s="20">
        <v>0.13</v>
      </c>
      <c r="L240" s="20">
        <v>1.1074999999999999</v>
      </c>
      <c r="M240" s="31"/>
      <c r="N240" s="105">
        <f>D240/D396*100</f>
        <v>3.6083876434647304</v>
      </c>
    </row>
    <row r="241" spans="1:14" ht="14.25" thickBot="1">
      <c r="A241" s="263"/>
      <c r="B241" s="175" t="s">
        <v>22</v>
      </c>
      <c r="C241" s="21">
        <v>7.84</v>
      </c>
      <c r="D241" s="21">
        <v>60.09</v>
      </c>
      <c r="E241" s="20">
        <v>21.402864000000001</v>
      </c>
      <c r="F241" s="31">
        <f>(D241-E241)/E241*100</f>
        <v>180.75681833982594</v>
      </c>
      <c r="G241" s="20">
        <v>7012</v>
      </c>
      <c r="H241" s="20">
        <v>160900.39499999999</v>
      </c>
      <c r="I241" s="20">
        <v>6</v>
      </c>
      <c r="J241" s="21"/>
      <c r="K241" s="20">
        <v>6.64</v>
      </c>
      <c r="L241" s="20">
        <v>17.578790999999999</v>
      </c>
      <c r="M241" s="31"/>
      <c r="N241" s="105">
        <f>D241/D397*100</f>
        <v>23.527816296251245</v>
      </c>
    </row>
    <row r="242" spans="1:14" ht="14.25" thickBot="1">
      <c r="A242" s="263"/>
      <c r="B242" s="175" t="s">
        <v>23</v>
      </c>
      <c r="C242" s="20"/>
      <c r="D242" s="20"/>
      <c r="E242" s="20"/>
      <c r="F242" s="31"/>
      <c r="G242" s="20"/>
      <c r="H242" s="20"/>
      <c r="I242" s="20"/>
      <c r="J242" s="20"/>
      <c r="K242" s="20"/>
      <c r="L242" s="20"/>
      <c r="M242" s="31"/>
      <c r="N242" s="105"/>
    </row>
    <row r="243" spans="1:14" ht="14.25" thickBot="1">
      <c r="A243" s="263"/>
      <c r="B243" s="175" t="s">
        <v>24</v>
      </c>
      <c r="C243" s="20">
        <v>15.52</v>
      </c>
      <c r="D243" s="20">
        <v>58.54</v>
      </c>
      <c r="E243" s="20">
        <v>16.571719000000002</v>
      </c>
      <c r="F243" s="31">
        <f>(D243-E243)/E243*100</f>
        <v>253.25242963629782</v>
      </c>
      <c r="G243" s="20">
        <v>6410</v>
      </c>
      <c r="H243" s="20">
        <v>25365.22</v>
      </c>
      <c r="I243" s="20">
        <v>7</v>
      </c>
      <c r="J243" s="20"/>
      <c r="K243" s="20">
        <v>0.44</v>
      </c>
      <c r="L243" s="20">
        <v>0.2747</v>
      </c>
      <c r="M243" s="31">
        <f>(K243-L243)/L243*100</f>
        <v>60.174736075718968</v>
      </c>
      <c r="N243" s="105">
        <f>D243/D399*100</f>
        <v>5.790893993298261</v>
      </c>
    </row>
    <row r="244" spans="1:14" ht="14.25" thickBot="1">
      <c r="A244" s="263"/>
      <c r="B244" s="175" t="s">
        <v>25</v>
      </c>
      <c r="C244" s="39">
        <v>19.89</v>
      </c>
      <c r="D244" s="39">
        <v>29.02</v>
      </c>
      <c r="E244" s="22">
        <v>27.773199999999999</v>
      </c>
      <c r="F244" s="31"/>
      <c r="G244" s="22">
        <v>2</v>
      </c>
      <c r="H244" s="22">
        <v>1309.4000000000001</v>
      </c>
      <c r="I244" s="22">
        <v>3</v>
      </c>
      <c r="J244" s="39"/>
      <c r="K244" s="22">
        <v>2.1</v>
      </c>
      <c r="L244" s="22">
        <v>11.251200000000001</v>
      </c>
      <c r="M244" s="31"/>
      <c r="N244" s="105">
        <f>D244/D400*100</f>
        <v>0.54660454614617426</v>
      </c>
    </row>
    <row r="245" spans="1:14" ht="14.25" thickBot="1">
      <c r="A245" s="263"/>
      <c r="B245" s="175" t="s">
        <v>26</v>
      </c>
      <c r="C245" s="20">
        <v>33.83</v>
      </c>
      <c r="D245" s="20">
        <v>332.34</v>
      </c>
      <c r="E245" s="20">
        <v>393.29</v>
      </c>
      <c r="F245" s="31">
        <f>(D245-E245)/E245*100</f>
        <v>-15.497470060260888</v>
      </c>
      <c r="G245" s="20">
        <v>58239</v>
      </c>
      <c r="H245" s="20">
        <v>3294634.64</v>
      </c>
      <c r="I245" s="20">
        <v>1346</v>
      </c>
      <c r="J245" s="20">
        <v>18.519444</v>
      </c>
      <c r="K245" s="20">
        <v>173.29</v>
      </c>
      <c r="L245" s="20">
        <v>87.656266000000002</v>
      </c>
      <c r="M245" s="31">
        <f>(K245-L245)/L245*100</f>
        <v>97.692655537026852</v>
      </c>
      <c r="N245" s="105">
        <f>D245/D401*100</f>
        <v>19.683038185788796</v>
      </c>
    </row>
    <row r="246" spans="1:14" ht="14.25" thickBot="1">
      <c r="A246" s="263"/>
      <c r="B246" s="175" t="s">
        <v>27</v>
      </c>
      <c r="C246" s="20"/>
      <c r="D246" s="20">
        <v>6.81</v>
      </c>
      <c r="E246" s="20">
        <v>2.1497839999999999</v>
      </c>
      <c r="F246" s="31"/>
      <c r="G246" s="20">
        <v>3</v>
      </c>
      <c r="H246" s="40">
        <v>3613.4720000000002</v>
      </c>
      <c r="I246" s="20"/>
      <c r="J246" s="20"/>
      <c r="K246" s="20"/>
      <c r="L246" s="20"/>
      <c r="M246" s="31"/>
      <c r="N246" s="105"/>
    </row>
    <row r="247" spans="1:14" ht="14.25" thickBot="1">
      <c r="A247" s="263"/>
      <c r="B247" s="14" t="s">
        <v>28</v>
      </c>
      <c r="C247" s="40"/>
      <c r="D247" s="40"/>
      <c r="E247" s="40"/>
      <c r="F247" s="31"/>
      <c r="G247" s="40"/>
      <c r="H247" s="40"/>
      <c r="I247" s="40"/>
      <c r="J247" s="40"/>
      <c r="K247" s="40"/>
      <c r="L247" s="40"/>
      <c r="M247" s="31"/>
      <c r="N247" s="105"/>
    </row>
    <row r="248" spans="1:14" ht="14.25" thickBot="1">
      <c r="A248" s="263"/>
      <c r="B248" s="14" t="s">
        <v>29</v>
      </c>
      <c r="C248" s="40"/>
      <c r="D248" s="40">
        <v>6.81</v>
      </c>
      <c r="E248" s="40">
        <v>2.1497839999999999</v>
      </c>
      <c r="F248" s="31"/>
      <c r="G248" s="40">
        <v>3</v>
      </c>
      <c r="H248" s="40">
        <v>3613.4720000000002</v>
      </c>
      <c r="I248" s="40"/>
      <c r="J248" s="40"/>
      <c r="K248" s="40"/>
      <c r="L248" s="40"/>
      <c r="M248" s="31"/>
      <c r="N248" s="105"/>
    </row>
    <row r="249" spans="1:14" ht="14.25" thickBot="1">
      <c r="A249" s="263"/>
      <c r="B249" s="14" t="s">
        <v>30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5"/>
    </row>
    <row r="250" spans="1:14" ht="14.25" thickBot="1">
      <c r="A250" s="264"/>
      <c r="B250" s="15" t="s">
        <v>31</v>
      </c>
      <c r="C250" s="16">
        <f t="shared" ref="C250:K250" si="57">C238+C240+C241+C242+C243+C244+C245+C246</f>
        <v>208.12</v>
      </c>
      <c r="D250" s="16">
        <f t="shared" si="57"/>
        <v>1924.5899999999997</v>
      </c>
      <c r="E250" s="16">
        <v>1878.9824370000001</v>
      </c>
      <c r="F250" s="16">
        <f>(D250-E250)/E250*100</f>
        <v>2.4272479668738685</v>
      </c>
      <c r="G250" s="16">
        <f t="shared" si="57"/>
        <v>83263</v>
      </c>
      <c r="H250" s="16">
        <f t="shared" si="57"/>
        <v>5091099.8525</v>
      </c>
      <c r="I250" s="16">
        <f t="shared" si="57"/>
        <v>2271</v>
      </c>
      <c r="J250" s="16">
        <f t="shared" si="57"/>
        <v>130.537892</v>
      </c>
      <c r="K250" s="16">
        <f t="shared" si="57"/>
        <v>769.45</v>
      </c>
      <c r="L250" s="16">
        <v>962.61492800000008</v>
      </c>
      <c r="M250" s="16">
        <f t="shared" ref="M250:M252" si="58">(K250-L250)/L250*100</f>
        <v>-20.066687351434883</v>
      </c>
      <c r="N250" s="106">
        <f>D250/D406*100</f>
        <v>9.8346423162761827</v>
      </c>
    </row>
    <row r="251" spans="1:14" ht="15" thickTop="1" thickBot="1">
      <c r="A251" s="263" t="s">
        <v>97</v>
      </c>
      <c r="B251" s="175" t="s">
        <v>19</v>
      </c>
      <c r="C251" s="101">
        <v>277.80467000000044</v>
      </c>
      <c r="D251" s="101">
        <v>2466.8863879999999</v>
      </c>
      <c r="E251" s="71">
        <v>2057.944524</v>
      </c>
      <c r="F251" s="31">
        <f>(D251-E251)/E251*100</f>
        <v>19.871374530793712</v>
      </c>
      <c r="G251" s="71">
        <v>19701</v>
      </c>
      <c r="H251" s="71">
        <v>3419107.8942900035</v>
      </c>
      <c r="I251" s="71">
        <v>1082</v>
      </c>
      <c r="J251" s="71">
        <v>102</v>
      </c>
      <c r="K251" s="71">
        <v>1270</v>
      </c>
      <c r="L251" s="71">
        <v>884.21999999999991</v>
      </c>
      <c r="M251" s="31">
        <f t="shared" si="58"/>
        <v>43.629413494379243</v>
      </c>
      <c r="N251" s="105">
        <f>D251/D394*100</f>
        <v>22.54416798480371</v>
      </c>
    </row>
    <row r="252" spans="1:14" ht="14.25" thickBot="1">
      <c r="A252" s="263"/>
      <c r="B252" s="175" t="s">
        <v>20</v>
      </c>
      <c r="C252" s="101">
        <v>97.513666999999941</v>
      </c>
      <c r="D252" s="101">
        <v>836.81300899999997</v>
      </c>
      <c r="E252" s="71">
        <v>506.44103600000005</v>
      </c>
      <c r="F252" s="31">
        <f>(D252-E252)/E252*100</f>
        <v>65.234044936279588</v>
      </c>
      <c r="G252" s="71">
        <v>9964</v>
      </c>
      <c r="H252" s="71">
        <v>199280</v>
      </c>
      <c r="I252" s="71">
        <v>832</v>
      </c>
      <c r="J252" s="71">
        <v>56</v>
      </c>
      <c r="K252" s="71">
        <v>405</v>
      </c>
      <c r="L252" s="71">
        <v>237.64</v>
      </c>
      <c r="M252" s="31">
        <f t="shared" si="58"/>
        <v>70.425854233294075</v>
      </c>
      <c r="N252" s="105">
        <f>D252/D395*100</f>
        <v>21.937851743164117</v>
      </c>
    </row>
    <row r="253" spans="1:14" ht="14.25" thickBot="1">
      <c r="A253" s="263"/>
      <c r="B253" s="175" t="s">
        <v>21</v>
      </c>
      <c r="C253" s="101">
        <v>1.7853330000000156</v>
      </c>
      <c r="D253" s="101">
        <v>35.397953000000008</v>
      </c>
      <c r="E253" s="71">
        <v>24.320574999999998</v>
      </c>
      <c r="F253" s="31">
        <f>(D253-E253)/E253*100</f>
        <v>45.547352396067986</v>
      </c>
      <c r="G253" s="71">
        <v>548</v>
      </c>
      <c r="H253" s="71">
        <v>59899.975818000006</v>
      </c>
      <c r="I253" s="71">
        <v>17</v>
      </c>
      <c r="J253" s="71">
        <v>0</v>
      </c>
      <c r="K253" s="71">
        <v>8</v>
      </c>
      <c r="L253" s="71">
        <v>14</v>
      </c>
      <c r="M253" s="31"/>
      <c r="N253" s="105">
        <f>D253/D396*100</f>
        <v>13.459382108445237</v>
      </c>
    </row>
    <row r="254" spans="1:14" ht="14.25" thickBot="1">
      <c r="A254" s="263"/>
      <c r="B254" s="175" t="s">
        <v>22</v>
      </c>
      <c r="C254" s="101">
        <v>6.2918669999999999</v>
      </c>
      <c r="D254" s="101">
        <v>27.658484999999999</v>
      </c>
      <c r="E254" s="71">
        <v>6.3550859999999991</v>
      </c>
      <c r="F254" s="31">
        <f>(D254-E254)/E254*100</f>
        <v>335.21810719791995</v>
      </c>
      <c r="G254" s="71">
        <v>872</v>
      </c>
      <c r="H254" s="71">
        <v>102557.11999999991</v>
      </c>
      <c r="I254" s="71">
        <v>138</v>
      </c>
      <c r="J254" s="71">
        <v>3</v>
      </c>
      <c r="K254" s="71">
        <v>19</v>
      </c>
      <c r="L254" s="71">
        <v>15</v>
      </c>
      <c r="M254" s="31">
        <f>(K254-L254)/L254*100</f>
        <v>26.666666666666668</v>
      </c>
      <c r="N254" s="105">
        <f>D254/D397*100</f>
        <v>10.829485007698795</v>
      </c>
    </row>
    <row r="255" spans="1:14" ht="14.25" thickBot="1">
      <c r="A255" s="263"/>
      <c r="B255" s="175" t="s">
        <v>23</v>
      </c>
      <c r="C255" s="101">
        <v>-3.3019E-2</v>
      </c>
      <c r="D255" s="101">
        <v>0</v>
      </c>
      <c r="E255" s="71">
        <v>0.53301799999999999</v>
      </c>
      <c r="F255" s="31"/>
      <c r="G255" s="71">
        <v>1</v>
      </c>
      <c r="H255" s="71">
        <v>3130.4349000000002</v>
      </c>
      <c r="I255" s="71">
        <v>0</v>
      </c>
      <c r="J255" s="71">
        <v>0</v>
      </c>
      <c r="K255" s="71">
        <v>0</v>
      </c>
      <c r="L255" s="71">
        <v>0</v>
      </c>
      <c r="M255" s="31"/>
      <c r="N255" s="105"/>
    </row>
    <row r="256" spans="1:14" ht="14.25" thickBot="1">
      <c r="A256" s="263"/>
      <c r="B256" s="175" t="s">
        <v>24</v>
      </c>
      <c r="C256" s="101">
        <v>6.1754729999999967</v>
      </c>
      <c r="D256" s="101">
        <v>63.185928000000004</v>
      </c>
      <c r="E256" s="71">
        <v>48.049352999999996</v>
      </c>
      <c r="F256" s="31">
        <f>(D256-E256)/E256*100</f>
        <v>31.502141142254313</v>
      </c>
      <c r="G256" s="71">
        <v>75</v>
      </c>
      <c r="H256" s="71">
        <v>83336.043719000008</v>
      </c>
      <c r="I256" s="71">
        <v>19</v>
      </c>
      <c r="J256" s="71">
        <v>1</v>
      </c>
      <c r="K256" s="71">
        <v>17</v>
      </c>
      <c r="L256" s="71">
        <v>14</v>
      </c>
      <c r="M256" s="31">
        <f>(K256-L256)/L256*100</f>
        <v>21.428571428571427</v>
      </c>
      <c r="N256" s="105">
        <f>D256/D399*100</f>
        <v>6.2504784919059864</v>
      </c>
    </row>
    <row r="257" spans="1:14" ht="14.25" thickBot="1">
      <c r="A257" s="263"/>
      <c r="B257" s="175" t="s">
        <v>25</v>
      </c>
      <c r="C257" s="101">
        <v>0</v>
      </c>
      <c r="D257" s="101">
        <v>0</v>
      </c>
      <c r="E257" s="73">
        <v>0</v>
      </c>
      <c r="F257" s="31"/>
      <c r="G257" s="73"/>
      <c r="H257" s="73"/>
      <c r="I257" s="71">
        <v>0</v>
      </c>
      <c r="J257" s="71">
        <v>0</v>
      </c>
      <c r="K257" s="71">
        <v>0</v>
      </c>
      <c r="L257" s="71">
        <v>0</v>
      </c>
      <c r="M257" s="31"/>
      <c r="N257" s="105"/>
    </row>
    <row r="258" spans="1:14" ht="14.25" thickBot="1">
      <c r="A258" s="263"/>
      <c r="B258" s="175" t="s">
        <v>26</v>
      </c>
      <c r="C258" s="101">
        <v>29.336699999999894</v>
      </c>
      <c r="D258" s="101">
        <v>317.97477200000026</v>
      </c>
      <c r="E258" s="71">
        <v>339.05355899999967</v>
      </c>
      <c r="F258" s="31">
        <f>(D258-E258)/E258*100</f>
        <v>-6.2169490455044683</v>
      </c>
      <c r="G258" s="71">
        <v>8815</v>
      </c>
      <c r="H258" s="71">
        <v>6057905.9800000694</v>
      </c>
      <c r="I258" s="71">
        <v>89</v>
      </c>
      <c r="J258" s="71">
        <v>2.2999999999999998</v>
      </c>
      <c r="K258" s="71">
        <v>19.3</v>
      </c>
      <c r="L258" s="71">
        <v>52</v>
      </c>
      <c r="M258" s="31">
        <f>(K258-L258)/L258*100</f>
        <v>-62.884615384615394</v>
      </c>
      <c r="N258" s="105">
        <f>D258/D401*100</f>
        <v>18.832248839722848</v>
      </c>
    </row>
    <row r="259" spans="1:14" ht="14.25" thickBot="1">
      <c r="A259" s="263"/>
      <c r="B259" s="175" t="s">
        <v>27</v>
      </c>
      <c r="C259" s="101">
        <v>0</v>
      </c>
      <c r="D259" s="101">
        <v>0</v>
      </c>
      <c r="E259" s="71">
        <v>0</v>
      </c>
      <c r="F259" s="31"/>
      <c r="G259" s="71"/>
      <c r="H259" s="71"/>
      <c r="I259" s="71">
        <v>0</v>
      </c>
      <c r="J259" s="71">
        <v>0</v>
      </c>
      <c r="K259" s="71">
        <v>0</v>
      </c>
      <c r="L259" s="71">
        <v>0</v>
      </c>
      <c r="M259" s="31"/>
      <c r="N259" s="105"/>
    </row>
    <row r="260" spans="1:14" ht="14.25" thickBot="1">
      <c r="A260" s="263"/>
      <c r="B260" s="14" t="s">
        <v>28</v>
      </c>
      <c r="C260" s="101">
        <v>0</v>
      </c>
      <c r="D260" s="101">
        <v>0</v>
      </c>
      <c r="E260" s="71">
        <v>0</v>
      </c>
      <c r="F260" s="31"/>
      <c r="G260" s="71"/>
      <c r="H260" s="71"/>
      <c r="I260" s="71">
        <v>0</v>
      </c>
      <c r="J260" s="71">
        <v>0</v>
      </c>
      <c r="K260" s="71">
        <v>0</v>
      </c>
      <c r="L260" s="71">
        <v>0</v>
      </c>
      <c r="M260" s="31"/>
      <c r="N260" s="105"/>
    </row>
    <row r="261" spans="1:14" ht="14.25" thickBot="1">
      <c r="A261" s="263"/>
      <c r="B261" s="14" t="s">
        <v>29</v>
      </c>
      <c r="C261" s="101">
        <v>0</v>
      </c>
      <c r="D261" s="101">
        <v>0</v>
      </c>
      <c r="E261" s="71">
        <v>0</v>
      </c>
      <c r="F261" s="31"/>
      <c r="G261" s="71"/>
      <c r="H261" s="71"/>
      <c r="I261" s="71">
        <v>0</v>
      </c>
      <c r="J261" s="71">
        <v>0</v>
      </c>
      <c r="K261" s="71">
        <v>0</v>
      </c>
      <c r="L261" s="71">
        <v>0</v>
      </c>
      <c r="M261" s="31"/>
      <c r="N261" s="105"/>
    </row>
    <row r="262" spans="1:14" ht="14.25" thickBot="1">
      <c r="A262" s="263"/>
      <c r="B262" s="14" t="s">
        <v>30</v>
      </c>
      <c r="C262" s="101">
        <v>0</v>
      </c>
      <c r="D262" s="101">
        <v>0</v>
      </c>
      <c r="E262" s="71">
        <v>0</v>
      </c>
      <c r="F262" s="31"/>
      <c r="G262" s="71"/>
      <c r="H262" s="71"/>
      <c r="I262" s="71">
        <v>0</v>
      </c>
      <c r="J262" s="71">
        <v>0</v>
      </c>
      <c r="K262" s="71">
        <v>0</v>
      </c>
      <c r="L262" s="71">
        <v>0</v>
      </c>
      <c r="M262" s="31"/>
      <c r="N262" s="105"/>
    </row>
    <row r="263" spans="1:14" ht="14.25" thickBot="1">
      <c r="A263" s="264"/>
      <c r="B263" s="15" t="s">
        <v>31</v>
      </c>
      <c r="C263" s="16">
        <f t="shared" ref="C263:K263" si="59">C251+C253+C254+C255+C256+C257+C258+C259</f>
        <v>321.36102400000038</v>
      </c>
      <c r="D263" s="16">
        <f t="shared" si="59"/>
        <v>2911.1035259999999</v>
      </c>
      <c r="E263" s="16">
        <v>2476.2561149999997</v>
      </c>
      <c r="F263" s="16">
        <f>(D263-E263)/E263*100</f>
        <v>17.560679946064475</v>
      </c>
      <c r="G263" s="16">
        <f t="shared" si="59"/>
        <v>30012</v>
      </c>
      <c r="H263" s="16">
        <f t="shared" si="59"/>
        <v>9725937.4487270731</v>
      </c>
      <c r="I263" s="16">
        <f t="shared" si="59"/>
        <v>1345</v>
      </c>
      <c r="J263" s="16">
        <f t="shared" si="59"/>
        <v>108.3</v>
      </c>
      <c r="K263" s="16">
        <f t="shared" si="59"/>
        <v>1333.3</v>
      </c>
      <c r="L263" s="16">
        <v>979.21999999999991</v>
      </c>
      <c r="M263" s="16">
        <f t="shared" ref="M263:M265" si="60">(K263-L263)/L263*100</f>
        <v>36.159392169277595</v>
      </c>
      <c r="N263" s="106">
        <f>D263/D406*100</f>
        <v>14.875719983924061</v>
      </c>
    </row>
    <row r="264" spans="1:14" ht="14.25" thickTop="1">
      <c r="A264" s="265" t="s">
        <v>98</v>
      </c>
      <c r="B264" s="18" t="s">
        <v>19</v>
      </c>
      <c r="C264" s="117">
        <v>52.110075999999999</v>
      </c>
      <c r="D264" s="117">
        <v>632.15751</v>
      </c>
      <c r="E264" s="117">
        <v>563.4058</v>
      </c>
      <c r="F264" s="107">
        <f>(D264-E264)/E264*100</f>
        <v>12.202875795740832</v>
      </c>
      <c r="G264" s="118">
        <v>3122</v>
      </c>
      <c r="H264" s="118">
        <v>296622.68476199999</v>
      </c>
      <c r="I264" s="118">
        <v>161</v>
      </c>
      <c r="J264" s="118">
        <v>22.954132000000001</v>
      </c>
      <c r="K264" s="118">
        <v>239.06560899999999</v>
      </c>
      <c r="L264" s="118">
        <v>553.71249999999998</v>
      </c>
      <c r="M264" s="107">
        <f t="shared" si="60"/>
        <v>-56.824957175429489</v>
      </c>
      <c r="N264" s="108">
        <f t="shared" ref="N264:N272" si="61">D264/D394*100</f>
        <v>5.7771063830180864</v>
      </c>
    </row>
    <row r="265" spans="1:14">
      <c r="A265" s="274"/>
      <c r="B265" s="175" t="s">
        <v>20</v>
      </c>
      <c r="C265" s="118">
        <v>15.436994</v>
      </c>
      <c r="D265" s="118">
        <v>190.198125</v>
      </c>
      <c r="E265" s="118">
        <v>115.2597</v>
      </c>
      <c r="F265" s="31">
        <f>(D265-E265)/E265*100</f>
        <v>65.017022428481084</v>
      </c>
      <c r="G265" s="118">
        <v>1656</v>
      </c>
      <c r="H265" s="118">
        <v>33040</v>
      </c>
      <c r="I265" s="118">
        <v>75</v>
      </c>
      <c r="J265" s="118">
        <v>8.0536490000000001</v>
      </c>
      <c r="K265" s="118">
        <v>60.250295000000001</v>
      </c>
      <c r="L265" s="118">
        <v>185.88380000000001</v>
      </c>
      <c r="M265" s="31">
        <f t="shared" si="60"/>
        <v>-67.587118942048747</v>
      </c>
      <c r="N265" s="105">
        <f t="shared" si="61"/>
        <v>4.9862253851239977</v>
      </c>
    </row>
    <row r="266" spans="1:14">
      <c r="A266" s="274"/>
      <c r="B266" s="175" t="s">
        <v>21</v>
      </c>
      <c r="C266" s="118">
        <v>0</v>
      </c>
      <c r="D266" s="118">
        <v>2.4503560000000002</v>
      </c>
      <c r="E266" s="118">
        <v>4.6795999999999998</v>
      </c>
      <c r="F266" s="31">
        <f>(D266-E266)/E266*100</f>
        <v>-47.637490383793477</v>
      </c>
      <c r="G266" s="118">
        <v>14</v>
      </c>
      <c r="H266" s="118">
        <v>6044.52</v>
      </c>
      <c r="I266" s="118">
        <v>0</v>
      </c>
      <c r="J266" s="118">
        <v>0</v>
      </c>
      <c r="K266" s="118">
        <v>0</v>
      </c>
      <c r="L266" s="118">
        <v>0</v>
      </c>
      <c r="M266" s="31"/>
      <c r="N266" s="105">
        <f t="shared" si="61"/>
        <v>0.93170013830238796</v>
      </c>
    </row>
    <row r="267" spans="1:14">
      <c r="A267" s="274"/>
      <c r="B267" s="175" t="s">
        <v>22</v>
      </c>
      <c r="C267" s="118">
        <v>0</v>
      </c>
      <c r="D267" s="118">
        <v>0.79245600000000005</v>
      </c>
      <c r="E267" s="118">
        <v>0</v>
      </c>
      <c r="F267" s="31" t="e">
        <f>(D267-E267)/E267*100</f>
        <v>#DIV/0!</v>
      </c>
      <c r="G267" s="118">
        <v>39</v>
      </c>
      <c r="H267" s="118">
        <v>20397.7</v>
      </c>
      <c r="I267" s="118">
        <v>0</v>
      </c>
      <c r="J267" s="118">
        <v>0</v>
      </c>
      <c r="K267" s="118">
        <v>0</v>
      </c>
      <c r="L267" s="118">
        <v>0</v>
      </c>
      <c r="M267" s="31"/>
      <c r="N267" s="105">
        <f t="shared" si="61"/>
        <v>0.31028056566586915</v>
      </c>
    </row>
    <row r="268" spans="1:14">
      <c r="A268" s="274"/>
      <c r="B268" s="175" t="s">
        <v>23</v>
      </c>
      <c r="C268" s="118">
        <v>4.7169999999999998E-3</v>
      </c>
      <c r="D268" s="118">
        <v>3.3019E-2</v>
      </c>
      <c r="E268" s="118">
        <v>0</v>
      </c>
      <c r="F268" s="31"/>
      <c r="G268" s="118">
        <v>7</v>
      </c>
      <c r="H268" s="118">
        <v>3.5</v>
      </c>
      <c r="I268" s="118">
        <v>0</v>
      </c>
      <c r="J268" s="118">
        <v>0</v>
      </c>
      <c r="K268" s="118">
        <v>0</v>
      </c>
      <c r="L268" s="118">
        <v>0</v>
      </c>
      <c r="M268" s="31"/>
      <c r="N268" s="105">
        <f t="shared" si="61"/>
        <v>5.847429497867155E-2</v>
      </c>
    </row>
    <row r="269" spans="1:14">
      <c r="A269" s="274"/>
      <c r="B269" s="175" t="s">
        <v>24</v>
      </c>
      <c r="C269" s="118">
        <v>2.064152</v>
      </c>
      <c r="D269" s="118">
        <v>74.981984999999995</v>
      </c>
      <c r="E269" s="118">
        <v>136.94470000000001</v>
      </c>
      <c r="F269" s="31">
        <f>(D269-E269)/E269*100</f>
        <v>-45.24652286652934</v>
      </c>
      <c r="G269" s="118">
        <v>43</v>
      </c>
      <c r="H269" s="118">
        <v>129094.2</v>
      </c>
      <c r="I269" s="118">
        <v>37</v>
      </c>
      <c r="J269" s="118">
        <v>2.9031899999999999</v>
      </c>
      <c r="K269" s="118">
        <v>43.14667</v>
      </c>
      <c r="L269" s="118">
        <v>207.6224</v>
      </c>
      <c r="M269" s="31">
        <f>(K269-L269)/L269*100</f>
        <v>-79.218682569896117</v>
      </c>
      <c r="N269" s="105">
        <f t="shared" si="61"/>
        <v>7.4173680652900646</v>
      </c>
    </row>
    <row r="270" spans="1:14">
      <c r="A270" s="274"/>
      <c r="B270" s="175" t="s">
        <v>25</v>
      </c>
      <c r="C270" s="120">
        <v>0</v>
      </c>
      <c r="D270" s="120">
        <v>1822.9935800000001</v>
      </c>
      <c r="E270" s="120">
        <v>1266.94</v>
      </c>
      <c r="F270" s="31">
        <f>(D270-E270)/E270*100</f>
        <v>43.889495950873759</v>
      </c>
      <c r="G270" s="120">
        <v>322</v>
      </c>
      <c r="H270" s="120">
        <v>144301.74123000001</v>
      </c>
      <c r="I270" s="120">
        <v>25</v>
      </c>
      <c r="J270" s="120">
        <v>44.209800000000001</v>
      </c>
      <c r="K270" s="118">
        <v>261.92787499999997</v>
      </c>
      <c r="L270" s="118">
        <v>258.82</v>
      </c>
      <c r="M270" s="31">
        <f>(K270-L270)/L270*100</f>
        <v>1.200786260721729</v>
      </c>
      <c r="N270" s="105">
        <f t="shared" si="61"/>
        <v>34.33689105524774</v>
      </c>
    </row>
    <row r="271" spans="1:14">
      <c r="A271" s="274"/>
      <c r="B271" s="175" t="s">
        <v>26</v>
      </c>
      <c r="C271" s="118">
        <v>17.955113999999998</v>
      </c>
      <c r="D271" s="118">
        <v>69.516183999999996</v>
      </c>
      <c r="E271" s="118">
        <v>64.843999999999994</v>
      </c>
      <c r="F271" s="31">
        <f>(D271-E271)/E271*100</f>
        <v>7.2052680278823056</v>
      </c>
      <c r="G271" s="118">
        <v>758</v>
      </c>
      <c r="H271" s="118">
        <v>78344.92</v>
      </c>
      <c r="I271" s="118">
        <v>14</v>
      </c>
      <c r="J271" s="118">
        <v>0.34278199999999998</v>
      </c>
      <c r="K271" s="118">
        <v>10.692091</v>
      </c>
      <c r="L271" s="118">
        <v>68.998199999999997</v>
      </c>
      <c r="M271" s="31">
        <f>(K271-L271)/L271*100</f>
        <v>-84.503811693638383</v>
      </c>
      <c r="N271" s="105">
        <f t="shared" si="61"/>
        <v>4.1171381843964614</v>
      </c>
    </row>
    <row r="272" spans="1:14">
      <c r="A272" s="274"/>
      <c r="B272" s="175" t="s">
        <v>27</v>
      </c>
      <c r="C272" s="118">
        <v>0</v>
      </c>
      <c r="D272" s="118">
        <v>1.2827789999999999</v>
      </c>
      <c r="E272" s="118">
        <v>0</v>
      </c>
      <c r="F272" s="31"/>
      <c r="G272" s="118">
        <v>1</v>
      </c>
      <c r="H272" s="118">
        <v>28.73</v>
      </c>
      <c r="I272" s="118">
        <v>0</v>
      </c>
      <c r="J272" s="118">
        <v>0</v>
      </c>
      <c r="K272" s="118">
        <v>0</v>
      </c>
      <c r="L272" s="118">
        <v>0</v>
      </c>
      <c r="M272" s="31"/>
      <c r="N272" s="105">
        <f t="shared" si="61"/>
        <v>2.9370653387531487</v>
      </c>
    </row>
    <row r="273" spans="1:14">
      <c r="A273" s="274"/>
      <c r="B273" s="14" t="s">
        <v>28</v>
      </c>
      <c r="C273" s="119">
        <v>0</v>
      </c>
      <c r="D273" s="119">
        <v>0</v>
      </c>
      <c r="E273" s="119">
        <v>0</v>
      </c>
      <c r="F273" s="31"/>
      <c r="G273" s="119"/>
      <c r="H273" s="119">
        <v>0</v>
      </c>
      <c r="I273" s="119"/>
      <c r="J273" s="119">
        <v>0</v>
      </c>
      <c r="K273" s="119">
        <v>0</v>
      </c>
      <c r="L273" s="119">
        <v>0</v>
      </c>
      <c r="M273" s="31"/>
      <c r="N273" s="105"/>
    </row>
    <row r="274" spans="1:14">
      <c r="A274" s="274"/>
      <c r="B274" s="14" t="s">
        <v>29</v>
      </c>
      <c r="C274" s="119">
        <v>0</v>
      </c>
      <c r="D274" s="119">
        <v>0</v>
      </c>
      <c r="E274" s="119">
        <v>0</v>
      </c>
      <c r="F274" s="31"/>
      <c r="G274" s="119"/>
      <c r="H274" s="119">
        <v>0</v>
      </c>
      <c r="I274" s="119"/>
      <c r="J274" s="119">
        <v>0</v>
      </c>
      <c r="K274" s="119">
        <v>0</v>
      </c>
      <c r="L274" s="119">
        <v>0</v>
      </c>
      <c r="M274" s="31"/>
      <c r="N274" s="105"/>
    </row>
    <row r="275" spans="1:14">
      <c r="A275" s="274"/>
      <c r="B275" s="14" t="s">
        <v>30</v>
      </c>
      <c r="C275" s="119">
        <v>0</v>
      </c>
      <c r="D275" s="119">
        <v>1.2827789999999999</v>
      </c>
      <c r="E275" s="119">
        <v>0</v>
      </c>
      <c r="F275" s="31"/>
      <c r="G275" s="119">
        <v>1</v>
      </c>
      <c r="H275" s="119">
        <v>28.73</v>
      </c>
      <c r="I275" s="119">
        <v>0</v>
      </c>
      <c r="J275" s="119">
        <v>0</v>
      </c>
      <c r="K275" s="119">
        <v>0</v>
      </c>
      <c r="L275" s="119">
        <v>0</v>
      </c>
      <c r="M275" s="31"/>
      <c r="N275" s="105">
        <f>D275/D405*100</f>
        <v>3.5340774339290539</v>
      </c>
    </row>
    <row r="276" spans="1:14" ht="14.25" thickBot="1">
      <c r="A276" s="261"/>
      <c r="B276" s="15" t="s">
        <v>31</v>
      </c>
      <c r="C276" s="16">
        <f t="shared" ref="C276:K276" si="62">C264+C266+C267+C268+C269+C270+C271+C272</f>
        <v>72.134058999999993</v>
      </c>
      <c r="D276" s="16">
        <f t="shared" si="62"/>
        <v>2604.2078690000003</v>
      </c>
      <c r="E276" s="16">
        <v>2036.8141000000001</v>
      </c>
      <c r="F276" s="16">
        <f>(D276-E276)/E276*100</f>
        <v>27.856924645209407</v>
      </c>
      <c r="G276" s="16">
        <f t="shared" si="62"/>
        <v>4306</v>
      </c>
      <c r="H276" s="16">
        <f t="shared" si="62"/>
        <v>674837.9959920001</v>
      </c>
      <c r="I276" s="16">
        <f t="shared" si="62"/>
        <v>237</v>
      </c>
      <c r="J276" s="16">
        <f t="shared" si="62"/>
        <v>70.409903999999997</v>
      </c>
      <c r="K276" s="16">
        <f t="shared" si="62"/>
        <v>554.83224499999994</v>
      </c>
      <c r="L276" s="16">
        <v>1089.1531</v>
      </c>
      <c r="M276" s="16">
        <f t="shared" ref="M276:M288" si="63">(K276-L276)/L276*100</f>
        <v>-49.058378936808801</v>
      </c>
      <c r="N276" s="106">
        <f>D276/D406*100</f>
        <v>13.307485183258164</v>
      </c>
    </row>
    <row r="277" spans="1:14" ht="15" thickTop="1" thickBot="1">
      <c r="A277" s="263" t="s">
        <v>35</v>
      </c>
      <c r="B277" s="175" t="s">
        <v>19</v>
      </c>
      <c r="C277" s="67">
        <v>15.044967</v>
      </c>
      <c r="D277" s="204">
        <v>122.780779</v>
      </c>
      <c r="E277" s="204">
        <v>99.998093999999995</v>
      </c>
      <c r="F277" s="31">
        <f>(D277-E277)/E277*100</f>
        <v>22.783119246252838</v>
      </c>
      <c r="G277" s="205">
        <v>1240</v>
      </c>
      <c r="H277" s="205">
        <v>101776.54955500001</v>
      </c>
      <c r="I277" s="205">
        <v>65</v>
      </c>
      <c r="J277" s="205">
        <v>1.6566749999999999</v>
      </c>
      <c r="K277" s="205">
        <v>13.509062999999999</v>
      </c>
      <c r="L277" s="205">
        <v>114</v>
      </c>
      <c r="M277" s="31">
        <f t="shared" si="63"/>
        <v>-88.149944736842116</v>
      </c>
      <c r="N277" s="105">
        <f>D277/D394*100</f>
        <v>1.1220583649679856</v>
      </c>
    </row>
    <row r="278" spans="1:14" ht="14.25" thickBot="1">
      <c r="A278" s="263"/>
      <c r="B278" s="175" t="s">
        <v>20</v>
      </c>
      <c r="C278" s="68">
        <v>6.0185890000000004</v>
      </c>
      <c r="D278" s="205">
        <v>52.285060000000001</v>
      </c>
      <c r="E278" s="205">
        <v>23.761336</v>
      </c>
      <c r="F278" s="31">
        <f>(D278-E278)/E278*100</f>
        <v>120.04259356460429</v>
      </c>
      <c r="G278" s="205">
        <v>679</v>
      </c>
      <c r="H278" s="205">
        <v>13520</v>
      </c>
      <c r="I278" s="205">
        <v>30</v>
      </c>
      <c r="J278" s="205">
        <v>0.67476499999999995</v>
      </c>
      <c r="K278" s="205">
        <v>4.9093999999999998</v>
      </c>
      <c r="L278" s="205">
        <v>14</v>
      </c>
      <c r="M278" s="31">
        <f t="shared" si="63"/>
        <v>-64.932857142857145</v>
      </c>
      <c r="N278" s="105">
        <f>D278/D395*100</f>
        <v>1.3707027523785071</v>
      </c>
    </row>
    <row r="279" spans="1:14" ht="14.25" thickBot="1">
      <c r="A279" s="263"/>
      <c r="B279" s="175" t="s">
        <v>21</v>
      </c>
      <c r="C279" s="68"/>
      <c r="D279" s="205"/>
      <c r="E279" s="205"/>
      <c r="F279" s="31" t="e">
        <f t="shared" ref="F279:F288" si="64">(D279-E279)/E279*100</f>
        <v>#DIV/0!</v>
      </c>
      <c r="G279" s="205"/>
      <c r="H279" s="205"/>
      <c r="I279" s="205"/>
      <c r="J279" s="205"/>
      <c r="K279" s="205"/>
      <c r="L279" s="205"/>
      <c r="M279" s="31" t="e">
        <f t="shared" si="63"/>
        <v>#DIV/0!</v>
      </c>
      <c r="N279" s="105">
        <f t="shared" ref="N279:N288" si="65">D279/D396*100</f>
        <v>0</v>
      </c>
    </row>
    <row r="280" spans="1:14" ht="14.25" thickBot="1">
      <c r="A280" s="263"/>
      <c r="B280" s="175" t="s">
        <v>22</v>
      </c>
      <c r="C280" s="68">
        <v>0.50948199999999999</v>
      </c>
      <c r="D280" s="205">
        <v>1.5378970000000001</v>
      </c>
      <c r="E280" s="205"/>
      <c r="F280" s="31" t="e">
        <f t="shared" si="64"/>
        <v>#DIV/0!</v>
      </c>
      <c r="G280" s="205">
        <v>165</v>
      </c>
      <c r="H280" s="205">
        <v>12085.5</v>
      </c>
      <c r="I280" s="205"/>
      <c r="J280" s="205"/>
      <c r="K280" s="205"/>
      <c r="L280" s="205"/>
      <c r="M280" s="31" t="e">
        <f t="shared" si="63"/>
        <v>#DIV/0!</v>
      </c>
      <c r="N280" s="105">
        <f t="shared" si="65"/>
        <v>0.6021527392004643</v>
      </c>
    </row>
    <row r="281" spans="1:14" ht="14.25" thickBot="1">
      <c r="A281" s="263"/>
      <c r="B281" s="175" t="s">
        <v>23</v>
      </c>
      <c r="C281" s="68"/>
      <c r="D281" s="205"/>
      <c r="E281" s="205"/>
      <c r="F281" s="31" t="e">
        <f t="shared" si="64"/>
        <v>#DIV/0!</v>
      </c>
      <c r="G281" s="205"/>
      <c r="H281" s="205"/>
      <c r="I281" s="205"/>
      <c r="J281" s="205"/>
      <c r="K281" s="205"/>
      <c r="L281" s="205"/>
      <c r="M281" s="31" t="e">
        <f t="shared" si="63"/>
        <v>#DIV/0!</v>
      </c>
      <c r="N281" s="105">
        <f t="shared" si="65"/>
        <v>0</v>
      </c>
    </row>
    <row r="282" spans="1:14" ht="14.25" thickBot="1">
      <c r="A282" s="263"/>
      <c r="B282" s="175" t="s">
        <v>24</v>
      </c>
      <c r="C282" s="68">
        <v>0.38427299999999998</v>
      </c>
      <c r="D282" s="205">
        <v>15.211762999999999</v>
      </c>
      <c r="E282" s="205">
        <v>18.387</v>
      </c>
      <c r="F282" s="31">
        <f t="shared" si="64"/>
        <v>-17.268923696089633</v>
      </c>
      <c r="G282" s="205">
        <v>3</v>
      </c>
      <c r="H282" s="205">
        <v>34099.925300000003</v>
      </c>
      <c r="I282" s="205">
        <v>5</v>
      </c>
      <c r="J282" s="205">
        <v>0.61734</v>
      </c>
      <c r="K282" s="205">
        <v>1.3583259999999999</v>
      </c>
      <c r="L282" s="205">
        <v>2</v>
      </c>
      <c r="M282" s="31">
        <f t="shared" si="63"/>
        <v>-32.083700000000007</v>
      </c>
      <c r="N282" s="105">
        <f t="shared" si="65"/>
        <v>1.5047780489268319</v>
      </c>
    </row>
    <row r="283" spans="1:14" ht="14.25" thickBot="1">
      <c r="A283" s="263"/>
      <c r="B283" s="175" t="s">
        <v>25</v>
      </c>
      <c r="C283" s="69"/>
      <c r="D283" s="206"/>
      <c r="E283" s="206"/>
      <c r="F283" s="31" t="e">
        <f t="shared" si="64"/>
        <v>#DIV/0!</v>
      </c>
      <c r="G283" s="206"/>
      <c r="H283" s="206"/>
      <c r="I283" s="206"/>
      <c r="J283" s="206"/>
      <c r="K283" s="206"/>
      <c r="L283" s="206"/>
      <c r="M283" s="31" t="e">
        <f t="shared" si="63"/>
        <v>#DIV/0!</v>
      </c>
      <c r="N283" s="105">
        <f t="shared" si="65"/>
        <v>0</v>
      </c>
    </row>
    <row r="284" spans="1:14" ht="14.25" thickBot="1">
      <c r="A284" s="263"/>
      <c r="B284" s="175" t="s">
        <v>26</v>
      </c>
      <c r="C284" s="68">
        <v>1.941306</v>
      </c>
      <c r="D284" s="205">
        <v>17.058509999999998</v>
      </c>
      <c r="E284" s="205">
        <v>21.709599000000001</v>
      </c>
      <c r="F284" s="31">
        <f t="shared" si="64"/>
        <v>-21.424112900473208</v>
      </c>
      <c r="G284" s="205">
        <v>435</v>
      </c>
      <c r="H284" s="205">
        <v>44257.9</v>
      </c>
      <c r="I284" s="205">
        <v>16</v>
      </c>
      <c r="J284" s="205"/>
      <c r="K284" s="205">
        <v>2.323836</v>
      </c>
      <c r="L284" s="205">
        <v>25</v>
      </c>
      <c r="M284" s="31">
        <f t="shared" si="63"/>
        <v>-90.704656</v>
      </c>
      <c r="N284" s="105">
        <f t="shared" si="65"/>
        <v>1.0103006069767708</v>
      </c>
    </row>
    <row r="285" spans="1:14" ht="14.25" thickBot="1">
      <c r="A285" s="263"/>
      <c r="B285" s="175" t="s">
        <v>27</v>
      </c>
      <c r="C285" s="31"/>
      <c r="D285" s="31"/>
      <c r="E285" s="31"/>
      <c r="F285" s="31" t="e">
        <f t="shared" si="64"/>
        <v>#DIV/0!</v>
      </c>
      <c r="G285" s="31"/>
      <c r="H285" s="31"/>
      <c r="I285" s="31"/>
      <c r="J285" s="31"/>
      <c r="K285" s="31"/>
      <c r="L285" s="31"/>
      <c r="M285" s="31" t="e">
        <f t="shared" si="63"/>
        <v>#DIV/0!</v>
      </c>
      <c r="N285" s="105">
        <f t="shared" si="65"/>
        <v>0</v>
      </c>
    </row>
    <row r="286" spans="1:14" ht="14.25" thickBot="1">
      <c r="A286" s="263"/>
      <c r="B286" s="14" t="s">
        <v>28</v>
      </c>
      <c r="C286" s="34"/>
      <c r="D286" s="34"/>
      <c r="E286" s="34"/>
      <c r="F286" s="31" t="e">
        <f t="shared" si="64"/>
        <v>#DIV/0!</v>
      </c>
      <c r="G286" s="34"/>
      <c r="H286" s="34"/>
      <c r="I286" s="34"/>
      <c r="J286" s="34"/>
      <c r="K286" s="34"/>
      <c r="L286" s="34"/>
      <c r="M286" s="31" t="e">
        <f t="shared" si="63"/>
        <v>#DIV/0!</v>
      </c>
      <c r="N286" s="105" t="e">
        <f t="shared" si="65"/>
        <v>#DIV/0!</v>
      </c>
    </row>
    <row r="287" spans="1:14" ht="14.25" thickBot="1">
      <c r="A287" s="263"/>
      <c r="B287" s="14" t="s">
        <v>29</v>
      </c>
      <c r="C287" s="34">
        <v>9.9059999999999999E-3</v>
      </c>
      <c r="D287" s="34">
        <v>9.9059999999999999E-3</v>
      </c>
      <c r="E287" s="34"/>
      <c r="F287" s="31" t="e">
        <f t="shared" si="64"/>
        <v>#DIV/0!</v>
      </c>
      <c r="G287" s="34">
        <v>1</v>
      </c>
      <c r="H287" s="34">
        <v>11</v>
      </c>
      <c r="I287" s="34"/>
      <c r="J287" s="34"/>
      <c r="K287" s="34"/>
      <c r="L287" s="34"/>
      <c r="M287" s="31" t="e">
        <f t="shared" si="63"/>
        <v>#DIV/0!</v>
      </c>
      <c r="N287" s="105">
        <f t="shared" si="65"/>
        <v>0.13620733655119616</v>
      </c>
    </row>
    <row r="288" spans="1:14" ht="14.25" thickBot="1">
      <c r="A288" s="263"/>
      <c r="B288" s="14" t="s">
        <v>30</v>
      </c>
      <c r="C288" s="34"/>
      <c r="D288" s="34"/>
      <c r="E288" s="34"/>
      <c r="F288" s="31" t="e">
        <f t="shared" si="64"/>
        <v>#DIV/0!</v>
      </c>
      <c r="G288" s="34"/>
      <c r="H288" s="34"/>
      <c r="I288" s="34"/>
      <c r="J288" s="34"/>
      <c r="K288" s="34"/>
      <c r="L288" s="34"/>
      <c r="M288" s="31" t="e">
        <f t="shared" si="63"/>
        <v>#DIV/0!</v>
      </c>
      <c r="N288" s="105">
        <f t="shared" si="65"/>
        <v>0</v>
      </c>
    </row>
    <row r="289" spans="1:14" ht="14.25" thickBot="1">
      <c r="A289" s="264"/>
      <c r="B289" s="15" t="s">
        <v>31</v>
      </c>
      <c r="C289" s="16">
        <f t="shared" ref="C289:K289" si="66">C277+C279+C280+C281+C282+C283+C284+C285</f>
        <v>17.880027999999999</v>
      </c>
      <c r="D289" s="16">
        <f t="shared" si="66"/>
        <v>156.58894900000001</v>
      </c>
      <c r="E289" s="16">
        <v>140.09469300000001</v>
      </c>
      <c r="F289" s="16">
        <f t="shared" ref="F289:F295" si="67">(D289-E289)/E289*100</f>
        <v>11.773647985366589</v>
      </c>
      <c r="G289" s="16">
        <f t="shared" si="66"/>
        <v>1843</v>
      </c>
      <c r="H289" s="16">
        <f t="shared" si="66"/>
        <v>192219.874855</v>
      </c>
      <c r="I289" s="16">
        <f t="shared" si="66"/>
        <v>86</v>
      </c>
      <c r="J289" s="16">
        <f t="shared" si="66"/>
        <v>2.2740149999999999</v>
      </c>
      <c r="K289" s="16">
        <f t="shared" si="66"/>
        <v>17.191224999999999</v>
      </c>
      <c r="L289" s="16">
        <v>141</v>
      </c>
      <c r="M289" s="16">
        <f t="shared" ref="M289:M292" si="68">(K289-L289)/L289*100</f>
        <v>-87.807641843971624</v>
      </c>
      <c r="N289" s="106">
        <f>D289/D406*100</f>
        <v>0.80016850555007213</v>
      </c>
    </row>
    <row r="290" spans="1:14" ht="15" thickTop="1" thickBot="1">
      <c r="A290" s="265" t="s">
        <v>36</v>
      </c>
      <c r="B290" s="18" t="s">
        <v>19</v>
      </c>
      <c r="C290" s="32">
        <v>16.875177999999998</v>
      </c>
      <c r="D290" s="32">
        <v>133.32082800000001</v>
      </c>
      <c r="E290" s="32">
        <v>125.45399999999999</v>
      </c>
      <c r="F290" s="107">
        <f t="shared" si="67"/>
        <v>6.2706872638576785</v>
      </c>
      <c r="G290" s="31">
        <v>1189</v>
      </c>
      <c r="H290" s="31">
        <v>119341.36401999999</v>
      </c>
      <c r="I290" s="33">
        <v>91</v>
      </c>
      <c r="J290" s="31">
        <v>1.9670000000000001</v>
      </c>
      <c r="K290" s="31">
        <v>79.62124</v>
      </c>
      <c r="L290" s="31">
        <v>105</v>
      </c>
      <c r="M290" s="107">
        <f t="shared" si="68"/>
        <v>-24.170247619047618</v>
      </c>
      <c r="N290" s="108">
        <f t="shared" ref="N290:N295" si="69">D290/D394*100</f>
        <v>1.2183808532592715</v>
      </c>
    </row>
    <row r="291" spans="1:14" ht="14.25" thickBot="1">
      <c r="A291" s="263"/>
      <c r="B291" s="175" t="s">
        <v>20</v>
      </c>
      <c r="C291" s="31">
        <v>7.0490729999999999</v>
      </c>
      <c r="D291" s="31">
        <v>62.896794999999997</v>
      </c>
      <c r="E291" s="31">
        <v>32.092500000000001</v>
      </c>
      <c r="F291" s="31">
        <f t="shared" si="67"/>
        <v>95.985962452286344</v>
      </c>
      <c r="G291" s="31">
        <v>680</v>
      </c>
      <c r="H291" s="31">
        <v>13600</v>
      </c>
      <c r="I291" s="33">
        <v>47</v>
      </c>
      <c r="J291" s="31">
        <v>1.216</v>
      </c>
      <c r="K291" s="31">
        <v>39.064526999999998</v>
      </c>
      <c r="L291" s="31">
        <v>41</v>
      </c>
      <c r="M291" s="31">
        <f t="shared" si="68"/>
        <v>-4.7206658536585406</v>
      </c>
      <c r="N291" s="105">
        <f t="shared" si="69"/>
        <v>1.6488995139775438</v>
      </c>
    </row>
    <row r="292" spans="1:14" ht="14.25" thickBot="1">
      <c r="A292" s="263"/>
      <c r="B292" s="175" t="s">
        <v>21</v>
      </c>
      <c r="C292" s="31">
        <v>0.282831</v>
      </c>
      <c r="D292" s="31">
        <v>2.827305</v>
      </c>
      <c r="E292" s="31">
        <v>4.7934000000000001</v>
      </c>
      <c r="F292" s="31">
        <f t="shared" si="67"/>
        <v>-41.01671047690575</v>
      </c>
      <c r="G292" s="31">
        <v>12</v>
      </c>
      <c r="H292" s="31">
        <v>3425.4</v>
      </c>
      <c r="I292" s="33">
        <v>0</v>
      </c>
      <c r="J292" s="31">
        <v>0</v>
      </c>
      <c r="K292" s="31">
        <v>0</v>
      </c>
      <c r="L292" s="31">
        <v>1</v>
      </c>
      <c r="M292" s="31">
        <f t="shared" si="68"/>
        <v>-100</v>
      </c>
      <c r="N292" s="105">
        <f t="shared" si="69"/>
        <v>1.0750276529300367</v>
      </c>
    </row>
    <row r="293" spans="1:14" ht="14.25" thickBot="1">
      <c r="A293" s="263"/>
      <c r="B293" s="175" t="s">
        <v>22</v>
      </c>
      <c r="C293" s="31">
        <v>0.19442899999999999</v>
      </c>
      <c r="D293" s="31">
        <v>0.52017400000000003</v>
      </c>
      <c r="E293" s="31">
        <v>1.3614999999999999</v>
      </c>
      <c r="F293" s="31">
        <f t="shared" si="67"/>
        <v>-61.794050679397714</v>
      </c>
      <c r="G293" s="31">
        <v>53</v>
      </c>
      <c r="H293" s="31">
        <v>3752.4</v>
      </c>
      <c r="I293" s="33">
        <v>0</v>
      </c>
      <c r="J293" s="31">
        <v>0</v>
      </c>
      <c r="K293" s="31">
        <v>0</v>
      </c>
      <c r="L293" s="31">
        <v>0</v>
      </c>
      <c r="M293" s="31"/>
      <c r="N293" s="105">
        <f t="shared" si="69"/>
        <v>0.20367046620213339</v>
      </c>
    </row>
    <row r="294" spans="1:14" ht="14.25" thickBot="1">
      <c r="A294" s="263"/>
      <c r="B294" s="175" t="s">
        <v>23</v>
      </c>
      <c r="C294" s="31">
        <v>0.83019200000000004</v>
      </c>
      <c r="D294" s="31">
        <v>16.415382999999999</v>
      </c>
      <c r="E294" s="31">
        <v>14.4192</v>
      </c>
      <c r="F294" s="31">
        <f t="shared" si="67"/>
        <v>13.84392337993785</v>
      </c>
      <c r="G294" s="31">
        <v>181</v>
      </c>
      <c r="H294" s="31">
        <v>154249</v>
      </c>
      <c r="I294" s="33">
        <v>0</v>
      </c>
      <c r="J294" s="31">
        <v>0</v>
      </c>
      <c r="K294" s="31">
        <v>0</v>
      </c>
      <c r="L294" s="31">
        <v>0</v>
      </c>
      <c r="M294" s="31"/>
      <c r="N294" s="105">
        <f t="shared" si="69"/>
        <v>29.070472992212675</v>
      </c>
    </row>
    <row r="295" spans="1:14" ht="14.25" thickBot="1">
      <c r="A295" s="263"/>
      <c r="B295" s="175" t="s">
        <v>24</v>
      </c>
      <c r="C295" s="31">
        <v>5.2923999999999999E-2</v>
      </c>
      <c r="D295" s="31">
        <v>5.1346610000000004</v>
      </c>
      <c r="E295" s="31">
        <v>9.4099000000000004</v>
      </c>
      <c r="F295" s="31">
        <f t="shared" si="67"/>
        <v>-45.433415870519347</v>
      </c>
      <c r="G295" s="31">
        <v>14</v>
      </c>
      <c r="H295" s="31">
        <v>12019.775432</v>
      </c>
      <c r="I295" s="33">
        <v>0</v>
      </c>
      <c r="J295" s="31">
        <v>0</v>
      </c>
      <c r="K295" s="31">
        <v>0</v>
      </c>
      <c r="L295" s="31">
        <v>2</v>
      </c>
      <c r="M295" s="31"/>
      <c r="N295" s="105">
        <f t="shared" si="69"/>
        <v>0.50793094537961814</v>
      </c>
    </row>
    <row r="296" spans="1:14" ht="14.25" thickBot="1">
      <c r="A296" s="263"/>
      <c r="B296" s="175" t="s">
        <v>25</v>
      </c>
      <c r="C296" s="33">
        <v>0</v>
      </c>
      <c r="D296" s="33">
        <v>0</v>
      </c>
      <c r="E296" s="31">
        <v>0</v>
      </c>
      <c r="F296" s="31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5"/>
    </row>
    <row r="297" spans="1:14" ht="14.25" thickBot="1">
      <c r="A297" s="263"/>
      <c r="B297" s="175" t="s">
        <v>26</v>
      </c>
      <c r="C297" s="31">
        <v>6.8623050000000001</v>
      </c>
      <c r="D297" s="31">
        <v>101.24551099999999</v>
      </c>
      <c r="E297" s="31">
        <v>138.38030000000001</v>
      </c>
      <c r="F297" s="31">
        <f>(D297-E297)/E297*100</f>
        <v>-26.835314708813328</v>
      </c>
      <c r="G297" s="31">
        <v>1214</v>
      </c>
      <c r="H297" s="31">
        <v>316928.58</v>
      </c>
      <c r="I297" s="33">
        <v>92</v>
      </c>
      <c r="J297" s="31">
        <v>5.6066700000000003</v>
      </c>
      <c r="K297" s="31">
        <v>35.726889</v>
      </c>
      <c r="L297" s="31">
        <v>140</v>
      </c>
      <c r="M297" s="31">
        <f>(K297-L297)/L297*100</f>
        <v>-74.480793571428578</v>
      </c>
      <c r="N297" s="105">
        <f>D297/D401*100</f>
        <v>5.9963268314157174</v>
      </c>
    </row>
    <row r="298" spans="1:14" ht="14.25" thickBot="1">
      <c r="A298" s="263"/>
      <c r="B298" s="175" t="s">
        <v>27</v>
      </c>
      <c r="C298" s="31">
        <v>0</v>
      </c>
      <c r="D298" s="31">
        <v>0</v>
      </c>
      <c r="E298" s="31">
        <v>0</v>
      </c>
      <c r="F298" s="31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5">
        <f>D298/D402*100</f>
        <v>0</v>
      </c>
    </row>
    <row r="299" spans="1:14" ht="14.25" thickBot="1">
      <c r="A299" s="263"/>
      <c r="B299" s="14" t="s">
        <v>28</v>
      </c>
      <c r="C299" s="34">
        <v>0</v>
      </c>
      <c r="D299" s="34">
        <v>0</v>
      </c>
      <c r="E299" s="34">
        <v>0</v>
      </c>
      <c r="F299" s="31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5"/>
    </row>
    <row r="300" spans="1:14" ht="14.25" thickBot="1">
      <c r="A300" s="263"/>
      <c r="B300" s="14" t="s">
        <v>29</v>
      </c>
      <c r="C300" s="41">
        <v>0</v>
      </c>
      <c r="D300" s="41">
        <v>0</v>
      </c>
      <c r="E300" s="41">
        <v>0</v>
      </c>
      <c r="F300" s="31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5"/>
    </row>
    <row r="301" spans="1:14" ht="14.25" thickBot="1">
      <c r="A301" s="263"/>
      <c r="B301" s="14" t="s">
        <v>30</v>
      </c>
      <c r="C301" s="34">
        <v>0</v>
      </c>
      <c r="D301" s="34">
        <v>0</v>
      </c>
      <c r="E301" s="34">
        <v>0</v>
      </c>
      <c r="F301" s="31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5"/>
    </row>
    <row r="302" spans="1:14" ht="14.25" thickBot="1">
      <c r="A302" s="264"/>
      <c r="B302" s="15" t="s">
        <v>31</v>
      </c>
      <c r="C302" s="16">
        <f t="shared" ref="C302:K302" si="70">C290+C292+C293+C294+C295+C296+C297+C298</f>
        <v>25.097859</v>
      </c>
      <c r="D302" s="16">
        <f t="shared" si="70"/>
        <v>259.46386199999995</v>
      </c>
      <c r="E302" s="16">
        <v>293.81830000000002</v>
      </c>
      <c r="F302" s="16">
        <f>(D302-E302)/E302*100</f>
        <v>-11.692409220256216</v>
      </c>
      <c r="G302" s="16">
        <f t="shared" si="70"/>
        <v>2663</v>
      </c>
      <c r="H302" s="16">
        <f t="shared" si="70"/>
        <v>609716.51945200004</v>
      </c>
      <c r="I302" s="16">
        <f t="shared" si="70"/>
        <v>183</v>
      </c>
      <c r="J302" s="16">
        <f t="shared" si="70"/>
        <v>7.5736699999999999</v>
      </c>
      <c r="K302" s="16">
        <f t="shared" si="70"/>
        <v>115.348129</v>
      </c>
      <c r="L302" s="16">
        <v>248</v>
      </c>
      <c r="M302" s="16">
        <f t="shared" ref="M302:M304" si="71">(K302-L302)/L302*100</f>
        <v>-53.488657661290318</v>
      </c>
      <c r="N302" s="106">
        <f>D302/D406*100</f>
        <v>1.325858638343566</v>
      </c>
    </row>
    <row r="303" spans="1:14" ht="14.25" thickTop="1">
      <c r="A303" s="274" t="s">
        <v>99</v>
      </c>
      <c r="B303" s="175" t="s">
        <v>19</v>
      </c>
      <c r="C303" s="28">
        <v>23.463117000000004</v>
      </c>
      <c r="D303" s="28">
        <v>279.031183</v>
      </c>
      <c r="E303" s="28">
        <v>93.839321000000012</v>
      </c>
      <c r="F303" s="31">
        <f>(D303-E303)/E303*100</f>
        <v>197.34995951217502</v>
      </c>
      <c r="G303" s="28">
        <v>2817</v>
      </c>
      <c r="H303" s="28">
        <v>193207.94459</v>
      </c>
      <c r="I303" s="28">
        <v>401</v>
      </c>
      <c r="J303" s="28">
        <v>7.7980389999999957</v>
      </c>
      <c r="K303" s="28">
        <v>60.757585999999996</v>
      </c>
      <c r="L303" s="28">
        <v>51.530878999999999</v>
      </c>
      <c r="M303" s="31">
        <f t="shared" si="71"/>
        <v>17.905200103417599</v>
      </c>
      <c r="N303" s="105">
        <f>D303/D394*100</f>
        <v>2.5499860444122349</v>
      </c>
    </row>
    <row r="304" spans="1:14">
      <c r="A304" s="274"/>
      <c r="B304" s="175" t="s">
        <v>20</v>
      </c>
      <c r="C304" s="28">
        <v>10.810946000000001</v>
      </c>
      <c r="D304" s="28">
        <v>132.865748</v>
      </c>
      <c r="E304" s="28">
        <v>31.865153000000003</v>
      </c>
      <c r="F304" s="31">
        <f>(D304-E304)/E304*100</f>
        <v>316.96252956952685</v>
      </c>
      <c r="G304" s="28">
        <v>1583</v>
      </c>
      <c r="H304" s="28">
        <v>31660</v>
      </c>
      <c r="I304" s="28">
        <v>228</v>
      </c>
      <c r="J304" s="28">
        <v>4.9505999999999943</v>
      </c>
      <c r="K304" s="28">
        <v>40.181734999999996</v>
      </c>
      <c r="L304" s="28">
        <v>2.5209009999999998</v>
      </c>
      <c r="M304" s="31">
        <f t="shared" si="71"/>
        <v>1493.943395635132</v>
      </c>
      <c r="N304" s="105">
        <f>D304/D395*100</f>
        <v>3.4832024000819568</v>
      </c>
    </row>
    <row r="305" spans="1:14">
      <c r="A305" s="274"/>
      <c r="B305" s="175" t="s">
        <v>21</v>
      </c>
      <c r="C305" s="28">
        <v>0</v>
      </c>
      <c r="D305" s="28">
        <v>6.344849</v>
      </c>
      <c r="E305" s="28">
        <v>1.188679</v>
      </c>
      <c r="F305" s="31"/>
      <c r="G305" s="28">
        <v>8</v>
      </c>
      <c r="H305" s="28">
        <v>3963.5808000000002</v>
      </c>
      <c r="I305" s="28">
        <v>0</v>
      </c>
      <c r="J305" s="28"/>
      <c r="K305" s="28"/>
      <c r="L305" s="31"/>
      <c r="M305" s="31"/>
      <c r="N305" s="105"/>
    </row>
    <row r="306" spans="1:14">
      <c r="A306" s="274"/>
      <c r="B306" s="175" t="s">
        <v>22</v>
      </c>
      <c r="C306" s="28">
        <v>0</v>
      </c>
      <c r="D306" s="28">
        <v>5.5659999999999998E-3</v>
      </c>
      <c r="E306" s="28">
        <v>0</v>
      </c>
      <c r="F306" s="31"/>
      <c r="G306" s="28">
        <v>1</v>
      </c>
      <c r="H306" s="28">
        <v>64.099999999999994</v>
      </c>
      <c r="I306" s="28">
        <v>0</v>
      </c>
      <c r="J306" s="28"/>
      <c r="K306" s="28"/>
      <c r="L306" s="31"/>
      <c r="M306" s="31"/>
      <c r="N306" s="105"/>
    </row>
    <row r="307" spans="1:14">
      <c r="A307" s="274"/>
      <c r="B307" s="175" t="s">
        <v>23</v>
      </c>
      <c r="C307" s="28">
        <v>0</v>
      </c>
      <c r="D307" s="28">
        <v>0.37735799999999997</v>
      </c>
      <c r="E307" s="28"/>
      <c r="F307" s="31"/>
      <c r="G307" s="28">
        <v>1</v>
      </c>
      <c r="H307" s="28">
        <v>1000</v>
      </c>
      <c r="I307" s="28">
        <v>2</v>
      </c>
      <c r="J307" s="28"/>
      <c r="K307" s="28">
        <v>0.2</v>
      </c>
      <c r="L307" s="31"/>
      <c r="M307" s="31"/>
      <c r="N307" s="105"/>
    </row>
    <row r="308" spans="1:14">
      <c r="A308" s="274"/>
      <c r="B308" s="175" t="s">
        <v>24</v>
      </c>
      <c r="C308" s="28">
        <v>5.6603999999999995E-2</v>
      </c>
      <c r="D308" s="28">
        <v>21.873342999999998</v>
      </c>
      <c r="E308" s="28">
        <v>7.4168869999999991</v>
      </c>
      <c r="F308" s="31"/>
      <c r="G308" s="28">
        <v>70</v>
      </c>
      <c r="H308" s="28">
        <v>67397.427800000005</v>
      </c>
      <c r="I308" s="28">
        <v>1</v>
      </c>
      <c r="J308" s="28">
        <v>0</v>
      </c>
      <c r="K308" s="28">
        <v>0</v>
      </c>
      <c r="L308" s="31">
        <v>3.9635379999999998</v>
      </c>
      <c r="M308" s="31"/>
      <c r="N308" s="105">
        <f>D308/D399*100</f>
        <v>2.1637548785796477</v>
      </c>
    </row>
    <row r="309" spans="1:14">
      <c r="A309" s="274"/>
      <c r="B309" s="175" t="s">
        <v>25</v>
      </c>
      <c r="C309" s="28">
        <v>0</v>
      </c>
      <c r="D309" s="28">
        <v>24.05</v>
      </c>
      <c r="E309" s="28">
        <v>5.0878550000000002</v>
      </c>
      <c r="F309" s="31"/>
      <c r="G309" s="28">
        <v>6</v>
      </c>
      <c r="H309" s="28">
        <v>605</v>
      </c>
      <c r="I309" s="28">
        <v>25</v>
      </c>
      <c r="J309" s="28">
        <v>0</v>
      </c>
      <c r="K309" s="28">
        <v>19.862400000000001</v>
      </c>
      <c r="L309" s="28"/>
      <c r="M309" s="31"/>
      <c r="N309" s="105"/>
    </row>
    <row r="310" spans="1:14">
      <c r="A310" s="274"/>
      <c r="B310" s="175" t="s">
        <v>26</v>
      </c>
      <c r="C310" s="28">
        <v>1.467268</v>
      </c>
      <c r="D310" s="28">
        <v>47.337482999999999</v>
      </c>
      <c r="E310" s="28">
        <v>26.843969000000001</v>
      </c>
      <c r="F310" s="31">
        <f>(D310-E310)/E310*100</f>
        <v>76.34308473534594</v>
      </c>
      <c r="G310" s="28">
        <v>1652</v>
      </c>
      <c r="H310" s="28">
        <v>196908.67800000001</v>
      </c>
      <c r="I310" s="28">
        <v>52</v>
      </c>
      <c r="J310" s="28">
        <v>1.0024999999999977</v>
      </c>
      <c r="K310" s="28">
        <v>35.581189999999999</v>
      </c>
      <c r="L310" s="31"/>
      <c r="M310" s="31"/>
      <c r="N310" s="105">
        <f>D310/D401*100</f>
        <v>2.8035911581757476</v>
      </c>
    </row>
    <row r="311" spans="1:14">
      <c r="A311" s="274"/>
      <c r="B311" s="175" t="s">
        <v>27</v>
      </c>
      <c r="C311" s="28">
        <v>0</v>
      </c>
      <c r="D311" s="28">
        <v>19.188913999999997</v>
      </c>
      <c r="E311" s="28"/>
      <c r="F311" s="31"/>
      <c r="G311" s="28">
        <v>8</v>
      </c>
      <c r="H311" s="28">
        <v>1004.876659</v>
      </c>
      <c r="I311" s="28"/>
      <c r="J311" s="28"/>
      <c r="K311" s="28"/>
      <c r="L311" s="31"/>
      <c r="M311" s="31"/>
      <c r="N311" s="105"/>
    </row>
    <row r="312" spans="1:14">
      <c r="A312" s="274"/>
      <c r="B312" s="14" t="s">
        <v>28</v>
      </c>
      <c r="C312" s="31">
        <v>0</v>
      </c>
      <c r="D312" s="31">
        <v>0</v>
      </c>
      <c r="E312" s="31"/>
      <c r="F312" s="31"/>
      <c r="G312" s="28">
        <v>0</v>
      </c>
      <c r="H312" s="28">
        <v>0</v>
      </c>
      <c r="I312" s="28"/>
      <c r="J312" s="28"/>
      <c r="K312" s="28"/>
      <c r="L312" s="34"/>
      <c r="M312" s="31"/>
      <c r="N312" s="105"/>
    </row>
    <row r="313" spans="1:14">
      <c r="A313" s="274"/>
      <c r="B313" s="14" t="s">
        <v>29</v>
      </c>
      <c r="C313" s="31">
        <v>0</v>
      </c>
      <c r="D313" s="31">
        <v>0.45283000000000001</v>
      </c>
      <c r="E313" s="31"/>
      <c r="F313" s="31"/>
      <c r="G313" s="31">
        <v>1</v>
      </c>
      <c r="H313" s="31">
        <v>143</v>
      </c>
      <c r="I313" s="31"/>
      <c r="J313" s="31"/>
      <c r="K313" s="31"/>
      <c r="L313" s="31"/>
      <c r="M313" s="31"/>
      <c r="N313" s="105"/>
    </row>
    <row r="314" spans="1:14">
      <c r="A314" s="274"/>
      <c r="B314" s="14" t="s">
        <v>30</v>
      </c>
      <c r="C314" s="31">
        <v>0</v>
      </c>
      <c r="D314" s="31">
        <v>18.736083999999998</v>
      </c>
      <c r="E314" s="31"/>
      <c r="F314" s="31"/>
      <c r="G314" s="31">
        <v>7</v>
      </c>
      <c r="H314" s="31">
        <v>861.87665900000002</v>
      </c>
      <c r="I314" s="31"/>
      <c r="J314" s="31"/>
      <c r="K314" s="31"/>
      <c r="L314" s="31"/>
      <c r="M314" s="31"/>
      <c r="N314" s="105"/>
    </row>
    <row r="315" spans="1:14" ht="14.25" thickBot="1">
      <c r="A315" s="261"/>
      <c r="B315" s="15" t="s">
        <v>31</v>
      </c>
      <c r="C315" s="16">
        <f t="shared" ref="C315:K315" si="72">C303+C305+C306+C307+C308+C309+C310+C311</f>
        <v>24.986989000000005</v>
      </c>
      <c r="D315" s="16">
        <f t="shared" si="72"/>
        <v>398.20869600000003</v>
      </c>
      <c r="E315" s="16">
        <v>134.376711</v>
      </c>
      <c r="F315" s="16">
        <f>(D315-E315)/E315*100</f>
        <v>196.33758188946894</v>
      </c>
      <c r="G315" s="16">
        <f t="shared" si="72"/>
        <v>4563</v>
      </c>
      <c r="H315" s="16">
        <f t="shared" si="72"/>
        <v>464151.60784900002</v>
      </c>
      <c r="I315" s="16">
        <f t="shared" si="72"/>
        <v>481</v>
      </c>
      <c r="J315" s="16">
        <f t="shared" si="72"/>
        <v>8.8005389999999935</v>
      </c>
      <c r="K315" s="16">
        <f t="shared" si="72"/>
        <v>116.40117599999999</v>
      </c>
      <c r="L315" s="16">
        <v>55.494416999999999</v>
      </c>
      <c r="M315" s="16">
        <f t="shared" ref="M315:M317" si="73">(K315-L315)/L315*100</f>
        <v>109.75294866148427</v>
      </c>
      <c r="N315" s="106">
        <f>D315/D406*100</f>
        <v>2.034843832915457</v>
      </c>
    </row>
    <row r="316" spans="1:14" ht="14.25" thickTop="1">
      <c r="A316" s="274" t="s">
        <v>40</v>
      </c>
      <c r="B316" s="175" t="s">
        <v>19</v>
      </c>
      <c r="C316" s="34">
        <v>56.930477000000003</v>
      </c>
      <c r="D316" s="34">
        <v>517.02413899999999</v>
      </c>
      <c r="E316" s="34">
        <v>641.79080399999998</v>
      </c>
      <c r="F316" s="34">
        <f>(D316-E316)/E316*100</f>
        <v>-19.440394630522004</v>
      </c>
      <c r="G316" s="34">
        <v>4328</v>
      </c>
      <c r="H316" s="34">
        <v>414733.14526200003</v>
      </c>
      <c r="I316" s="31">
        <v>409</v>
      </c>
      <c r="J316" s="34">
        <v>38.520000000000003</v>
      </c>
      <c r="K316" s="34">
        <v>215.57</v>
      </c>
      <c r="L316" s="34">
        <v>307.85000000000002</v>
      </c>
      <c r="M316" s="31">
        <f t="shared" si="73"/>
        <v>-29.975637485788543</v>
      </c>
      <c r="N316" s="105">
        <f>D316/D394*100</f>
        <v>4.724935488927958</v>
      </c>
    </row>
    <row r="317" spans="1:14">
      <c r="A317" s="274"/>
      <c r="B317" s="175" t="s">
        <v>20</v>
      </c>
      <c r="C317" s="34">
        <v>19.902567999999999</v>
      </c>
      <c r="D317" s="34">
        <v>182.65789800000002</v>
      </c>
      <c r="E317" s="34">
        <v>190.86623800000001</v>
      </c>
      <c r="F317" s="31">
        <f>(D317-E317)/E317*100</f>
        <v>-4.3005720058253534</v>
      </c>
      <c r="G317" s="34">
        <v>2183</v>
      </c>
      <c r="H317" s="34">
        <v>43660</v>
      </c>
      <c r="I317" s="31">
        <v>212</v>
      </c>
      <c r="J317" s="34">
        <v>16.41</v>
      </c>
      <c r="K317" s="34">
        <v>94.46</v>
      </c>
      <c r="L317" s="34">
        <v>125.17</v>
      </c>
      <c r="M317" s="31">
        <f t="shared" si="73"/>
        <v>-24.534632899257016</v>
      </c>
      <c r="N317" s="105">
        <f>D317/D395*100</f>
        <v>4.788551137404693</v>
      </c>
    </row>
    <row r="318" spans="1:14">
      <c r="A318" s="274"/>
      <c r="B318" s="175" t="s">
        <v>21</v>
      </c>
      <c r="C318" s="34">
        <v>0</v>
      </c>
      <c r="D318" s="34">
        <v>15.067923000000002</v>
      </c>
      <c r="E318" s="34">
        <v>5.6122630000000004</v>
      </c>
      <c r="F318" s="31">
        <f>(D318-E318)/E318*100</f>
        <v>168.48212565947108</v>
      </c>
      <c r="G318" s="34">
        <v>4</v>
      </c>
      <c r="H318" s="34">
        <v>47196.559851999999</v>
      </c>
      <c r="I318" s="31"/>
      <c r="J318" s="34"/>
      <c r="K318" s="34"/>
      <c r="L318" s="34"/>
      <c r="M318" s="31"/>
      <c r="N318" s="105">
        <f>D318/D396*100</f>
        <v>5.7292842113675464</v>
      </c>
    </row>
    <row r="319" spans="1:14">
      <c r="A319" s="274"/>
      <c r="B319" s="175" t="s">
        <v>22</v>
      </c>
      <c r="C319" s="34">
        <v>0.42612100000000003</v>
      </c>
      <c r="D319" s="34">
        <v>37.017719</v>
      </c>
      <c r="E319" s="34">
        <v>26.315450000000002</v>
      </c>
      <c r="F319" s="31">
        <f>(D319-E319)/E319*100</f>
        <v>40.669146831994119</v>
      </c>
      <c r="G319" s="34">
        <v>908</v>
      </c>
      <c r="H319" s="34">
        <v>48152.783810000008</v>
      </c>
      <c r="I319" s="31">
        <v>48</v>
      </c>
      <c r="J319" s="34">
        <v>0.32</v>
      </c>
      <c r="K319" s="34">
        <v>6.81</v>
      </c>
      <c r="L319" s="34">
        <v>4.8099999999999996</v>
      </c>
      <c r="M319" s="31">
        <f>(K319-L319)/L319*100</f>
        <v>41.580041580041581</v>
      </c>
      <c r="N319" s="105">
        <f>D319/D397*100</f>
        <v>14.494027164890152</v>
      </c>
    </row>
    <row r="320" spans="1:14">
      <c r="A320" s="274"/>
      <c r="B320" s="175" t="s">
        <v>23</v>
      </c>
      <c r="C320" s="34">
        <v>0</v>
      </c>
      <c r="D320" s="34">
        <v>3.1566140000000003</v>
      </c>
      <c r="E320" s="34">
        <v>7.64154</v>
      </c>
      <c r="F320" s="31">
        <f t="shared" ref="F320:F327" si="74">(D320-E320)/E320*100</f>
        <v>-58.691389431973128</v>
      </c>
      <c r="G320" s="34">
        <v>38</v>
      </c>
      <c r="H320" s="34">
        <v>26004.280000000002</v>
      </c>
      <c r="I320" s="31"/>
      <c r="J320" s="34"/>
      <c r="K320" s="34"/>
      <c r="L320" s="34"/>
      <c r="M320" s="31"/>
      <c r="N320" s="105">
        <f t="shared" ref="N320:N327" si="75">D320/D398*100</f>
        <v>5.5901383497321033</v>
      </c>
    </row>
    <row r="321" spans="1:14">
      <c r="A321" s="274"/>
      <c r="B321" s="175" t="s">
        <v>24</v>
      </c>
      <c r="C321" s="34">
        <v>7.6877529999999998</v>
      </c>
      <c r="D321" s="34">
        <v>113.145865</v>
      </c>
      <c r="E321" s="34">
        <v>126.58535200000001</v>
      </c>
      <c r="F321" s="31">
        <f t="shared" si="74"/>
        <v>-10.616936942277503</v>
      </c>
      <c r="G321" s="34">
        <v>86</v>
      </c>
      <c r="H321" s="34">
        <v>93613.400000000009</v>
      </c>
      <c r="I321" s="31">
        <v>144</v>
      </c>
      <c r="J321" s="34"/>
      <c r="K321" s="34">
        <v>39.380000000000003</v>
      </c>
      <c r="L321" s="34">
        <v>2.13</v>
      </c>
      <c r="M321" s="31"/>
      <c r="N321" s="105">
        <f t="shared" si="75"/>
        <v>11.192615476512401</v>
      </c>
    </row>
    <row r="322" spans="1:14">
      <c r="A322" s="274"/>
      <c r="B322" s="175" t="s">
        <v>25</v>
      </c>
      <c r="C322" s="34">
        <v>0</v>
      </c>
      <c r="D322" s="34">
        <v>30.593</v>
      </c>
      <c r="E322" s="34">
        <v>30.949000000000002</v>
      </c>
      <c r="F322" s="31">
        <f t="shared" si="74"/>
        <v>-1.1502794920676003</v>
      </c>
      <c r="G322" s="34">
        <v>5</v>
      </c>
      <c r="H322" s="34">
        <v>1411.71</v>
      </c>
      <c r="I322" s="31"/>
      <c r="J322" s="34"/>
      <c r="K322" s="34"/>
      <c r="L322" s="34"/>
      <c r="M322" s="31"/>
      <c r="N322" s="105">
        <f t="shared" si="75"/>
        <v>0.57623269745864614</v>
      </c>
    </row>
    <row r="323" spans="1:14">
      <c r="A323" s="274"/>
      <c r="B323" s="175" t="s">
        <v>26</v>
      </c>
      <c r="C323" s="34">
        <v>5.724685</v>
      </c>
      <c r="D323" s="34">
        <v>94.597922000000011</v>
      </c>
      <c r="E323" s="34">
        <v>60.321391999999996</v>
      </c>
      <c r="F323" s="31">
        <f t="shared" si="74"/>
        <v>56.823174770237429</v>
      </c>
      <c r="G323" s="34">
        <v>1300</v>
      </c>
      <c r="H323" s="34">
        <v>260987.76</v>
      </c>
      <c r="I323" s="31">
        <v>56</v>
      </c>
      <c r="J323" s="34"/>
      <c r="K323" s="34">
        <v>18.63</v>
      </c>
      <c r="L323" s="34">
        <v>29.52</v>
      </c>
      <c r="M323" s="31">
        <f>(K323-L323)/L323*100</f>
        <v>-36.890243902439032</v>
      </c>
      <c r="N323" s="105">
        <f t="shared" si="75"/>
        <v>5.6026193386961252</v>
      </c>
    </row>
    <row r="324" spans="1:14">
      <c r="A324" s="274"/>
      <c r="B324" s="175" t="s">
        <v>27</v>
      </c>
      <c r="C324" s="34">
        <v>0.115283</v>
      </c>
      <c r="D324" s="34">
        <v>6.0804720000000003</v>
      </c>
      <c r="E324" s="31">
        <v>1.7102439999999999</v>
      </c>
      <c r="F324" s="31">
        <f t="shared" si="74"/>
        <v>255.53242695194376</v>
      </c>
      <c r="G324" s="34">
        <v>4</v>
      </c>
      <c r="H324" s="34">
        <v>448.94044599999995</v>
      </c>
      <c r="I324" s="31"/>
      <c r="J324" s="31"/>
      <c r="K324" s="31"/>
      <c r="L324" s="31">
        <v>0.06</v>
      </c>
      <c r="M324" s="31"/>
      <c r="N324" s="105">
        <f t="shared" si="75"/>
        <v>13.921917613602217</v>
      </c>
    </row>
    <row r="325" spans="1:14">
      <c r="A325" s="274"/>
      <c r="B325" s="14" t="s">
        <v>28</v>
      </c>
      <c r="C325" s="34">
        <v>0</v>
      </c>
      <c r="D325" s="34">
        <v>0</v>
      </c>
      <c r="E325" s="34">
        <v>0</v>
      </c>
      <c r="F325" s="31" t="e">
        <f t="shared" si="74"/>
        <v>#DIV/0!</v>
      </c>
      <c r="G325" s="34">
        <v>0</v>
      </c>
      <c r="H325" s="34">
        <v>0</v>
      </c>
      <c r="I325" s="34"/>
      <c r="J325" s="34"/>
      <c r="K325" s="34"/>
      <c r="L325" s="34"/>
      <c r="M325" s="31"/>
      <c r="N325" s="105" t="e">
        <f t="shared" si="75"/>
        <v>#DIV/0!</v>
      </c>
    </row>
    <row r="326" spans="1:14">
      <c r="A326" s="274"/>
      <c r="B326" s="14" t="s">
        <v>29</v>
      </c>
      <c r="C326" s="31">
        <v>0</v>
      </c>
      <c r="D326" s="31">
        <v>0</v>
      </c>
      <c r="E326" s="31">
        <v>0</v>
      </c>
      <c r="F326" s="31" t="e">
        <f t="shared" si="74"/>
        <v>#DIV/0!</v>
      </c>
      <c r="G326" s="34">
        <v>0</v>
      </c>
      <c r="H326" s="34">
        <v>0</v>
      </c>
      <c r="I326" s="34"/>
      <c r="J326" s="34"/>
      <c r="K326" s="34"/>
      <c r="L326" s="34"/>
      <c r="M326" s="31"/>
      <c r="N326" s="105">
        <f t="shared" si="75"/>
        <v>0</v>
      </c>
    </row>
    <row r="327" spans="1:14">
      <c r="A327" s="274"/>
      <c r="B327" s="14" t="s">
        <v>30</v>
      </c>
      <c r="C327" s="31">
        <v>0</v>
      </c>
      <c r="D327" s="31">
        <v>5.9651890000000005</v>
      </c>
      <c r="E327" s="31">
        <v>0.69606400000000002</v>
      </c>
      <c r="F327" s="31">
        <f t="shared" si="74"/>
        <v>756.98858150974638</v>
      </c>
      <c r="G327" s="31">
        <v>2</v>
      </c>
      <c r="H327" s="31">
        <v>313.34044599999999</v>
      </c>
      <c r="I327" s="31"/>
      <c r="J327" s="31"/>
      <c r="K327" s="31"/>
      <c r="L327" s="31"/>
      <c r="M327" s="31"/>
      <c r="N327" s="105">
        <f t="shared" si="75"/>
        <v>16.434194692945415</v>
      </c>
    </row>
    <row r="328" spans="1:14" ht="14.25" thickBot="1">
      <c r="A328" s="261"/>
      <c r="B328" s="15" t="s">
        <v>31</v>
      </c>
      <c r="C328" s="16">
        <f t="shared" ref="C328:K328" si="76">C316+C318+C319+C320+C321+C322+C323+C324</f>
        <v>70.884319000000005</v>
      </c>
      <c r="D328" s="16">
        <f t="shared" si="76"/>
        <v>816.68365399999982</v>
      </c>
      <c r="E328" s="16">
        <v>900.92604499999993</v>
      </c>
      <c r="F328" s="16">
        <f>(D328-E328)/E328*100</f>
        <v>-9.3506444249816436</v>
      </c>
      <c r="G328" s="16">
        <f t="shared" si="76"/>
        <v>6673</v>
      </c>
      <c r="H328" s="16">
        <f t="shared" si="76"/>
        <v>892548.57936999993</v>
      </c>
      <c r="I328" s="16">
        <f t="shared" si="76"/>
        <v>657</v>
      </c>
      <c r="J328" s="16">
        <f t="shared" si="76"/>
        <v>38.840000000000003</v>
      </c>
      <c r="K328" s="16">
        <f t="shared" si="76"/>
        <v>280.39</v>
      </c>
      <c r="L328" s="16">
        <v>344.37</v>
      </c>
      <c r="M328" s="16">
        <f t="shared" ref="M328:M330" si="77">(K328-L328)/L328*100</f>
        <v>-18.578854139443045</v>
      </c>
      <c r="N328" s="106">
        <f>D328/D406*100</f>
        <v>4.1732481321421471</v>
      </c>
    </row>
    <row r="329" spans="1:14" ht="14.25" thickTop="1">
      <c r="A329" s="274" t="s">
        <v>41</v>
      </c>
      <c r="B329" s="175" t="s">
        <v>19</v>
      </c>
      <c r="C329" s="70">
        <v>24.27</v>
      </c>
      <c r="D329" s="102">
        <v>280.89999999999998</v>
      </c>
      <c r="E329" s="102">
        <v>250.05</v>
      </c>
      <c r="F329" s="107">
        <f>(D329-E329)/E329*100</f>
        <v>12.337532493501286</v>
      </c>
      <c r="G329" s="71">
        <v>3409</v>
      </c>
      <c r="H329" s="71">
        <v>186285.83</v>
      </c>
      <c r="I329" s="71">
        <v>343</v>
      </c>
      <c r="J329" s="71">
        <v>7.75</v>
      </c>
      <c r="K329" s="103">
        <v>113.89</v>
      </c>
      <c r="L329" s="103">
        <v>134.49</v>
      </c>
      <c r="M329" s="34">
        <f t="shared" si="77"/>
        <v>-15.317123949736045</v>
      </c>
      <c r="N329" s="105">
        <f>D329/D394*100</f>
        <v>2.5670646275953923</v>
      </c>
    </row>
    <row r="330" spans="1:14">
      <c r="A330" s="274"/>
      <c r="B330" s="175" t="s">
        <v>20</v>
      </c>
      <c r="C330" s="71">
        <v>12.1</v>
      </c>
      <c r="D330" s="103">
        <v>134.59</v>
      </c>
      <c r="E330" s="103">
        <v>109.61</v>
      </c>
      <c r="F330" s="113">
        <f>(D330-E330)/E330*100</f>
        <v>22.789891433263392</v>
      </c>
      <c r="G330" s="71">
        <v>2235</v>
      </c>
      <c r="H330" s="71">
        <v>447000</v>
      </c>
      <c r="I330" s="71">
        <v>188</v>
      </c>
      <c r="J330" s="71">
        <v>4.43</v>
      </c>
      <c r="K330" s="103">
        <v>65.900000000000006</v>
      </c>
      <c r="L330" s="103">
        <v>49.78</v>
      </c>
      <c r="M330" s="31">
        <f t="shared" si="77"/>
        <v>32.382482924869436</v>
      </c>
      <c r="N330" s="105">
        <f>D330/D395*100</f>
        <v>3.5284053120073553</v>
      </c>
    </row>
    <row r="331" spans="1:14">
      <c r="A331" s="274"/>
      <c r="B331" s="175" t="s">
        <v>21</v>
      </c>
      <c r="C331" s="71"/>
      <c r="D331" s="103">
        <v>10.14</v>
      </c>
      <c r="E331" s="103">
        <v>2.17</v>
      </c>
      <c r="F331" s="31"/>
      <c r="G331" s="71">
        <v>2</v>
      </c>
      <c r="H331" s="71">
        <v>15360.92</v>
      </c>
      <c r="I331" s="71"/>
      <c r="J331" s="71"/>
      <c r="K331" s="71"/>
      <c r="L331" s="103"/>
      <c r="M331" s="31"/>
      <c r="N331" s="105"/>
    </row>
    <row r="332" spans="1:14">
      <c r="A332" s="274"/>
      <c r="B332" s="175" t="s">
        <v>22</v>
      </c>
      <c r="C332" s="71"/>
      <c r="D332" s="103"/>
      <c r="E332" s="103"/>
      <c r="F332" s="31"/>
      <c r="G332" s="71"/>
      <c r="H332" s="71"/>
      <c r="I332" s="71"/>
      <c r="J332" s="71"/>
      <c r="K332" s="71"/>
      <c r="L332" s="103"/>
      <c r="M332" s="31"/>
      <c r="N332" s="105"/>
    </row>
    <row r="333" spans="1:14">
      <c r="A333" s="274"/>
      <c r="B333" s="175" t="s">
        <v>23</v>
      </c>
      <c r="C333" s="71"/>
      <c r="D333" s="103"/>
      <c r="E333" s="103"/>
      <c r="F333" s="31"/>
      <c r="G333" s="71"/>
      <c r="H333" s="71"/>
      <c r="I333" s="71"/>
      <c r="J333" s="71"/>
      <c r="K333" s="71"/>
      <c r="L333" s="103"/>
      <c r="M333" s="31"/>
      <c r="N333" s="105"/>
    </row>
    <row r="334" spans="1:14">
      <c r="A334" s="274"/>
      <c r="B334" s="175" t="s">
        <v>24</v>
      </c>
      <c r="C334" s="71"/>
      <c r="D334" s="103">
        <v>2.61</v>
      </c>
      <c r="E334" s="103">
        <v>3.88</v>
      </c>
      <c r="F334" s="113">
        <f>(D334-E334)/E334*100</f>
        <v>-32.731958762886599</v>
      </c>
      <c r="G334" s="71">
        <v>2</v>
      </c>
      <c r="H334" s="71">
        <v>1388.17</v>
      </c>
      <c r="I334" s="71">
        <v>4</v>
      </c>
      <c r="J334" s="71">
        <v>0.01</v>
      </c>
      <c r="K334" s="71">
        <v>1.1100000000000001</v>
      </c>
      <c r="L334" s="103"/>
      <c r="M334" s="31" t="e">
        <f>(K334-L334)/L334*100</f>
        <v>#DIV/0!</v>
      </c>
      <c r="N334" s="105">
        <f>D334/D399*100</f>
        <v>0.25818642505139155</v>
      </c>
    </row>
    <row r="335" spans="1:14">
      <c r="A335" s="274"/>
      <c r="B335" s="175" t="s">
        <v>25</v>
      </c>
      <c r="C335" s="71"/>
      <c r="D335" s="103"/>
      <c r="E335" s="103"/>
      <c r="F335" s="31"/>
      <c r="G335" s="71"/>
      <c r="H335" s="71"/>
      <c r="I335" s="73"/>
      <c r="J335" s="73"/>
      <c r="K335" s="73"/>
      <c r="L335" s="131"/>
      <c r="M335" s="31"/>
      <c r="N335" s="105"/>
    </row>
    <row r="336" spans="1:14">
      <c r="A336" s="274"/>
      <c r="B336" s="175" t="s">
        <v>26</v>
      </c>
      <c r="C336" s="71">
        <v>0.72</v>
      </c>
      <c r="D336" s="103">
        <v>44.86</v>
      </c>
      <c r="E336" s="103">
        <v>30.42</v>
      </c>
      <c r="F336" s="113">
        <f>(D336-E336)/E336*100</f>
        <v>47.468770545693609</v>
      </c>
      <c r="G336" s="71">
        <v>863</v>
      </c>
      <c r="H336" s="71">
        <v>61760.72</v>
      </c>
      <c r="I336" s="71">
        <v>29</v>
      </c>
      <c r="J336" s="71">
        <v>2</v>
      </c>
      <c r="K336" s="103">
        <v>5.66</v>
      </c>
      <c r="L336" s="103">
        <v>12.38</v>
      </c>
      <c r="M336" s="31">
        <f>(K336-L336)/L336*100</f>
        <v>-54.281098546042003</v>
      </c>
      <c r="N336" s="105">
        <f>D336/D401*100</f>
        <v>2.6568607240009792</v>
      </c>
    </row>
    <row r="337" spans="1:14">
      <c r="A337" s="274"/>
      <c r="B337" s="175" t="s">
        <v>27</v>
      </c>
      <c r="C337" s="71"/>
      <c r="D337" s="103"/>
      <c r="E337" s="103"/>
      <c r="F337" s="31"/>
      <c r="G337" s="71"/>
      <c r="H337" s="71"/>
      <c r="I337" s="71"/>
      <c r="J337" s="71"/>
      <c r="K337" s="71"/>
      <c r="L337" s="103"/>
      <c r="M337" s="31"/>
      <c r="N337" s="105"/>
    </row>
    <row r="338" spans="1:14">
      <c r="A338" s="274"/>
      <c r="B338" s="14" t="s">
        <v>28</v>
      </c>
      <c r="C338" s="71"/>
      <c r="D338" s="103"/>
      <c r="E338" s="103"/>
      <c r="F338" s="31"/>
      <c r="G338" s="71"/>
      <c r="H338" s="71"/>
      <c r="I338" s="74"/>
      <c r="J338" s="74"/>
      <c r="K338" s="74"/>
      <c r="L338" s="127"/>
      <c r="M338" s="31"/>
      <c r="N338" s="105"/>
    </row>
    <row r="339" spans="1:14">
      <c r="A339" s="274"/>
      <c r="B339" s="14" t="s">
        <v>29</v>
      </c>
      <c r="C339" s="71"/>
      <c r="D339" s="103"/>
      <c r="E339" s="103"/>
      <c r="F339" s="31"/>
      <c r="G339" s="71"/>
      <c r="H339" s="71"/>
      <c r="I339" s="74"/>
      <c r="J339" s="74"/>
      <c r="K339" s="74"/>
      <c r="L339" s="127"/>
      <c r="M339" s="31"/>
      <c r="N339" s="105"/>
    </row>
    <row r="340" spans="1:14">
      <c r="A340" s="274"/>
      <c r="B340" s="14" t="s">
        <v>30</v>
      </c>
      <c r="C340" s="71"/>
      <c r="D340" s="103"/>
      <c r="E340" s="103"/>
      <c r="F340" s="31"/>
      <c r="G340" s="71"/>
      <c r="H340" s="71"/>
      <c r="I340" s="74"/>
      <c r="J340" s="74"/>
      <c r="K340" s="74"/>
      <c r="L340" s="127"/>
      <c r="M340" s="31"/>
      <c r="N340" s="105"/>
    </row>
    <row r="341" spans="1:14" ht="14.25" thickBot="1">
      <c r="A341" s="261"/>
      <c r="B341" s="15" t="s">
        <v>31</v>
      </c>
      <c r="C341" s="16">
        <f t="shared" ref="C341:K341" si="78">C329+C331+C332+C333+C334+C335+C336+C337</f>
        <v>24.99</v>
      </c>
      <c r="D341" s="16">
        <f t="shared" si="78"/>
        <v>338.51</v>
      </c>
      <c r="E341" s="16">
        <v>286.52000000000004</v>
      </c>
      <c r="F341" s="16">
        <f>(D341-E341)/E341*100</f>
        <v>18.145330168923614</v>
      </c>
      <c r="G341" s="16">
        <f t="shared" si="78"/>
        <v>4276</v>
      </c>
      <c r="H341" s="16">
        <f t="shared" si="78"/>
        <v>264795.64</v>
      </c>
      <c r="I341" s="16">
        <f t="shared" si="78"/>
        <v>376</v>
      </c>
      <c r="J341" s="16">
        <f t="shared" si="78"/>
        <v>9.76</v>
      </c>
      <c r="K341" s="16">
        <f t="shared" si="78"/>
        <v>120.66</v>
      </c>
      <c r="L341" s="16">
        <v>146.87</v>
      </c>
      <c r="M341" s="16">
        <f t="shared" ref="M341:M343" si="79">(K341-L341)/L341*100</f>
        <v>-17.845713896643296</v>
      </c>
      <c r="N341" s="106">
        <f>D341/D406*100</f>
        <v>1.7297838866889317</v>
      </c>
    </row>
    <row r="342" spans="1:14" ht="14.25" thickTop="1">
      <c r="A342" s="265" t="s">
        <v>67</v>
      </c>
      <c r="B342" s="18" t="s">
        <v>19</v>
      </c>
      <c r="C342" s="32">
        <v>54.926348000000019</v>
      </c>
      <c r="D342" s="32">
        <v>514.38760000000002</v>
      </c>
      <c r="E342" s="32">
        <v>344.94728500000002</v>
      </c>
      <c r="F342" s="107">
        <f>(D342-E342)/E342*100</f>
        <v>49.120640274063902</v>
      </c>
      <c r="G342" s="31">
        <v>4474</v>
      </c>
      <c r="H342" s="31">
        <v>364318.54085699999</v>
      </c>
      <c r="I342" s="31">
        <v>415</v>
      </c>
      <c r="J342" s="34">
        <v>7.0503400000000056</v>
      </c>
      <c r="K342" s="31">
        <v>143.44281100000001</v>
      </c>
      <c r="L342" s="31">
        <v>278.33706100000001</v>
      </c>
      <c r="M342" s="107">
        <f t="shared" si="79"/>
        <v>-48.464350925944423</v>
      </c>
      <c r="N342" s="108">
        <f>D342/D394*100</f>
        <v>4.7008409143242709</v>
      </c>
    </row>
    <row r="343" spans="1:14">
      <c r="A343" s="274"/>
      <c r="B343" s="175" t="s">
        <v>20</v>
      </c>
      <c r="C343" s="32">
        <v>21.561446999999987</v>
      </c>
      <c r="D343" s="32">
        <v>202.098851</v>
      </c>
      <c r="E343" s="31">
        <v>122.189759</v>
      </c>
      <c r="F343" s="31">
        <f>(D343-E343)/E343*100</f>
        <v>65.397536302530895</v>
      </c>
      <c r="G343" s="31">
        <v>2422</v>
      </c>
      <c r="H343" s="31">
        <v>48440</v>
      </c>
      <c r="I343" s="31">
        <v>198</v>
      </c>
      <c r="J343" s="34">
        <v>3.3689999999999998</v>
      </c>
      <c r="K343" s="31">
        <v>70.516446000000002</v>
      </c>
      <c r="L343" s="31">
        <v>97.099480999999997</v>
      </c>
      <c r="M343" s="31">
        <f t="shared" si="79"/>
        <v>-27.377113375096201</v>
      </c>
      <c r="N343" s="105">
        <f>D343/D395*100</f>
        <v>5.2982142760902216</v>
      </c>
    </row>
    <row r="344" spans="1:14">
      <c r="A344" s="274"/>
      <c r="B344" s="175" t="s">
        <v>21</v>
      </c>
      <c r="C344" s="32">
        <v>0</v>
      </c>
      <c r="D344" s="32">
        <v>0.17452899999999999</v>
      </c>
      <c r="E344" s="31">
        <v>0.113208</v>
      </c>
      <c r="F344" s="31">
        <f>(D344-E344)/E344*100</f>
        <v>54.16666666666665</v>
      </c>
      <c r="G344" s="31">
        <v>3</v>
      </c>
      <c r="H344" s="31">
        <v>218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5">
        <f>D344/D396*100</f>
        <v>6.6361252584431596E-2</v>
      </c>
    </row>
    <row r="345" spans="1:14">
      <c r="A345" s="274"/>
      <c r="B345" s="175" t="s">
        <v>22</v>
      </c>
      <c r="C345" s="32">
        <v>-0.84905700000000017</v>
      </c>
      <c r="D345" s="32">
        <v>-4.1603760000000003</v>
      </c>
      <c r="E345" s="31">
        <v>10.458405000000001</v>
      </c>
      <c r="F345" s="31">
        <f>(D345-E345)/E345*100</f>
        <v>-139.78021505191279</v>
      </c>
      <c r="G345" s="31">
        <v>43</v>
      </c>
      <c r="H345" s="31">
        <v>-23253.5</v>
      </c>
      <c r="I345" s="31">
        <v>1</v>
      </c>
      <c r="J345" s="34">
        <v>0</v>
      </c>
      <c r="K345" s="31">
        <v>0.06</v>
      </c>
      <c r="L345" s="31">
        <v>0</v>
      </c>
      <c r="M345" s="31"/>
      <c r="N345" s="105">
        <f>D345/D397*100</f>
        <v>-1.6289659219725841</v>
      </c>
    </row>
    <row r="346" spans="1:14">
      <c r="A346" s="274"/>
      <c r="B346" s="175" t="s">
        <v>23</v>
      </c>
      <c r="C346" s="32">
        <v>0</v>
      </c>
      <c r="D346" s="32">
        <v>0</v>
      </c>
      <c r="E346" s="31">
        <v>0</v>
      </c>
      <c r="F346" s="31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5"/>
    </row>
    <row r="347" spans="1:14">
      <c r="A347" s="274"/>
      <c r="B347" s="175" t="s">
        <v>24</v>
      </c>
      <c r="C347" s="32">
        <v>1.9902160000000038</v>
      </c>
      <c r="D347" s="32">
        <v>132.86342400000001</v>
      </c>
      <c r="E347" s="31">
        <v>122.27829</v>
      </c>
      <c r="F347" s="31">
        <f>(D347-E347)/E347*100</f>
        <v>8.6565930877836212</v>
      </c>
      <c r="G347" s="31">
        <v>163</v>
      </c>
      <c r="H347" s="31">
        <v>193545.113071</v>
      </c>
      <c r="I347" s="31">
        <v>13</v>
      </c>
      <c r="J347" s="34">
        <v>0</v>
      </c>
      <c r="K347" s="31">
        <v>2.8864999999999998</v>
      </c>
      <c r="L347" s="31">
        <v>12.684399000000001</v>
      </c>
      <c r="M347" s="31"/>
      <c r="N347" s="105">
        <f>D347/D399*100</f>
        <v>13.143115886071749</v>
      </c>
    </row>
    <row r="348" spans="1:14">
      <c r="A348" s="274"/>
      <c r="B348" s="175" t="s">
        <v>25</v>
      </c>
      <c r="C348" s="32">
        <v>0</v>
      </c>
      <c r="D348" s="32">
        <v>9.0525000000000002</v>
      </c>
      <c r="E348" s="33">
        <v>0</v>
      </c>
      <c r="F348" s="31"/>
      <c r="G348" s="31">
        <v>1</v>
      </c>
      <c r="H348" s="31">
        <v>301.75</v>
      </c>
      <c r="I348" s="31">
        <v>10</v>
      </c>
      <c r="J348" s="34">
        <v>0.62599999999999945</v>
      </c>
      <c r="K348" s="31">
        <v>6.4059999999999997</v>
      </c>
      <c r="L348" s="33">
        <v>0</v>
      </c>
      <c r="M348" s="31"/>
      <c r="N348" s="105"/>
    </row>
    <row r="349" spans="1:14">
      <c r="A349" s="274"/>
      <c r="B349" s="175" t="s">
        <v>26</v>
      </c>
      <c r="C349" s="32">
        <v>2.9921870000000013</v>
      </c>
      <c r="D349" s="32">
        <v>59.543509</v>
      </c>
      <c r="E349" s="31">
        <v>78.202780000000004</v>
      </c>
      <c r="F349" s="31">
        <f>(D349-E349)/E349*100</f>
        <v>-23.860112134121067</v>
      </c>
      <c r="G349" s="31">
        <v>814</v>
      </c>
      <c r="H349" s="31">
        <v>228409.28</v>
      </c>
      <c r="I349" s="31">
        <v>51</v>
      </c>
      <c r="J349" s="34">
        <v>7.1914999999998841E-2</v>
      </c>
      <c r="K349" s="31">
        <v>12.338547999999999</v>
      </c>
      <c r="L349" s="31">
        <v>26.091815</v>
      </c>
      <c r="M349" s="31">
        <f>(K349-L349)/L349*100</f>
        <v>-52.711039841421538</v>
      </c>
      <c r="N349" s="105">
        <f>D349/D401*100</f>
        <v>3.526500455445805</v>
      </c>
    </row>
    <row r="350" spans="1:14">
      <c r="A350" s="274"/>
      <c r="B350" s="175" t="s">
        <v>27</v>
      </c>
      <c r="C350" s="32">
        <v>0</v>
      </c>
      <c r="D350" s="32">
        <v>0</v>
      </c>
      <c r="E350" s="31">
        <v>0</v>
      </c>
      <c r="F350" s="31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5">
        <f>D350/D402*100</f>
        <v>0</v>
      </c>
    </row>
    <row r="351" spans="1:14">
      <c r="A351" s="274"/>
      <c r="B351" s="14" t="s">
        <v>28</v>
      </c>
      <c r="C351" s="32">
        <v>0</v>
      </c>
      <c r="D351" s="32">
        <v>0</v>
      </c>
      <c r="E351" s="34">
        <v>0</v>
      </c>
      <c r="F351" s="31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5"/>
    </row>
    <row r="352" spans="1:14">
      <c r="A352" s="274"/>
      <c r="B352" s="14" t="s">
        <v>29</v>
      </c>
      <c r="C352" s="32">
        <v>0</v>
      </c>
      <c r="D352" s="32">
        <v>0</v>
      </c>
      <c r="E352" s="34">
        <v>0</v>
      </c>
      <c r="F352" s="31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5"/>
    </row>
    <row r="353" spans="1:14">
      <c r="A353" s="274"/>
      <c r="B353" s="14" t="s">
        <v>30</v>
      </c>
      <c r="C353" s="32">
        <v>0</v>
      </c>
      <c r="D353" s="32">
        <v>0</v>
      </c>
      <c r="E353" s="34">
        <v>0</v>
      </c>
      <c r="F353" s="31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5"/>
    </row>
    <row r="354" spans="1:14" ht="14.25" thickBot="1">
      <c r="A354" s="261"/>
      <c r="B354" s="15" t="s">
        <v>31</v>
      </c>
      <c r="C354" s="16">
        <f t="shared" ref="C354:K354" si="80">C342+C344+C345+C346+C347+C348+C349+C350</f>
        <v>59.059694000000022</v>
      </c>
      <c r="D354" s="16">
        <f t="shared" si="80"/>
        <v>711.86118599999998</v>
      </c>
      <c r="E354" s="16">
        <v>555.99996799999997</v>
      </c>
      <c r="F354" s="16">
        <f>(D354-E354)/E354*100</f>
        <v>28.032594778854381</v>
      </c>
      <c r="G354" s="16">
        <f t="shared" si="80"/>
        <v>5498</v>
      </c>
      <c r="H354" s="16">
        <f t="shared" si="80"/>
        <v>763539.18392800004</v>
      </c>
      <c r="I354" s="16">
        <f t="shared" si="80"/>
        <v>490</v>
      </c>
      <c r="J354" s="16">
        <f t="shared" si="80"/>
        <v>7.7482550000000039</v>
      </c>
      <c r="K354" s="16">
        <f t="shared" si="80"/>
        <v>165.13385900000003</v>
      </c>
      <c r="L354" s="16">
        <v>317.11327499999999</v>
      </c>
      <c r="M354" s="16">
        <f t="shared" ref="M354:M356" si="81">(K354-L354)/L354*100</f>
        <v>-47.925907863680564</v>
      </c>
      <c r="N354" s="106">
        <f>D354/D406*100</f>
        <v>3.6376060060325321</v>
      </c>
    </row>
    <row r="355" spans="1:14" ht="15" thickTop="1" thickBot="1">
      <c r="A355" s="265" t="s">
        <v>43</v>
      </c>
      <c r="B355" s="18" t="s">
        <v>19</v>
      </c>
      <c r="C355" s="91">
        <v>11.4</v>
      </c>
      <c r="D355" s="91">
        <v>95.53</v>
      </c>
      <c r="E355" s="91">
        <v>68.13</v>
      </c>
      <c r="F355" s="107">
        <f>(D355-E355)/E355*100</f>
        <v>40.217231762806414</v>
      </c>
      <c r="G355" s="92">
        <v>929</v>
      </c>
      <c r="H355" s="92">
        <v>73473.16</v>
      </c>
      <c r="I355" s="92">
        <v>63</v>
      </c>
      <c r="J355" s="92">
        <v>0.67</v>
      </c>
      <c r="K355" s="92">
        <v>17.02</v>
      </c>
      <c r="L355" s="92">
        <v>33.880000000000003</v>
      </c>
      <c r="M355" s="107">
        <f t="shared" si="81"/>
        <v>-49.763872491145221</v>
      </c>
      <c r="N355" s="108">
        <f>D355/D394*100</f>
        <v>0.87302130250689869</v>
      </c>
    </row>
    <row r="356" spans="1:14" ht="14.25" thickBot="1">
      <c r="A356" s="263"/>
      <c r="B356" s="175" t="s">
        <v>20</v>
      </c>
      <c r="C356" s="92">
        <v>3.72</v>
      </c>
      <c r="D356" s="92">
        <v>38.29</v>
      </c>
      <c r="E356" s="92">
        <v>13.32</v>
      </c>
      <c r="F356" s="31">
        <f>(D356-E356)/E356*100</f>
        <v>187.46246246246244</v>
      </c>
      <c r="G356" s="92">
        <v>195</v>
      </c>
      <c r="H356" s="92">
        <v>9900</v>
      </c>
      <c r="I356" s="92">
        <v>28</v>
      </c>
      <c r="J356" s="92">
        <v>0.36</v>
      </c>
      <c r="K356" s="92">
        <v>3.23</v>
      </c>
      <c r="L356" s="92">
        <v>3.89</v>
      </c>
      <c r="M356" s="31">
        <f t="shared" si="81"/>
        <v>-16.966580976863757</v>
      </c>
      <c r="N356" s="105">
        <f>D356/D395*100</f>
        <v>1.0038088966250212</v>
      </c>
    </row>
    <row r="357" spans="1:14" ht="14.25" thickBot="1">
      <c r="A357" s="263"/>
      <c r="B357" s="175" t="s">
        <v>21</v>
      </c>
      <c r="C357" s="92"/>
      <c r="D357" s="92">
        <v>0.74</v>
      </c>
      <c r="E357" s="92"/>
      <c r="F357" s="31" t="e">
        <f>(D357-E357)/E357*100</f>
        <v>#DIV/0!</v>
      </c>
      <c r="G357" s="92">
        <v>1</v>
      </c>
      <c r="H357" s="92">
        <v>780</v>
      </c>
      <c r="I357" s="92"/>
      <c r="J357" s="92"/>
      <c r="K357" s="92"/>
      <c r="L357" s="92"/>
      <c r="M357" s="31"/>
      <c r="N357" s="105">
        <f>D357/D396*100</f>
        <v>0.28137058547564808</v>
      </c>
    </row>
    <row r="358" spans="1:14" ht="14.25" thickBot="1">
      <c r="A358" s="263"/>
      <c r="B358" s="175" t="s">
        <v>22</v>
      </c>
      <c r="C358" s="92"/>
      <c r="D358" s="92">
        <v>1.4999999999999999E-2</v>
      </c>
      <c r="E358" s="92">
        <v>0.36</v>
      </c>
      <c r="F358" s="31">
        <f>(D358-E358)/E358*100</f>
        <v>-95.833333333333329</v>
      </c>
      <c r="G358" s="92">
        <v>2</v>
      </c>
      <c r="H358" s="92">
        <v>50</v>
      </c>
      <c r="I358" s="92"/>
      <c r="J358" s="92"/>
      <c r="K358" s="92"/>
      <c r="L358" s="92">
        <v>0.39</v>
      </c>
      <c r="M358" s="31"/>
      <c r="N358" s="105">
        <f>D358/D397*100</f>
        <v>5.8731443575265208E-3</v>
      </c>
    </row>
    <row r="359" spans="1:14" ht="14.25" thickBot="1">
      <c r="A359" s="263"/>
      <c r="B359" s="175" t="s">
        <v>23</v>
      </c>
      <c r="C359" s="92"/>
      <c r="D359" s="92"/>
      <c r="E359" s="92"/>
      <c r="F359" s="31"/>
      <c r="G359" s="92"/>
      <c r="H359" s="92"/>
      <c r="I359" s="92"/>
      <c r="J359" s="92"/>
      <c r="K359" s="92"/>
      <c r="L359" s="92"/>
      <c r="M359" s="31"/>
      <c r="N359" s="105"/>
    </row>
    <row r="360" spans="1:14" ht="14.25" thickBot="1">
      <c r="A360" s="263"/>
      <c r="B360" s="175" t="s">
        <v>24</v>
      </c>
      <c r="C360" s="92"/>
      <c r="D360" s="92">
        <v>0.73</v>
      </c>
      <c r="E360" s="92">
        <v>1.2</v>
      </c>
      <c r="F360" s="31">
        <f>(D360-E360)/E360*100</f>
        <v>-39.166666666666664</v>
      </c>
      <c r="G360" s="92">
        <v>2</v>
      </c>
      <c r="H360" s="92">
        <v>197.81</v>
      </c>
      <c r="I360" s="92">
        <v>3</v>
      </c>
      <c r="J360" s="92">
        <v>0.41</v>
      </c>
      <c r="K360" s="92">
        <v>1.19</v>
      </c>
      <c r="L360" s="92">
        <v>0.4</v>
      </c>
      <c r="M360" s="31">
        <f>(K360-L360)/L360*100</f>
        <v>197.49999999999997</v>
      </c>
      <c r="N360" s="105">
        <f>D360/D399*100</f>
        <v>7.2213061412841326E-2</v>
      </c>
    </row>
    <row r="361" spans="1:14" ht="14.25" thickBot="1">
      <c r="A361" s="263"/>
      <c r="B361" s="175" t="s">
        <v>25</v>
      </c>
      <c r="C361" s="92">
        <v>6.01</v>
      </c>
      <c r="D361" s="92">
        <v>1243.51</v>
      </c>
      <c r="E361" s="92">
        <v>1241.67</v>
      </c>
      <c r="F361" s="31">
        <f>(D361-E361)/E361*100</f>
        <v>0.1481875216442306</v>
      </c>
      <c r="G361" s="92">
        <v>201</v>
      </c>
      <c r="H361" s="92">
        <v>21881.71</v>
      </c>
      <c r="I361" s="92">
        <v>98</v>
      </c>
      <c r="J361" s="92">
        <v>159.72</v>
      </c>
      <c r="K361" s="92">
        <v>209.49</v>
      </c>
      <c r="L361" s="92">
        <v>413.13</v>
      </c>
      <c r="M361" s="31">
        <f>(K361-L361)/L361*100</f>
        <v>-49.291990414639457</v>
      </c>
      <c r="N361" s="105">
        <f>D361/D400*100</f>
        <v>23.422061308691564</v>
      </c>
    </row>
    <row r="362" spans="1:14" ht="14.25" thickBot="1">
      <c r="A362" s="263"/>
      <c r="B362" s="175" t="s">
        <v>26</v>
      </c>
      <c r="C362" s="92">
        <v>0.08</v>
      </c>
      <c r="D362" s="92">
        <v>1.35</v>
      </c>
      <c r="E362" s="92">
        <v>10.37</v>
      </c>
      <c r="F362" s="31">
        <f>(D362-E362)/E362*100</f>
        <v>-86.981677917068467</v>
      </c>
      <c r="G362" s="92">
        <v>9</v>
      </c>
      <c r="H362" s="92">
        <v>1462.97</v>
      </c>
      <c r="I362" s="92">
        <v>4</v>
      </c>
      <c r="J362" s="92"/>
      <c r="K362" s="92">
        <v>0.63</v>
      </c>
      <c r="L362" s="92">
        <v>6.26</v>
      </c>
      <c r="M362" s="31">
        <f>(K362-L362)/L362*100</f>
        <v>-89.936102236421718</v>
      </c>
      <c r="N362" s="105">
        <f>D362/D401*100</f>
        <v>7.9954569268865849E-2</v>
      </c>
    </row>
    <row r="363" spans="1:14" ht="14.25" thickBot="1">
      <c r="A363" s="263"/>
      <c r="B363" s="175" t="s">
        <v>27</v>
      </c>
      <c r="C363" s="92"/>
      <c r="D363" s="92"/>
      <c r="E363" s="92"/>
      <c r="F363" s="31" t="e">
        <f>(D363-E363)/E363*100</f>
        <v>#DIV/0!</v>
      </c>
      <c r="G363" s="92"/>
      <c r="H363" s="92"/>
      <c r="I363" s="92"/>
      <c r="J363" s="92"/>
      <c r="K363" s="92"/>
      <c r="L363" s="92"/>
      <c r="M363" s="31" t="e">
        <f>(K363-L363)/L363*100</f>
        <v>#DIV/0!</v>
      </c>
      <c r="N363" s="105">
        <f>D363/D402*100</f>
        <v>0</v>
      </c>
    </row>
    <row r="364" spans="1:14" ht="14.25" thickBot="1">
      <c r="A364" s="263"/>
      <c r="B364" s="14" t="s">
        <v>28</v>
      </c>
      <c r="C364" s="13"/>
      <c r="D364" s="13"/>
      <c r="E364" s="13"/>
      <c r="F364" s="31"/>
      <c r="G364" s="13"/>
      <c r="H364" s="13"/>
      <c r="I364" s="13"/>
      <c r="J364" s="13"/>
      <c r="K364" s="13"/>
      <c r="L364" s="13"/>
      <c r="M364" s="31"/>
      <c r="N364" s="105"/>
    </row>
    <row r="365" spans="1:14" ht="14.25" thickBot="1">
      <c r="A365" s="263"/>
      <c r="B365" s="14" t="s">
        <v>29</v>
      </c>
      <c r="C365" s="34"/>
      <c r="D365" s="34"/>
      <c r="E365" s="34"/>
      <c r="F365" s="31"/>
      <c r="G365" s="34"/>
      <c r="H365" s="34"/>
      <c r="I365" s="34"/>
      <c r="J365" s="34"/>
      <c r="K365" s="34"/>
      <c r="L365" s="34"/>
      <c r="M365" s="31"/>
      <c r="N365" s="105"/>
    </row>
    <row r="366" spans="1:14" ht="14.25" thickBot="1">
      <c r="A366" s="263"/>
      <c r="B366" s="14" t="s">
        <v>30</v>
      </c>
      <c r="C366" s="34"/>
      <c r="D366" s="34"/>
      <c r="E366" s="34"/>
      <c r="F366" s="31"/>
      <c r="G366" s="34"/>
      <c r="H366" s="34"/>
      <c r="I366" s="34"/>
      <c r="J366" s="34"/>
      <c r="K366" s="34"/>
      <c r="L366" s="34"/>
      <c r="M366" s="31"/>
      <c r="N366" s="105"/>
    </row>
    <row r="367" spans="1:14" ht="14.25" thickBot="1">
      <c r="A367" s="264"/>
      <c r="B367" s="15" t="s">
        <v>31</v>
      </c>
      <c r="C367" s="16">
        <f t="shared" ref="C367:K367" si="82">C355+C357+C358+C359+C360+C361+C362+C363</f>
        <v>17.489999999999998</v>
      </c>
      <c r="D367" s="16">
        <f t="shared" si="82"/>
        <v>1341.875</v>
      </c>
      <c r="E367" s="16">
        <v>1321.73</v>
      </c>
      <c r="F367" s="16">
        <f>(D367-E367)/E367*100</f>
        <v>1.5241388180642024</v>
      </c>
      <c r="G367" s="16">
        <f t="shared" si="82"/>
        <v>1144</v>
      </c>
      <c r="H367" s="16">
        <f t="shared" si="82"/>
        <v>97845.65</v>
      </c>
      <c r="I367" s="16">
        <f t="shared" si="82"/>
        <v>168</v>
      </c>
      <c r="J367" s="16">
        <f t="shared" si="82"/>
        <v>160.80000000000001</v>
      </c>
      <c r="K367" s="16">
        <f t="shared" si="82"/>
        <v>228.33</v>
      </c>
      <c r="L367" s="16">
        <v>454.06</v>
      </c>
      <c r="M367" s="16">
        <f>(K367-L367)/L367*100</f>
        <v>-49.713694225432761</v>
      </c>
      <c r="N367" s="106">
        <f>D367/D406*100</f>
        <v>6.8569724762952662</v>
      </c>
    </row>
    <row r="368" spans="1:14" ht="14.25" thickTop="1">
      <c r="A368" s="259" t="s">
        <v>44</v>
      </c>
      <c r="B368" s="18" t="s">
        <v>19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110"/>
    </row>
    <row r="369" spans="1:14">
      <c r="A369" s="260"/>
      <c r="B369" s="175" t="s">
        <v>20</v>
      </c>
      <c r="C369" s="34"/>
      <c r="D369" s="34"/>
      <c r="E369" s="34"/>
      <c r="F369" s="31"/>
      <c r="G369" s="34"/>
      <c r="H369" s="34"/>
      <c r="I369" s="34"/>
      <c r="J369" s="34"/>
      <c r="K369" s="34"/>
      <c r="L369" s="34"/>
      <c r="M369" s="31"/>
      <c r="N369" s="110"/>
    </row>
    <row r="370" spans="1:14">
      <c r="A370" s="260"/>
      <c r="B370" s="175" t="s">
        <v>21</v>
      </c>
      <c r="C370" s="34"/>
      <c r="D370" s="34"/>
      <c r="E370" s="34"/>
      <c r="F370" s="31"/>
      <c r="G370" s="34"/>
      <c r="H370" s="34"/>
      <c r="I370" s="34"/>
      <c r="J370" s="34"/>
      <c r="K370" s="34"/>
      <c r="L370" s="34"/>
      <c r="M370" s="31"/>
      <c r="N370" s="110"/>
    </row>
    <row r="371" spans="1:14">
      <c r="A371" s="260"/>
      <c r="B371" s="175" t="s">
        <v>22</v>
      </c>
      <c r="C371" s="34"/>
      <c r="D371" s="34"/>
      <c r="E371" s="34"/>
      <c r="F371" s="31"/>
      <c r="G371" s="34"/>
      <c r="H371" s="34"/>
      <c r="I371" s="34"/>
      <c r="J371" s="34"/>
      <c r="K371" s="34"/>
      <c r="L371" s="34"/>
      <c r="M371" s="31"/>
      <c r="N371" s="110"/>
    </row>
    <row r="372" spans="1:14">
      <c r="A372" s="260"/>
      <c r="B372" s="175" t="s">
        <v>23</v>
      </c>
      <c r="C372" s="34"/>
      <c r="D372" s="34"/>
      <c r="E372" s="34"/>
      <c r="F372" s="31"/>
      <c r="G372" s="34"/>
      <c r="H372" s="34"/>
      <c r="I372" s="34"/>
      <c r="J372" s="34"/>
      <c r="K372" s="34"/>
      <c r="L372" s="34"/>
      <c r="M372" s="31"/>
      <c r="N372" s="110"/>
    </row>
    <row r="373" spans="1:14">
      <c r="A373" s="260"/>
      <c r="B373" s="175" t="s">
        <v>24</v>
      </c>
      <c r="C373" s="34"/>
      <c r="D373" s="34"/>
      <c r="E373" s="34"/>
      <c r="F373" s="31"/>
      <c r="G373" s="34"/>
      <c r="H373" s="34"/>
      <c r="I373" s="34"/>
      <c r="J373" s="34"/>
      <c r="K373" s="34"/>
      <c r="L373" s="34"/>
      <c r="M373" s="31"/>
      <c r="N373" s="110"/>
    </row>
    <row r="374" spans="1:14">
      <c r="A374" s="260"/>
      <c r="B374" s="175" t="s">
        <v>25</v>
      </c>
      <c r="C374" s="33"/>
      <c r="D374" s="33"/>
      <c r="E374" s="33"/>
      <c r="F374" s="31" t="e">
        <f>(D374-E374)/E374*100</f>
        <v>#DIV/0!</v>
      </c>
      <c r="G374" s="33"/>
      <c r="H374" s="33"/>
      <c r="I374" s="33"/>
      <c r="J374" s="33"/>
      <c r="K374" s="33"/>
      <c r="L374" s="33"/>
      <c r="M374" s="31" t="e">
        <f>(K374-L374)/L374*100</f>
        <v>#DIV/0!</v>
      </c>
      <c r="N374" s="110">
        <f>D374/D400*100</f>
        <v>0</v>
      </c>
    </row>
    <row r="375" spans="1:14">
      <c r="A375" s="260"/>
      <c r="B375" s="175" t="s">
        <v>26</v>
      </c>
      <c r="C375" s="34"/>
      <c r="D375" s="34"/>
      <c r="E375" s="34"/>
      <c r="F375" s="31"/>
      <c r="G375" s="34"/>
      <c r="H375" s="34"/>
      <c r="I375" s="34"/>
      <c r="J375" s="34"/>
      <c r="K375" s="34"/>
      <c r="L375" s="34"/>
      <c r="M375" s="31"/>
      <c r="N375" s="110"/>
    </row>
    <row r="376" spans="1:14">
      <c r="A376" s="260"/>
      <c r="B376" s="175" t="s">
        <v>27</v>
      </c>
      <c r="C376" s="34"/>
      <c r="D376" s="34"/>
      <c r="E376" s="34"/>
      <c r="F376" s="31"/>
      <c r="G376" s="34"/>
      <c r="H376" s="34"/>
      <c r="I376" s="34"/>
      <c r="J376" s="34"/>
      <c r="K376" s="34"/>
      <c r="L376" s="34"/>
      <c r="M376" s="31"/>
      <c r="N376" s="110"/>
    </row>
    <row r="377" spans="1:14">
      <c r="A377" s="260"/>
      <c r="B377" s="14" t="s">
        <v>28</v>
      </c>
      <c r="C377" s="34"/>
      <c r="D377" s="34"/>
      <c r="E377" s="34"/>
      <c r="F377" s="31"/>
      <c r="G377" s="34"/>
      <c r="H377" s="34"/>
      <c r="I377" s="34"/>
      <c r="J377" s="34"/>
      <c r="K377" s="34"/>
      <c r="L377" s="34"/>
      <c r="M377" s="31"/>
      <c r="N377" s="110"/>
    </row>
    <row r="378" spans="1:14">
      <c r="A378" s="260"/>
      <c r="B378" s="14" t="s">
        <v>29</v>
      </c>
      <c r="C378" s="34"/>
      <c r="D378" s="34"/>
      <c r="E378" s="34"/>
      <c r="F378" s="31"/>
      <c r="G378" s="34"/>
      <c r="H378" s="34"/>
      <c r="I378" s="34"/>
      <c r="J378" s="34"/>
      <c r="K378" s="34"/>
      <c r="L378" s="34"/>
      <c r="M378" s="31"/>
      <c r="N378" s="110"/>
    </row>
    <row r="379" spans="1:14">
      <c r="A379" s="260"/>
      <c r="B379" s="14" t="s">
        <v>30</v>
      </c>
      <c r="C379" s="34"/>
      <c r="D379" s="34"/>
      <c r="E379" s="34"/>
      <c r="F379" s="31"/>
      <c r="G379" s="34"/>
      <c r="H379" s="34"/>
      <c r="I379" s="34"/>
      <c r="J379" s="34"/>
      <c r="K379" s="34"/>
      <c r="L379" s="34"/>
      <c r="M379" s="31"/>
      <c r="N379" s="110"/>
    </row>
    <row r="380" spans="1:14" ht="14.25" thickBot="1">
      <c r="A380" s="261"/>
      <c r="B380" s="15" t="s">
        <v>31</v>
      </c>
      <c r="C380" s="16">
        <f t="shared" ref="C380:K380" si="83">C368+C370+C371+C372+C373+C374+C375+C376</f>
        <v>0</v>
      </c>
      <c r="D380" s="16">
        <f t="shared" si="83"/>
        <v>0</v>
      </c>
      <c r="E380" s="16">
        <v>0</v>
      </c>
      <c r="F380" s="16" t="e">
        <f t="shared" ref="F380:F406" si="84">(D380-E380)/E380*100</f>
        <v>#DIV/0!</v>
      </c>
      <c r="G380" s="16">
        <f t="shared" si="83"/>
        <v>0</v>
      </c>
      <c r="H380" s="16">
        <f t="shared" si="83"/>
        <v>0</v>
      </c>
      <c r="I380" s="16">
        <f t="shared" si="83"/>
        <v>0</v>
      </c>
      <c r="J380" s="16">
        <f t="shared" si="83"/>
        <v>0</v>
      </c>
      <c r="K380" s="16">
        <f t="shared" si="83"/>
        <v>0</v>
      </c>
      <c r="L380" s="16">
        <v>0</v>
      </c>
      <c r="M380" s="16" t="e">
        <f>(K380-L380)/L380*100</f>
        <v>#DIV/0!</v>
      </c>
      <c r="N380" s="106">
        <f>D380/D406*100</f>
        <v>0</v>
      </c>
    </row>
    <row r="381" spans="1:14" ht="14.25" thickTop="1">
      <c r="A381" s="259" t="s">
        <v>121</v>
      </c>
      <c r="B381" s="18" t="s">
        <v>19</v>
      </c>
      <c r="C381" s="34">
        <v>93.373294000000001</v>
      </c>
      <c r="D381" s="34">
        <v>716.65418499999998</v>
      </c>
      <c r="E381" s="34">
        <v>0</v>
      </c>
      <c r="F381" s="34" t="e">
        <f>(D381-E381)/E381*100</f>
        <v>#DIV/0!</v>
      </c>
      <c r="G381" s="34">
        <v>5175</v>
      </c>
      <c r="H381" s="34">
        <v>537324.34402900003</v>
      </c>
      <c r="I381" s="34">
        <v>671</v>
      </c>
      <c r="J381" s="34">
        <v>22.398853000000003</v>
      </c>
      <c r="K381" s="34">
        <v>313.779111</v>
      </c>
      <c r="L381" s="34">
        <v>0</v>
      </c>
      <c r="M381" s="34" t="e">
        <f>(K381-L381)/L381*100</f>
        <v>#DIV/0!</v>
      </c>
      <c r="N381" s="110">
        <f>D381/D394*100</f>
        <v>6.5492972891837118</v>
      </c>
    </row>
    <row r="382" spans="1:14">
      <c r="A382" s="260"/>
      <c r="B382" s="194" t="s">
        <v>20</v>
      </c>
      <c r="C382" s="34">
        <v>25.506626000000001</v>
      </c>
      <c r="D382" s="34">
        <v>211.378805</v>
      </c>
      <c r="E382" s="34">
        <v>0</v>
      </c>
      <c r="F382" s="31" t="e">
        <f>(D382-E382)/E382*100</f>
        <v>#DIV/0!</v>
      </c>
      <c r="G382" s="34">
        <v>2511</v>
      </c>
      <c r="H382" s="34">
        <v>50100</v>
      </c>
      <c r="I382" s="34">
        <v>240</v>
      </c>
      <c r="J382" s="34">
        <v>5.630452</v>
      </c>
      <c r="K382" s="34">
        <v>54.072341000000009</v>
      </c>
      <c r="L382" s="34">
        <v>0</v>
      </c>
      <c r="M382" s="31" t="e">
        <f>(K382-L382)/L382*100</f>
        <v>#DIV/0!</v>
      </c>
      <c r="N382" s="110">
        <f t="shared" ref="N382:N392" si="85">D382/D395*100</f>
        <v>5.5414971276303344</v>
      </c>
    </row>
    <row r="383" spans="1:14">
      <c r="A383" s="260"/>
      <c r="B383" s="194" t="s">
        <v>21</v>
      </c>
      <c r="C383" s="34">
        <v>0</v>
      </c>
      <c r="D383" s="34">
        <v>5.3302000000000002E-2</v>
      </c>
      <c r="E383" s="34">
        <v>0</v>
      </c>
      <c r="F383" s="31" t="e">
        <f>(D383-E383)/E383*100</f>
        <v>#DIV/0!</v>
      </c>
      <c r="G383" s="34">
        <v>2</v>
      </c>
      <c r="H383" s="34">
        <v>37.700000000000003</v>
      </c>
      <c r="I383" s="34">
        <v>0</v>
      </c>
      <c r="J383" s="34">
        <v>0</v>
      </c>
      <c r="K383" s="34">
        <v>0</v>
      </c>
      <c r="L383" s="34">
        <v>0</v>
      </c>
      <c r="M383" s="31" t="e">
        <f>(K383-L383)/L383*100</f>
        <v>#DIV/0!</v>
      </c>
      <c r="N383" s="110">
        <f t="shared" si="85"/>
        <v>2.0267047225706748E-2</v>
      </c>
    </row>
    <row r="384" spans="1:14">
      <c r="A384" s="260"/>
      <c r="B384" s="194" t="s">
        <v>22</v>
      </c>
      <c r="C384" s="34">
        <v>0.13820199999999999</v>
      </c>
      <c r="D384" s="34">
        <v>2.5631380000000004</v>
      </c>
      <c r="E384" s="34">
        <v>0</v>
      </c>
      <c r="F384" s="31" t="e">
        <f>(D384-E384)/E384*100</f>
        <v>#DIV/0!</v>
      </c>
      <c r="G384" s="34">
        <v>242</v>
      </c>
      <c r="H384" s="34">
        <v>54578.2</v>
      </c>
      <c r="I384" s="34">
        <v>1</v>
      </c>
      <c r="J384" s="34">
        <v>0</v>
      </c>
      <c r="K384" s="34">
        <v>0.15</v>
      </c>
      <c r="L384" s="34">
        <v>0</v>
      </c>
      <c r="M384" s="31" t="e">
        <f>(K384-L384)/L384*100</f>
        <v>#DIV/0!</v>
      </c>
      <c r="N384" s="110">
        <f t="shared" si="85"/>
        <v>1.0035786321507876</v>
      </c>
    </row>
    <row r="385" spans="1:14">
      <c r="A385" s="260"/>
      <c r="B385" s="194" t="s">
        <v>23</v>
      </c>
      <c r="C385" s="34">
        <v>5.5659999999999998E-3</v>
      </c>
      <c r="D385" s="34">
        <v>0</v>
      </c>
      <c r="E385" s="34">
        <v>0</v>
      </c>
      <c r="F385" s="34" t="e">
        <f t="shared" ref="F385:F392" si="86">(D385-E385)/E385*100</f>
        <v>#DIV/0!</v>
      </c>
      <c r="G385" s="34">
        <v>47</v>
      </c>
      <c r="H385" s="34">
        <v>14.1</v>
      </c>
      <c r="I385" s="34">
        <v>0</v>
      </c>
      <c r="J385" s="34">
        <v>0</v>
      </c>
      <c r="K385" s="34">
        <v>0</v>
      </c>
      <c r="L385" s="34">
        <v>0</v>
      </c>
      <c r="M385" s="31" t="e">
        <f t="shared" ref="M385:M392" si="87">(K385-L385)/L385*100</f>
        <v>#DIV/0!</v>
      </c>
      <c r="N385" s="110">
        <f t="shared" si="85"/>
        <v>0</v>
      </c>
    </row>
    <row r="386" spans="1:14">
      <c r="A386" s="260"/>
      <c r="B386" s="194" t="s">
        <v>24</v>
      </c>
      <c r="C386" s="34">
        <v>26.792321000000001</v>
      </c>
      <c r="D386" s="34">
        <v>127.506235</v>
      </c>
      <c r="E386" s="34">
        <v>0</v>
      </c>
      <c r="F386" s="31" t="e">
        <f t="shared" si="86"/>
        <v>#DIV/0!</v>
      </c>
      <c r="G386" s="34">
        <v>454</v>
      </c>
      <c r="H386" s="34">
        <v>19731.3</v>
      </c>
      <c r="I386" s="34">
        <v>6</v>
      </c>
      <c r="J386" s="34">
        <v>0.21600000000000003</v>
      </c>
      <c r="K386" s="34">
        <v>7.5853690000000009</v>
      </c>
      <c r="L386" s="34">
        <v>0</v>
      </c>
      <c r="M386" s="31" t="e">
        <f t="shared" si="87"/>
        <v>#DIV/0!</v>
      </c>
      <c r="N386" s="110">
        <f t="shared" si="85"/>
        <v>12.613172025445449</v>
      </c>
    </row>
    <row r="387" spans="1:14">
      <c r="A387" s="260"/>
      <c r="B387" s="194" t="s">
        <v>25</v>
      </c>
      <c r="C387" s="33"/>
      <c r="D387" s="33"/>
      <c r="E387" s="33">
        <v>0</v>
      </c>
      <c r="F387" s="31" t="e">
        <f t="shared" si="86"/>
        <v>#DIV/0!</v>
      </c>
      <c r="G387" s="33"/>
      <c r="H387" s="33"/>
      <c r="I387" s="33"/>
      <c r="J387" s="33"/>
      <c r="K387" s="33"/>
      <c r="L387" s="33">
        <v>0</v>
      </c>
      <c r="M387" s="31" t="e">
        <f t="shared" si="87"/>
        <v>#DIV/0!</v>
      </c>
      <c r="N387" s="110">
        <f t="shared" si="85"/>
        <v>0</v>
      </c>
    </row>
    <row r="388" spans="1:14">
      <c r="A388" s="260"/>
      <c r="B388" s="194" t="s">
        <v>26</v>
      </c>
      <c r="C388" s="34">
        <v>4.0038859999999996</v>
      </c>
      <c r="D388" s="34">
        <v>37.336711000000001</v>
      </c>
      <c r="E388" s="34">
        <v>0</v>
      </c>
      <c r="F388" s="31" t="e">
        <f t="shared" si="86"/>
        <v>#DIV/0!</v>
      </c>
      <c r="G388" s="34">
        <v>2161</v>
      </c>
      <c r="H388" s="34">
        <v>226832.11</v>
      </c>
      <c r="I388" s="34">
        <v>45</v>
      </c>
      <c r="J388" s="34">
        <v>0</v>
      </c>
      <c r="K388" s="34">
        <v>7.7702980000000004</v>
      </c>
      <c r="L388" s="34">
        <v>0</v>
      </c>
      <c r="M388" s="31" t="e">
        <f t="shared" si="87"/>
        <v>#DIV/0!</v>
      </c>
      <c r="N388" s="110">
        <f t="shared" si="85"/>
        <v>2.2112893673489817</v>
      </c>
    </row>
    <row r="389" spans="1:14">
      <c r="A389" s="260"/>
      <c r="B389" s="194" t="s">
        <v>27</v>
      </c>
      <c r="C389" s="34">
        <v>0</v>
      </c>
      <c r="D389" s="34">
        <v>1.246227</v>
      </c>
      <c r="E389" s="34">
        <v>0</v>
      </c>
      <c r="F389" s="34" t="e">
        <f t="shared" si="86"/>
        <v>#DIV/0!</v>
      </c>
      <c r="G389" s="34">
        <v>3</v>
      </c>
      <c r="H389" s="34">
        <v>70.210700000000003</v>
      </c>
      <c r="I389" s="34">
        <v>0</v>
      </c>
      <c r="J389" s="34">
        <v>0</v>
      </c>
      <c r="K389" s="34">
        <v>0</v>
      </c>
      <c r="L389" s="34">
        <v>0</v>
      </c>
      <c r="M389" s="31" t="e">
        <f t="shared" si="87"/>
        <v>#DIV/0!</v>
      </c>
      <c r="N389" s="110">
        <f t="shared" si="85"/>
        <v>2.8533754652347132</v>
      </c>
    </row>
    <row r="390" spans="1:14">
      <c r="A390" s="260"/>
      <c r="B390" s="14" t="s">
        <v>28</v>
      </c>
      <c r="C390" s="34"/>
      <c r="D390" s="34"/>
      <c r="E390" s="34">
        <v>0</v>
      </c>
      <c r="F390" s="31" t="e">
        <f t="shared" si="86"/>
        <v>#DIV/0!</v>
      </c>
      <c r="G390" s="34"/>
      <c r="H390" s="34"/>
      <c r="I390" s="34"/>
      <c r="J390" s="34"/>
      <c r="K390" s="34"/>
      <c r="L390" s="34">
        <v>0</v>
      </c>
      <c r="M390" s="31" t="e">
        <f t="shared" si="87"/>
        <v>#DIV/0!</v>
      </c>
      <c r="N390" s="110" t="e">
        <f t="shared" si="85"/>
        <v>#DIV/0!</v>
      </c>
    </row>
    <row r="391" spans="1:14">
      <c r="A391" s="260"/>
      <c r="B391" s="14" t="s">
        <v>29</v>
      </c>
      <c r="C391" s="34"/>
      <c r="D391" s="34"/>
      <c r="E391" s="34">
        <v>0</v>
      </c>
      <c r="F391" s="31" t="e">
        <f t="shared" si="86"/>
        <v>#DIV/0!</v>
      </c>
      <c r="G391" s="34"/>
      <c r="H391" s="34"/>
      <c r="I391" s="34"/>
      <c r="J391" s="34"/>
      <c r="K391" s="34"/>
      <c r="L391" s="34">
        <v>0</v>
      </c>
      <c r="M391" s="31" t="e">
        <f t="shared" si="87"/>
        <v>#DIV/0!</v>
      </c>
      <c r="N391" s="110">
        <f t="shared" si="85"/>
        <v>0</v>
      </c>
    </row>
    <row r="392" spans="1:14">
      <c r="A392" s="260"/>
      <c r="B392" s="14" t="s">
        <v>30</v>
      </c>
      <c r="C392" s="34">
        <v>0</v>
      </c>
      <c r="D392" s="34">
        <v>1.246227</v>
      </c>
      <c r="E392" s="34">
        <v>0</v>
      </c>
      <c r="F392" s="31" t="e">
        <f t="shared" si="86"/>
        <v>#DIV/0!</v>
      </c>
      <c r="G392" s="34">
        <v>3</v>
      </c>
      <c r="H392" s="34">
        <v>70.210700000000003</v>
      </c>
      <c r="I392" s="34">
        <v>0</v>
      </c>
      <c r="J392" s="34">
        <v>0</v>
      </c>
      <c r="K392" s="34">
        <v>0</v>
      </c>
      <c r="L392" s="34">
        <v>0</v>
      </c>
      <c r="M392" s="31" t="e">
        <f t="shared" si="87"/>
        <v>#DIV/0!</v>
      </c>
      <c r="N392" s="110">
        <f t="shared" si="85"/>
        <v>3.4333760673140921</v>
      </c>
    </row>
    <row r="393" spans="1:14" ht="14.25" thickBot="1">
      <c r="A393" s="261"/>
      <c r="B393" s="15" t="s">
        <v>31</v>
      </c>
      <c r="C393" s="16">
        <f t="shared" ref="C393:D393" si="88">C381+C383+C384+C385+C386+C387+C388+C389</f>
        <v>124.31326900000001</v>
      </c>
      <c r="D393" s="16">
        <f t="shared" si="88"/>
        <v>885.35979799999996</v>
      </c>
      <c r="E393" s="16">
        <f t="shared" ref="E393" si="89">E381+E383+E384+E385+E386+E387+E388+E389</f>
        <v>0</v>
      </c>
      <c r="F393" s="16" t="e">
        <f t="shared" ref="F393" si="90">(D393-E393)/E393*100</f>
        <v>#DIV/0!</v>
      </c>
      <c r="G393" s="16">
        <f t="shared" ref="G393:K393" si="91">G381+G383+G384+G385+G386+G387+G388+G389</f>
        <v>8084</v>
      </c>
      <c r="H393" s="16">
        <f t="shared" si="91"/>
        <v>838587.964729</v>
      </c>
      <c r="I393" s="16">
        <f t="shared" si="91"/>
        <v>723</v>
      </c>
      <c r="J393" s="16">
        <f t="shared" si="91"/>
        <v>22.614853000000004</v>
      </c>
      <c r="K393" s="16">
        <f t="shared" si="91"/>
        <v>329.28477800000002</v>
      </c>
      <c r="L393" s="16">
        <f t="shared" ref="L393" si="92">L381+L383+L384+L385+L386+L387+L388+L389</f>
        <v>0</v>
      </c>
      <c r="M393" s="16" t="e">
        <f>(K393-L393)/L393*100</f>
        <v>#DIV/0!</v>
      </c>
      <c r="N393" s="106">
        <f>D393/D406*100</f>
        <v>4.5241827789505997</v>
      </c>
    </row>
    <row r="394" spans="1:14" ht="15" thickTop="1" thickBot="1">
      <c r="A394" s="274" t="s">
        <v>49</v>
      </c>
      <c r="B394" s="176" t="s">
        <v>19</v>
      </c>
      <c r="C394" s="32">
        <f>C225+C238+C251+C264+C277+C290+C303+C316+C329+C342+C355+C368+C381</f>
        <v>1066.1967150000007</v>
      </c>
      <c r="D394" s="32">
        <f t="shared" ref="D394:E394" si="93">D225+D238+D251+D264+D277+D290+D303+D316+D329+D342+D355+D368+D381</f>
        <v>10942.459218999998</v>
      </c>
      <c r="E394" s="32">
        <f t="shared" si="93"/>
        <v>8535.0120609999994</v>
      </c>
      <c r="F394" s="32">
        <f t="shared" si="84"/>
        <v>28.206722390008338</v>
      </c>
      <c r="G394" s="32">
        <f>G225+G238+G251+G264+G277+G290+G303+G316+G329+G342+G355+G368+G381</f>
        <v>83911</v>
      </c>
      <c r="H394" s="32">
        <f t="shared" ref="H394:I394" si="94">H225+H238+H251+H264+H277+H290+H303+H316+H329+H342+H355+H368+H381</f>
        <v>9859493.3354650047</v>
      </c>
      <c r="I394" s="32">
        <f t="shared" si="94"/>
        <v>6668</v>
      </c>
      <c r="J394" s="32">
        <f>J225+J238+J251+J264+J277+J290+J303+J316+J329+J342+J355+J368+J381</f>
        <v>480.10209199999997</v>
      </c>
      <c r="K394" s="32">
        <f t="shared" ref="K394" si="95">K225+K238+K251+K264+K277+K290+K303+K316+K329+K342+K355+K368+K381</f>
        <v>4490.4309150000008</v>
      </c>
      <c r="L394" s="32">
        <f>L225+L238+L251+L264+L277+L290+L303+L316+L329+L342+L355+L368+L381</f>
        <v>5062.1160690000006</v>
      </c>
      <c r="M394" s="32">
        <f t="shared" ref="M394:M406" si="96">(K394-L394)/L394*100</f>
        <v>-11.293402723437232</v>
      </c>
      <c r="N394" s="109">
        <f>D394/D406*100</f>
        <v>55.915895063002417</v>
      </c>
    </row>
    <row r="395" spans="1:14" ht="14.25" thickBot="1">
      <c r="A395" s="263"/>
      <c r="B395" s="175" t="s">
        <v>20</v>
      </c>
      <c r="C395" s="32">
        <f>C226+C239+C252+C265+C278+C291+C304+C317+C330+C343+C356+C369+C382</f>
        <v>382.29973999999999</v>
      </c>
      <c r="D395" s="32">
        <f t="shared" ref="D395:E395" si="97">D226+D239+D252+D265+D278+D291+D304+D317+D330+D343+D356+D369+D382</f>
        <v>3814.471074</v>
      </c>
      <c r="E395" s="32">
        <f t="shared" si="97"/>
        <v>2306.8872380000003</v>
      </c>
      <c r="F395" s="31">
        <f t="shared" si="84"/>
        <v>65.351431624678298</v>
      </c>
      <c r="G395" s="32">
        <f>G226+G239+G252+G265+G278+G291+G304+G317+G330+G343+G356+G369+G382</f>
        <v>45117</v>
      </c>
      <c r="H395" s="32">
        <f t="shared" ref="H395:I395" si="98">H226+H239+H252+H265+H278+H291+H304+H317+H330+H343+H356+H369+H382</f>
        <v>1310160</v>
      </c>
      <c r="I395" s="32">
        <f t="shared" si="98"/>
        <v>3694</v>
      </c>
      <c r="J395" s="32">
        <f>J226+J239+J252+J265+J278+J291+J304+J317+J330+J343+J356+J369+J382</f>
        <v>211.37359100000009</v>
      </c>
      <c r="K395" s="32">
        <f t="shared" ref="K395" si="99">K226+K239+K252+K265+K278+K291+K304+K317+K330+K343+K356+K369+K382</f>
        <v>1645.8077520000002</v>
      </c>
      <c r="L395" s="32">
        <f>L226+L239+L252+L265+L278+L291+L304+L317+L330+L343+L356+L369+L382</f>
        <v>1688.8849160000004</v>
      </c>
      <c r="M395" s="31">
        <f t="shared" si="96"/>
        <v>-2.5506275526473026</v>
      </c>
      <c r="N395" s="105">
        <f>D395/D406*100</f>
        <v>19.491922247632932</v>
      </c>
    </row>
    <row r="396" spans="1:14" ht="14.25" thickBot="1">
      <c r="A396" s="263"/>
      <c r="B396" s="175" t="s">
        <v>21</v>
      </c>
      <c r="C396" s="32">
        <f t="shared" ref="C396:E405" si="100">C227+C240+C253+C266+C279+C292+C305+C318+C331+C344+C357+C370+C383</f>
        <v>8.6966540000000361</v>
      </c>
      <c r="D396" s="32">
        <f t="shared" si="100"/>
        <v>262.99835100000001</v>
      </c>
      <c r="E396" s="32">
        <f t="shared" si="100"/>
        <v>692.45231999999987</v>
      </c>
      <c r="F396" s="31">
        <f t="shared" si="84"/>
        <v>-62.019283724834651</v>
      </c>
      <c r="G396" s="32">
        <f t="shared" ref="G396:I396" si="101">G227+G240+G253+G266+G279+G292+G305+G318+G331+G344+G357+G370+G383</f>
        <v>767</v>
      </c>
      <c r="H396" s="32">
        <f t="shared" si="101"/>
        <v>295383.52386999998</v>
      </c>
      <c r="I396" s="32">
        <f t="shared" si="101"/>
        <v>26</v>
      </c>
      <c r="J396" s="32">
        <f t="shared" ref="J396:L396" si="102">J227+J240+J253+J266+J279+J292+J305+J318+J331+J344+J357+J370+J383</f>
        <v>7.3008900000000025</v>
      </c>
      <c r="K396" s="32">
        <f t="shared" si="102"/>
        <v>43.048579000000004</v>
      </c>
      <c r="L396" s="32">
        <f t="shared" si="102"/>
        <v>491.88274899999999</v>
      </c>
      <c r="M396" s="31">
        <f t="shared" si="96"/>
        <v>-91.248203136312881</v>
      </c>
      <c r="N396" s="105">
        <f>D396/D406*100</f>
        <v>1.3439198540236916</v>
      </c>
    </row>
    <row r="397" spans="1:14" ht="14.25" thickBot="1">
      <c r="A397" s="263"/>
      <c r="B397" s="175" t="s">
        <v>22</v>
      </c>
      <c r="C397" s="32">
        <f t="shared" si="100"/>
        <v>21.473633</v>
      </c>
      <c r="D397" s="32">
        <f t="shared" si="100"/>
        <v>255.39981799999993</v>
      </c>
      <c r="E397" s="32">
        <f t="shared" si="100"/>
        <v>137.32711100000003</v>
      </c>
      <c r="F397" s="31">
        <f t="shared" si="84"/>
        <v>85.979167653210055</v>
      </c>
      <c r="G397" s="32">
        <f t="shared" ref="G397:I397" si="103">G228+G241+G254+G267+G280+G293+G306+G319+G332+G345+G358+G371+G384</f>
        <v>21702</v>
      </c>
      <c r="H397" s="32">
        <f t="shared" si="103"/>
        <v>512278.01880999986</v>
      </c>
      <c r="I397" s="32">
        <f t="shared" si="103"/>
        <v>375</v>
      </c>
      <c r="J397" s="32">
        <f t="shared" ref="J397:L397" si="104">J228+J241+J254+J267+J280+J293+J306+J319+J332+J345+J358+J371+J384</f>
        <v>9.572300000000002</v>
      </c>
      <c r="K397" s="32">
        <f t="shared" si="104"/>
        <v>61.0426</v>
      </c>
      <c r="L397" s="32">
        <f t="shared" si="104"/>
        <v>64.855091000000002</v>
      </c>
      <c r="M397" s="31">
        <f t="shared" si="96"/>
        <v>-5.8784760628891899</v>
      </c>
      <c r="N397" s="105">
        <f>D397/D406*100</f>
        <v>1.3050914000758786</v>
      </c>
    </row>
    <row r="398" spans="1:14" ht="14.25" thickBot="1">
      <c r="A398" s="263"/>
      <c r="B398" s="175" t="s">
        <v>23</v>
      </c>
      <c r="C398" s="32">
        <f t="shared" si="100"/>
        <v>1.6517999999999999</v>
      </c>
      <c r="D398" s="32">
        <f t="shared" si="100"/>
        <v>56.467547000000003</v>
      </c>
      <c r="E398" s="32">
        <f t="shared" si="100"/>
        <v>39.416320999999996</v>
      </c>
      <c r="F398" s="31">
        <f t="shared" si="84"/>
        <v>43.259303677783649</v>
      </c>
      <c r="G398" s="32">
        <f t="shared" ref="G398:I398" si="105">G229+G242+G255+G268+G281+G294+G307+G320+G333+G346+G359+G372+G385</f>
        <v>631</v>
      </c>
      <c r="H398" s="32">
        <f t="shared" si="105"/>
        <v>237811.5949</v>
      </c>
      <c r="I398" s="32">
        <f t="shared" si="105"/>
        <v>2</v>
      </c>
      <c r="J398" s="32">
        <f t="shared" ref="J398:L398" si="106">J229+J242+J255+J268+J281+J294+J307+J320+J333+J346+J359+J372+J385</f>
        <v>0</v>
      </c>
      <c r="K398" s="32">
        <f t="shared" si="106"/>
        <v>0.2</v>
      </c>
      <c r="L398" s="32">
        <f t="shared" si="106"/>
        <v>0</v>
      </c>
      <c r="M398" s="31" t="e">
        <f t="shared" si="96"/>
        <v>#DIV/0!</v>
      </c>
      <c r="N398" s="105">
        <f>D398/D406*100</f>
        <v>0.28854879596304372</v>
      </c>
    </row>
    <row r="399" spans="1:14" ht="14.25" thickBot="1">
      <c r="A399" s="263"/>
      <c r="B399" s="175" t="s">
        <v>24</v>
      </c>
      <c r="C399" s="32">
        <f t="shared" si="100"/>
        <v>98.848072999999999</v>
      </c>
      <c r="D399" s="32">
        <f t="shared" si="100"/>
        <v>1010.897455</v>
      </c>
      <c r="E399" s="32">
        <f t="shared" si="100"/>
        <v>736.97939099999996</v>
      </c>
      <c r="F399" s="31">
        <f t="shared" si="84"/>
        <v>37.167669455223624</v>
      </c>
      <c r="G399" s="32">
        <f t="shared" ref="G399:I399" si="107">G230+G243+G256+G269+G282+G295+G308+G321+G334+G347+G360+G373+G386</f>
        <v>13333</v>
      </c>
      <c r="H399" s="32">
        <f t="shared" si="107"/>
        <v>1545130.9653219997</v>
      </c>
      <c r="I399" s="32">
        <f t="shared" si="107"/>
        <v>321</v>
      </c>
      <c r="J399" s="32">
        <f t="shared" ref="J399:L399" si="108">J230+J243+J256+J269+J282+J295+J308+J321+J334+J347+J360+J373+J386</f>
        <v>88.58861899999998</v>
      </c>
      <c r="K399" s="32">
        <f t="shared" si="108"/>
        <v>372.57329999999996</v>
      </c>
      <c r="L399" s="32">
        <f t="shared" si="108"/>
        <v>327.72407499999997</v>
      </c>
      <c r="M399" s="31">
        <f t="shared" si="96"/>
        <v>13.685056552528218</v>
      </c>
      <c r="N399" s="105">
        <f>D399/D406*100</f>
        <v>5.1656793854061904</v>
      </c>
    </row>
    <row r="400" spans="1:14" ht="14.25" thickBot="1">
      <c r="A400" s="263"/>
      <c r="B400" s="175" t="s">
        <v>25</v>
      </c>
      <c r="C400" s="32">
        <f t="shared" si="100"/>
        <v>70.184399999999997</v>
      </c>
      <c r="D400" s="32">
        <f t="shared" si="100"/>
        <v>5309.1398900000004</v>
      </c>
      <c r="E400" s="32">
        <f t="shared" si="100"/>
        <v>4332.8950980000009</v>
      </c>
      <c r="F400" s="31">
        <f t="shared" si="84"/>
        <v>22.531004557452118</v>
      </c>
      <c r="G400" s="32">
        <f t="shared" ref="G400:I400" si="109">G231+G244+G257+G270+G283+G296+G309+G322+G335+G348+G361+G374+G387</f>
        <v>1229</v>
      </c>
      <c r="H400" s="32">
        <f t="shared" si="109"/>
        <v>247579.72123</v>
      </c>
      <c r="I400" s="32">
        <f t="shared" si="109"/>
        <v>2292</v>
      </c>
      <c r="J400" s="32">
        <f t="shared" ref="J400:L400" si="110">J231+J244+J257+J270+J283+J296+J309+J322+J335+J348+J361+J374+J387</f>
        <v>457.41528799999992</v>
      </c>
      <c r="K400" s="32">
        <f t="shared" si="110"/>
        <v>1276.0455129999998</v>
      </c>
      <c r="L400" s="32">
        <f t="shared" si="110"/>
        <v>1529.9491670000002</v>
      </c>
      <c r="M400" s="31">
        <f t="shared" si="96"/>
        <v>-16.59556143932986</v>
      </c>
      <c r="N400" s="105">
        <f>D400/D406*100</f>
        <v>27.129670124662336</v>
      </c>
    </row>
    <row r="401" spans="1:14" ht="14.25" thickBot="1">
      <c r="A401" s="263"/>
      <c r="B401" s="175" t="s">
        <v>26</v>
      </c>
      <c r="C401" s="32">
        <f t="shared" si="100"/>
        <v>192.20611399999987</v>
      </c>
      <c r="D401" s="32">
        <f t="shared" si="100"/>
        <v>1688.4588490000001</v>
      </c>
      <c r="E401" s="32">
        <f t="shared" si="100"/>
        <v>1587.334918</v>
      </c>
      <c r="F401" s="31">
        <f t="shared" si="84"/>
        <v>6.3706738794238564</v>
      </c>
      <c r="G401" s="32">
        <f t="shared" ref="G401:I401" si="111">G232+G245+G258+G271+G284+G297+G310+G323+G336+G349+G362+G375+G388</f>
        <v>126636</v>
      </c>
      <c r="H401" s="32">
        <f t="shared" si="111"/>
        <v>14295940.53800007</v>
      </c>
      <c r="I401" s="32">
        <f t="shared" si="111"/>
        <v>2262</v>
      </c>
      <c r="J401" s="32">
        <f t="shared" ref="J401:L401" si="112">J232+J245+J258+J271+J284+J297+J310+J323+J336+J349+J362+J375+J388</f>
        <v>64.378992999999994</v>
      </c>
      <c r="K401" s="32">
        <f t="shared" si="112"/>
        <v>470.65630300000009</v>
      </c>
      <c r="L401" s="32">
        <f t="shared" si="112"/>
        <v>517.60831799999994</v>
      </c>
      <c r="M401" s="31">
        <f t="shared" si="96"/>
        <v>-9.07095449729613</v>
      </c>
      <c r="N401" s="105">
        <f>D401/D406*100</f>
        <v>8.6280136785842085</v>
      </c>
    </row>
    <row r="402" spans="1:14" ht="14.25" thickBot="1">
      <c r="A402" s="263"/>
      <c r="B402" s="175" t="s">
        <v>27</v>
      </c>
      <c r="C402" s="32">
        <f t="shared" si="100"/>
        <v>0.115283</v>
      </c>
      <c r="D402" s="32">
        <f t="shared" si="100"/>
        <v>43.675534999999996</v>
      </c>
      <c r="E402" s="32">
        <f t="shared" si="100"/>
        <v>27.090028</v>
      </c>
      <c r="F402" s="31">
        <f t="shared" si="84"/>
        <v>61.223661341361471</v>
      </c>
      <c r="G402" s="32">
        <f t="shared" ref="G402:I402" si="113">G233+G246+G259+G272+G285+G298+G311+G324+G337+G350+G363+G376+G389</f>
        <v>28</v>
      </c>
      <c r="H402" s="32">
        <f t="shared" si="113"/>
        <v>7565.3998049999982</v>
      </c>
      <c r="I402" s="32">
        <f t="shared" si="113"/>
        <v>0</v>
      </c>
      <c r="J402" s="32">
        <f t="shared" ref="J402:L402" si="114">J233+J246+J259+J272+J285+J298+J311+J324+J337+J350+J363+J376+J389</f>
        <v>0</v>
      </c>
      <c r="K402" s="32">
        <f t="shared" si="114"/>
        <v>0</v>
      </c>
      <c r="L402" s="32">
        <f t="shared" si="114"/>
        <v>0.06</v>
      </c>
      <c r="M402" s="31">
        <f t="shared" si="96"/>
        <v>-100</v>
      </c>
      <c r="N402" s="105">
        <f>D402/D406*100</f>
        <v>0.22318169828223233</v>
      </c>
    </row>
    <row r="403" spans="1:14" ht="14.25" thickBot="1">
      <c r="A403" s="263"/>
      <c r="B403" s="14" t="s">
        <v>28</v>
      </c>
      <c r="C403" s="32">
        <f t="shared" si="100"/>
        <v>0</v>
      </c>
      <c r="D403" s="32">
        <f t="shared" si="100"/>
        <v>0</v>
      </c>
      <c r="E403" s="32">
        <f t="shared" si="100"/>
        <v>0</v>
      </c>
      <c r="F403" s="31" t="e">
        <f t="shared" si="84"/>
        <v>#DIV/0!</v>
      </c>
      <c r="G403" s="32">
        <f t="shared" ref="G403:I403" si="115">G234+G247+G260+G273+G286+G299+G312+G325+G338+G351+G364+G377+G390</f>
        <v>0</v>
      </c>
      <c r="H403" s="32">
        <f t="shared" si="115"/>
        <v>0</v>
      </c>
      <c r="I403" s="32">
        <f t="shared" si="115"/>
        <v>0</v>
      </c>
      <c r="J403" s="32">
        <f t="shared" ref="J403:L403" si="116">J234+J247+J260+J273+J286+J299+J312+J325+J338+J351+J364+J377+J390</f>
        <v>0</v>
      </c>
      <c r="K403" s="32">
        <f t="shared" si="116"/>
        <v>0</v>
      </c>
      <c r="L403" s="32">
        <f t="shared" si="116"/>
        <v>0</v>
      </c>
      <c r="M403" s="31" t="e">
        <f t="shared" si="96"/>
        <v>#DIV/0!</v>
      </c>
      <c r="N403" s="105">
        <f>D403/D406*100</f>
        <v>0</v>
      </c>
    </row>
    <row r="404" spans="1:14" ht="14.25" thickBot="1">
      <c r="A404" s="263"/>
      <c r="B404" s="14" t="s">
        <v>29</v>
      </c>
      <c r="C404" s="32">
        <f t="shared" si="100"/>
        <v>9.9059999999999999E-3</v>
      </c>
      <c r="D404" s="32">
        <f t="shared" si="100"/>
        <v>7.2727359999999992</v>
      </c>
      <c r="E404" s="32">
        <f t="shared" si="100"/>
        <v>6.1534770000000005</v>
      </c>
      <c r="F404" s="31">
        <f t="shared" si="84"/>
        <v>18.189049865628792</v>
      </c>
      <c r="G404" s="32">
        <f t="shared" ref="G404:I404" si="117">G235+G248+G261+G274+G287+G300+G313+G326+G339+G352+G365+G378+G391</f>
        <v>5</v>
      </c>
      <c r="H404" s="32">
        <f t="shared" si="117"/>
        <v>3767.4720000000002</v>
      </c>
      <c r="I404" s="32">
        <f t="shared" si="117"/>
        <v>0</v>
      </c>
      <c r="J404" s="32">
        <f t="shared" ref="J404:L404" si="118">J235+J248+J261+J274+J287+J300+J313+J326+J339+J352+J365+J378+J391</f>
        <v>0</v>
      </c>
      <c r="K404" s="32">
        <f t="shared" si="118"/>
        <v>0</v>
      </c>
      <c r="L404" s="32">
        <f t="shared" si="118"/>
        <v>0</v>
      </c>
      <c r="M404" s="31" t="e">
        <f t="shared" si="96"/>
        <v>#DIV/0!</v>
      </c>
      <c r="N404" s="105">
        <f>D404/D406*100</f>
        <v>3.716363340800128E-2</v>
      </c>
    </row>
    <row r="405" spans="1:14" ht="14.25" thickBot="1">
      <c r="A405" s="263"/>
      <c r="B405" s="14" t="s">
        <v>30</v>
      </c>
      <c r="C405" s="32">
        <f t="shared" si="100"/>
        <v>0</v>
      </c>
      <c r="D405" s="32">
        <f t="shared" si="100"/>
        <v>36.297421999999997</v>
      </c>
      <c r="E405" s="32">
        <f t="shared" si="100"/>
        <v>19.570240999999999</v>
      </c>
      <c r="F405" s="31">
        <f t="shared" si="84"/>
        <v>85.472534548756954</v>
      </c>
      <c r="G405" s="32">
        <f t="shared" ref="G405:I405" si="119">G236+G249+G262+G275+G288+G301+G314+G327+G340+G353+G366+G379+G392</f>
        <v>22</v>
      </c>
      <c r="H405" s="32">
        <f t="shared" si="119"/>
        <v>3673.3278050000004</v>
      </c>
      <c r="I405" s="32">
        <f t="shared" si="119"/>
        <v>0</v>
      </c>
      <c r="J405" s="32">
        <f t="shared" ref="J405:L405" si="120">J236+J249+J262+J275+J288+J301+J314+J327+J340+J353+J366+J379+J392</f>
        <v>0</v>
      </c>
      <c r="K405" s="32">
        <f t="shared" si="120"/>
        <v>0</v>
      </c>
      <c r="L405" s="32">
        <f t="shared" si="120"/>
        <v>0</v>
      </c>
      <c r="M405" s="31" t="e">
        <f t="shared" si="96"/>
        <v>#DIV/0!</v>
      </c>
      <c r="N405" s="105">
        <f>D405/D406*100</f>
        <v>0.18547958909322718</v>
      </c>
    </row>
    <row r="406" spans="1:14" ht="14.25" thickBot="1">
      <c r="A406" s="264"/>
      <c r="B406" s="15" t="s">
        <v>31</v>
      </c>
      <c r="C406" s="16">
        <f t="shared" ref="C406:L406" si="121">C394+C396+C397+C398+C399+C400+C401+C402</f>
        <v>1459.3726720000011</v>
      </c>
      <c r="D406" s="16">
        <f t="shared" si="121"/>
        <v>19569.496663999998</v>
      </c>
      <c r="E406" s="16">
        <f t="shared" si="121"/>
        <v>16088.507248000004</v>
      </c>
      <c r="F406" s="16">
        <f t="shared" si="84"/>
        <v>21.636497173674854</v>
      </c>
      <c r="G406" s="16">
        <f t="shared" si="121"/>
        <v>248237</v>
      </c>
      <c r="H406" s="16">
        <f t="shared" si="121"/>
        <v>27001183.097402073</v>
      </c>
      <c r="I406" s="16">
        <f t="shared" si="121"/>
        <v>11946</v>
      </c>
      <c r="J406" s="16">
        <f t="shared" si="121"/>
        <v>1107.3581819999997</v>
      </c>
      <c r="K406" s="16">
        <f t="shared" si="121"/>
        <v>6713.9972100000005</v>
      </c>
      <c r="L406" s="16">
        <f t="shared" si="121"/>
        <v>7994.195469000002</v>
      </c>
      <c r="M406" s="16">
        <f t="shared" si="96"/>
        <v>-16.01409752819244</v>
      </c>
      <c r="N406" s="106">
        <f>D406/D406*100</f>
        <v>100</v>
      </c>
    </row>
    <row r="407" spans="1:14" ht="14.25" thickTop="1"/>
    <row r="409" spans="1:14">
      <c r="A409" s="223" t="s">
        <v>128</v>
      </c>
      <c r="B409" s="223"/>
      <c r="C409" s="223"/>
      <c r="D409" s="223"/>
      <c r="E409" s="223"/>
      <c r="F409" s="223"/>
      <c r="G409" s="223"/>
      <c r="H409" s="223"/>
      <c r="I409" s="223"/>
      <c r="J409" s="223"/>
      <c r="K409" s="223"/>
      <c r="L409" s="223"/>
      <c r="M409" s="223"/>
      <c r="N409" s="223"/>
    </row>
    <row r="410" spans="1:14">
      <c r="A410" s="223"/>
      <c r="B410" s="223"/>
      <c r="C410" s="223"/>
      <c r="D410" s="223"/>
      <c r="E410" s="223"/>
      <c r="F410" s="223"/>
      <c r="G410" s="223"/>
      <c r="H410" s="223"/>
      <c r="I410" s="223"/>
      <c r="J410" s="223"/>
      <c r="K410" s="223"/>
      <c r="L410" s="223"/>
      <c r="M410" s="223"/>
      <c r="N410" s="223"/>
    </row>
    <row r="411" spans="1:14" ht="14.25" thickBot="1">
      <c r="A411" s="262" t="str">
        <f>A3</f>
        <v>财字3号表                                             （2022年1-10月）                                           单位：万元</v>
      </c>
      <c r="B411" s="262"/>
      <c r="C411" s="262"/>
      <c r="D411" s="262"/>
      <c r="E411" s="262"/>
      <c r="F411" s="262"/>
      <c r="G411" s="262"/>
      <c r="H411" s="262"/>
      <c r="I411" s="262"/>
      <c r="J411" s="262"/>
      <c r="K411" s="262"/>
      <c r="L411" s="262"/>
      <c r="M411" s="262"/>
      <c r="N411" s="262"/>
    </row>
    <row r="412" spans="1:14" ht="14.25" thickBot="1">
      <c r="A412" s="279" t="s">
        <v>2</v>
      </c>
      <c r="B412" s="37" t="s">
        <v>3</v>
      </c>
      <c r="C412" s="230" t="s">
        <v>4</v>
      </c>
      <c r="D412" s="230"/>
      <c r="E412" s="230"/>
      <c r="F412" s="266"/>
      <c r="G412" s="225" t="s">
        <v>5</v>
      </c>
      <c r="H412" s="266"/>
      <c r="I412" s="225" t="s">
        <v>6</v>
      </c>
      <c r="J412" s="231"/>
      <c r="K412" s="231"/>
      <c r="L412" s="231"/>
      <c r="M412" s="231"/>
      <c r="N412" s="283" t="s">
        <v>7</v>
      </c>
    </row>
    <row r="413" spans="1:14" ht="14.25" thickBot="1">
      <c r="A413" s="279"/>
      <c r="B413" s="24" t="s">
        <v>8</v>
      </c>
      <c r="C413" s="232" t="s">
        <v>9</v>
      </c>
      <c r="D413" s="232" t="s">
        <v>10</v>
      </c>
      <c r="E413" s="232" t="s">
        <v>11</v>
      </c>
      <c r="F413" s="209" t="s">
        <v>12</v>
      </c>
      <c r="G413" s="232" t="s">
        <v>13</v>
      </c>
      <c r="H413" s="232" t="s">
        <v>14</v>
      </c>
      <c r="I413" s="209" t="s">
        <v>13</v>
      </c>
      <c r="J413" s="267" t="s">
        <v>15</v>
      </c>
      <c r="K413" s="268"/>
      <c r="L413" s="269"/>
      <c r="M413" s="93" t="s">
        <v>12</v>
      </c>
      <c r="N413" s="284"/>
    </row>
    <row r="414" spans="1:14" ht="14.25" thickBot="1">
      <c r="A414" s="279"/>
      <c r="B414" s="38" t="s">
        <v>16</v>
      </c>
      <c r="C414" s="233"/>
      <c r="D414" s="233"/>
      <c r="E414" s="233"/>
      <c r="F414" s="213" t="s">
        <v>17</v>
      </c>
      <c r="G414" s="270"/>
      <c r="H414" s="270"/>
      <c r="I414" s="24" t="s">
        <v>18</v>
      </c>
      <c r="J414" s="211" t="s">
        <v>9</v>
      </c>
      <c r="K414" s="25" t="s">
        <v>10</v>
      </c>
      <c r="L414" s="211" t="s">
        <v>11</v>
      </c>
      <c r="M414" s="209" t="s">
        <v>17</v>
      </c>
      <c r="N414" s="112" t="s">
        <v>17</v>
      </c>
    </row>
    <row r="415" spans="1:14" ht="14.25" thickBot="1">
      <c r="A415" s="279"/>
      <c r="B415" s="175" t="s">
        <v>19</v>
      </c>
      <c r="C415" s="70">
        <v>409.89677499999999</v>
      </c>
      <c r="D415" s="70">
        <v>4060.1860409999999</v>
      </c>
      <c r="E415" s="70">
        <v>3186.1019849999998</v>
      </c>
      <c r="F415" s="31">
        <f t="shared" ref="F415:F423" si="122">(D415-E415)/E415*100</f>
        <v>27.434277374520395</v>
      </c>
      <c r="G415" s="74">
        <v>32233</v>
      </c>
      <c r="H415" s="74">
        <v>3239618.55</v>
      </c>
      <c r="I415" s="74">
        <v>2255</v>
      </c>
      <c r="J415" s="71">
        <v>197.33004399999982</v>
      </c>
      <c r="K415" s="71">
        <v>1453.7295879999999</v>
      </c>
      <c r="L415" s="71">
        <v>1742.7039729999999</v>
      </c>
      <c r="M415" s="31">
        <f t="shared" ref="M415:M426" si="123">(K415-L415)/L415*100</f>
        <v>-16.581954794223677</v>
      </c>
      <c r="N415" s="105">
        <f t="shared" ref="N415:N424" si="124">D415/D519*100</f>
        <v>50.578844394396057</v>
      </c>
    </row>
    <row r="416" spans="1:14" ht="14.25" thickBot="1">
      <c r="A416" s="279"/>
      <c r="B416" s="175" t="s">
        <v>20</v>
      </c>
      <c r="C416" s="70">
        <v>150.42637999999999</v>
      </c>
      <c r="D416" s="70">
        <v>1474.1092779999999</v>
      </c>
      <c r="E416" s="70">
        <v>1049.010096</v>
      </c>
      <c r="F416" s="31">
        <f t="shared" si="122"/>
        <v>40.523840868734588</v>
      </c>
      <c r="G416" s="74">
        <v>18682</v>
      </c>
      <c r="H416" s="74">
        <v>373640</v>
      </c>
      <c r="I416" s="74">
        <v>1263</v>
      </c>
      <c r="J416" s="71">
        <v>78.84868199999994</v>
      </c>
      <c r="K416" s="71">
        <v>549.68067399999995</v>
      </c>
      <c r="L416" s="71">
        <v>707.231583</v>
      </c>
      <c r="M416" s="31">
        <f t="shared" si="123"/>
        <v>-22.277131393324673</v>
      </c>
      <c r="N416" s="105">
        <f t="shared" si="124"/>
        <v>51.220840760183997</v>
      </c>
    </row>
    <row r="417" spans="1:14" ht="14.25" thickBot="1">
      <c r="A417" s="279"/>
      <c r="B417" s="175" t="s">
        <v>21</v>
      </c>
      <c r="C417" s="70">
        <v>6.3491070000000196</v>
      </c>
      <c r="D417" s="70">
        <v>124.739671</v>
      </c>
      <c r="E417" s="70">
        <v>529.40529100000003</v>
      </c>
      <c r="F417" s="31">
        <f t="shared" si="122"/>
        <v>-76.437774022927172</v>
      </c>
      <c r="G417" s="74">
        <v>325</v>
      </c>
      <c r="H417" s="74">
        <v>106296.58</v>
      </c>
      <c r="I417" s="74">
        <v>21</v>
      </c>
      <c r="J417" s="71">
        <v>1.6870649999999969</v>
      </c>
      <c r="K417" s="71">
        <v>33.018324999999997</v>
      </c>
      <c r="L417" s="71">
        <v>389.889636</v>
      </c>
      <c r="M417" s="31">
        <f t="shared" si="123"/>
        <v>-91.531366327470167</v>
      </c>
      <c r="N417" s="105">
        <f t="shared" si="124"/>
        <v>48.384308351023705</v>
      </c>
    </row>
    <row r="418" spans="1:14" ht="14.25" thickBot="1">
      <c r="A418" s="279"/>
      <c r="B418" s="175" t="s">
        <v>22</v>
      </c>
      <c r="C418" s="70">
        <v>20.514586999999999</v>
      </c>
      <c r="D418" s="70">
        <v>244.19077899999999</v>
      </c>
      <c r="E418" s="70">
        <v>170.03611599999999</v>
      </c>
      <c r="F418" s="31">
        <f t="shared" si="122"/>
        <v>43.611124944773501</v>
      </c>
      <c r="G418" s="74">
        <v>21937</v>
      </c>
      <c r="H418" s="74">
        <v>403079.33</v>
      </c>
      <c r="I418" s="74">
        <v>932</v>
      </c>
      <c r="J418" s="71">
        <v>7.0961999999999961</v>
      </c>
      <c r="K418" s="71">
        <v>122.495735</v>
      </c>
      <c r="L418" s="71">
        <v>145.20548600000001</v>
      </c>
      <c r="M418" s="31">
        <f t="shared" si="123"/>
        <v>-15.639733473981837</v>
      </c>
      <c r="N418" s="105">
        <f t="shared" si="124"/>
        <v>41.787501807245079</v>
      </c>
    </row>
    <row r="419" spans="1:14" ht="14.25" thickBot="1">
      <c r="A419" s="279"/>
      <c r="B419" s="175" t="s">
        <v>23</v>
      </c>
      <c r="C419" s="70">
        <v>1.2274529999999999</v>
      </c>
      <c r="D419" s="70">
        <v>16.470234000000001</v>
      </c>
      <c r="E419" s="70">
        <v>12.164337</v>
      </c>
      <c r="F419" s="31">
        <f t="shared" si="122"/>
        <v>35.397712181107785</v>
      </c>
      <c r="G419" s="74">
        <v>584</v>
      </c>
      <c r="H419" s="74">
        <v>6938.27</v>
      </c>
      <c r="I419" s="74">
        <v>0</v>
      </c>
      <c r="J419" s="71">
        <v>0</v>
      </c>
      <c r="K419" s="71"/>
      <c r="L419" s="71"/>
      <c r="M419" s="31" t="e">
        <f t="shared" si="123"/>
        <v>#DIV/0!</v>
      </c>
      <c r="N419" s="105">
        <f t="shared" si="124"/>
        <v>92.886548053301567</v>
      </c>
    </row>
    <row r="420" spans="1:14" ht="14.25" thickBot="1">
      <c r="A420" s="279"/>
      <c r="B420" s="175" t="s">
        <v>24</v>
      </c>
      <c r="C420" s="70">
        <v>18.213995000000001</v>
      </c>
      <c r="D420" s="70">
        <v>765.86448199999995</v>
      </c>
      <c r="E420" s="70">
        <v>192.510548</v>
      </c>
      <c r="F420" s="31">
        <f t="shared" si="122"/>
        <v>297.82987995026645</v>
      </c>
      <c r="G420" s="74">
        <v>363</v>
      </c>
      <c r="H420" s="74">
        <v>176407.43</v>
      </c>
      <c r="I420" s="74">
        <v>46</v>
      </c>
      <c r="J420" s="71">
        <v>0.10079100000007202</v>
      </c>
      <c r="K420" s="71">
        <v>602.53082900000004</v>
      </c>
      <c r="L420" s="71">
        <v>120.432586</v>
      </c>
      <c r="M420" s="31">
        <f t="shared" si="123"/>
        <v>400.30548127564083</v>
      </c>
      <c r="N420" s="105">
        <f t="shared" si="124"/>
        <v>74.326628738180602</v>
      </c>
    </row>
    <row r="421" spans="1:14" ht="14.25" thickBot="1">
      <c r="A421" s="279"/>
      <c r="B421" s="175" t="s">
        <v>25</v>
      </c>
      <c r="C421" s="70">
        <v>0</v>
      </c>
      <c r="D421" s="70">
        <v>2627.6002079999998</v>
      </c>
      <c r="E421" s="70">
        <v>1901.735825</v>
      </c>
      <c r="F421" s="31">
        <f t="shared" si="122"/>
        <v>38.168518122121398</v>
      </c>
      <c r="G421" s="74">
        <v>305</v>
      </c>
      <c r="H421" s="74">
        <v>245081.64</v>
      </c>
      <c r="I421" s="74">
        <v>1154</v>
      </c>
      <c r="J421" s="71">
        <v>94.041659999999979</v>
      </c>
      <c r="K421" s="71">
        <v>1044.6224609999999</v>
      </c>
      <c r="L421" s="71">
        <v>946.82005000000004</v>
      </c>
      <c r="M421" s="31">
        <f t="shared" si="123"/>
        <v>10.329566954142964</v>
      </c>
      <c r="N421" s="105">
        <f t="shared" si="124"/>
        <v>57.787460625576855</v>
      </c>
    </row>
    <row r="422" spans="1:14" ht="14.25" thickBot="1">
      <c r="A422" s="279"/>
      <c r="B422" s="175" t="s">
        <v>26</v>
      </c>
      <c r="C422" s="70">
        <v>37.221949000000002</v>
      </c>
      <c r="D422" s="70">
        <v>513.18402800000001</v>
      </c>
      <c r="E422" s="70">
        <v>363.47863599999999</v>
      </c>
      <c r="F422" s="31">
        <f t="shared" si="122"/>
        <v>41.186847636349121</v>
      </c>
      <c r="G422" s="74">
        <v>20975</v>
      </c>
      <c r="H422" s="74">
        <v>3856914</v>
      </c>
      <c r="I422" s="74">
        <v>166</v>
      </c>
      <c r="J422" s="71">
        <v>11.486282000000003</v>
      </c>
      <c r="K422" s="71">
        <v>102.348781</v>
      </c>
      <c r="L422" s="71">
        <v>62.85</v>
      </c>
      <c r="M422" s="31">
        <f t="shared" si="123"/>
        <v>62.846111376292754</v>
      </c>
      <c r="N422" s="105">
        <f t="shared" si="124"/>
        <v>33.421143347538695</v>
      </c>
    </row>
    <row r="423" spans="1:14" ht="14.25" thickBot="1">
      <c r="A423" s="279"/>
      <c r="B423" s="175" t="s">
        <v>27</v>
      </c>
      <c r="C423" s="70">
        <v>0</v>
      </c>
      <c r="D423" s="70">
        <v>24.27</v>
      </c>
      <c r="E423" s="70">
        <v>56.01</v>
      </c>
      <c r="F423" s="31">
        <f t="shared" si="122"/>
        <v>-56.668452062131756</v>
      </c>
      <c r="G423" s="74">
        <v>31</v>
      </c>
      <c r="H423" s="74">
        <v>3539.91</v>
      </c>
      <c r="I423" s="74">
        <v>0</v>
      </c>
      <c r="J423" s="71"/>
      <c r="K423" s="71"/>
      <c r="L423" s="71"/>
      <c r="M423" s="31" t="e">
        <f t="shared" si="123"/>
        <v>#DIV/0!</v>
      </c>
      <c r="N423" s="105">
        <f t="shared" si="124"/>
        <v>90.240677128561728</v>
      </c>
    </row>
    <row r="424" spans="1:14" ht="14.25" thickBot="1">
      <c r="A424" s="279"/>
      <c r="B424" s="14" t="s">
        <v>28</v>
      </c>
      <c r="C424" s="70"/>
      <c r="D424" s="70"/>
      <c r="E424" s="70"/>
      <c r="F424" s="31"/>
      <c r="G424" s="74"/>
      <c r="H424" s="74"/>
      <c r="I424" s="74"/>
      <c r="J424" s="71"/>
      <c r="K424" s="71"/>
      <c r="L424" s="71"/>
      <c r="M424" s="31" t="e">
        <f t="shared" si="123"/>
        <v>#DIV/0!</v>
      </c>
      <c r="N424" s="105" t="e">
        <f t="shared" si="124"/>
        <v>#DIV/0!</v>
      </c>
    </row>
    <row r="425" spans="1:14" ht="14.25" thickBot="1">
      <c r="A425" s="279"/>
      <c r="B425" s="14" t="s">
        <v>29</v>
      </c>
      <c r="C425" s="70">
        <v>0</v>
      </c>
      <c r="D425" s="70">
        <v>3.575472</v>
      </c>
      <c r="E425" s="70">
        <v>28.354517999999999</v>
      </c>
      <c r="F425" s="31">
        <f t="shared" ref="F425:F431" si="125">(D425-E425)/E425*100</f>
        <v>-87.390115395366621</v>
      </c>
      <c r="G425" s="74">
        <v>2</v>
      </c>
      <c r="H425" s="74">
        <v>1331.21</v>
      </c>
      <c r="I425" s="74">
        <v>0</v>
      </c>
      <c r="J425" s="71"/>
      <c r="K425" s="71"/>
      <c r="L425" s="71"/>
      <c r="M425" s="31" t="e">
        <f t="shared" si="123"/>
        <v>#DIV/0!</v>
      </c>
      <c r="N425" s="105">
        <f>D425/D529*100</f>
        <v>100</v>
      </c>
    </row>
    <row r="426" spans="1:14" ht="14.25" thickBot="1">
      <c r="A426" s="279"/>
      <c r="B426" s="14" t="s">
        <v>30</v>
      </c>
      <c r="C426" s="70">
        <v>0</v>
      </c>
      <c r="D426" s="70">
        <v>20.698148</v>
      </c>
      <c r="E426" s="70">
        <v>27.651485999999998</v>
      </c>
      <c r="F426" s="31">
        <f t="shared" si="125"/>
        <v>-25.146344757023183</v>
      </c>
      <c r="G426" s="74">
        <v>29</v>
      </c>
      <c r="H426" s="74">
        <v>2208.6999999999998</v>
      </c>
      <c r="I426" s="74">
        <v>0</v>
      </c>
      <c r="J426" s="71"/>
      <c r="K426" s="71"/>
      <c r="L426" s="71"/>
      <c r="M426" s="31" t="e">
        <f t="shared" si="123"/>
        <v>#DIV/0!</v>
      </c>
      <c r="N426" s="105">
        <f>D426/D530*100</f>
        <v>89.793547031886362</v>
      </c>
    </row>
    <row r="427" spans="1:14" ht="14.25" thickBot="1">
      <c r="A427" s="282"/>
      <c r="B427" s="15" t="s">
        <v>31</v>
      </c>
      <c r="C427" s="16">
        <f>C415+C417+C418+C419+C420+C421+C422+C423</f>
        <v>493.42386600000003</v>
      </c>
      <c r="D427" s="16">
        <f t="shared" ref="D427:K427" si="126">D415+D417+D418+D419+D420+D421+D422+D423</f>
        <v>8376.505443</v>
      </c>
      <c r="E427" s="16">
        <v>6411.4427379999997</v>
      </c>
      <c r="F427" s="16">
        <f t="shared" si="125"/>
        <v>30.649306018959884</v>
      </c>
      <c r="G427" s="16">
        <f t="shared" si="126"/>
        <v>76753</v>
      </c>
      <c r="H427" s="16">
        <f t="shared" si="126"/>
        <v>8037875.7100000009</v>
      </c>
      <c r="I427" s="16">
        <f t="shared" si="126"/>
        <v>4574</v>
      </c>
      <c r="J427" s="16">
        <f t="shared" si="126"/>
        <v>311.74204199999986</v>
      </c>
      <c r="K427" s="16">
        <f t="shared" si="126"/>
        <v>3358.745719</v>
      </c>
      <c r="L427" s="16">
        <v>3407.9017309999995</v>
      </c>
      <c r="M427" s="16">
        <f t="shared" ref="M427:M430" si="127">(K427-L427)/L427*100</f>
        <v>-1.4424128358177553</v>
      </c>
      <c r="N427" s="106">
        <f>D427/D531*100</f>
        <v>52.264448101492164</v>
      </c>
    </row>
    <row r="428" spans="1:14" ht="15" thickTop="1" thickBot="1">
      <c r="A428" s="279" t="s">
        <v>32</v>
      </c>
      <c r="B428" s="175" t="s">
        <v>19</v>
      </c>
      <c r="C428" s="19">
        <v>75.52</v>
      </c>
      <c r="D428" s="19">
        <v>887.2</v>
      </c>
      <c r="E428" s="19">
        <v>702.234286</v>
      </c>
      <c r="F428" s="31">
        <f t="shared" si="125"/>
        <v>26.339601709506965</v>
      </c>
      <c r="G428" s="20">
        <v>6403</v>
      </c>
      <c r="H428" s="20">
        <v>735055.79</v>
      </c>
      <c r="I428" s="20">
        <v>491</v>
      </c>
      <c r="J428" s="19">
        <v>33.248252999999998</v>
      </c>
      <c r="K428" s="20">
        <v>344.37</v>
      </c>
      <c r="L428" s="20">
        <v>338.42723899999999</v>
      </c>
      <c r="M428" s="31">
        <f t="shared" si="127"/>
        <v>1.7559937012044173</v>
      </c>
      <c r="N428" s="105">
        <f>D428/D519*100</f>
        <v>11.052092267096238</v>
      </c>
    </row>
    <row r="429" spans="1:14" ht="14.25" thickBot="1">
      <c r="A429" s="279"/>
      <c r="B429" s="175" t="s">
        <v>20</v>
      </c>
      <c r="C429" s="20">
        <v>26.58</v>
      </c>
      <c r="D429" s="20">
        <v>297.19</v>
      </c>
      <c r="E429" s="20">
        <v>178.34972099999999</v>
      </c>
      <c r="F429" s="31">
        <f t="shared" si="125"/>
        <v>66.633285622016771</v>
      </c>
      <c r="G429" s="20">
        <v>3264</v>
      </c>
      <c r="H429" s="20">
        <v>65120</v>
      </c>
      <c r="I429" s="21">
        <v>283</v>
      </c>
      <c r="J429" s="20">
        <v>23.207875000000001</v>
      </c>
      <c r="K429" s="20">
        <v>136.78</v>
      </c>
      <c r="L429" s="20">
        <v>129.892663</v>
      </c>
      <c r="M429" s="31">
        <f t="shared" si="127"/>
        <v>5.302329508788346</v>
      </c>
      <c r="N429" s="105">
        <f>D429/D520*100</f>
        <v>10.326454010364815</v>
      </c>
    </row>
    <row r="430" spans="1:14" ht="14.25" thickBot="1">
      <c r="A430" s="279"/>
      <c r="B430" s="175" t="s">
        <v>21</v>
      </c>
      <c r="C430" s="20"/>
      <c r="D430" s="20">
        <v>24.45</v>
      </c>
      <c r="E430" s="20">
        <v>4.545801</v>
      </c>
      <c r="F430" s="31">
        <f t="shared" si="125"/>
        <v>437.85900438668557</v>
      </c>
      <c r="G430" s="20">
        <v>7</v>
      </c>
      <c r="H430" s="20">
        <v>21035.88</v>
      </c>
      <c r="I430" s="20"/>
      <c r="J430" s="20"/>
      <c r="K430" s="20"/>
      <c r="L430" s="20">
        <v>19.075991999999999</v>
      </c>
      <c r="M430" s="31">
        <f t="shared" si="127"/>
        <v>-100</v>
      </c>
      <c r="N430" s="105">
        <f>D430/D521*100</f>
        <v>9.4837218159933219</v>
      </c>
    </row>
    <row r="431" spans="1:14" ht="14.25" thickBot="1">
      <c r="A431" s="279"/>
      <c r="B431" s="175" t="s">
        <v>22</v>
      </c>
      <c r="C431" s="20">
        <v>2.5</v>
      </c>
      <c r="D431" s="20">
        <v>59.22</v>
      </c>
      <c r="E431" s="20">
        <v>75.900174000000007</v>
      </c>
      <c r="F431" s="31">
        <f t="shared" si="125"/>
        <v>-21.976463453166794</v>
      </c>
      <c r="G431" s="20">
        <v>1617</v>
      </c>
      <c r="H431" s="20">
        <v>266372.59999999998</v>
      </c>
      <c r="I431" s="20">
        <v>17</v>
      </c>
      <c r="J431" s="20">
        <v>7.1922000000000694E-2</v>
      </c>
      <c r="K431" s="20">
        <v>26.64</v>
      </c>
      <c r="L431" s="20">
        <v>32.120896999999999</v>
      </c>
      <c r="M431" s="31"/>
      <c r="N431" s="105">
        <f>D431/D522*100</f>
        <v>10.134108532513645</v>
      </c>
    </row>
    <row r="432" spans="1:14" ht="14.25" thickBot="1">
      <c r="A432" s="279"/>
      <c r="B432" s="175" t="s">
        <v>23</v>
      </c>
      <c r="C432" s="20"/>
      <c r="D432" s="20"/>
      <c r="E432" s="20"/>
      <c r="F432" s="31"/>
      <c r="G432" s="20"/>
      <c r="H432" s="20"/>
      <c r="I432" s="20"/>
      <c r="J432" s="20"/>
      <c r="K432" s="20"/>
      <c r="L432" s="20"/>
      <c r="M432" s="31"/>
      <c r="N432" s="105"/>
    </row>
    <row r="433" spans="1:14" ht="14.25" thickBot="1">
      <c r="A433" s="279"/>
      <c r="B433" s="175" t="s">
        <v>24</v>
      </c>
      <c r="C433" s="20">
        <v>3.46</v>
      </c>
      <c r="D433" s="20">
        <v>59.99</v>
      </c>
      <c r="E433" s="20">
        <v>55.688603999999998</v>
      </c>
      <c r="F433" s="31">
        <f>(D433-E433)/E433*100</f>
        <v>7.7240147732918638</v>
      </c>
      <c r="G433" s="20">
        <v>1394</v>
      </c>
      <c r="H433" s="20">
        <v>237103.5</v>
      </c>
      <c r="I433" s="20">
        <v>8</v>
      </c>
      <c r="J433" s="20">
        <v>2.1212369999999998</v>
      </c>
      <c r="K433" s="20">
        <v>50.26</v>
      </c>
      <c r="L433" s="20">
        <v>28.323291000000001</v>
      </c>
      <c r="M433" s="31">
        <f>(K433-L433)/L433*100</f>
        <v>77.451130237654937</v>
      </c>
      <c r="N433" s="105">
        <f>D433/D524*100</f>
        <v>5.8219888280488963</v>
      </c>
    </row>
    <row r="434" spans="1:14" ht="14.25" thickBot="1">
      <c r="A434" s="279"/>
      <c r="B434" s="175" t="s">
        <v>25</v>
      </c>
      <c r="C434" s="22">
        <v>7.14</v>
      </c>
      <c r="D434" s="22">
        <v>1320.91</v>
      </c>
      <c r="E434" s="22">
        <v>796.03924199999994</v>
      </c>
      <c r="F434" s="31">
        <f>(D434-E434)/E434*100</f>
        <v>65.935286893808708</v>
      </c>
      <c r="G434" s="22">
        <v>771</v>
      </c>
      <c r="H434" s="22">
        <v>82546.63</v>
      </c>
      <c r="I434" s="22">
        <v>551</v>
      </c>
      <c r="J434" s="22">
        <v>22.431055000000001</v>
      </c>
      <c r="K434" s="22">
        <v>51.94</v>
      </c>
      <c r="L434" s="22">
        <v>8.3093500000000002</v>
      </c>
      <c r="M434" s="31"/>
      <c r="N434" s="105">
        <f>D434/D525*100</f>
        <v>29.050094600590292</v>
      </c>
    </row>
    <row r="435" spans="1:14" ht="14.25" thickBot="1">
      <c r="A435" s="279"/>
      <c r="B435" s="175" t="s">
        <v>26</v>
      </c>
      <c r="C435" s="20">
        <v>4.92</v>
      </c>
      <c r="D435" s="20">
        <v>468.95</v>
      </c>
      <c r="E435" s="20">
        <v>425.04</v>
      </c>
      <c r="F435" s="31">
        <f>(D435-E435)/E435*100</f>
        <v>10.330792396009778</v>
      </c>
      <c r="G435" s="20">
        <v>17187</v>
      </c>
      <c r="H435" s="20">
        <v>1936808.003</v>
      </c>
      <c r="I435" s="20">
        <v>986</v>
      </c>
      <c r="J435" s="20">
        <v>0.85472599999997101</v>
      </c>
      <c r="K435" s="20">
        <v>381.34</v>
      </c>
      <c r="L435" s="20">
        <v>7.906142</v>
      </c>
      <c r="M435" s="31">
        <f>(K435-L435)/L435*100</f>
        <v>4723.3386144594924</v>
      </c>
      <c r="N435" s="105">
        <f>D435/D526*100</f>
        <v>30.540399384425637</v>
      </c>
    </row>
    <row r="436" spans="1:14" ht="14.25" thickBot="1">
      <c r="A436" s="279"/>
      <c r="B436" s="175" t="s">
        <v>27</v>
      </c>
      <c r="C436" s="20"/>
      <c r="D436" s="20"/>
      <c r="E436" s="20"/>
      <c r="F436" s="31"/>
      <c r="G436" s="20"/>
      <c r="H436" s="20"/>
      <c r="I436" s="20"/>
      <c r="J436" s="20"/>
      <c r="K436" s="20"/>
      <c r="L436" s="20"/>
      <c r="M436" s="31"/>
      <c r="N436" s="105"/>
    </row>
    <row r="437" spans="1:14" ht="14.25" thickBot="1">
      <c r="A437" s="279"/>
      <c r="B437" s="14" t="s">
        <v>28</v>
      </c>
      <c r="C437" s="40"/>
      <c r="D437" s="40"/>
      <c r="E437" s="40"/>
      <c r="F437" s="31"/>
      <c r="G437" s="40"/>
      <c r="H437" s="40"/>
      <c r="I437" s="40"/>
      <c r="J437" s="40"/>
      <c r="K437" s="40"/>
      <c r="L437" s="40"/>
      <c r="M437" s="31"/>
      <c r="N437" s="105"/>
    </row>
    <row r="438" spans="1:14" ht="14.25" thickBot="1">
      <c r="A438" s="279"/>
      <c r="B438" s="14" t="s">
        <v>29</v>
      </c>
      <c r="C438" s="40"/>
      <c r="D438" s="40"/>
      <c r="E438" s="40"/>
      <c r="F438" s="31"/>
      <c r="G438" s="40"/>
      <c r="H438" s="40"/>
      <c r="I438" s="40"/>
      <c r="J438" s="40"/>
      <c r="K438" s="40"/>
      <c r="L438" s="40"/>
      <c r="M438" s="31"/>
      <c r="N438" s="105"/>
    </row>
    <row r="439" spans="1:14" ht="14.25" thickBot="1">
      <c r="A439" s="279"/>
      <c r="B439" s="14" t="s">
        <v>30</v>
      </c>
      <c r="C439" s="40"/>
      <c r="D439" s="40"/>
      <c r="E439" s="40"/>
      <c r="F439" s="31"/>
      <c r="G439" s="40"/>
      <c r="H439" s="40"/>
      <c r="I439" s="40"/>
      <c r="J439" s="40"/>
      <c r="K439" s="40"/>
      <c r="L439" s="40"/>
      <c r="M439" s="31"/>
      <c r="N439" s="105"/>
    </row>
    <row r="440" spans="1:14" ht="14.25" thickBot="1">
      <c r="A440" s="282"/>
      <c r="B440" s="15" t="s">
        <v>31</v>
      </c>
      <c r="C440" s="16">
        <f t="shared" ref="C440:K440" si="128">C428+C430+C431+C432+C433+C434+C435+C436</f>
        <v>93.539999999999992</v>
      </c>
      <c r="D440" s="16">
        <f t="shared" si="128"/>
        <v>2820.7200000000003</v>
      </c>
      <c r="E440" s="16">
        <v>2059.4481069999997</v>
      </c>
      <c r="F440" s="16">
        <f>(D440-E440)/E440*100</f>
        <v>36.964849486251254</v>
      </c>
      <c r="G440" s="16">
        <f t="shared" si="128"/>
        <v>27379</v>
      </c>
      <c r="H440" s="16">
        <f t="shared" si="128"/>
        <v>3278922.4029999999</v>
      </c>
      <c r="I440" s="16">
        <f t="shared" si="128"/>
        <v>2053</v>
      </c>
      <c r="J440" s="16">
        <f t="shared" si="128"/>
        <v>58.727192999999971</v>
      </c>
      <c r="K440" s="16">
        <f t="shared" si="128"/>
        <v>854.55</v>
      </c>
      <c r="L440" s="16">
        <v>434.16291099999995</v>
      </c>
      <c r="M440" s="16">
        <f t="shared" ref="M440:M444" si="129">(K440-L440)/L440*100</f>
        <v>96.827038503065509</v>
      </c>
      <c r="N440" s="106">
        <f>D440/D531*100</f>
        <v>17.599627320965737</v>
      </c>
    </row>
    <row r="441" spans="1:14" ht="14.25" thickTop="1">
      <c r="A441" s="238" t="s">
        <v>33</v>
      </c>
      <c r="B441" s="18" t="s">
        <v>19</v>
      </c>
      <c r="C441" s="101">
        <v>136.00884300000007</v>
      </c>
      <c r="D441" s="101">
        <v>1435.5982190000002</v>
      </c>
      <c r="E441" s="88">
        <v>1276.5167329999999</v>
      </c>
      <c r="F441" s="107">
        <f>(D441-E441)/E441*100</f>
        <v>12.462154383682511</v>
      </c>
      <c r="G441" s="71">
        <v>11706</v>
      </c>
      <c r="H441" s="71">
        <v>2007606.3550320009</v>
      </c>
      <c r="I441" s="71">
        <v>589</v>
      </c>
      <c r="J441" s="71">
        <v>75.67</v>
      </c>
      <c r="K441" s="71">
        <v>499</v>
      </c>
      <c r="L441" s="71">
        <v>730.55</v>
      </c>
      <c r="M441" s="107">
        <f t="shared" si="129"/>
        <v>-31.695298063103138</v>
      </c>
      <c r="N441" s="108">
        <f t="shared" ref="N441:N446" si="130">D441/D519*100</f>
        <v>17.883638384656262</v>
      </c>
    </row>
    <row r="442" spans="1:14">
      <c r="A442" s="235"/>
      <c r="B442" s="175" t="s">
        <v>20</v>
      </c>
      <c r="C442" s="101">
        <v>48.06464799999992</v>
      </c>
      <c r="D442" s="101">
        <v>475.62524799999994</v>
      </c>
      <c r="E442" s="88">
        <v>346.28062199999999</v>
      </c>
      <c r="F442" s="31">
        <f>(D442-E442)/E442*100</f>
        <v>37.35254524291571</v>
      </c>
      <c r="G442" s="71">
        <v>5979</v>
      </c>
      <c r="H442" s="71">
        <v>119580</v>
      </c>
      <c r="I442" s="71">
        <v>443</v>
      </c>
      <c r="J442" s="71">
        <v>31.6</v>
      </c>
      <c r="K442" s="71">
        <v>210</v>
      </c>
      <c r="L442" s="71">
        <v>234.12</v>
      </c>
      <c r="M442" s="31">
        <f t="shared" si="129"/>
        <v>-10.302409021014865</v>
      </c>
      <c r="N442" s="105">
        <f t="shared" si="130"/>
        <v>16.526539418016618</v>
      </c>
    </row>
    <row r="443" spans="1:14">
      <c r="A443" s="235"/>
      <c r="B443" s="175" t="s">
        <v>21</v>
      </c>
      <c r="C443" s="101">
        <v>0.77217699999999923</v>
      </c>
      <c r="D443" s="101">
        <v>37.989549999999994</v>
      </c>
      <c r="E443" s="88">
        <v>23.220401000000003</v>
      </c>
      <c r="F443" s="31">
        <f>(D443-E443)/E443*100</f>
        <v>63.604194432301107</v>
      </c>
      <c r="G443" s="71">
        <v>600</v>
      </c>
      <c r="H443" s="71">
        <v>69739.777230000007</v>
      </c>
      <c r="I443" s="71">
        <v>10</v>
      </c>
      <c r="J443" s="71">
        <v>1</v>
      </c>
      <c r="K443" s="71">
        <v>5</v>
      </c>
      <c r="L443" s="71">
        <v>1</v>
      </c>
      <c r="M443" s="31">
        <f t="shared" si="129"/>
        <v>400</v>
      </c>
      <c r="N443" s="105">
        <f t="shared" si="130"/>
        <v>14.735473378927161</v>
      </c>
    </row>
    <row r="444" spans="1:14">
      <c r="A444" s="235"/>
      <c r="B444" s="175" t="s">
        <v>22</v>
      </c>
      <c r="C444" s="101">
        <v>1.8695169999999983</v>
      </c>
      <c r="D444" s="101">
        <v>17.891891000000001</v>
      </c>
      <c r="E444" s="88">
        <v>10.146252000000002</v>
      </c>
      <c r="F444" s="31">
        <f>(D444-E444)/E444*100</f>
        <v>76.339903641265721</v>
      </c>
      <c r="G444" s="71">
        <v>733</v>
      </c>
      <c r="H444" s="71">
        <v>113001.71000000028</v>
      </c>
      <c r="I444" s="71">
        <v>73</v>
      </c>
      <c r="J444" s="71">
        <v>2</v>
      </c>
      <c r="K444" s="71">
        <v>14</v>
      </c>
      <c r="L444" s="71">
        <v>14</v>
      </c>
      <c r="M444" s="31">
        <f t="shared" si="129"/>
        <v>0</v>
      </c>
      <c r="N444" s="105">
        <f t="shared" si="130"/>
        <v>3.0617758400186443</v>
      </c>
    </row>
    <row r="445" spans="1:14">
      <c r="A445" s="235"/>
      <c r="B445" s="175" t="s">
        <v>23</v>
      </c>
      <c r="C445" s="101">
        <v>9.4340000000000049E-3</v>
      </c>
      <c r="D445" s="101">
        <v>6.6037999999999999E-2</v>
      </c>
      <c r="E445" s="88">
        <v>0.11320799999999999</v>
      </c>
      <c r="F445" s="31"/>
      <c r="G445" s="71"/>
      <c r="H445" s="71"/>
      <c r="I445" s="71">
        <v>0</v>
      </c>
      <c r="J445" s="71">
        <v>0</v>
      </c>
      <c r="K445" s="71">
        <v>0</v>
      </c>
      <c r="L445" s="71">
        <v>0</v>
      </c>
      <c r="M445" s="31"/>
      <c r="N445" s="105">
        <f t="shared" si="130"/>
        <v>0.37243198004010925</v>
      </c>
    </row>
    <row r="446" spans="1:14">
      <c r="A446" s="235"/>
      <c r="B446" s="175" t="s">
        <v>24</v>
      </c>
      <c r="C446" s="101">
        <v>8.0733259999999945</v>
      </c>
      <c r="D446" s="101">
        <v>73.442543000000001</v>
      </c>
      <c r="E446" s="88">
        <v>15.018355999999999</v>
      </c>
      <c r="F446" s="31">
        <f>(D446-E446)/E446*100</f>
        <v>389.01852506359558</v>
      </c>
      <c r="G446" s="71">
        <v>71</v>
      </c>
      <c r="H446" s="71">
        <v>91703.118220999997</v>
      </c>
      <c r="I446" s="71">
        <v>17</v>
      </c>
      <c r="J446" s="71">
        <v>1</v>
      </c>
      <c r="K446" s="71">
        <v>3</v>
      </c>
      <c r="L446" s="71">
        <v>2</v>
      </c>
      <c r="M446" s="31"/>
      <c r="N446" s="105">
        <f t="shared" si="130"/>
        <v>7.1275490056592883</v>
      </c>
    </row>
    <row r="447" spans="1:14">
      <c r="A447" s="235"/>
      <c r="B447" s="175" t="s">
        <v>25</v>
      </c>
      <c r="C447" s="101">
        <v>0</v>
      </c>
      <c r="D447" s="101">
        <v>0</v>
      </c>
      <c r="E447" s="88">
        <v>0</v>
      </c>
      <c r="F447" s="31"/>
      <c r="G447" s="73"/>
      <c r="H447" s="73"/>
      <c r="I447" s="71">
        <v>0</v>
      </c>
      <c r="J447" s="71">
        <v>0</v>
      </c>
      <c r="K447" s="71">
        <v>0</v>
      </c>
      <c r="L447" s="71">
        <v>0</v>
      </c>
      <c r="M447" s="31"/>
      <c r="N447" s="105"/>
    </row>
    <row r="448" spans="1:14">
      <c r="A448" s="235"/>
      <c r="B448" s="175" t="s">
        <v>26</v>
      </c>
      <c r="C448" s="101">
        <v>19.360076000000106</v>
      </c>
      <c r="D448" s="101">
        <v>201.5817659999999</v>
      </c>
      <c r="E448" s="88">
        <v>261.70900199999994</v>
      </c>
      <c r="F448" s="31">
        <f>(D448-E448)/E448*100</f>
        <v>-22.974844403709145</v>
      </c>
      <c r="G448" s="71">
        <v>5802</v>
      </c>
      <c r="H448" s="71">
        <v>2962704.8800000357</v>
      </c>
      <c r="I448" s="71">
        <v>28</v>
      </c>
      <c r="J448" s="71">
        <v>0.5</v>
      </c>
      <c r="K448" s="71">
        <v>7.85</v>
      </c>
      <c r="L448" s="71">
        <v>33.1</v>
      </c>
      <c r="M448" s="31">
        <f>(K448-L448)/L448*100</f>
        <v>-76.283987915407849</v>
      </c>
      <c r="N448" s="105">
        <f>D448/D526*100</f>
        <v>13.128025679193584</v>
      </c>
    </row>
    <row r="449" spans="1:14">
      <c r="A449" s="235"/>
      <c r="B449" s="175" t="s">
        <v>27</v>
      </c>
      <c r="C449" s="101">
        <v>0</v>
      </c>
      <c r="D449" s="101">
        <v>0</v>
      </c>
      <c r="E449" s="88">
        <v>0</v>
      </c>
      <c r="F449" s="31"/>
      <c r="G449" s="71"/>
      <c r="H449" s="71"/>
      <c r="I449" s="71">
        <v>0</v>
      </c>
      <c r="J449" s="71">
        <v>0</v>
      </c>
      <c r="K449" s="71">
        <v>0</v>
      </c>
      <c r="L449" s="71">
        <v>0</v>
      </c>
      <c r="M449" s="31"/>
      <c r="N449" s="105"/>
    </row>
    <row r="450" spans="1:14">
      <c r="A450" s="235"/>
      <c r="B450" s="14" t="s">
        <v>28</v>
      </c>
      <c r="C450" s="101">
        <v>0</v>
      </c>
      <c r="D450" s="101">
        <v>0</v>
      </c>
      <c r="E450" s="88">
        <v>0</v>
      </c>
      <c r="F450" s="31"/>
      <c r="G450" s="71"/>
      <c r="H450" s="71"/>
      <c r="I450" s="71">
        <v>0</v>
      </c>
      <c r="J450" s="71">
        <v>0</v>
      </c>
      <c r="K450" s="71">
        <v>0</v>
      </c>
      <c r="L450" s="71">
        <v>0</v>
      </c>
      <c r="M450" s="31"/>
      <c r="N450" s="105"/>
    </row>
    <row r="451" spans="1:14">
      <c r="A451" s="235"/>
      <c r="B451" s="14" t="s">
        <v>29</v>
      </c>
      <c r="C451" s="101">
        <v>0</v>
      </c>
      <c r="D451" s="101">
        <v>0</v>
      </c>
      <c r="E451" s="88">
        <v>0</v>
      </c>
      <c r="F451" s="31"/>
      <c r="G451" s="71"/>
      <c r="H451" s="71"/>
      <c r="I451" s="71">
        <v>0</v>
      </c>
      <c r="J451" s="71">
        <v>0</v>
      </c>
      <c r="K451" s="71">
        <v>0</v>
      </c>
      <c r="L451" s="71">
        <v>0</v>
      </c>
      <c r="M451" s="31"/>
      <c r="N451" s="105"/>
    </row>
    <row r="452" spans="1:14">
      <c r="A452" s="235"/>
      <c r="B452" s="14" t="s">
        <v>30</v>
      </c>
      <c r="C452" s="101">
        <v>0</v>
      </c>
      <c r="D452" s="101">
        <v>0</v>
      </c>
      <c r="E452" s="88">
        <v>0</v>
      </c>
      <c r="F452" s="31"/>
      <c r="G452" s="71"/>
      <c r="H452" s="71"/>
      <c r="I452" s="71">
        <v>0</v>
      </c>
      <c r="J452" s="71">
        <v>0</v>
      </c>
      <c r="K452" s="71">
        <v>0</v>
      </c>
      <c r="L452" s="71">
        <v>0</v>
      </c>
      <c r="M452" s="31"/>
      <c r="N452" s="105"/>
    </row>
    <row r="453" spans="1:14" ht="14.25" thickBot="1">
      <c r="A453" s="221"/>
      <c r="B453" s="15" t="s">
        <v>31</v>
      </c>
      <c r="C453" s="16">
        <f t="shared" ref="C453:K453" si="131">C441+C443+C444+C445+C446+C447+C448+C449</f>
        <v>166.09337300000016</v>
      </c>
      <c r="D453" s="16">
        <f t="shared" si="131"/>
        <v>1766.5700069999998</v>
      </c>
      <c r="E453" s="16">
        <v>1586.7239519999998</v>
      </c>
      <c r="F453" s="16">
        <f>(D453-E453)/E453*100</f>
        <v>11.334426178750972</v>
      </c>
      <c r="G453" s="16">
        <f t="shared" si="131"/>
        <v>18912</v>
      </c>
      <c r="H453" s="16">
        <f t="shared" si="131"/>
        <v>5244755.8404830368</v>
      </c>
      <c r="I453" s="16">
        <f t="shared" si="131"/>
        <v>717</v>
      </c>
      <c r="J453" s="16">
        <f t="shared" si="131"/>
        <v>80.17</v>
      </c>
      <c r="K453" s="16">
        <f t="shared" si="131"/>
        <v>528.85</v>
      </c>
      <c r="L453" s="16">
        <v>780.65</v>
      </c>
      <c r="M453" s="16">
        <f t="shared" ref="M453:M455" si="132">(K453-L453)/L453*100</f>
        <v>-32.25517197207455</v>
      </c>
      <c r="N453" s="106">
        <f>D453/D531*100</f>
        <v>11.022353781869816</v>
      </c>
    </row>
    <row r="454" spans="1:14" ht="14.25" thickTop="1">
      <c r="A454" s="235" t="s">
        <v>34</v>
      </c>
      <c r="B454" s="175" t="s">
        <v>19</v>
      </c>
      <c r="C454" s="32">
        <v>39.189844000000001</v>
      </c>
      <c r="D454" s="32">
        <v>273.56685499999998</v>
      </c>
      <c r="E454" s="32">
        <v>265.75220000000002</v>
      </c>
      <c r="F454" s="31">
        <f>(D454-E454)/E454*100</f>
        <v>2.9405796076194135</v>
      </c>
      <c r="G454" s="118">
        <v>1911</v>
      </c>
      <c r="H454" s="118">
        <v>174608.10006</v>
      </c>
      <c r="I454" s="118">
        <v>71</v>
      </c>
      <c r="J454" s="118">
        <v>3.3003659999999999</v>
      </c>
      <c r="K454" s="118">
        <v>107.847421</v>
      </c>
      <c r="L454" s="118">
        <v>149.48249999999999</v>
      </c>
      <c r="M454" s="31">
        <f t="shared" si="132"/>
        <v>-27.852811533122601</v>
      </c>
      <c r="N454" s="105">
        <f>D454/D519*100</f>
        <v>3.4078968921092625</v>
      </c>
    </row>
    <row r="455" spans="1:14">
      <c r="A455" s="235"/>
      <c r="B455" s="175" t="s">
        <v>20</v>
      </c>
      <c r="C455" s="31">
        <v>14.318025</v>
      </c>
      <c r="D455" s="31">
        <v>97.922498000000004</v>
      </c>
      <c r="E455" s="31">
        <v>86.650800000000004</v>
      </c>
      <c r="F455" s="31">
        <f>(D455-E455)/E455*100</f>
        <v>13.008186883444816</v>
      </c>
      <c r="G455" s="118">
        <v>1019</v>
      </c>
      <c r="H455" s="118">
        <v>20320</v>
      </c>
      <c r="I455" s="118">
        <v>33</v>
      </c>
      <c r="J455" s="118">
        <v>3.1069</v>
      </c>
      <c r="K455" s="118">
        <v>54.857357</v>
      </c>
      <c r="L455" s="118">
        <v>39.738</v>
      </c>
      <c r="M455" s="31">
        <f t="shared" si="132"/>
        <v>38.047604308218837</v>
      </c>
      <c r="N455" s="105">
        <f>D455/D520*100</f>
        <v>3.4025107580236233</v>
      </c>
    </row>
    <row r="456" spans="1:14">
      <c r="A456" s="235"/>
      <c r="B456" s="175" t="s">
        <v>21</v>
      </c>
      <c r="C456" s="31">
        <v>0.25349100000000002</v>
      </c>
      <c r="D456" s="31">
        <v>12.363063</v>
      </c>
      <c r="E456" s="31">
        <v>10.6831</v>
      </c>
      <c r="F456" s="31">
        <f>(D456-E456)/E456*100</f>
        <v>15.725426140352528</v>
      </c>
      <c r="G456" s="118">
        <v>44</v>
      </c>
      <c r="H456" s="118">
        <v>11604.8874</v>
      </c>
      <c r="I456" s="118">
        <v>4</v>
      </c>
      <c r="J456" s="118">
        <v>0.27600000000000002</v>
      </c>
      <c r="K456" s="118">
        <v>2.504</v>
      </c>
      <c r="L456" s="118">
        <v>7.1733000000000002</v>
      </c>
      <c r="M456" s="31"/>
      <c r="N456" s="105">
        <f>D456/D521*100</f>
        <v>4.7954130996155362</v>
      </c>
    </row>
    <row r="457" spans="1:14">
      <c r="A457" s="235"/>
      <c r="B457" s="175" t="s">
        <v>22</v>
      </c>
      <c r="C457" s="31">
        <v>4.5890760000000004</v>
      </c>
      <c r="D457" s="31">
        <v>53.182651</v>
      </c>
      <c r="E457" s="31">
        <v>56.660299999999999</v>
      </c>
      <c r="F457" s="31">
        <f>(D457-E457)/E457*100</f>
        <v>-6.1377172376425815</v>
      </c>
      <c r="G457" s="118">
        <v>3061</v>
      </c>
      <c r="H457" s="118">
        <v>100848.1</v>
      </c>
      <c r="I457" s="118">
        <v>289</v>
      </c>
      <c r="J457" s="118">
        <v>8.8773999999999997</v>
      </c>
      <c r="K457" s="118">
        <v>62.355162999999997</v>
      </c>
      <c r="L457" s="118">
        <v>51.404899999999998</v>
      </c>
      <c r="M457" s="31">
        <f t="shared" ref="M457:M465" si="133">(K457-L457)/L457*100</f>
        <v>21.301982884900077</v>
      </c>
      <c r="N457" s="105">
        <f>D457/D522*100</f>
        <v>9.1009584140627382</v>
      </c>
    </row>
    <row r="458" spans="1:14">
      <c r="A458" s="235"/>
      <c r="B458" s="175" t="s">
        <v>23</v>
      </c>
      <c r="C458" s="31">
        <v>1.4151E-2</v>
      </c>
      <c r="D458" s="31">
        <v>7.5471999999999997E-2</v>
      </c>
      <c r="E458" s="31">
        <v>0</v>
      </c>
      <c r="F458" s="31"/>
      <c r="G458" s="118">
        <v>16</v>
      </c>
      <c r="H458" s="118">
        <v>8</v>
      </c>
      <c r="I458" s="118">
        <v>0</v>
      </c>
      <c r="J458" s="118">
        <v>0</v>
      </c>
      <c r="K458" s="118">
        <v>0</v>
      </c>
      <c r="L458" s="118">
        <v>0</v>
      </c>
      <c r="M458" s="31"/>
      <c r="N458" s="105">
        <f t="shared" ref="N458:N465" si="134">D458/D523*100</f>
        <v>0.42563654861726763</v>
      </c>
    </row>
    <row r="459" spans="1:14">
      <c r="A459" s="235"/>
      <c r="B459" s="175" t="s">
        <v>24</v>
      </c>
      <c r="C459" s="31">
        <v>35.379621999999998</v>
      </c>
      <c r="D459" s="31">
        <v>73.998953999999998</v>
      </c>
      <c r="E459" s="31">
        <v>86.761200000000002</v>
      </c>
      <c r="F459" s="31">
        <f>(D459-E459)/E459*100</f>
        <v>-14.709623656657589</v>
      </c>
      <c r="G459" s="118">
        <v>152</v>
      </c>
      <c r="H459" s="118">
        <v>80271.861199999999</v>
      </c>
      <c r="I459" s="118">
        <v>0</v>
      </c>
      <c r="J459" s="118">
        <v>0</v>
      </c>
      <c r="K459" s="118">
        <v>55.764392000000001</v>
      </c>
      <c r="L459" s="118">
        <v>81.668099999999995</v>
      </c>
      <c r="M459" s="31">
        <f t="shared" si="133"/>
        <v>-31.718269434454822</v>
      </c>
      <c r="N459" s="105">
        <f t="shared" si="134"/>
        <v>7.181548315974398</v>
      </c>
    </row>
    <row r="460" spans="1:14">
      <c r="A460" s="235"/>
      <c r="B460" s="175" t="s">
        <v>25</v>
      </c>
      <c r="C460" s="33">
        <v>11.02528</v>
      </c>
      <c r="D460" s="33">
        <v>322.80411400000003</v>
      </c>
      <c r="E460" s="33">
        <v>599.39660000000003</v>
      </c>
      <c r="F460" s="31">
        <f>(D460-E460)/E460*100</f>
        <v>-46.145154310184608</v>
      </c>
      <c r="G460" s="120">
        <v>82</v>
      </c>
      <c r="H460" s="120">
        <v>68060.936799999996</v>
      </c>
      <c r="I460" s="120">
        <v>7</v>
      </c>
      <c r="J460" s="120">
        <v>2.85</v>
      </c>
      <c r="K460" s="120">
        <v>155.57069999999999</v>
      </c>
      <c r="L460" s="120">
        <v>405.92290000000003</v>
      </c>
      <c r="M460" s="31">
        <f t="shared" si="133"/>
        <v>-61.674815586900863</v>
      </c>
      <c r="N460" s="105">
        <f t="shared" si="134"/>
        <v>7.0992649379289539</v>
      </c>
    </row>
    <row r="461" spans="1:14">
      <c r="A461" s="235"/>
      <c r="B461" s="175" t="s">
        <v>26</v>
      </c>
      <c r="C461" s="31">
        <v>3.319833</v>
      </c>
      <c r="D461" s="31">
        <v>66.102953999999997</v>
      </c>
      <c r="E461" s="31">
        <v>70.614099999999993</v>
      </c>
      <c r="F461" s="31">
        <f>(D461-E461)/E461*100</f>
        <v>-6.3884493323571307</v>
      </c>
      <c r="G461" s="118">
        <v>2414</v>
      </c>
      <c r="H461" s="118">
        <v>91592.1</v>
      </c>
      <c r="I461" s="118">
        <v>13</v>
      </c>
      <c r="J461" s="118">
        <v>7.4892079999999996</v>
      </c>
      <c r="K461" s="118">
        <v>18.785046000000001</v>
      </c>
      <c r="L461" s="118">
        <v>45.6006</v>
      </c>
      <c r="M461" s="31">
        <f t="shared" si="133"/>
        <v>-58.80526572018789</v>
      </c>
      <c r="N461" s="105">
        <f t="shared" si="134"/>
        <v>4.3049591974630905</v>
      </c>
    </row>
    <row r="462" spans="1:14">
      <c r="A462" s="235"/>
      <c r="B462" s="175" t="s">
        <v>27</v>
      </c>
      <c r="C462" s="34">
        <v>0</v>
      </c>
      <c r="D462" s="34">
        <v>0.24899199999999999</v>
      </c>
      <c r="E462" s="34">
        <v>0</v>
      </c>
      <c r="F462" s="31" t="e">
        <f>(D462-E462)/E462*100</f>
        <v>#DIV/0!</v>
      </c>
      <c r="G462" s="118">
        <v>1</v>
      </c>
      <c r="H462" s="118">
        <v>13.196571</v>
      </c>
      <c r="I462" s="118">
        <v>0</v>
      </c>
      <c r="J462" s="118">
        <v>0</v>
      </c>
      <c r="K462" s="119">
        <v>0</v>
      </c>
      <c r="L462" s="118">
        <v>0</v>
      </c>
      <c r="M462" s="31" t="e">
        <f t="shared" si="133"/>
        <v>#DIV/0!</v>
      </c>
      <c r="N462" s="105">
        <f t="shared" si="134"/>
        <v>0.92580167612669306</v>
      </c>
    </row>
    <row r="463" spans="1:14">
      <c r="A463" s="235"/>
      <c r="B463" s="14" t="s">
        <v>28</v>
      </c>
      <c r="C463" s="34">
        <v>0</v>
      </c>
      <c r="D463" s="34">
        <v>0</v>
      </c>
      <c r="E463" s="34">
        <v>0</v>
      </c>
      <c r="F463" s="31" t="e">
        <f>(D463-E463)/E463*100</f>
        <v>#DIV/0!</v>
      </c>
      <c r="G463" s="119"/>
      <c r="H463" s="119">
        <v>0</v>
      </c>
      <c r="I463" s="119"/>
      <c r="J463" s="119">
        <v>0</v>
      </c>
      <c r="K463" s="119">
        <v>0</v>
      </c>
      <c r="L463" s="119">
        <v>0</v>
      </c>
      <c r="M463" s="31" t="e">
        <f t="shared" si="133"/>
        <v>#DIV/0!</v>
      </c>
      <c r="N463" s="105" t="e">
        <f t="shared" si="134"/>
        <v>#DIV/0!</v>
      </c>
    </row>
    <row r="464" spans="1:14">
      <c r="A464" s="235"/>
      <c r="B464" s="14" t="s">
        <v>29</v>
      </c>
      <c r="C464" s="34">
        <v>0</v>
      </c>
      <c r="D464" s="34">
        <v>0</v>
      </c>
      <c r="E464" s="34">
        <v>0</v>
      </c>
      <c r="F464" s="31"/>
      <c r="G464" s="119"/>
      <c r="H464" s="119">
        <v>0</v>
      </c>
      <c r="I464" s="119"/>
      <c r="J464" s="119">
        <v>0</v>
      </c>
      <c r="K464" s="119">
        <v>0</v>
      </c>
      <c r="L464" s="119">
        <v>0</v>
      </c>
      <c r="M464" s="31" t="e">
        <f t="shared" si="133"/>
        <v>#DIV/0!</v>
      </c>
      <c r="N464" s="105">
        <f t="shared" si="134"/>
        <v>0</v>
      </c>
    </row>
    <row r="465" spans="1:14">
      <c r="A465" s="235"/>
      <c r="B465" s="14" t="s">
        <v>30</v>
      </c>
      <c r="C465" s="34">
        <v>0</v>
      </c>
      <c r="D465" s="34">
        <v>0.24899199999999999</v>
      </c>
      <c r="E465" s="34">
        <v>0</v>
      </c>
      <c r="F465" s="31"/>
      <c r="G465" s="119">
        <v>1</v>
      </c>
      <c r="H465" s="119">
        <v>13.196571</v>
      </c>
      <c r="I465" s="119">
        <v>0</v>
      </c>
      <c r="J465" s="119">
        <v>0</v>
      </c>
      <c r="K465" s="119">
        <v>0</v>
      </c>
      <c r="L465" s="119">
        <v>0</v>
      </c>
      <c r="M465" s="31" t="e">
        <f t="shared" si="133"/>
        <v>#DIV/0!</v>
      </c>
      <c r="N465" s="105">
        <f t="shared" si="134"/>
        <v>1.0801872159075996</v>
      </c>
    </row>
    <row r="466" spans="1:14" ht="14.25" thickBot="1">
      <c r="A466" s="221"/>
      <c r="B466" s="15" t="s">
        <v>31</v>
      </c>
      <c r="C466" s="16">
        <f t="shared" ref="C466:K466" si="135">C454+C456+C457+C458+C459+C460+C461+C462</f>
        <v>93.77129699999999</v>
      </c>
      <c r="D466" s="16">
        <f t="shared" si="135"/>
        <v>802.34305500000005</v>
      </c>
      <c r="E466" s="16">
        <v>1089.8675000000001</v>
      </c>
      <c r="F466" s="16">
        <f>(D466-E466)/E466*100</f>
        <v>-26.381596386716733</v>
      </c>
      <c r="G466" s="16">
        <f t="shared" si="135"/>
        <v>7681</v>
      </c>
      <c r="H466" s="16">
        <f t="shared" si="135"/>
        <v>527007.18203100003</v>
      </c>
      <c r="I466" s="16">
        <f t="shared" si="135"/>
        <v>384</v>
      </c>
      <c r="J466" s="16">
        <f t="shared" si="135"/>
        <v>22.792974000000001</v>
      </c>
      <c r="K466" s="16">
        <f t="shared" si="135"/>
        <v>402.82672200000002</v>
      </c>
      <c r="L466" s="16">
        <v>741.25229999999999</v>
      </c>
      <c r="M466" s="16">
        <f>(K466-L466)/L466*100</f>
        <v>-45.655922821419907</v>
      </c>
      <c r="N466" s="106">
        <f>D466/D531*100</f>
        <v>5.0061469240353933</v>
      </c>
    </row>
    <row r="467" spans="1:14" ht="14.25" thickTop="1">
      <c r="A467" s="235" t="s">
        <v>36</v>
      </c>
      <c r="B467" s="175" t="s">
        <v>19</v>
      </c>
      <c r="C467" s="32">
        <v>33.422829</v>
      </c>
      <c r="D467" s="32">
        <v>245.71128300000001</v>
      </c>
      <c r="E467" s="32">
        <v>371.0421</v>
      </c>
      <c r="F467" s="34">
        <f>(D467-E467)/E467*100</f>
        <v>-33.778058338932425</v>
      </c>
      <c r="G467" s="31">
        <v>2102</v>
      </c>
      <c r="H467" s="31">
        <v>233358.39680399999</v>
      </c>
      <c r="I467" s="33">
        <v>180</v>
      </c>
      <c r="J467" s="31">
        <v>2.6192000000000002</v>
      </c>
      <c r="K467" s="31">
        <v>107.813114</v>
      </c>
      <c r="L467" s="31">
        <v>159.13</v>
      </c>
      <c r="M467" s="31">
        <f>(K467-L467)/L467*100</f>
        <v>-32.248404449192478</v>
      </c>
      <c r="N467" s="105">
        <f>D467/D519*100</f>
        <v>3.0608924377621678</v>
      </c>
    </row>
    <row r="468" spans="1:14">
      <c r="A468" s="235"/>
      <c r="B468" s="175" t="s">
        <v>20</v>
      </c>
      <c r="C468" s="31">
        <v>13.907754000000001</v>
      </c>
      <c r="D468" s="31">
        <v>106.497218</v>
      </c>
      <c r="E468" s="31">
        <v>42.023499999999999</v>
      </c>
      <c r="F468" s="31">
        <f>(D468-E468)/E468*100</f>
        <v>153.42300855473724</v>
      </c>
      <c r="G468" s="31">
        <v>1209</v>
      </c>
      <c r="H468" s="31">
        <v>24180</v>
      </c>
      <c r="I468" s="33">
        <v>67</v>
      </c>
      <c r="J468" s="31">
        <v>1.1559999999999999</v>
      </c>
      <c r="K468" s="31">
        <v>15.606805</v>
      </c>
      <c r="L468" s="31">
        <v>43.685000000000002</v>
      </c>
      <c r="M468" s="34">
        <f>(K468-L468)/L468*100</f>
        <v>-64.274224562206712</v>
      </c>
      <c r="N468" s="105">
        <f>D468/D520*100</f>
        <v>3.7004563542137894</v>
      </c>
    </row>
    <row r="469" spans="1:14">
      <c r="A469" s="235"/>
      <c r="B469" s="175" t="s">
        <v>21</v>
      </c>
      <c r="C469" s="31">
        <v>0</v>
      </c>
      <c r="D469" s="31">
        <v>1.6886779999999999</v>
      </c>
      <c r="E469" s="31">
        <v>0</v>
      </c>
      <c r="F469" s="31"/>
      <c r="G469" s="31">
        <v>5</v>
      </c>
      <c r="H469" s="31">
        <v>2155</v>
      </c>
      <c r="I469" s="33">
        <v>0</v>
      </c>
      <c r="J469" s="31">
        <v>0</v>
      </c>
      <c r="K469" s="31">
        <v>0</v>
      </c>
      <c r="L469" s="31">
        <v>0</v>
      </c>
      <c r="M469" s="34"/>
      <c r="N469" s="105"/>
    </row>
    <row r="470" spans="1:14">
      <c r="A470" s="235"/>
      <c r="B470" s="175" t="s">
        <v>22</v>
      </c>
      <c r="C470" s="31">
        <v>0.53454100000000004</v>
      </c>
      <c r="D470" s="31">
        <v>2.5678290000000001</v>
      </c>
      <c r="E470" s="31">
        <v>2.1059000000000001</v>
      </c>
      <c r="F470" s="31">
        <f>(D470-E470)/E470*100</f>
        <v>21.934992164870128</v>
      </c>
      <c r="G470" s="31">
        <v>113</v>
      </c>
      <c r="H470" s="31">
        <v>7684.1</v>
      </c>
      <c r="I470" s="33">
        <v>0</v>
      </c>
      <c r="J470" s="31">
        <v>0</v>
      </c>
      <c r="K470" s="31">
        <v>0</v>
      </c>
      <c r="L470" s="31">
        <v>1.1515</v>
      </c>
      <c r="M470" s="34">
        <f t="shared" ref="M470:M475" si="136">(K470-L470)/L470*100</f>
        <v>-100</v>
      </c>
      <c r="N470" s="105">
        <f>D470/D522*100</f>
        <v>0.43942346806713922</v>
      </c>
    </row>
    <row r="471" spans="1:14">
      <c r="A471" s="235"/>
      <c r="B471" s="175" t="s">
        <v>23</v>
      </c>
      <c r="C471" s="31">
        <v>1.8867999999999999E-2</v>
      </c>
      <c r="D471" s="31">
        <v>0.83679599999999998</v>
      </c>
      <c r="E471" s="31">
        <v>0.66579999999999995</v>
      </c>
      <c r="F471" s="31"/>
      <c r="G471" s="31">
        <v>15</v>
      </c>
      <c r="H471" s="31">
        <v>7047</v>
      </c>
      <c r="I471" s="33">
        <v>0</v>
      </c>
      <c r="J471" s="31">
        <v>0</v>
      </c>
      <c r="K471" s="31">
        <v>0</v>
      </c>
      <c r="L471" s="31">
        <v>0</v>
      </c>
      <c r="M471" s="34"/>
      <c r="N471" s="105">
        <f>D471/D523*100</f>
        <v>4.7192463607262969</v>
      </c>
    </row>
    <row r="472" spans="1:14">
      <c r="A472" s="235"/>
      <c r="B472" s="175" t="s">
        <v>24</v>
      </c>
      <c r="C472" s="31">
        <v>0.142265</v>
      </c>
      <c r="D472" s="31">
        <v>1.325477</v>
      </c>
      <c r="E472" s="31">
        <v>0.42449999999999999</v>
      </c>
      <c r="F472" s="31">
        <f>(D472-E472)/E472*100</f>
        <v>212.24428739693758</v>
      </c>
      <c r="G472" s="31">
        <v>23</v>
      </c>
      <c r="H472" s="31">
        <v>418.92860100000001</v>
      </c>
      <c r="I472" s="33">
        <v>0</v>
      </c>
      <c r="J472" s="31">
        <v>0</v>
      </c>
      <c r="K472" s="31">
        <v>0</v>
      </c>
      <c r="L472" s="31">
        <v>0</v>
      </c>
      <c r="M472" s="34"/>
      <c r="N472" s="105">
        <f>D472/D524*100</f>
        <v>0.1286366442046302</v>
      </c>
    </row>
    <row r="473" spans="1:14">
      <c r="A473" s="235"/>
      <c r="B473" s="175" t="s">
        <v>25</v>
      </c>
      <c r="C473" s="33">
        <v>0</v>
      </c>
      <c r="D473" s="33">
        <v>4.4652609999999999</v>
      </c>
      <c r="E473" s="31">
        <v>0</v>
      </c>
      <c r="F473" s="31"/>
      <c r="G473" s="33">
        <v>2</v>
      </c>
      <c r="H473" s="33">
        <v>1653.8</v>
      </c>
      <c r="I473" s="33">
        <v>0</v>
      </c>
      <c r="J473" s="33">
        <v>0</v>
      </c>
      <c r="K473" s="33">
        <v>0</v>
      </c>
      <c r="L473" s="31">
        <v>0</v>
      </c>
      <c r="M473" s="34"/>
      <c r="N473" s="105"/>
    </row>
    <row r="474" spans="1:14">
      <c r="A474" s="235"/>
      <c r="B474" s="175" t="s">
        <v>26</v>
      </c>
      <c r="C474" s="31">
        <v>7.7339539999999998</v>
      </c>
      <c r="D474" s="31">
        <v>49.188682999999997</v>
      </c>
      <c r="E474" s="31">
        <v>83.158900000000003</v>
      </c>
      <c r="F474" s="31">
        <f>(D474-E474)/E474*100</f>
        <v>-40.84976713256188</v>
      </c>
      <c r="G474" s="31">
        <v>2049</v>
      </c>
      <c r="H474" s="31">
        <v>420556.76</v>
      </c>
      <c r="I474" s="33">
        <v>38</v>
      </c>
      <c r="J474" s="31">
        <v>0.44692999999999999</v>
      </c>
      <c r="K474" s="31">
        <v>6.7686840000000004</v>
      </c>
      <c r="L474" s="31">
        <v>2.9106000000000001</v>
      </c>
      <c r="M474" s="34">
        <f t="shared" si="136"/>
        <v>132.55287569573284</v>
      </c>
      <c r="N474" s="105">
        <f>D474/D526*100</f>
        <v>3.2034161936537111</v>
      </c>
    </row>
    <row r="475" spans="1:14">
      <c r="A475" s="235"/>
      <c r="B475" s="175" t="s">
        <v>27</v>
      </c>
      <c r="C475" s="31">
        <v>0</v>
      </c>
      <c r="D475" s="34">
        <v>0</v>
      </c>
      <c r="E475" s="31">
        <v>0</v>
      </c>
      <c r="F475" s="31"/>
      <c r="G475" s="34">
        <v>0</v>
      </c>
      <c r="H475" s="34">
        <v>0</v>
      </c>
      <c r="I475" s="33">
        <v>0</v>
      </c>
      <c r="J475" s="31">
        <v>0</v>
      </c>
      <c r="K475" s="31">
        <v>0</v>
      </c>
      <c r="L475" s="31">
        <v>0</v>
      </c>
      <c r="M475" s="34" t="e">
        <f t="shared" si="136"/>
        <v>#DIV/0!</v>
      </c>
      <c r="N475" s="105">
        <f>D475/D527*100</f>
        <v>0</v>
      </c>
    </row>
    <row r="476" spans="1:14">
      <c r="A476" s="235"/>
      <c r="B476" s="14" t="s">
        <v>28</v>
      </c>
      <c r="C476" s="34">
        <v>0</v>
      </c>
      <c r="D476" s="34">
        <v>0</v>
      </c>
      <c r="E476" s="41">
        <v>0</v>
      </c>
      <c r="F476" s="31"/>
      <c r="G476" s="34">
        <v>0</v>
      </c>
      <c r="H476" s="34">
        <v>0</v>
      </c>
      <c r="I476" s="33">
        <v>0</v>
      </c>
      <c r="J476" s="31">
        <v>0</v>
      </c>
      <c r="K476" s="31">
        <v>0</v>
      </c>
      <c r="L476" s="41">
        <v>0</v>
      </c>
      <c r="M476" s="31"/>
      <c r="N476" s="105"/>
    </row>
    <row r="477" spans="1:14">
      <c r="A477" s="235"/>
      <c r="B477" s="14" t="s">
        <v>29</v>
      </c>
      <c r="C477" s="34">
        <v>0</v>
      </c>
      <c r="D477" s="34">
        <v>0</v>
      </c>
      <c r="E477" s="41">
        <v>0</v>
      </c>
      <c r="F477" s="31"/>
      <c r="G477" s="34">
        <v>0</v>
      </c>
      <c r="H477" s="34">
        <v>0</v>
      </c>
      <c r="I477" s="33">
        <v>0</v>
      </c>
      <c r="J477" s="31">
        <v>0</v>
      </c>
      <c r="K477" s="31">
        <v>0</v>
      </c>
      <c r="L477" s="41">
        <v>0</v>
      </c>
      <c r="M477" s="31"/>
      <c r="N477" s="105">
        <f>D477/D529*100</f>
        <v>0</v>
      </c>
    </row>
    <row r="478" spans="1:14">
      <c r="A478" s="235"/>
      <c r="B478" s="14" t="s">
        <v>30</v>
      </c>
      <c r="C478" s="41">
        <v>0</v>
      </c>
      <c r="D478" s="41">
        <v>0</v>
      </c>
      <c r="E478" s="41">
        <v>0</v>
      </c>
      <c r="F478" s="31"/>
      <c r="G478" s="33">
        <v>0</v>
      </c>
      <c r="H478" s="33">
        <v>0</v>
      </c>
      <c r="I478" s="34">
        <v>0</v>
      </c>
      <c r="J478" s="34">
        <v>0</v>
      </c>
      <c r="K478" s="34">
        <v>0</v>
      </c>
      <c r="L478" s="34">
        <v>0</v>
      </c>
      <c r="M478" s="31"/>
      <c r="N478" s="105"/>
    </row>
    <row r="479" spans="1:14" ht="14.25" thickBot="1">
      <c r="A479" s="221"/>
      <c r="B479" s="15" t="s">
        <v>31</v>
      </c>
      <c r="C479" s="16">
        <f t="shared" ref="C479:K479" si="137">C467+C469+C470+C471+C472+C473+C474+C475</f>
        <v>41.852456999999994</v>
      </c>
      <c r="D479" s="16">
        <f t="shared" si="137"/>
        <v>305.78400699999997</v>
      </c>
      <c r="E479" s="16">
        <v>457.39720000000005</v>
      </c>
      <c r="F479" s="16">
        <f t="shared" ref="F479:F491" si="138">(D479-E479)/E479*100</f>
        <v>-33.146943837872215</v>
      </c>
      <c r="G479" s="16">
        <f t="shared" si="137"/>
        <v>4309</v>
      </c>
      <c r="H479" s="16">
        <f t="shared" si="137"/>
        <v>672873.98540499993</v>
      </c>
      <c r="I479" s="16">
        <f t="shared" si="137"/>
        <v>218</v>
      </c>
      <c r="J479" s="16">
        <f t="shared" si="137"/>
        <v>3.0661300000000002</v>
      </c>
      <c r="K479" s="16">
        <f t="shared" si="137"/>
        <v>114.58179799999999</v>
      </c>
      <c r="L479" s="16">
        <v>163.19209999999998</v>
      </c>
      <c r="M479" s="16">
        <f>(K479-L479)/L479*100</f>
        <v>-29.787166167970135</v>
      </c>
      <c r="N479" s="106">
        <f>D479/D531*100</f>
        <v>1.9079116551488899</v>
      </c>
    </row>
    <row r="480" spans="1:14" ht="14.25" thickTop="1">
      <c r="A480" s="238" t="s">
        <v>40</v>
      </c>
      <c r="B480" s="18" t="s">
        <v>19</v>
      </c>
      <c r="C480" s="34">
        <v>68.075321000000002</v>
      </c>
      <c r="D480" s="34">
        <v>710.60728099999994</v>
      </c>
      <c r="E480" s="34">
        <v>810.34515999999996</v>
      </c>
      <c r="F480" s="113">
        <f t="shared" si="138"/>
        <v>-12.308073636177456</v>
      </c>
      <c r="G480" s="34">
        <v>6501</v>
      </c>
      <c r="H480" s="34">
        <v>627842.82452000002</v>
      </c>
      <c r="I480" s="34">
        <v>570</v>
      </c>
      <c r="J480" s="34">
        <v>134.91999999999999</v>
      </c>
      <c r="K480" s="34">
        <v>465.81</v>
      </c>
      <c r="L480" s="31">
        <v>381.42</v>
      </c>
      <c r="M480" s="34">
        <f>(K480-L480)/L480*100</f>
        <v>22.125216296995433</v>
      </c>
      <c r="N480" s="108">
        <f t="shared" ref="N480:N491" si="139">D480/D519*100</f>
        <v>8.85222862407843</v>
      </c>
    </row>
    <row r="481" spans="1:14">
      <c r="A481" s="235"/>
      <c r="B481" s="175" t="s">
        <v>20</v>
      </c>
      <c r="C481" s="34">
        <v>24.718531000000002</v>
      </c>
      <c r="D481" s="34">
        <v>262.83148799999998</v>
      </c>
      <c r="E481" s="34">
        <v>242.13264500000002</v>
      </c>
      <c r="F481" s="31">
        <f t="shared" si="138"/>
        <v>8.5485552763857804</v>
      </c>
      <c r="G481" s="34">
        <v>3297</v>
      </c>
      <c r="H481" s="34">
        <v>65940</v>
      </c>
      <c r="I481" s="34">
        <v>275</v>
      </c>
      <c r="J481" s="34">
        <v>17.72</v>
      </c>
      <c r="K481" s="34">
        <v>143.69</v>
      </c>
      <c r="L481" s="31">
        <v>118.2</v>
      </c>
      <c r="M481" s="34">
        <f>(K481-L481)/L481*100</f>
        <v>21.565143824027068</v>
      </c>
      <c r="N481" s="105">
        <f t="shared" si="139"/>
        <v>9.1325995938885942</v>
      </c>
    </row>
    <row r="482" spans="1:14">
      <c r="A482" s="235"/>
      <c r="B482" s="175" t="s">
        <v>21</v>
      </c>
      <c r="C482" s="34">
        <v>0</v>
      </c>
      <c r="D482" s="34">
        <v>32.408957000000001</v>
      </c>
      <c r="E482" s="34">
        <v>7.9370399999999997</v>
      </c>
      <c r="F482" s="31">
        <f t="shared" si="138"/>
        <v>308.32548405954867</v>
      </c>
      <c r="G482" s="34">
        <v>29</v>
      </c>
      <c r="H482" s="34">
        <v>73443.580990000002</v>
      </c>
      <c r="I482" s="34">
        <v>1</v>
      </c>
      <c r="J482" s="34"/>
      <c r="K482" s="34">
        <v>0.3</v>
      </c>
      <c r="L482" s="31"/>
      <c r="M482" s="34"/>
      <c r="N482" s="105">
        <f t="shared" si="139"/>
        <v>12.570860226359489</v>
      </c>
    </row>
    <row r="483" spans="1:14">
      <c r="A483" s="235"/>
      <c r="B483" s="175" t="s">
        <v>22</v>
      </c>
      <c r="C483" s="34">
        <v>4.4445320000000006</v>
      </c>
      <c r="D483" s="34">
        <v>170.64268899999999</v>
      </c>
      <c r="E483" s="34">
        <v>72.174267000000015</v>
      </c>
      <c r="F483" s="31">
        <f t="shared" si="138"/>
        <v>136.43148187428068</v>
      </c>
      <c r="G483" s="34">
        <v>5090</v>
      </c>
      <c r="H483" s="34">
        <v>270205.66675000003</v>
      </c>
      <c r="I483" s="34">
        <v>340</v>
      </c>
      <c r="J483" s="34">
        <v>3.76</v>
      </c>
      <c r="K483" s="34">
        <v>51.67</v>
      </c>
      <c r="L483" s="31">
        <v>27.44</v>
      </c>
      <c r="M483" s="34">
        <f>(K483-L483)/L483*100</f>
        <v>88.301749271137027</v>
      </c>
      <c r="N483" s="105">
        <f t="shared" si="139"/>
        <v>29.201478058189334</v>
      </c>
    </row>
    <row r="484" spans="1:14">
      <c r="A484" s="235"/>
      <c r="B484" s="175" t="s">
        <v>23</v>
      </c>
      <c r="C484" s="34">
        <v>0</v>
      </c>
      <c r="D484" s="34">
        <v>0.28301999999999999</v>
      </c>
      <c r="E484" s="34">
        <v>0.56603999999999999</v>
      </c>
      <c r="F484" s="31">
        <f t="shared" si="138"/>
        <v>-50</v>
      </c>
      <c r="G484" s="34">
        <v>3</v>
      </c>
      <c r="H484" s="34">
        <v>1500.3000000000002</v>
      </c>
      <c r="I484" s="34"/>
      <c r="J484" s="34"/>
      <c r="K484" s="34"/>
      <c r="L484" s="31"/>
      <c r="M484" s="34" t="e">
        <f>(K484-L484)/L484*100</f>
        <v>#DIV/0!</v>
      </c>
      <c r="N484" s="105">
        <f t="shared" si="139"/>
        <v>1.596137057314754</v>
      </c>
    </row>
    <row r="485" spans="1:14">
      <c r="A485" s="235"/>
      <c r="B485" s="175" t="s">
        <v>24</v>
      </c>
      <c r="C485" s="34">
        <v>7.2607380000000008</v>
      </c>
      <c r="D485" s="34">
        <v>53.170381999999996</v>
      </c>
      <c r="E485" s="34">
        <v>94.686104000000014</v>
      </c>
      <c r="F485" s="31">
        <f t="shared" si="138"/>
        <v>-43.845633357139725</v>
      </c>
      <c r="G485" s="34">
        <v>95</v>
      </c>
      <c r="H485" s="34">
        <v>45406.072400000005</v>
      </c>
      <c r="I485" s="34">
        <v>9</v>
      </c>
      <c r="J485" s="34">
        <v>0.15</v>
      </c>
      <c r="K485" s="34">
        <v>23.51</v>
      </c>
      <c r="L485" s="31">
        <v>71.510000000000005</v>
      </c>
      <c r="M485" s="34">
        <f>(K485-L485)/L485*100</f>
        <v>-67.123479233673606</v>
      </c>
      <c r="N485" s="105">
        <f t="shared" si="139"/>
        <v>5.1601495247056528</v>
      </c>
    </row>
    <row r="486" spans="1:14">
      <c r="A486" s="235"/>
      <c r="B486" s="175" t="s">
        <v>25</v>
      </c>
      <c r="C486" s="34">
        <v>0.12000000000000001</v>
      </c>
      <c r="D486" s="34">
        <v>84.407984999999996</v>
      </c>
      <c r="E486" s="34">
        <v>21.548554000000003</v>
      </c>
      <c r="F486" s="31">
        <f t="shared" si="138"/>
        <v>291.71066884580739</v>
      </c>
      <c r="G486" s="34">
        <v>45</v>
      </c>
      <c r="H486" s="34">
        <v>3642.6220790000002</v>
      </c>
      <c r="I486" s="34">
        <v>10</v>
      </c>
      <c r="J486" s="34">
        <v>2.7</v>
      </c>
      <c r="K486" s="34">
        <v>118.78</v>
      </c>
      <c r="L486" s="31">
        <v>10.27</v>
      </c>
      <c r="M486" s="34"/>
      <c r="N486" s="105">
        <f t="shared" si="139"/>
        <v>1.8563414231819022</v>
      </c>
    </row>
    <row r="487" spans="1:14">
      <c r="A487" s="235"/>
      <c r="B487" s="175" t="s">
        <v>26</v>
      </c>
      <c r="C487" s="34">
        <v>11.43343</v>
      </c>
      <c r="D487" s="34">
        <v>134.60430499999998</v>
      </c>
      <c r="E487" s="34">
        <v>127.63660500000002</v>
      </c>
      <c r="F487" s="31">
        <f t="shared" si="138"/>
        <v>5.4590138933889412</v>
      </c>
      <c r="G487" s="34">
        <v>3583</v>
      </c>
      <c r="H487" s="34">
        <v>396395.32740000001</v>
      </c>
      <c r="I487" s="34">
        <v>74</v>
      </c>
      <c r="J487" s="34">
        <v>3.46</v>
      </c>
      <c r="K487" s="34">
        <v>20.88</v>
      </c>
      <c r="L487" s="31">
        <v>3.33</v>
      </c>
      <c r="M487" s="34">
        <f>(K487-L487)/L487*100</f>
        <v>527.02702702702697</v>
      </c>
      <c r="N487" s="105">
        <f t="shared" si="139"/>
        <v>8.7661141562278289</v>
      </c>
    </row>
    <row r="488" spans="1:14">
      <c r="A488" s="235"/>
      <c r="B488" s="175" t="s">
        <v>27</v>
      </c>
      <c r="C488" s="34">
        <v>0</v>
      </c>
      <c r="D488" s="34">
        <v>0.27207399999999998</v>
      </c>
      <c r="E488" s="34">
        <v>1.3280190000000001</v>
      </c>
      <c r="F488" s="31">
        <f t="shared" si="138"/>
        <v>-79.512793115158757</v>
      </c>
      <c r="G488" s="34">
        <v>9</v>
      </c>
      <c r="H488" s="34">
        <v>331.1</v>
      </c>
      <c r="I488" s="31"/>
      <c r="J488" s="31"/>
      <c r="K488" s="31"/>
      <c r="L488" s="31"/>
      <c r="M488" s="31"/>
      <c r="N488" s="105">
        <f t="shared" si="139"/>
        <v>1.0116251334600865</v>
      </c>
    </row>
    <row r="489" spans="1:14">
      <c r="A489" s="235"/>
      <c r="B489" s="14" t="s">
        <v>28</v>
      </c>
      <c r="C489" s="34">
        <v>0</v>
      </c>
      <c r="D489" s="34">
        <v>0</v>
      </c>
      <c r="E489" s="34">
        <v>0</v>
      </c>
      <c r="F489" s="31" t="e">
        <f t="shared" si="138"/>
        <v>#DIV/0!</v>
      </c>
      <c r="G489" s="34">
        <v>0</v>
      </c>
      <c r="H489" s="34">
        <v>0</v>
      </c>
      <c r="I489" s="34"/>
      <c r="J489" s="34"/>
      <c r="K489" s="34"/>
      <c r="L489" s="34"/>
      <c r="M489" s="31"/>
      <c r="N489" s="105" t="e">
        <f t="shared" si="139"/>
        <v>#DIV/0!</v>
      </c>
    </row>
    <row r="490" spans="1:14">
      <c r="A490" s="235"/>
      <c r="B490" s="14" t="s">
        <v>29</v>
      </c>
      <c r="C490" s="34">
        <v>0</v>
      </c>
      <c r="D490" s="34">
        <v>0</v>
      </c>
      <c r="E490" s="34">
        <v>0</v>
      </c>
      <c r="F490" s="31" t="e">
        <f t="shared" si="138"/>
        <v>#DIV/0!</v>
      </c>
      <c r="G490" s="34">
        <v>0</v>
      </c>
      <c r="H490" s="34">
        <v>0</v>
      </c>
      <c r="I490" s="34"/>
      <c r="J490" s="34"/>
      <c r="K490" s="34"/>
      <c r="L490" s="34"/>
      <c r="M490" s="31"/>
      <c r="N490" s="105">
        <f t="shared" si="139"/>
        <v>0</v>
      </c>
    </row>
    <row r="491" spans="1:14">
      <c r="A491" s="235"/>
      <c r="B491" s="14" t="s">
        <v>30</v>
      </c>
      <c r="C491" s="34">
        <v>0</v>
      </c>
      <c r="D491" s="34">
        <v>0</v>
      </c>
      <c r="E491" s="34">
        <v>0</v>
      </c>
      <c r="F491" s="31" t="e">
        <f t="shared" si="138"/>
        <v>#DIV/0!</v>
      </c>
      <c r="G491" s="34">
        <v>0</v>
      </c>
      <c r="H491" s="34">
        <v>0</v>
      </c>
      <c r="I491" s="34"/>
      <c r="J491" s="34"/>
      <c r="K491" s="34"/>
      <c r="L491" s="34"/>
      <c r="M491" s="31"/>
      <c r="N491" s="105">
        <f t="shared" si="139"/>
        <v>0</v>
      </c>
    </row>
    <row r="492" spans="1:14" ht="14.25" thickBot="1">
      <c r="A492" s="221"/>
      <c r="B492" s="15" t="s">
        <v>31</v>
      </c>
      <c r="C492" s="16">
        <f t="shared" ref="C492:K492" si="140">C480+C482+C483+C484+C485+C486+C487+C488</f>
        <v>91.334021000000007</v>
      </c>
      <c r="D492" s="16">
        <f t="shared" si="140"/>
        <v>1186.3966929999999</v>
      </c>
      <c r="E492" s="16">
        <v>1136.2217889999999</v>
      </c>
      <c r="F492" s="16">
        <f>(D492-E492)/E492*100</f>
        <v>4.4159427750597358</v>
      </c>
      <c r="G492" s="16">
        <f t="shared" si="140"/>
        <v>15355</v>
      </c>
      <c r="H492" s="16">
        <f t="shared" si="140"/>
        <v>1418767.4941390001</v>
      </c>
      <c r="I492" s="16">
        <f t="shared" si="140"/>
        <v>1004</v>
      </c>
      <c r="J492" s="16">
        <f t="shared" si="140"/>
        <v>144.98999999999998</v>
      </c>
      <c r="K492" s="16">
        <f t="shared" si="140"/>
        <v>680.94999999999993</v>
      </c>
      <c r="L492" s="16">
        <v>493.96999999999997</v>
      </c>
      <c r="M492" s="16">
        <f>(K492-L492)/L492*100</f>
        <v>37.852501164038301</v>
      </c>
      <c r="N492" s="106">
        <f>D492/D531*100</f>
        <v>7.40241486273937</v>
      </c>
    </row>
    <row r="493" spans="1:14" ht="14.25" thickTop="1">
      <c r="A493" s="220" t="s">
        <v>67</v>
      </c>
      <c r="B493" s="18" t="s">
        <v>19</v>
      </c>
      <c r="C493" s="32">
        <v>33.193543999999974</v>
      </c>
      <c r="D493" s="32">
        <v>408.759638</v>
      </c>
      <c r="E493" s="32">
        <v>230.95524599999999</v>
      </c>
      <c r="F493" s="113">
        <f>(D493-E493)/E493*100</f>
        <v>76.986513655550397</v>
      </c>
      <c r="G493" s="31">
        <v>3524</v>
      </c>
      <c r="H493" s="31">
        <v>329703.03834000003</v>
      </c>
      <c r="I493" s="31">
        <v>301</v>
      </c>
      <c r="J493" s="31">
        <v>4.5386999999999986</v>
      </c>
      <c r="K493" s="31">
        <v>48.094428000000001</v>
      </c>
      <c r="L493" s="31">
        <v>96.568196</v>
      </c>
      <c r="M493" s="32">
        <f>(K493-L493)/L493*100</f>
        <v>-50.196410420673075</v>
      </c>
      <c r="N493" s="110">
        <f>D493/D519*100</f>
        <v>5.092030245988342</v>
      </c>
    </row>
    <row r="494" spans="1:14">
      <c r="A494" s="220"/>
      <c r="B494" s="175" t="s">
        <v>20</v>
      </c>
      <c r="C494" s="32">
        <v>11.603318999999999</v>
      </c>
      <c r="D494" s="32">
        <v>162.102496</v>
      </c>
      <c r="E494" s="32">
        <v>87.369652000000002</v>
      </c>
      <c r="F494" s="31">
        <f>(D494-E494)/E494*100</f>
        <v>85.536387394561203</v>
      </c>
      <c r="G494" s="31">
        <v>1899</v>
      </c>
      <c r="H494" s="31">
        <v>37980</v>
      </c>
      <c r="I494" s="31">
        <v>148</v>
      </c>
      <c r="J494" s="31">
        <v>3.0619000000000014</v>
      </c>
      <c r="K494" s="31">
        <v>21.90944</v>
      </c>
      <c r="L494" s="31">
        <v>34.893425000000001</v>
      </c>
      <c r="M494" s="34">
        <f>(K494-L494)/L494*100</f>
        <v>-37.210405685311777</v>
      </c>
      <c r="N494" s="110">
        <f>D494/D520*100</f>
        <v>5.6325716541920876</v>
      </c>
    </row>
    <row r="495" spans="1:14">
      <c r="A495" s="220"/>
      <c r="B495" s="175" t="s">
        <v>21</v>
      </c>
      <c r="C495" s="32">
        <v>2.9114880000000021</v>
      </c>
      <c r="D495" s="32">
        <v>24.170258</v>
      </c>
      <c r="E495" s="32">
        <v>33.138095</v>
      </c>
      <c r="F495" s="31">
        <f>(D495-E495)/E495*100</f>
        <v>-27.062017294597045</v>
      </c>
      <c r="G495" s="31">
        <v>12</v>
      </c>
      <c r="H495" s="31">
        <v>24465.922651000001</v>
      </c>
      <c r="I495" s="31">
        <v>2</v>
      </c>
      <c r="J495" s="31">
        <v>0</v>
      </c>
      <c r="K495" s="31">
        <v>21.3109</v>
      </c>
      <c r="L495" s="31">
        <v>31.707999999999998</v>
      </c>
      <c r="M495" s="31"/>
      <c r="N495" s="110">
        <f>D495/D521*100</f>
        <v>9.3752148504207415</v>
      </c>
    </row>
    <row r="496" spans="1:14">
      <c r="A496" s="220"/>
      <c r="B496" s="175" t="s">
        <v>22</v>
      </c>
      <c r="C496" s="32">
        <v>1.0801879999999997</v>
      </c>
      <c r="D496" s="32">
        <v>36.527352</v>
      </c>
      <c r="E496" s="32">
        <v>19.126795000000001</v>
      </c>
      <c r="F496" s="31">
        <f>(D496-E496)/E496*100</f>
        <v>90.974766028495608</v>
      </c>
      <c r="G496" s="31">
        <v>438</v>
      </c>
      <c r="H496" s="31">
        <v>346383.58639999997</v>
      </c>
      <c r="I496" s="31">
        <v>71</v>
      </c>
      <c r="J496" s="31">
        <v>0.28049999999999997</v>
      </c>
      <c r="K496" s="31">
        <v>2.8639000000000001</v>
      </c>
      <c r="L496" s="31">
        <v>1.0698000000000001</v>
      </c>
      <c r="M496" s="31"/>
      <c r="N496" s="110">
        <f>D496/D522*100</f>
        <v>6.2507961765168751</v>
      </c>
    </row>
    <row r="497" spans="1:14">
      <c r="A497" s="220"/>
      <c r="B497" s="175" t="s">
        <v>23</v>
      </c>
      <c r="C497" s="32">
        <v>0</v>
      </c>
      <c r="D497" s="32">
        <v>0</v>
      </c>
      <c r="E497" s="32">
        <v>0</v>
      </c>
      <c r="F497" s="31"/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/>
      <c r="N497" s="110"/>
    </row>
    <row r="498" spans="1:14">
      <c r="A498" s="220"/>
      <c r="B498" s="175" t="s">
        <v>24</v>
      </c>
      <c r="C498" s="32">
        <v>9.5283999999999924E-2</v>
      </c>
      <c r="D498" s="32">
        <v>2.612063</v>
      </c>
      <c r="E498" s="32">
        <v>6.496327</v>
      </c>
      <c r="F498" s="31">
        <f>(D498-E498)/E498*100</f>
        <v>-59.791694599117321</v>
      </c>
      <c r="G498" s="31">
        <v>19</v>
      </c>
      <c r="H498" s="31">
        <v>997.47537499999999</v>
      </c>
      <c r="I498" s="31">
        <v>1</v>
      </c>
      <c r="J498" s="31">
        <v>0</v>
      </c>
      <c r="K498" s="31">
        <v>0</v>
      </c>
      <c r="L498" s="31">
        <v>0</v>
      </c>
      <c r="M498" s="31"/>
      <c r="N498" s="110">
        <f>D498/D524*100</f>
        <v>0.25349894322653582</v>
      </c>
    </row>
    <row r="499" spans="1:14">
      <c r="A499" s="220"/>
      <c r="B499" s="175" t="s">
        <v>25</v>
      </c>
      <c r="C499" s="32">
        <v>0</v>
      </c>
      <c r="D499" s="32">
        <v>0</v>
      </c>
      <c r="E499" s="32">
        <v>0</v>
      </c>
      <c r="F499" s="31"/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/>
      <c r="N499" s="110"/>
    </row>
    <row r="500" spans="1:14">
      <c r="A500" s="220"/>
      <c r="B500" s="175" t="s">
        <v>26</v>
      </c>
      <c r="C500" s="32">
        <v>4.0262349999999998</v>
      </c>
      <c r="D500" s="32">
        <v>101.885361</v>
      </c>
      <c r="E500" s="32">
        <v>66.741059000000007</v>
      </c>
      <c r="F500" s="31">
        <f>(D500-E500)/E500*100</f>
        <v>52.657693070168385</v>
      </c>
      <c r="G500" s="31">
        <v>1867</v>
      </c>
      <c r="H500" s="31">
        <v>998404.42</v>
      </c>
      <c r="I500" s="31">
        <v>60</v>
      </c>
      <c r="J500" s="31">
        <v>0.16499999999999915</v>
      </c>
      <c r="K500" s="31">
        <v>14.595559</v>
      </c>
      <c r="L500" s="31">
        <v>52.218389000000002</v>
      </c>
      <c r="M500" s="31"/>
      <c r="N500" s="110">
        <f>D500/D526*100</f>
        <v>6.6352907908441932</v>
      </c>
    </row>
    <row r="501" spans="1:14">
      <c r="A501" s="220"/>
      <c r="B501" s="175" t="s">
        <v>27</v>
      </c>
      <c r="C501" s="32">
        <v>0</v>
      </c>
      <c r="D501" s="32">
        <v>2.1036790000000001</v>
      </c>
      <c r="E501" s="32">
        <v>0</v>
      </c>
      <c r="F501" s="31"/>
      <c r="G501" s="31">
        <v>4</v>
      </c>
      <c r="H501" s="31">
        <v>74.335701999999998</v>
      </c>
      <c r="I501" s="31">
        <v>0</v>
      </c>
      <c r="J501" s="31">
        <v>0</v>
      </c>
      <c r="K501" s="31">
        <v>0</v>
      </c>
      <c r="L501" s="31">
        <v>0</v>
      </c>
      <c r="M501" s="31"/>
      <c r="N501" s="110">
        <f>D501/D527*100</f>
        <v>7.8218960618514881</v>
      </c>
    </row>
    <row r="502" spans="1:14">
      <c r="A502" s="220"/>
      <c r="B502" s="14" t="s">
        <v>28</v>
      </c>
      <c r="C502" s="32">
        <v>0</v>
      </c>
      <c r="D502" s="32">
        <v>0</v>
      </c>
      <c r="E502" s="32">
        <v>0</v>
      </c>
      <c r="F502" s="31"/>
      <c r="G502" s="31">
        <v>0</v>
      </c>
      <c r="H502" s="31">
        <v>0</v>
      </c>
      <c r="I502" s="31">
        <v>0</v>
      </c>
      <c r="J502" s="34">
        <v>0</v>
      </c>
      <c r="K502" s="31">
        <v>0</v>
      </c>
      <c r="L502" s="31">
        <v>0</v>
      </c>
      <c r="M502" s="31"/>
      <c r="N502" s="110" t="e">
        <f>D502/D528*100</f>
        <v>#DIV/0!</v>
      </c>
    </row>
    <row r="503" spans="1:14">
      <c r="A503" s="220"/>
      <c r="B503" s="14" t="s">
        <v>29</v>
      </c>
      <c r="C503" s="32">
        <v>0</v>
      </c>
      <c r="D503" s="32">
        <v>0</v>
      </c>
      <c r="E503" s="32">
        <v>0</v>
      </c>
      <c r="F503" s="31"/>
      <c r="G503" s="31">
        <v>0</v>
      </c>
      <c r="H503" s="31">
        <v>0</v>
      </c>
      <c r="I503" s="31">
        <v>0</v>
      </c>
      <c r="J503" s="34">
        <v>0</v>
      </c>
      <c r="K503" s="31">
        <v>0</v>
      </c>
      <c r="L503" s="31">
        <v>0</v>
      </c>
      <c r="M503" s="31"/>
      <c r="N503" s="110"/>
    </row>
    <row r="504" spans="1:14">
      <c r="A504" s="220"/>
      <c r="B504" s="14" t="s">
        <v>30</v>
      </c>
      <c r="C504" s="32">
        <v>0</v>
      </c>
      <c r="D504" s="32">
        <v>2.1036790000000001</v>
      </c>
      <c r="E504" s="32">
        <v>0</v>
      </c>
      <c r="F504" s="31"/>
      <c r="G504" s="31">
        <v>4</v>
      </c>
      <c r="H504" s="31">
        <v>74.335701999999998</v>
      </c>
      <c r="I504" s="31">
        <v>0</v>
      </c>
      <c r="J504" s="34">
        <v>0</v>
      </c>
      <c r="K504" s="31">
        <v>0</v>
      </c>
      <c r="L504" s="31">
        <v>0</v>
      </c>
      <c r="M504" s="31"/>
      <c r="N504" s="110"/>
    </row>
    <row r="505" spans="1:14" ht="14.25" thickBot="1">
      <c r="A505" s="221"/>
      <c r="B505" s="15" t="s">
        <v>31</v>
      </c>
      <c r="C505" s="16">
        <f>C493+C495+C496+C497+C498+C499+C500+C501</f>
        <v>41.306738999999979</v>
      </c>
      <c r="D505" s="16">
        <f>D493+D495+D496+D497+D498+D499+D500+D501</f>
        <v>576.05835100000002</v>
      </c>
      <c r="E505" s="16">
        <v>356.45752200000004</v>
      </c>
      <c r="F505" s="16">
        <f>(D505-E505)/E505*100</f>
        <v>61.606451104712548</v>
      </c>
      <c r="G505" s="16">
        <f t="shared" ref="G505:K505" si="141">G493+G495+G496+G497+G498+G499+G500+G501</f>
        <v>5864</v>
      </c>
      <c r="H505" s="16">
        <f t="shared" si="141"/>
        <v>1700028.778468</v>
      </c>
      <c r="I505" s="16">
        <f t="shared" si="141"/>
        <v>435</v>
      </c>
      <c r="J505" s="16">
        <f t="shared" si="141"/>
        <v>4.9841999999999977</v>
      </c>
      <c r="K505" s="16">
        <f t="shared" si="141"/>
        <v>86.864786999999993</v>
      </c>
      <c r="L505" s="16">
        <v>181.56438499999999</v>
      </c>
      <c r="M505" s="16">
        <f>(K505-L505)/L505*100</f>
        <v>-52.157584759808486</v>
      </c>
      <c r="N505" s="106">
        <f>D505/D531*100</f>
        <v>3.5942639796683364</v>
      </c>
    </row>
    <row r="506" spans="1:14" ht="14.25" thickTop="1">
      <c r="A506" s="235" t="s">
        <v>43</v>
      </c>
      <c r="B506" s="176" t="s">
        <v>19</v>
      </c>
      <c r="C506" s="91">
        <v>0.08</v>
      </c>
      <c r="D506" s="91">
        <v>5.81</v>
      </c>
      <c r="E506" s="91">
        <v>9.44</v>
      </c>
      <c r="F506" s="113">
        <f>(D506-E506)/E506*100</f>
        <v>-38.453389830508478</v>
      </c>
      <c r="G506" s="92">
        <v>45</v>
      </c>
      <c r="H506" s="92">
        <v>3329.44</v>
      </c>
      <c r="I506" s="92">
        <v>4</v>
      </c>
      <c r="J506" s="92">
        <v>0</v>
      </c>
      <c r="K506" s="92">
        <v>0.19</v>
      </c>
      <c r="L506" s="92">
        <v>0.22</v>
      </c>
      <c r="M506" s="31">
        <f>(K506-L506)/L506*100</f>
        <v>-13.636363636363635</v>
      </c>
      <c r="N506" s="109">
        <f>D506/D519*100</f>
        <v>7.2376753913242942E-2</v>
      </c>
    </row>
    <row r="507" spans="1:14">
      <c r="A507" s="235"/>
      <c r="B507" s="175" t="s">
        <v>20</v>
      </c>
      <c r="C507" s="92">
        <v>0.08</v>
      </c>
      <c r="D507" s="92">
        <v>1.67</v>
      </c>
      <c r="E507" s="92">
        <v>9.06</v>
      </c>
      <c r="F507" s="31">
        <f>(D507-E507)/E507*100</f>
        <v>-81.567328918322303</v>
      </c>
      <c r="G507" s="92">
        <v>19</v>
      </c>
      <c r="H507" s="92">
        <v>380</v>
      </c>
      <c r="I507" s="92">
        <v>2</v>
      </c>
      <c r="J507" s="92">
        <v>0</v>
      </c>
      <c r="K507" s="92">
        <v>0.19</v>
      </c>
      <c r="L507" s="92">
        <v>0.22</v>
      </c>
      <c r="M507" s="31">
        <f>(K507-L507)/L507*100</f>
        <v>-13.636363636363635</v>
      </c>
      <c r="N507" s="105">
        <f>D507/D520*100</f>
        <v>5.8027451116488576E-2</v>
      </c>
    </row>
    <row r="508" spans="1:14">
      <c r="A508" s="235"/>
      <c r="B508" s="175" t="s">
        <v>21</v>
      </c>
      <c r="C508" s="92"/>
      <c r="D508" s="92"/>
      <c r="E508" s="92"/>
      <c r="F508" s="31"/>
      <c r="G508" s="92"/>
      <c r="H508" s="92"/>
      <c r="I508" s="92"/>
      <c r="J508" s="92"/>
      <c r="K508" s="92"/>
      <c r="L508" s="92"/>
      <c r="M508" s="31"/>
      <c r="N508" s="105"/>
    </row>
    <row r="509" spans="1:14">
      <c r="A509" s="235"/>
      <c r="B509" s="175" t="s">
        <v>22</v>
      </c>
      <c r="C509" s="92">
        <v>0.01</v>
      </c>
      <c r="D509" s="92">
        <v>0.14000000000000001</v>
      </c>
      <c r="E509" s="92">
        <v>0.14000000000000001</v>
      </c>
      <c r="F509" s="31">
        <f>(D509-E509)/E509*100</f>
        <v>0</v>
      </c>
      <c r="G509" s="92">
        <v>15</v>
      </c>
      <c r="H509" s="92">
        <v>392.8</v>
      </c>
      <c r="I509" s="92">
        <v>0</v>
      </c>
      <c r="J509" s="92">
        <v>0</v>
      </c>
      <c r="K509" s="92">
        <v>0</v>
      </c>
      <c r="L509" s="92">
        <v>0</v>
      </c>
      <c r="M509" s="31"/>
      <c r="N509" s="105">
        <f>D509/D522*100</f>
        <v>2.3957703386557082E-2</v>
      </c>
    </row>
    <row r="510" spans="1:14">
      <c r="A510" s="235"/>
      <c r="B510" s="175" t="s">
        <v>23</v>
      </c>
      <c r="C510" s="92"/>
      <c r="D510" s="92"/>
      <c r="E510" s="92"/>
      <c r="F510" s="31"/>
      <c r="G510" s="92"/>
      <c r="H510" s="92"/>
      <c r="I510" s="92"/>
      <c r="J510" s="92"/>
      <c r="K510" s="92"/>
      <c r="L510" s="92"/>
      <c r="M510" s="31"/>
      <c r="N510" s="105"/>
    </row>
    <row r="511" spans="1:14">
      <c r="A511" s="235"/>
      <c r="B511" s="175" t="s">
        <v>24</v>
      </c>
      <c r="C511" s="92">
        <v>0</v>
      </c>
      <c r="D511" s="92">
        <v>0</v>
      </c>
      <c r="E511" s="92">
        <v>0</v>
      </c>
      <c r="F511" s="31" t="e">
        <f>(D511-E511)/E511*100</f>
        <v>#DIV/0!</v>
      </c>
      <c r="G511" s="92">
        <v>0</v>
      </c>
      <c r="H511" s="92">
        <v>0</v>
      </c>
      <c r="I511" s="92">
        <v>0</v>
      </c>
      <c r="J511" s="92">
        <v>0</v>
      </c>
      <c r="K511" s="92">
        <v>0</v>
      </c>
      <c r="L511" s="92">
        <v>0</v>
      </c>
      <c r="M511" s="31" t="e">
        <f>(K511-L511)/L511*100</f>
        <v>#DIV/0!</v>
      </c>
      <c r="N511" s="105">
        <f>D511/D524*100</f>
        <v>0</v>
      </c>
    </row>
    <row r="512" spans="1:14">
      <c r="A512" s="235"/>
      <c r="B512" s="175" t="s">
        <v>25</v>
      </c>
      <c r="C512" s="92">
        <v>0</v>
      </c>
      <c r="D512" s="92">
        <v>186.82</v>
      </c>
      <c r="E512" s="92">
        <v>512.1</v>
      </c>
      <c r="F512" s="31"/>
      <c r="G512" s="92">
        <v>15</v>
      </c>
      <c r="H512" s="92">
        <v>3524.83</v>
      </c>
      <c r="I512" s="92">
        <v>14</v>
      </c>
      <c r="J512" s="92">
        <v>140.4</v>
      </c>
      <c r="K512" s="92">
        <v>140.4</v>
      </c>
      <c r="L512" s="92">
        <v>252.56</v>
      </c>
      <c r="M512" s="31">
        <f>(K512-L512)/L512*100</f>
        <v>-44.409249287298067</v>
      </c>
      <c r="N512" s="105">
        <f>D512/D525*100</f>
        <v>4.1086362229692241</v>
      </c>
    </row>
    <row r="513" spans="1:14">
      <c r="A513" s="235"/>
      <c r="B513" s="175" t="s">
        <v>26</v>
      </c>
      <c r="C513" s="92">
        <v>0</v>
      </c>
      <c r="D513" s="92">
        <v>0.01</v>
      </c>
      <c r="E513" s="92">
        <v>0.02</v>
      </c>
      <c r="F513" s="31">
        <f>(D513-E513)/E513*100</f>
        <v>-50</v>
      </c>
      <c r="G513" s="92">
        <v>1</v>
      </c>
      <c r="H513" s="92">
        <v>59.5</v>
      </c>
      <c r="I513" s="92">
        <v>0</v>
      </c>
      <c r="J513" s="92">
        <v>0</v>
      </c>
      <c r="K513" s="92">
        <v>0</v>
      </c>
      <c r="L513" s="92">
        <v>0</v>
      </c>
      <c r="M513" s="31" t="e">
        <f>(K513-L513)/L513*100</f>
        <v>#DIV/0!</v>
      </c>
      <c r="N513" s="105">
        <f>D513/D526*100</f>
        <v>6.5125065325569121E-4</v>
      </c>
    </row>
    <row r="514" spans="1:14">
      <c r="A514" s="235"/>
      <c r="B514" s="175" t="s">
        <v>27</v>
      </c>
      <c r="C514" s="23"/>
      <c r="D514" s="23"/>
      <c r="E514" s="23"/>
      <c r="F514" s="31"/>
      <c r="G514" s="23"/>
      <c r="H514" s="23"/>
      <c r="I514" s="23"/>
      <c r="J514" s="23"/>
      <c r="K514" s="23"/>
      <c r="L514" s="23"/>
      <c r="M514" s="31"/>
      <c r="N514" s="105"/>
    </row>
    <row r="515" spans="1:14">
      <c r="A515" s="235"/>
      <c r="B515" s="14" t="s">
        <v>28</v>
      </c>
      <c r="C515" s="42"/>
      <c r="D515" s="42"/>
      <c r="E515" s="218"/>
      <c r="F515" s="31"/>
      <c r="G515" s="42"/>
      <c r="H515" s="42"/>
      <c r="I515" s="42"/>
      <c r="J515" s="42"/>
      <c r="K515" s="42"/>
      <c r="L515" s="218"/>
      <c r="M515" s="31"/>
      <c r="N515" s="105"/>
    </row>
    <row r="516" spans="1:14">
      <c r="A516" s="235"/>
      <c r="B516" s="14" t="s">
        <v>29</v>
      </c>
      <c r="C516" s="34"/>
      <c r="D516" s="34"/>
      <c r="E516" s="34"/>
      <c r="F516" s="31"/>
      <c r="G516" s="42"/>
      <c r="H516" s="42"/>
      <c r="I516" s="42"/>
      <c r="J516" s="42"/>
      <c r="K516" s="42"/>
      <c r="L516" s="218"/>
      <c r="M516" s="31"/>
      <c r="N516" s="105"/>
    </row>
    <row r="517" spans="1:14">
      <c r="A517" s="235"/>
      <c r="B517" s="14" t="s">
        <v>30</v>
      </c>
      <c r="C517" s="34"/>
      <c r="D517" s="34"/>
      <c r="E517" s="34"/>
      <c r="F517" s="31"/>
      <c r="G517" s="34"/>
      <c r="H517" s="34"/>
      <c r="I517" s="34"/>
      <c r="J517" s="34"/>
      <c r="K517" s="34"/>
      <c r="L517" s="34"/>
      <c r="M517" s="31"/>
      <c r="N517" s="105"/>
    </row>
    <row r="518" spans="1:14" ht="14.25" thickBot="1">
      <c r="A518" s="221"/>
      <c r="B518" s="15" t="s">
        <v>31</v>
      </c>
      <c r="C518" s="16">
        <f t="shared" ref="C518:K518" si="142">C506+C508+C509+C510+C511+C512+C513+C514</f>
        <v>0.09</v>
      </c>
      <c r="D518" s="16">
        <f t="shared" si="142"/>
        <v>192.77999999999997</v>
      </c>
      <c r="E518" s="16">
        <v>521.70000000000005</v>
      </c>
      <c r="F518" s="16">
        <f t="shared" ref="F518:F531" si="143">(D518-E518)/E518*100</f>
        <v>-63.047728579643483</v>
      </c>
      <c r="G518" s="16">
        <f t="shared" si="142"/>
        <v>76</v>
      </c>
      <c r="H518" s="16">
        <f t="shared" si="142"/>
        <v>7306.57</v>
      </c>
      <c r="I518" s="16">
        <f t="shared" si="142"/>
        <v>18</v>
      </c>
      <c r="J518" s="16">
        <f t="shared" si="142"/>
        <v>140.4</v>
      </c>
      <c r="K518" s="16">
        <f t="shared" si="142"/>
        <v>140.59</v>
      </c>
      <c r="L518" s="16">
        <v>252.78</v>
      </c>
      <c r="M518" s="16">
        <f t="shared" ref="M518:M531" si="144">(K518-L518)/L518*100</f>
        <v>-44.382466967323367</v>
      </c>
      <c r="N518" s="106">
        <f>D518/D531*100</f>
        <v>1.2028333740802966</v>
      </c>
    </row>
    <row r="519" spans="1:14" ht="15" thickTop="1" thickBot="1">
      <c r="A519" s="263" t="s">
        <v>49</v>
      </c>
      <c r="B519" s="175" t="s">
        <v>19</v>
      </c>
      <c r="C519" s="31">
        <f>C415+C428+C441+C454+C467+C480+C493+C506</f>
        <v>795.387156</v>
      </c>
      <c r="D519" s="31">
        <f>D415+D428+D441+D454+D467+D480+D493+D506</f>
        <v>8027.4393169999994</v>
      </c>
      <c r="E519" s="31">
        <f>E415+E428+E441+E454+E467+E480+E493+E506</f>
        <v>6852.3877099999982</v>
      </c>
      <c r="F519" s="32">
        <f t="shared" si="143"/>
        <v>17.148060745091751</v>
      </c>
      <c r="G519" s="31">
        <f t="shared" ref="G519:L530" si="145">G415+G428+G441+G454+G467+G480+G493+G506</f>
        <v>64425</v>
      </c>
      <c r="H519" s="31">
        <f t="shared" si="145"/>
        <v>7351122.494756002</v>
      </c>
      <c r="I519" s="31">
        <f t="shared" si="145"/>
        <v>4461</v>
      </c>
      <c r="J519" s="31">
        <f t="shared" si="145"/>
        <v>451.62656299999975</v>
      </c>
      <c r="K519" s="31">
        <f t="shared" si="145"/>
        <v>3026.8545509999999</v>
      </c>
      <c r="L519" s="31">
        <f t="shared" si="145"/>
        <v>3598.5019079999997</v>
      </c>
      <c r="M519" s="32">
        <f t="shared" si="144"/>
        <v>-15.885703873857718</v>
      </c>
      <c r="N519" s="105">
        <f>D519/D531*100</f>
        <v>50.086481579478892</v>
      </c>
    </row>
    <row r="520" spans="1:14" ht="14.25" thickBot="1">
      <c r="A520" s="263"/>
      <c r="B520" s="175" t="s">
        <v>20</v>
      </c>
      <c r="C520" s="31">
        <f t="shared" ref="C520:E530" si="146">C416+C429+C442+C455+C468+C481+C494+C507</f>
        <v>289.69865699999991</v>
      </c>
      <c r="D520" s="31">
        <f t="shared" si="146"/>
        <v>2877.9482259999995</v>
      </c>
      <c r="E520" s="31">
        <f t="shared" si="146"/>
        <v>2040.8770360000001</v>
      </c>
      <c r="F520" s="31">
        <f t="shared" si="143"/>
        <v>41.015268202566979</v>
      </c>
      <c r="G520" s="31">
        <f t="shared" si="145"/>
        <v>35368</v>
      </c>
      <c r="H520" s="31">
        <f t="shared" si="145"/>
        <v>707140</v>
      </c>
      <c r="I520" s="31">
        <f t="shared" si="145"/>
        <v>2514</v>
      </c>
      <c r="J520" s="31">
        <f t="shared" si="145"/>
        <v>158.70135699999994</v>
      </c>
      <c r="K520" s="31">
        <f t="shared" si="145"/>
        <v>1132.7142759999999</v>
      </c>
      <c r="L520" s="31">
        <f t="shared" si="145"/>
        <v>1307.980671</v>
      </c>
      <c r="M520" s="31">
        <f t="shared" si="144"/>
        <v>-13.399769498581534</v>
      </c>
      <c r="N520" s="105">
        <f>D520/D531*100</f>
        <v>17.956697661105839</v>
      </c>
    </row>
    <row r="521" spans="1:14" ht="14.25" thickBot="1">
      <c r="A521" s="263"/>
      <c r="B521" s="175" t="s">
        <v>21</v>
      </c>
      <c r="C521" s="31">
        <f t="shared" si="146"/>
        <v>10.286263000000021</v>
      </c>
      <c r="D521" s="31">
        <f t="shared" si="146"/>
        <v>257.81017700000001</v>
      </c>
      <c r="E521" s="31">
        <f t="shared" si="146"/>
        <v>608.92972800000007</v>
      </c>
      <c r="F521" s="31">
        <f t="shared" si="143"/>
        <v>-57.661752227672494</v>
      </c>
      <c r="G521" s="31">
        <f t="shared" si="145"/>
        <v>1022</v>
      </c>
      <c r="H521" s="31">
        <f t="shared" si="145"/>
        <v>308741.62827099999</v>
      </c>
      <c r="I521" s="31">
        <f t="shared" si="145"/>
        <v>38</v>
      </c>
      <c r="J521" s="31">
        <f t="shared" si="145"/>
        <v>2.9630649999999967</v>
      </c>
      <c r="K521" s="31">
        <f t="shared" si="145"/>
        <v>62.133224999999996</v>
      </c>
      <c r="L521" s="31">
        <f t="shared" si="145"/>
        <v>448.84692799999993</v>
      </c>
      <c r="M521" s="31">
        <f t="shared" si="144"/>
        <v>-86.157145983630301</v>
      </c>
      <c r="N521" s="105">
        <f>D521/D531*100</f>
        <v>1.6085832818401729</v>
      </c>
    </row>
    <row r="522" spans="1:14" ht="14.25" thickBot="1">
      <c r="A522" s="263"/>
      <c r="B522" s="175" t="s">
        <v>22</v>
      </c>
      <c r="C522" s="31">
        <f t="shared" si="146"/>
        <v>35.542440999999997</v>
      </c>
      <c r="D522" s="31">
        <f t="shared" si="146"/>
        <v>584.36319099999992</v>
      </c>
      <c r="E522" s="31">
        <f t="shared" si="146"/>
        <v>406.289804</v>
      </c>
      <c r="F522" s="31">
        <f t="shared" si="143"/>
        <v>43.829154767565839</v>
      </c>
      <c r="G522" s="31">
        <f t="shared" si="145"/>
        <v>33004</v>
      </c>
      <c r="H522" s="31">
        <f t="shared" si="145"/>
        <v>1507967.8931500001</v>
      </c>
      <c r="I522" s="31">
        <f t="shared" si="145"/>
        <v>1722</v>
      </c>
      <c r="J522" s="31">
        <f t="shared" si="145"/>
        <v>22.086021999999996</v>
      </c>
      <c r="K522" s="31">
        <f t="shared" si="145"/>
        <v>280.02479800000003</v>
      </c>
      <c r="L522" s="31">
        <f t="shared" si="145"/>
        <v>272.392583</v>
      </c>
      <c r="M522" s="31">
        <f t="shared" si="144"/>
        <v>2.8019173341441643</v>
      </c>
      <c r="N522" s="105">
        <f>D522/D531*100</f>
        <v>3.6460812777199854</v>
      </c>
    </row>
    <row r="523" spans="1:14" ht="14.25" thickBot="1">
      <c r="A523" s="263"/>
      <c r="B523" s="175" t="s">
        <v>23</v>
      </c>
      <c r="C523" s="31">
        <f t="shared" si="146"/>
        <v>1.269906</v>
      </c>
      <c r="D523" s="31">
        <f t="shared" si="146"/>
        <v>17.731560000000002</v>
      </c>
      <c r="E523" s="31">
        <f t="shared" si="146"/>
        <v>13.509385</v>
      </c>
      <c r="F523" s="31">
        <f t="shared" si="143"/>
        <v>31.253643300564772</v>
      </c>
      <c r="G523" s="31">
        <f t="shared" si="145"/>
        <v>618</v>
      </c>
      <c r="H523" s="31">
        <f t="shared" si="145"/>
        <v>15493.57</v>
      </c>
      <c r="I523" s="31">
        <f t="shared" si="145"/>
        <v>0</v>
      </c>
      <c r="J523" s="31">
        <f t="shared" si="145"/>
        <v>0</v>
      </c>
      <c r="K523" s="31">
        <f t="shared" si="145"/>
        <v>0</v>
      </c>
      <c r="L523" s="31">
        <f t="shared" si="145"/>
        <v>0</v>
      </c>
      <c r="M523" s="31" t="e">
        <f t="shared" si="144"/>
        <v>#DIV/0!</v>
      </c>
      <c r="N523" s="105">
        <f>D523/D531*100</f>
        <v>0.11063446489525483</v>
      </c>
    </row>
    <row r="524" spans="1:14" ht="14.25" thickBot="1">
      <c r="A524" s="263"/>
      <c r="B524" s="175" t="s">
        <v>24</v>
      </c>
      <c r="C524" s="31">
        <f t="shared" si="146"/>
        <v>72.625230000000002</v>
      </c>
      <c r="D524" s="31">
        <f t="shared" si="146"/>
        <v>1030.4039009999999</v>
      </c>
      <c r="E524" s="31">
        <f t="shared" si="146"/>
        <v>451.58563900000001</v>
      </c>
      <c r="F524" s="31">
        <f t="shared" si="143"/>
        <v>128.17463887508606</v>
      </c>
      <c r="G524" s="31">
        <f t="shared" si="145"/>
        <v>2117</v>
      </c>
      <c r="H524" s="31">
        <f t="shared" si="145"/>
        <v>632308.38579700014</v>
      </c>
      <c r="I524" s="31">
        <f t="shared" si="145"/>
        <v>81</v>
      </c>
      <c r="J524" s="31">
        <f t="shared" si="145"/>
        <v>3.3720280000000717</v>
      </c>
      <c r="K524" s="31">
        <f t="shared" si="145"/>
        <v>735.06522100000007</v>
      </c>
      <c r="L524" s="31">
        <f t="shared" si="145"/>
        <v>303.93397699999997</v>
      </c>
      <c r="M524" s="31">
        <f t="shared" si="144"/>
        <v>141.85029533568738</v>
      </c>
      <c r="N524" s="105">
        <f>D524/D531*100</f>
        <v>6.4291119457689074</v>
      </c>
    </row>
    <row r="525" spans="1:14" ht="14.25" thickBot="1">
      <c r="A525" s="263"/>
      <c r="B525" s="175" t="s">
        <v>25</v>
      </c>
      <c r="C525" s="31">
        <f t="shared" si="146"/>
        <v>18.28528</v>
      </c>
      <c r="D525" s="31">
        <f t="shared" si="146"/>
        <v>4547.007568</v>
      </c>
      <c r="E525" s="31">
        <f t="shared" si="146"/>
        <v>3830.8202209999999</v>
      </c>
      <c r="F525" s="31">
        <f t="shared" si="143"/>
        <v>18.695404787569121</v>
      </c>
      <c r="G525" s="31">
        <f t="shared" si="145"/>
        <v>1220</v>
      </c>
      <c r="H525" s="31">
        <f t="shared" si="145"/>
        <v>404510.45887900004</v>
      </c>
      <c r="I525" s="31">
        <f t="shared" si="145"/>
        <v>1736</v>
      </c>
      <c r="J525" s="31">
        <f t="shared" si="145"/>
        <v>262.42271499999998</v>
      </c>
      <c r="K525" s="31">
        <f t="shared" si="145"/>
        <v>1511.313161</v>
      </c>
      <c r="L525" s="31">
        <f t="shared" si="145"/>
        <v>1623.8823</v>
      </c>
      <c r="M525" s="31">
        <f t="shared" si="144"/>
        <v>-6.9320996355462432</v>
      </c>
      <c r="N525" s="105">
        <f>D525/D531*100</f>
        <v>28.370642468026162</v>
      </c>
    </row>
    <row r="526" spans="1:14" ht="14.25" thickBot="1">
      <c r="A526" s="263"/>
      <c r="B526" s="175" t="s">
        <v>26</v>
      </c>
      <c r="C526" s="31">
        <f t="shared" si="146"/>
        <v>88.015477000000104</v>
      </c>
      <c r="D526" s="31">
        <f t="shared" si="146"/>
        <v>1535.5070969999999</v>
      </c>
      <c r="E526" s="31">
        <f t="shared" si="146"/>
        <v>1398.3983019999996</v>
      </c>
      <c r="F526" s="31">
        <f t="shared" si="143"/>
        <v>9.8047026232730907</v>
      </c>
      <c r="G526" s="31">
        <f t="shared" si="145"/>
        <v>53878</v>
      </c>
      <c r="H526" s="31">
        <f t="shared" si="145"/>
        <v>10663434.990400037</v>
      </c>
      <c r="I526" s="31">
        <f t="shared" si="145"/>
        <v>1365</v>
      </c>
      <c r="J526" s="31">
        <f t="shared" si="145"/>
        <v>24.40214599999997</v>
      </c>
      <c r="K526" s="31">
        <f t="shared" si="145"/>
        <v>552.56806999999992</v>
      </c>
      <c r="L526" s="31">
        <f t="shared" si="145"/>
        <v>207.91573100000002</v>
      </c>
      <c r="M526" s="31">
        <f t="shared" si="144"/>
        <v>165.76539800155854</v>
      </c>
      <c r="N526" s="105">
        <f>D526/D531*100</f>
        <v>9.5806576533289309</v>
      </c>
    </row>
    <row r="527" spans="1:14" ht="14.25" thickBot="1">
      <c r="A527" s="263"/>
      <c r="B527" s="175" t="s">
        <v>27</v>
      </c>
      <c r="C527" s="31">
        <f t="shared" si="146"/>
        <v>0</v>
      </c>
      <c r="D527" s="31">
        <f t="shared" si="146"/>
        <v>26.894745</v>
      </c>
      <c r="E527" s="31">
        <f t="shared" si="146"/>
        <v>57.338018999999996</v>
      </c>
      <c r="F527" s="31">
        <f t="shared" si="143"/>
        <v>-53.094394488934114</v>
      </c>
      <c r="G527" s="31">
        <f t="shared" si="145"/>
        <v>45</v>
      </c>
      <c r="H527" s="31">
        <f t="shared" si="145"/>
        <v>3958.5422729999996</v>
      </c>
      <c r="I527" s="31">
        <f t="shared" si="145"/>
        <v>0</v>
      </c>
      <c r="J527" s="31">
        <f t="shared" si="145"/>
        <v>0</v>
      </c>
      <c r="K527" s="31">
        <f t="shared" si="145"/>
        <v>0</v>
      </c>
      <c r="L527" s="31">
        <f t="shared" si="145"/>
        <v>0</v>
      </c>
      <c r="M527" s="31" t="e">
        <f t="shared" si="144"/>
        <v>#DIV/0!</v>
      </c>
      <c r="N527" s="105">
        <f>D527/D531*100</f>
        <v>0.16780732894169098</v>
      </c>
    </row>
    <row r="528" spans="1:14" ht="14.25" thickBot="1">
      <c r="A528" s="263"/>
      <c r="B528" s="14" t="s">
        <v>28</v>
      </c>
      <c r="C528" s="31">
        <f t="shared" si="146"/>
        <v>0</v>
      </c>
      <c r="D528" s="31">
        <f t="shared" si="146"/>
        <v>0</v>
      </c>
      <c r="E528" s="31">
        <f t="shared" si="146"/>
        <v>0</v>
      </c>
      <c r="F528" s="31" t="e">
        <f t="shared" si="143"/>
        <v>#DIV/0!</v>
      </c>
      <c r="G528" s="31">
        <f t="shared" si="145"/>
        <v>0</v>
      </c>
      <c r="H528" s="31">
        <f t="shared" si="145"/>
        <v>0</v>
      </c>
      <c r="I528" s="31">
        <f t="shared" si="145"/>
        <v>0</v>
      </c>
      <c r="J528" s="31">
        <f t="shared" si="145"/>
        <v>0</v>
      </c>
      <c r="K528" s="31">
        <f t="shared" si="145"/>
        <v>0</v>
      </c>
      <c r="L528" s="31">
        <f t="shared" si="145"/>
        <v>0</v>
      </c>
      <c r="M528" s="31" t="e">
        <f t="shared" si="144"/>
        <v>#DIV/0!</v>
      </c>
      <c r="N528" s="105">
        <f>D528/D531*100</f>
        <v>0</v>
      </c>
    </row>
    <row r="529" spans="1:14" ht="14.25" thickBot="1">
      <c r="A529" s="263"/>
      <c r="B529" s="14" t="s">
        <v>29</v>
      </c>
      <c r="C529" s="31">
        <f t="shared" si="146"/>
        <v>0</v>
      </c>
      <c r="D529" s="31">
        <f t="shared" si="146"/>
        <v>3.575472</v>
      </c>
      <c r="E529" s="31">
        <f t="shared" si="146"/>
        <v>28.354517999999999</v>
      </c>
      <c r="F529" s="31">
        <f t="shared" si="143"/>
        <v>-87.390115395366621</v>
      </c>
      <c r="G529" s="31">
        <f t="shared" si="145"/>
        <v>2</v>
      </c>
      <c r="H529" s="31">
        <f t="shared" si="145"/>
        <v>1331.21</v>
      </c>
      <c r="I529" s="31">
        <f t="shared" si="145"/>
        <v>0</v>
      </c>
      <c r="J529" s="31">
        <f t="shared" si="145"/>
        <v>0</v>
      </c>
      <c r="K529" s="31">
        <f t="shared" si="145"/>
        <v>0</v>
      </c>
      <c r="L529" s="31">
        <f t="shared" si="145"/>
        <v>0</v>
      </c>
      <c r="M529" s="31" t="e">
        <f t="shared" si="144"/>
        <v>#DIV/0!</v>
      </c>
      <c r="N529" s="105">
        <f>D529/D531*100</f>
        <v>2.230883416168496E-2</v>
      </c>
    </row>
    <row r="530" spans="1:14" ht="14.25" thickBot="1">
      <c r="A530" s="263"/>
      <c r="B530" s="14" t="s">
        <v>30</v>
      </c>
      <c r="C530" s="31">
        <f t="shared" si="146"/>
        <v>0</v>
      </c>
      <c r="D530" s="31">
        <f t="shared" si="146"/>
        <v>23.050819000000001</v>
      </c>
      <c r="E530" s="31">
        <f t="shared" si="146"/>
        <v>27.651485999999998</v>
      </c>
      <c r="F530" s="31">
        <f t="shared" si="143"/>
        <v>-16.638046143342887</v>
      </c>
      <c r="G530" s="31">
        <f t="shared" si="145"/>
        <v>34</v>
      </c>
      <c r="H530" s="31">
        <f t="shared" si="145"/>
        <v>2296.2322729999996</v>
      </c>
      <c r="I530" s="31">
        <f t="shared" si="145"/>
        <v>0</v>
      </c>
      <c r="J530" s="31">
        <f t="shared" si="145"/>
        <v>0</v>
      </c>
      <c r="K530" s="31">
        <f t="shared" si="145"/>
        <v>0</v>
      </c>
      <c r="L530" s="31">
        <f t="shared" si="145"/>
        <v>0</v>
      </c>
      <c r="M530" s="31" t="e">
        <f t="shared" si="144"/>
        <v>#DIV/0!</v>
      </c>
      <c r="N530" s="105">
        <f>D530/D531*100</f>
        <v>0.14382350032723423</v>
      </c>
    </row>
    <row r="531" spans="1:14" ht="14.25" thickBot="1">
      <c r="A531" s="278"/>
      <c r="B531" s="35" t="s">
        <v>31</v>
      </c>
      <c r="C531" s="36">
        <f t="shared" ref="C531:L531" si="147">C519+C521+C522+C523+C524+C525+C526+C527</f>
        <v>1021.4117530000001</v>
      </c>
      <c r="D531" s="36">
        <f t="shared" si="147"/>
        <v>16027.157555999998</v>
      </c>
      <c r="E531" s="36">
        <f t="shared" si="147"/>
        <v>13619.258807999999</v>
      </c>
      <c r="F531" s="36">
        <f t="shared" si="143"/>
        <v>17.680101259149225</v>
      </c>
      <c r="G531" s="36">
        <f t="shared" si="147"/>
        <v>156329</v>
      </c>
      <c r="H531" s="36">
        <f t="shared" si="147"/>
        <v>20887537.96352604</v>
      </c>
      <c r="I531" s="36">
        <f t="shared" si="147"/>
        <v>9403</v>
      </c>
      <c r="J531" s="36">
        <f t="shared" si="147"/>
        <v>766.87253899999985</v>
      </c>
      <c r="K531" s="36">
        <f t="shared" si="147"/>
        <v>6167.9590260000004</v>
      </c>
      <c r="L531" s="36">
        <f t="shared" si="147"/>
        <v>6455.4734269999999</v>
      </c>
      <c r="M531" s="36">
        <f t="shared" si="144"/>
        <v>-4.4538081405071122</v>
      </c>
      <c r="N531" s="111">
        <f>D531/D531*100</f>
        <v>100</v>
      </c>
    </row>
    <row r="535" spans="1:14">
      <c r="A535" s="223" t="s">
        <v>129</v>
      </c>
      <c r="B535" s="223"/>
      <c r="C535" s="223"/>
      <c r="D535" s="223"/>
      <c r="E535" s="223"/>
      <c r="F535" s="223"/>
      <c r="G535" s="223"/>
      <c r="H535" s="223"/>
      <c r="I535" s="223"/>
      <c r="J535" s="223"/>
      <c r="K535" s="223"/>
      <c r="L535" s="223"/>
      <c r="M535" s="223"/>
      <c r="N535" s="223"/>
    </row>
    <row r="536" spans="1:14">
      <c r="A536" s="223"/>
      <c r="B536" s="223"/>
      <c r="C536" s="223"/>
      <c r="D536" s="223"/>
      <c r="E536" s="223"/>
      <c r="F536" s="223"/>
      <c r="G536" s="223"/>
      <c r="H536" s="223"/>
      <c r="I536" s="223"/>
      <c r="J536" s="223"/>
      <c r="K536" s="223"/>
      <c r="L536" s="223"/>
      <c r="M536" s="223"/>
      <c r="N536" s="223"/>
    </row>
    <row r="537" spans="1:14" ht="14.25" thickBot="1">
      <c r="A537" s="262" t="str">
        <f>A3</f>
        <v>财字3号表                                             （2022年1-10月）                                           单位：万元</v>
      </c>
      <c r="B537" s="262"/>
      <c r="C537" s="262"/>
      <c r="D537" s="262"/>
      <c r="E537" s="262"/>
      <c r="F537" s="262"/>
      <c r="G537" s="262"/>
      <c r="H537" s="262"/>
      <c r="I537" s="262"/>
      <c r="J537" s="262"/>
      <c r="K537" s="262"/>
      <c r="L537" s="262"/>
      <c r="M537" s="262"/>
      <c r="N537" s="262"/>
    </row>
    <row r="538" spans="1:14" ht="14.25" thickBot="1">
      <c r="A538" s="279" t="s">
        <v>68</v>
      </c>
      <c r="B538" s="37" t="s">
        <v>3</v>
      </c>
      <c r="C538" s="230" t="s">
        <v>4</v>
      </c>
      <c r="D538" s="230"/>
      <c r="E538" s="230"/>
      <c r="F538" s="266"/>
      <c r="G538" s="225" t="s">
        <v>5</v>
      </c>
      <c r="H538" s="266"/>
      <c r="I538" s="225" t="s">
        <v>6</v>
      </c>
      <c r="J538" s="231"/>
      <c r="K538" s="231"/>
      <c r="L538" s="231"/>
      <c r="M538" s="231"/>
      <c r="N538" s="283" t="s">
        <v>7</v>
      </c>
    </row>
    <row r="539" spans="1:14" ht="14.25" thickBot="1">
      <c r="A539" s="279"/>
      <c r="B539" s="24" t="s">
        <v>8</v>
      </c>
      <c r="C539" s="280" t="s">
        <v>9</v>
      </c>
      <c r="D539" s="232" t="s">
        <v>10</v>
      </c>
      <c r="E539" s="232" t="s">
        <v>11</v>
      </c>
      <c r="F539" s="209" t="s">
        <v>12</v>
      </c>
      <c r="G539" s="232" t="s">
        <v>13</v>
      </c>
      <c r="H539" s="232" t="s">
        <v>14</v>
      </c>
      <c r="I539" s="209" t="s">
        <v>13</v>
      </c>
      <c r="J539" s="267" t="s">
        <v>15</v>
      </c>
      <c r="K539" s="268"/>
      <c r="L539" s="269"/>
      <c r="M539" s="93" t="s">
        <v>12</v>
      </c>
      <c r="N539" s="284"/>
    </row>
    <row r="540" spans="1:14" ht="14.25" thickBot="1">
      <c r="A540" s="279"/>
      <c r="B540" s="38" t="s">
        <v>16</v>
      </c>
      <c r="C540" s="281"/>
      <c r="D540" s="270"/>
      <c r="E540" s="270"/>
      <c r="F540" s="213" t="s">
        <v>17</v>
      </c>
      <c r="G540" s="270"/>
      <c r="H540" s="270"/>
      <c r="I540" s="24" t="s">
        <v>18</v>
      </c>
      <c r="J540" s="211" t="s">
        <v>9</v>
      </c>
      <c r="K540" s="25" t="s">
        <v>10</v>
      </c>
      <c r="L540" s="211" t="s">
        <v>11</v>
      </c>
      <c r="M540" s="209" t="s">
        <v>17</v>
      </c>
      <c r="N540" s="112" t="s">
        <v>17</v>
      </c>
    </row>
    <row r="541" spans="1:14" ht="14.25" thickBot="1">
      <c r="A541" s="279"/>
      <c r="B541" s="175" t="s">
        <v>19</v>
      </c>
      <c r="C541" s="31">
        <f t="shared" ref="C541:E552" si="148">C202</f>
        <v>2194.4509869999993</v>
      </c>
      <c r="D541" s="31">
        <f t="shared" si="148"/>
        <v>22358.732596999995</v>
      </c>
      <c r="E541" s="31">
        <f t="shared" si="148"/>
        <v>19072.575855999999</v>
      </c>
      <c r="F541" s="31">
        <f t="shared" ref="F541:F592" si="149">(D541-E541)/E541*100</f>
        <v>17.229747915597937</v>
      </c>
      <c r="G541" s="31">
        <f t="shared" ref="G541:L552" si="150">G202</f>
        <v>162492</v>
      </c>
      <c r="H541" s="31">
        <f t="shared" si="150"/>
        <v>17255344.540883996</v>
      </c>
      <c r="I541" s="31">
        <f t="shared" si="150"/>
        <v>14835</v>
      </c>
      <c r="J541" s="31">
        <f t="shared" si="150"/>
        <v>1312.5929829999995</v>
      </c>
      <c r="K541" s="31">
        <f t="shared" si="150"/>
        <v>12345.225582999999</v>
      </c>
      <c r="L541" s="31">
        <f t="shared" si="150"/>
        <v>13007.186059</v>
      </c>
      <c r="M541" s="31">
        <f t="shared" ref="M541:M592" si="151">(K541-L541)/L541*100</f>
        <v>-5.0891904905286802</v>
      </c>
      <c r="N541" s="105">
        <f t="shared" ref="N541:N553" si="152">N202</f>
        <v>60.270006921896112</v>
      </c>
    </row>
    <row r="542" spans="1:14" ht="14.25" thickBot="1">
      <c r="A542" s="279"/>
      <c r="B542" s="175" t="s">
        <v>20</v>
      </c>
      <c r="C542" s="31">
        <f t="shared" si="148"/>
        <v>702.02037200000018</v>
      </c>
      <c r="D542" s="31">
        <f t="shared" si="148"/>
        <v>7376.2169749999994</v>
      </c>
      <c r="E542" s="31">
        <f t="shared" si="148"/>
        <v>4785.2380930000008</v>
      </c>
      <c r="F542" s="31">
        <f t="shared" si="149"/>
        <v>54.145244847694521</v>
      </c>
      <c r="G542" s="31">
        <f t="shared" si="150"/>
        <v>86581</v>
      </c>
      <c r="H542" s="31">
        <f t="shared" si="150"/>
        <v>1731240</v>
      </c>
      <c r="I542" s="31">
        <f t="shared" si="150"/>
        <v>8397</v>
      </c>
      <c r="J542" s="31">
        <f t="shared" si="150"/>
        <v>519.56449199999997</v>
      </c>
      <c r="K542" s="31">
        <f t="shared" si="150"/>
        <v>4392.2045339999995</v>
      </c>
      <c r="L542" s="31">
        <f t="shared" si="150"/>
        <v>4356.4144269999997</v>
      </c>
      <c r="M542" s="31">
        <f t="shared" si="151"/>
        <v>0.82154963903758571</v>
      </c>
      <c r="N542" s="105">
        <f t="shared" si="152"/>
        <v>19.883266916493621</v>
      </c>
    </row>
    <row r="543" spans="1:14" ht="14.25" thickBot="1">
      <c r="A543" s="279"/>
      <c r="B543" s="175" t="s">
        <v>21</v>
      </c>
      <c r="C543" s="31">
        <f t="shared" si="148"/>
        <v>71.726320999999899</v>
      </c>
      <c r="D543" s="31">
        <f t="shared" si="148"/>
        <v>1189.4461529999999</v>
      </c>
      <c r="E543" s="31">
        <f t="shared" si="148"/>
        <v>963.40244700000017</v>
      </c>
      <c r="F543" s="31">
        <f t="shared" si="149"/>
        <v>23.463061226789645</v>
      </c>
      <c r="G543" s="31">
        <f t="shared" si="150"/>
        <v>2451</v>
      </c>
      <c r="H543" s="31">
        <f t="shared" si="150"/>
        <v>1109182.7604399999</v>
      </c>
      <c r="I543" s="31">
        <f t="shared" si="150"/>
        <v>154</v>
      </c>
      <c r="J543" s="31">
        <f t="shared" si="150"/>
        <v>15.485070000000006</v>
      </c>
      <c r="K543" s="31">
        <f t="shared" si="150"/>
        <v>775.71580299999994</v>
      </c>
      <c r="L543" s="31">
        <f t="shared" si="150"/>
        <v>2281.5886619999997</v>
      </c>
      <c r="M543" s="31">
        <f t="shared" si="151"/>
        <v>-66.001066891697235</v>
      </c>
      <c r="N543" s="105">
        <f t="shared" si="152"/>
        <v>3.2062608004959769</v>
      </c>
    </row>
    <row r="544" spans="1:14" ht="14.25" thickBot="1">
      <c r="A544" s="279"/>
      <c r="B544" s="175" t="s">
        <v>22</v>
      </c>
      <c r="C544" s="31">
        <f t="shared" si="148"/>
        <v>38.706603000000008</v>
      </c>
      <c r="D544" s="31">
        <f t="shared" si="148"/>
        <v>327.91083600000002</v>
      </c>
      <c r="E544" s="31">
        <f t="shared" si="148"/>
        <v>281.82750499999997</v>
      </c>
      <c r="F544" s="31">
        <f t="shared" si="149"/>
        <v>16.351608761536617</v>
      </c>
      <c r="G544" s="31">
        <f t="shared" si="150"/>
        <v>41760</v>
      </c>
      <c r="H544" s="31">
        <f t="shared" si="150"/>
        <v>518381.57025999995</v>
      </c>
      <c r="I544" s="31">
        <f t="shared" si="150"/>
        <v>1332</v>
      </c>
      <c r="J544" s="31">
        <f t="shared" si="150"/>
        <v>7.2496299999999936</v>
      </c>
      <c r="K544" s="31">
        <f t="shared" si="150"/>
        <v>138.46215000000001</v>
      </c>
      <c r="L544" s="31">
        <f t="shared" si="150"/>
        <v>76.630003000000002</v>
      </c>
      <c r="M544" s="31">
        <f t="shared" si="151"/>
        <v>80.689213857919341</v>
      </c>
      <c r="N544" s="105">
        <f t="shared" si="152"/>
        <v>0.88391362389371242</v>
      </c>
    </row>
    <row r="545" spans="1:14" ht="14.25" thickBot="1">
      <c r="A545" s="279"/>
      <c r="B545" s="175" t="s">
        <v>23</v>
      </c>
      <c r="C545" s="31">
        <f t="shared" si="148"/>
        <v>8.7817420400000099</v>
      </c>
      <c r="D545" s="31">
        <f t="shared" si="148"/>
        <v>100.45394497000001</v>
      </c>
      <c r="E545" s="31">
        <f t="shared" si="148"/>
        <v>79.268880999999993</v>
      </c>
      <c r="F545" s="31">
        <f t="shared" si="149"/>
        <v>26.725574655204248</v>
      </c>
      <c r="G545" s="31">
        <f t="shared" si="150"/>
        <v>3200</v>
      </c>
      <c r="H545" s="31">
        <f t="shared" si="150"/>
        <v>355952.58517752</v>
      </c>
      <c r="I545" s="31">
        <f t="shared" si="150"/>
        <v>17</v>
      </c>
      <c r="J545" s="31">
        <f t="shared" si="150"/>
        <v>1</v>
      </c>
      <c r="K545" s="31">
        <f t="shared" si="150"/>
        <v>50.144644999999997</v>
      </c>
      <c r="L545" s="31">
        <f t="shared" si="150"/>
        <v>26.882580000000001</v>
      </c>
      <c r="M545" s="31">
        <f t="shared" si="151"/>
        <v>86.532114849095564</v>
      </c>
      <c r="N545" s="105">
        <f t="shared" si="152"/>
        <v>0.27078278844329584</v>
      </c>
    </row>
    <row r="546" spans="1:14" ht="14.25" thickBot="1">
      <c r="A546" s="279"/>
      <c r="B546" s="175" t="s">
        <v>24</v>
      </c>
      <c r="C546" s="31">
        <f t="shared" si="148"/>
        <v>-744.20846100000017</v>
      </c>
      <c r="D546" s="31">
        <f t="shared" si="148"/>
        <v>3291.2980369999996</v>
      </c>
      <c r="E546" s="31">
        <f t="shared" si="148"/>
        <v>3714.4805879999999</v>
      </c>
      <c r="F546" s="31">
        <f t="shared" si="149"/>
        <v>-11.39277863955283</v>
      </c>
      <c r="G546" s="31">
        <f t="shared" si="150"/>
        <v>7583</v>
      </c>
      <c r="H546" s="31">
        <f t="shared" si="150"/>
        <v>3048591.4564599996</v>
      </c>
      <c r="I546" s="31">
        <f t="shared" si="150"/>
        <v>494</v>
      </c>
      <c r="J546" s="31">
        <f t="shared" si="150"/>
        <v>106.22252600000003</v>
      </c>
      <c r="K546" s="31">
        <f t="shared" si="150"/>
        <v>1921.800414</v>
      </c>
      <c r="L546" s="31">
        <f t="shared" si="150"/>
        <v>1603.4252610000001</v>
      </c>
      <c r="M546" s="31">
        <f t="shared" si="151"/>
        <v>19.855939702574009</v>
      </c>
      <c r="N546" s="105">
        <f t="shared" si="152"/>
        <v>8.8719946272191237</v>
      </c>
    </row>
    <row r="547" spans="1:14" ht="14.25" thickBot="1">
      <c r="A547" s="279"/>
      <c r="B547" s="175" t="s">
        <v>25</v>
      </c>
      <c r="C547" s="31">
        <f t="shared" si="148"/>
        <v>195.46928799999989</v>
      </c>
      <c r="D547" s="31">
        <f t="shared" si="148"/>
        <v>6948.6499159999994</v>
      </c>
      <c r="E547" s="31">
        <f t="shared" si="148"/>
        <v>5189.9693980000002</v>
      </c>
      <c r="F547" s="31">
        <f t="shared" si="149"/>
        <v>33.88614427433275</v>
      </c>
      <c r="G547" s="31">
        <f t="shared" si="150"/>
        <v>2664</v>
      </c>
      <c r="H547" s="31">
        <f t="shared" si="150"/>
        <v>142731.40480999998</v>
      </c>
      <c r="I547" s="31">
        <f t="shared" si="150"/>
        <v>3776</v>
      </c>
      <c r="J547" s="31">
        <f t="shared" si="150"/>
        <v>89.112508999999875</v>
      </c>
      <c r="K547" s="31">
        <f t="shared" si="150"/>
        <v>2357.0539950000007</v>
      </c>
      <c r="L547" s="31">
        <f t="shared" si="150"/>
        <v>1995.0207290000003</v>
      </c>
      <c r="M547" s="31">
        <f t="shared" si="151"/>
        <v>18.146842322859911</v>
      </c>
      <c r="N547" s="105">
        <f t="shared" si="152"/>
        <v>18.730720836624929</v>
      </c>
    </row>
    <row r="548" spans="1:14" ht="14.25" thickBot="1">
      <c r="A548" s="279"/>
      <c r="B548" s="175" t="s">
        <v>26</v>
      </c>
      <c r="C548" s="31">
        <f t="shared" si="148"/>
        <v>276.57799299999994</v>
      </c>
      <c r="D548" s="31">
        <f t="shared" si="148"/>
        <v>2577.1783740000001</v>
      </c>
      <c r="E548" s="31">
        <f t="shared" si="148"/>
        <v>2573.4131009999992</v>
      </c>
      <c r="F548" s="31">
        <f t="shared" si="149"/>
        <v>0.14631436354069022</v>
      </c>
      <c r="G548" s="31">
        <f t="shared" si="150"/>
        <v>107763</v>
      </c>
      <c r="H548" s="31">
        <f t="shared" si="150"/>
        <v>30327880.848999422</v>
      </c>
      <c r="I548" s="31">
        <f t="shared" si="150"/>
        <v>1882</v>
      </c>
      <c r="J548" s="31">
        <f t="shared" si="150"/>
        <v>68.043594999999968</v>
      </c>
      <c r="K548" s="31">
        <f t="shared" si="150"/>
        <v>643.550568</v>
      </c>
      <c r="L548" s="31">
        <f t="shared" si="150"/>
        <v>726.76995199999999</v>
      </c>
      <c r="M548" s="31">
        <f t="shared" si="151"/>
        <v>-11.450581270041278</v>
      </c>
      <c r="N548" s="105">
        <f t="shared" si="152"/>
        <v>6.9470198172494833</v>
      </c>
    </row>
    <row r="549" spans="1:14" ht="14.25" thickBot="1">
      <c r="A549" s="279"/>
      <c r="B549" s="175" t="s">
        <v>27</v>
      </c>
      <c r="C549" s="31">
        <f t="shared" si="148"/>
        <v>8.6102229999999977</v>
      </c>
      <c r="D549" s="31">
        <f t="shared" si="148"/>
        <v>303.94094200000001</v>
      </c>
      <c r="E549" s="31">
        <f t="shared" si="148"/>
        <v>387.91845999999998</v>
      </c>
      <c r="F549" s="31">
        <f t="shared" si="149"/>
        <v>-21.648239684185171</v>
      </c>
      <c r="G549" s="31">
        <f t="shared" si="150"/>
        <v>152</v>
      </c>
      <c r="H549" s="31">
        <f t="shared" si="150"/>
        <v>114799.02972628</v>
      </c>
      <c r="I549" s="31">
        <f t="shared" si="150"/>
        <v>2</v>
      </c>
      <c r="J549" s="31">
        <f t="shared" si="150"/>
        <v>1.5874999999999999</v>
      </c>
      <c r="K549" s="31">
        <f t="shared" si="150"/>
        <v>2.0105400000000002</v>
      </c>
      <c r="L549" s="31">
        <f t="shared" si="150"/>
        <v>6.3800000000000008</v>
      </c>
      <c r="M549" s="31">
        <f t="shared" si="151"/>
        <v>-68.486833855799361</v>
      </c>
      <c r="N549" s="105">
        <f t="shared" si="152"/>
        <v>0.81930058417736662</v>
      </c>
    </row>
    <row r="550" spans="1:14" ht="14.25" thickBot="1">
      <c r="A550" s="279"/>
      <c r="B550" s="14" t="s">
        <v>28</v>
      </c>
      <c r="C550" s="31">
        <f t="shared" si="148"/>
        <v>0</v>
      </c>
      <c r="D550" s="31">
        <f t="shared" si="148"/>
        <v>122.61318799999999</v>
      </c>
      <c r="E550" s="31">
        <f t="shared" si="148"/>
        <v>121.04586399999999</v>
      </c>
      <c r="F550" s="31">
        <f t="shared" si="149"/>
        <v>1.2948183012680212</v>
      </c>
      <c r="G550" s="31">
        <f t="shared" si="150"/>
        <v>31</v>
      </c>
      <c r="H550" s="31">
        <f t="shared" si="150"/>
        <v>28923.99</v>
      </c>
      <c r="I550" s="31">
        <f t="shared" si="150"/>
        <v>0</v>
      </c>
      <c r="J550" s="31">
        <f t="shared" si="150"/>
        <v>0</v>
      </c>
      <c r="K550" s="31">
        <f t="shared" si="150"/>
        <v>0</v>
      </c>
      <c r="L550" s="31">
        <f t="shared" si="150"/>
        <v>3.6790929999999999</v>
      </c>
      <c r="M550" s="31">
        <f t="shared" si="151"/>
        <v>-100</v>
      </c>
      <c r="N550" s="105">
        <f t="shared" si="152"/>
        <v>0.33051505300740058</v>
      </c>
    </row>
    <row r="551" spans="1:14" ht="14.25" thickBot="1">
      <c r="A551" s="279"/>
      <c r="B551" s="14" t="s">
        <v>29</v>
      </c>
      <c r="C551" s="31">
        <f t="shared" si="148"/>
        <v>5.4730000000020596E-3</v>
      </c>
      <c r="D551" s="31">
        <f t="shared" si="148"/>
        <v>54.205837000000002</v>
      </c>
      <c r="E551" s="31">
        <f t="shared" si="148"/>
        <v>26.508894000000002</v>
      </c>
      <c r="F551" s="31">
        <f t="shared" si="149"/>
        <v>104.48169961372209</v>
      </c>
      <c r="G551" s="31">
        <f t="shared" si="150"/>
        <v>28</v>
      </c>
      <c r="H551" s="31">
        <f t="shared" si="150"/>
        <v>22228.565957000003</v>
      </c>
      <c r="I551" s="31">
        <f t="shared" si="150"/>
        <v>1</v>
      </c>
      <c r="J551" s="31">
        <f t="shared" si="150"/>
        <v>1.5874999999999999</v>
      </c>
      <c r="K551" s="31">
        <f t="shared" si="150"/>
        <v>2.0105400000000002</v>
      </c>
      <c r="L551" s="31">
        <f t="shared" si="150"/>
        <v>2.7</v>
      </c>
      <c r="M551" s="31">
        <f t="shared" si="151"/>
        <v>-25.53555555555555</v>
      </c>
      <c r="N551" s="105">
        <f t="shared" si="152"/>
        <v>0.14611678712216108</v>
      </c>
    </row>
    <row r="552" spans="1:14" ht="14.25" thickBot="1">
      <c r="A552" s="279"/>
      <c r="B552" s="14" t="s">
        <v>30</v>
      </c>
      <c r="C552" s="31">
        <f t="shared" si="148"/>
        <v>8.6078069999999993</v>
      </c>
      <c r="D552" s="31">
        <f t="shared" si="148"/>
        <v>124.597983</v>
      </c>
      <c r="E552" s="31">
        <f t="shared" si="148"/>
        <v>231.35936900000002</v>
      </c>
      <c r="F552" s="31">
        <f t="shared" si="149"/>
        <v>-46.145261573565236</v>
      </c>
      <c r="G552" s="31">
        <f t="shared" si="150"/>
        <v>81</v>
      </c>
      <c r="H552" s="31">
        <f t="shared" si="150"/>
        <v>61289.363772249999</v>
      </c>
      <c r="I552" s="31">
        <f t="shared" si="150"/>
        <v>1</v>
      </c>
      <c r="J552" s="31">
        <f t="shared" si="150"/>
        <v>0</v>
      </c>
      <c r="K552" s="31">
        <f t="shared" si="150"/>
        <v>0</v>
      </c>
      <c r="L552" s="31">
        <f t="shared" si="150"/>
        <v>0</v>
      </c>
      <c r="M552" s="31" t="e">
        <f t="shared" si="151"/>
        <v>#DIV/0!</v>
      </c>
      <c r="N552" s="105">
        <f t="shared" si="152"/>
        <v>0.33586524930629974</v>
      </c>
    </row>
    <row r="553" spans="1:14" ht="14.25" thickBot="1">
      <c r="A553" s="279"/>
      <c r="B553" s="35" t="s">
        <v>31</v>
      </c>
      <c r="C553" s="36">
        <f t="shared" ref="C553:L553" si="153">C541+C543+C544+C545+C546+C547+C548+C549</f>
        <v>2050.1146960399992</v>
      </c>
      <c r="D553" s="36">
        <f t="shared" si="153"/>
        <v>37097.610799969996</v>
      </c>
      <c r="E553" s="36">
        <f t="shared" si="153"/>
        <v>32262.856236</v>
      </c>
      <c r="F553" s="36">
        <f t="shared" si="149"/>
        <v>14.985513150491652</v>
      </c>
      <c r="G553" s="36">
        <f t="shared" si="153"/>
        <v>328065</v>
      </c>
      <c r="H553" s="36">
        <f t="shared" si="153"/>
        <v>52872864.196757212</v>
      </c>
      <c r="I553" s="36">
        <f t="shared" si="153"/>
        <v>22492</v>
      </c>
      <c r="J553" s="36">
        <f t="shared" si="153"/>
        <v>1601.2938129999993</v>
      </c>
      <c r="K553" s="36">
        <f t="shared" si="153"/>
        <v>18233.963697999996</v>
      </c>
      <c r="L553" s="36">
        <f t="shared" si="153"/>
        <v>19723.883245999998</v>
      </c>
      <c r="M553" s="36">
        <f t="shared" si="151"/>
        <v>-7.5538854566184739</v>
      </c>
      <c r="N553" s="111">
        <f t="shared" si="152"/>
        <v>100</v>
      </c>
    </row>
    <row r="554" spans="1:14" ht="14.25" thickBot="1">
      <c r="A554" s="279" t="s">
        <v>69</v>
      </c>
      <c r="B554" s="175" t="s">
        <v>19</v>
      </c>
      <c r="C554" s="31">
        <f t="shared" ref="C554:L565" si="154">C394</f>
        <v>1066.1967150000007</v>
      </c>
      <c r="D554" s="31">
        <f t="shared" si="154"/>
        <v>10942.459218999998</v>
      </c>
      <c r="E554" s="31">
        <f t="shared" si="154"/>
        <v>8535.0120609999994</v>
      </c>
      <c r="F554" s="31">
        <f t="shared" si="149"/>
        <v>28.206722390008338</v>
      </c>
      <c r="G554" s="31">
        <f t="shared" si="154"/>
        <v>83911</v>
      </c>
      <c r="H554" s="31">
        <f t="shared" si="154"/>
        <v>9859493.3354650047</v>
      </c>
      <c r="I554" s="31">
        <f t="shared" si="154"/>
        <v>6668</v>
      </c>
      <c r="J554" s="31">
        <f t="shared" si="154"/>
        <v>480.10209199999997</v>
      </c>
      <c r="K554" s="31">
        <f t="shared" si="154"/>
        <v>4490.4309150000008</v>
      </c>
      <c r="L554" s="31">
        <f t="shared" si="154"/>
        <v>5062.1160690000006</v>
      </c>
      <c r="M554" s="31">
        <f t="shared" si="151"/>
        <v>-11.293402723437232</v>
      </c>
      <c r="N554" s="109">
        <f t="shared" ref="N554:N566" si="155">N394</f>
        <v>55.915895063002417</v>
      </c>
    </row>
    <row r="555" spans="1:14" ht="14.25" thickBot="1">
      <c r="A555" s="279"/>
      <c r="B555" s="175" t="s">
        <v>20</v>
      </c>
      <c r="C555" s="31">
        <f t="shared" si="154"/>
        <v>382.29973999999999</v>
      </c>
      <c r="D555" s="31">
        <f t="shared" si="154"/>
        <v>3814.471074</v>
      </c>
      <c r="E555" s="31">
        <f t="shared" si="154"/>
        <v>2306.8872380000003</v>
      </c>
      <c r="F555" s="31">
        <f t="shared" si="149"/>
        <v>65.351431624678298</v>
      </c>
      <c r="G555" s="31">
        <f t="shared" si="154"/>
        <v>45117</v>
      </c>
      <c r="H555" s="31">
        <f t="shared" si="154"/>
        <v>1310160</v>
      </c>
      <c r="I555" s="31">
        <f t="shared" si="154"/>
        <v>3694</v>
      </c>
      <c r="J555" s="31">
        <f t="shared" si="154"/>
        <v>211.37359100000009</v>
      </c>
      <c r="K555" s="31">
        <f t="shared" si="154"/>
        <v>1645.8077520000002</v>
      </c>
      <c r="L555" s="31">
        <f t="shared" si="154"/>
        <v>1688.8849160000004</v>
      </c>
      <c r="M555" s="31">
        <f t="shared" si="151"/>
        <v>-2.5506275526473026</v>
      </c>
      <c r="N555" s="105">
        <f t="shared" si="155"/>
        <v>19.491922247632932</v>
      </c>
    </row>
    <row r="556" spans="1:14" ht="14.25" thickBot="1">
      <c r="A556" s="279"/>
      <c r="B556" s="175" t="s">
        <v>21</v>
      </c>
      <c r="C556" s="31">
        <f t="shared" si="154"/>
        <v>8.6966540000000361</v>
      </c>
      <c r="D556" s="31">
        <f t="shared" si="154"/>
        <v>262.99835100000001</v>
      </c>
      <c r="E556" s="31">
        <f t="shared" si="154"/>
        <v>692.45231999999987</v>
      </c>
      <c r="F556" s="31">
        <f t="shared" si="149"/>
        <v>-62.019283724834651</v>
      </c>
      <c r="G556" s="31">
        <f t="shared" si="154"/>
        <v>767</v>
      </c>
      <c r="H556" s="31">
        <f t="shared" si="154"/>
        <v>295383.52386999998</v>
      </c>
      <c r="I556" s="31">
        <f t="shared" si="154"/>
        <v>26</v>
      </c>
      <c r="J556" s="31">
        <f t="shared" si="154"/>
        <v>7.3008900000000025</v>
      </c>
      <c r="K556" s="31">
        <f t="shared" si="154"/>
        <v>43.048579000000004</v>
      </c>
      <c r="L556" s="31">
        <f t="shared" si="154"/>
        <v>491.88274899999999</v>
      </c>
      <c r="M556" s="31">
        <f t="shared" si="151"/>
        <v>-91.248203136312881</v>
      </c>
      <c r="N556" s="105">
        <f t="shared" si="155"/>
        <v>1.3439198540236916</v>
      </c>
    </row>
    <row r="557" spans="1:14" ht="14.25" thickBot="1">
      <c r="A557" s="279"/>
      <c r="B557" s="175" t="s">
        <v>22</v>
      </c>
      <c r="C557" s="31">
        <f t="shared" si="154"/>
        <v>21.473633</v>
      </c>
      <c r="D557" s="31">
        <f t="shared" si="154"/>
        <v>255.39981799999993</v>
      </c>
      <c r="E557" s="31">
        <f t="shared" si="154"/>
        <v>137.32711100000003</v>
      </c>
      <c r="F557" s="31">
        <f t="shared" si="149"/>
        <v>85.979167653210055</v>
      </c>
      <c r="G557" s="31">
        <f t="shared" si="154"/>
        <v>21702</v>
      </c>
      <c r="H557" s="31">
        <f t="shared" si="154"/>
        <v>512278.01880999986</v>
      </c>
      <c r="I557" s="31">
        <f t="shared" si="154"/>
        <v>375</v>
      </c>
      <c r="J557" s="31">
        <f t="shared" si="154"/>
        <v>9.572300000000002</v>
      </c>
      <c r="K557" s="31">
        <f t="shared" si="154"/>
        <v>61.0426</v>
      </c>
      <c r="L557" s="31">
        <f t="shared" si="154"/>
        <v>64.855091000000002</v>
      </c>
      <c r="M557" s="31">
        <f t="shared" si="151"/>
        <v>-5.8784760628891899</v>
      </c>
      <c r="N557" s="105">
        <f t="shared" si="155"/>
        <v>1.3050914000758786</v>
      </c>
    </row>
    <row r="558" spans="1:14" ht="14.25" thickBot="1">
      <c r="A558" s="279"/>
      <c r="B558" s="175" t="s">
        <v>23</v>
      </c>
      <c r="C558" s="31">
        <f t="shared" si="154"/>
        <v>1.6517999999999999</v>
      </c>
      <c r="D558" s="31">
        <f t="shared" si="154"/>
        <v>56.467547000000003</v>
      </c>
      <c r="E558" s="31">
        <f t="shared" si="154"/>
        <v>39.416320999999996</v>
      </c>
      <c r="F558" s="31">
        <f t="shared" si="149"/>
        <v>43.259303677783649</v>
      </c>
      <c r="G558" s="31">
        <f t="shared" si="154"/>
        <v>631</v>
      </c>
      <c r="H558" s="31">
        <f t="shared" si="154"/>
        <v>237811.5949</v>
      </c>
      <c r="I558" s="31">
        <f t="shared" si="154"/>
        <v>2</v>
      </c>
      <c r="J558" s="31">
        <f t="shared" si="154"/>
        <v>0</v>
      </c>
      <c r="K558" s="31">
        <f t="shared" si="154"/>
        <v>0.2</v>
      </c>
      <c r="L558" s="31">
        <f t="shared" si="154"/>
        <v>0</v>
      </c>
      <c r="M558" s="31" t="e">
        <f t="shared" si="151"/>
        <v>#DIV/0!</v>
      </c>
      <c r="N558" s="105">
        <f t="shared" si="155"/>
        <v>0.28854879596304372</v>
      </c>
    </row>
    <row r="559" spans="1:14" ht="14.25" thickBot="1">
      <c r="A559" s="279"/>
      <c r="B559" s="175" t="s">
        <v>24</v>
      </c>
      <c r="C559" s="31">
        <f t="shared" si="154"/>
        <v>98.848072999999999</v>
      </c>
      <c r="D559" s="31">
        <f t="shared" si="154"/>
        <v>1010.897455</v>
      </c>
      <c r="E559" s="31">
        <f t="shared" si="154"/>
        <v>736.97939099999996</v>
      </c>
      <c r="F559" s="31">
        <f t="shared" si="149"/>
        <v>37.167669455223624</v>
      </c>
      <c r="G559" s="31">
        <f t="shared" si="154"/>
        <v>13333</v>
      </c>
      <c r="H559" s="31">
        <f t="shared" si="154"/>
        <v>1545130.9653219997</v>
      </c>
      <c r="I559" s="31">
        <f t="shared" si="154"/>
        <v>321</v>
      </c>
      <c r="J559" s="31">
        <f t="shared" si="154"/>
        <v>88.58861899999998</v>
      </c>
      <c r="K559" s="31">
        <f t="shared" si="154"/>
        <v>372.57329999999996</v>
      </c>
      <c r="L559" s="31">
        <f t="shared" si="154"/>
        <v>327.72407499999997</v>
      </c>
      <c r="M559" s="31">
        <f t="shared" si="151"/>
        <v>13.685056552528218</v>
      </c>
      <c r="N559" s="105">
        <f t="shared" si="155"/>
        <v>5.1656793854061904</v>
      </c>
    </row>
    <row r="560" spans="1:14" ht="14.25" thickBot="1">
      <c r="A560" s="279"/>
      <c r="B560" s="175" t="s">
        <v>25</v>
      </c>
      <c r="C560" s="31">
        <f t="shared" si="154"/>
        <v>70.184399999999997</v>
      </c>
      <c r="D560" s="31">
        <f t="shared" si="154"/>
        <v>5309.1398900000004</v>
      </c>
      <c r="E560" s="31">
        <f t="shared" si="154"/>
        <v>4332.8950980000009</v>
      </c>
      <c r="F560" s="31">
        <f t="shared" si="149"/>
        <v>22.531004557452118</v>
      </c>
      <c r="G560" s="31">
        <f t="shared" si="154"/>
        <v>1229</v>
      </c>
      <c r="H560" s="31">
        <f t="shared" si="154"/>
        <v>247579.72123</v>
      </c>
      <c r="I560" s="31">
        <f t="shared" si="154"/>
        <v>2292</v>
      </c>
      <c r="J560" s="31">
        <f t="shared" si="154"/>
        <v>457.41528799999992</v>
      </c>
      <c r="K560" s="31">
        <f t="shared" si="154"/>
        <v>1276.0455129999998</v>
      </c>
      <c r="L560" s="31">
        <f t="shared" si="154"/>
        <v>1529.9491670000002</v>
      </c>
      <c r="M560" s="31">
        <f t="shared" si="151"/>
        <v>-16.59556143932986</v>
      </c>
      <c r="N560" s="105">
        <f t="shared" si="155"/>
        <v>27.129670124662336</v>
      </c>
    </row>
    <row r="561" spans="1:14" ht="14.25" thickBot="1">
      <c r="A561" s="279"/>
      <c r="B561" s="175" t="s">
        <v>26</v>
      </c>
      <c r="C561" s="31">
        <f t="shared" si="154"/>
        <v>192.20611399999987</v>
      </c>
      <c r="D561" s="31">
        <f t="shared" si="154"/>
        <v>1688.4588490000001</v>
      </c>
      <c r="E561" s="31">
        <f t="shared" si="154"/>
        <v>1587.334918</v>
      </c>
      <c r="F561" s="31">
        <f t="shared" si="149"/>
        <v>6.3706738794238564</v>
      </c>
      <c r="G561" s="31">
        <f t="shared" si="154"/>
        <v>126636</v>
      </c>
      <c r="H561" s="31">
        <f t="shared" si="154"/>
        <v>14295940.53800007</v>
      </c>
      <c r="I561" s="31">
        <f t="shared" si="154"/>
        <v>2262</v>
      </c>
      <c r="J561" s="31">
        <f t="shared" si="154"/>
        <v>64.378992999999994</v>
      </c>
      <c r="K561" s="31">
        <f t="shared" si="154"/>
        <v>470.65630300000009</v>
      </c>
      <c r="L561" s="31">
        <f t="shared" si="154"/>
        <v>517.60831799999994</v>
      </c>
      <c r="M561" s="31">
        <f t="shared" si="151"/>
        <v>-9.07095449729613</v>
      </c>
      <c r="N561" s="105">
        <f t="shared" si="155"/>
        <v>8.6280136785842085</v>
      </c>
    </row>
    <row r="562" spans="1:14" ht="14.25" thickBot="1">
      <c r="A562" s="279"/>
      <c r="B562" s="175" t="s">
        <v>27</v>
      </c>
      <c r="C562" s="31">
        <f t="shared" si="154"/>
        <v>0.115283</v>
      </c>
      <c r="D562" s="31">
        <f t="shared" si="154"/>
        <v>43.675534999999996</v>
      </c>
      <c r="E562" s="31">
        <f t="shared" si="154"/>
        <v>27.090028</v>
      </c>
      <c r="F562" s="31">
        <f t="shared" si="149"/>
        <v>61.223661341361471</v>
      </c>
      <c r="G562" s="31">
        <f t="shared" si="154"/>
        <v>28</v>
      </c>
      <c r="H562" s="31">
        <f t="shared" si="154"/>
        <v>7565.3998049999982</v>
      </c>
      <c r="I562" s="31">
        <f t="shared" si="154"/>
        <v>0</v>
      </c>
      <c r="J562" s="31">
        <f t="shared" si="154"/>
        <v>0</v>
      </c>
      <c r="K562" s="31">
        <f t="shared" si="154"/>
        <v>0</v>
      </c>
      <c r="L562" s="31">
        <f t="shared" si="154"/>
        <v>0.06</v>
      </c>
      <c r="M562" s="31">
        <f t="shared" si="151"/>
        <v>-100</v>
      </c>
      <c r="N562" s="105">
        <f t="shared" si="155"/>
        <v>0.22318169828223233</v>
      </c>
    </row>
    <row r="563" spans="1:14" ht="14.25" thickBot="1">
      <c r="A563" s="279"/>
      <c r="B563" s="14" t="s">
        <v>28</v>
      </c>
      <c r="C563" s="31">
        <f t="shared" si="154"/>
        <v>0</v>
      </c>
      <c r="D563" s="31">
        <f t="shared" si="154"/>
        <v>0</v>
      </c>
      <c r="E563" s="31">
        <f t="shared" si="154"/>
        <v>0</v>
      </c>
      <c r="F563" s="31" t="e">
        <f t="shared" si="149"/>
        <v>#DIV/0!</v>
      </c>
      <c r="G563" s="31">
        <f t="shared" si="154"/>
        <v>0</v>
      </c>
      <c r="H563" s="31">
        <f t="shared" si="154"/>
        <v>0</v>
      </c>
      <c r="I563" s="31">
        <f t="shared" si="154"/>
        <v>0</v>
      </c>
      <c r="J563" s="31">
        <f t="shared" si="154"/>
        <v>0</v>
      </c>
      <c r="K563" s="31">
        <f t="shared" si="154"/>
        <v>0</v>
      </c>
      <c r="L563" s="31">
        <f t="shared" si="154"/>
        <v>0</v>
      </c>
      <c r="M563" s="31" t="e">
        <f t="shared" si="151"/>
        <v>#DIV/0!</v>
      </c>
      <c r="N563" s="105">
        <f t="shared" si="155"/>
        <v>0</v>
      </c>
    </row>
    <row r="564" spans="1:14" ht="14.25" thickBot="1">
      <c r="A564" s="279"/>
      <c r="B564" s="14" t="s">
        <v>29</v>
      </c>
      <c r="C564" s="31">
        <f t="shared" si="154"/>
        <v>9.9059999999999999E-3</v>
      </c>
      <c r="D564" s="31">
        <f t="shared" si="154"/>
        <v>7.2727359999999992</v>
      </c>
      <c r="E564" s="31">
        <f t="shared" si="154"/>
        <v>6.1534770000000005</v>
      </c>
      <c r="F564" s="31">
        <f t="shared" si="149"/>
        <v>18.189049865628792</v>
      </c>
      <c r="G564" s="31">
        <f t="shared" si="154"/>
        <v>5</v>
      </c>
      <c r="H564" s="31">
        <f t="shared" si="154"/>
        <v>3767.4720000000002</v>
      </c>
      <c r="I564" s="31">
        <f t="shared" si="154"/>
        <v>0</v>
      </c>
      <c r="J564" s="31">
        <f t="shared" si="154"/>
        <v>0</v>
      </c>
      <c r="K564" s="31">
        <f t="shared" si="154"/>
        <v>0</v>
      </c>
      <c r="L564" s="31">
        <f t="shared" si="154"/>
        <v>0</v>
      </c>
      <c r="M564" s="31" t="e">
        <f t="shared" si="151"/>
        <v>#DIV/0!</v>
      </c>
      <c r="N564" s="105">
        <f t="shared" si="155"/>
        <v>3.716363340800128E-2</v>
      </c>
    </row>
    <row r="565" spans="1:14" ht="14.25" thickBot="1">
      <c r="A565" s="279"/>
      <c r="B565" s="14" t="s">
        <v>30</v>
      </c>
      <c r="C565" s="31">
        <f t="shared" si="154"/>
        <v>0</v>
      </c>
      <c r="D565" s="31">
        <f t="shared" si="154"/>
        <v>36.297421999999997</v>
      </c>
      <c r="E565" s="31">
        <f t="shared" si="154"/>
        <v>19.570240999999999</v>
      </c>
      <c r="F565" s="31">
        <f t="shared" si="149"/>
        <v>85.472534548756954</v>
      </c>
      <c r="G565" s="31">
        <f t="shared" si="154"/>
        <v>22</v>
      </c>
      <c r="H565" s="31">
        <f t="shared" si="154"/>
        <v>3673.3278050000004</v>
      </c>
      <c r="I565" s="31">
        <f t="shared" si="154"/>
        <v>0</v>
      </c>
      <c r="J565" s="31">
        <f t="shared" si="154"/>
        <v>0</v>
      </c>
      <c r="K565" s="31">
        <f t="shared" si="154"/>
        <v>0</v>
      </c>
      <c r="L565" s="31">
        <f t="shared" si="154"/>
        <v>0</v>
      </c>
      <c r="M565" s="31" t="e">
        <f t="shared" si="151"/>
        <v>#DIV/0!</v>
      </c>
      <c r="N565" s="105">
        <f t="shared" si="155"/>
        <v>0.18547958909322718</v>
      </c>
    </row>
    <row r="566" spans="1:14" ht="14.25" thickBot="1">
      <c r="A566" s="279"/>
      <c r="B566" s="35" t="s">
        <v>31</v>
      </c>
      <c r="C566" s="36">
        <f t="shared" ref="C566:L566" si="156">C554+C556+C557+C558+C559+C560+C561+C562</f>
        <v>1459.3726720000011</v>
      </c>
      <c r="D566" s="36">
        <f t="shared" si="156"/>
        <v>19569.496663999998</v>
      </c>
      <c r="E566" s="36">
        <f t="shared" si="156"/>
        <v>16088.507248000004</v>
      </c>
      <c r="F566" s="36">
        <f t="shared" si="149"/>
        <v>21.636497173674854</v>
      </c>
      <c r="G566" s="36">
        <f t="shared" si="156"/>
        <v>248237</v>
      </c>
      <c r="H566" s="36">
        <f t="shared" si="156"/>
        <v>27001183.097402073</v>
      </c>
      <c r="I566" s="36">
        <f t="shared" si="156"/>
        <v>11946</v>
      </c>
      <c r="J566" s="36">
        <f t="shared" si="156"/>
        <v>1107.3581819999997</v>
      </c>
      <c r="K566" s="36">
        <f t="shared" si="156"/>
        <v>6713.9972100000005</v>
      </c>
      <c r="L566" s="36">
        <f t="shared" si="156"/>
        <v>7994.195469000002</v>
      </c>
      <c r="M566" s="36">
        <f t="shared" si="151"/>
        <v>-16.01409752819244</v>
      </c>
      <c r="N566" s="111">
        <f t="shared" si="155"/>
        <v>100</v>
      </c>
    </row>
    <row r="567" spans="1:14">
      <c r="A567" s="235" t="s">
        <v>70</v>
      </c>
      <c r="B567" s="175" t="s">
        <v>19</v>
      </c>
      <c r="C567" s="31">
        <f t="shared" ref="C567:L578" si="157">C519</f>
        <v>795.387156</v>
      </c>
      <c r="D567" s="31">
        <f t="shared" si="157"/>
        <v>8027.4393169999994</v>
      </c>
      <c r="E567" s="31">
        <f t="shared" si="157"/>
        <v>6852.3877099999982</v>
      </c>
      <c r="F567" s="31">
        <f t="shared" si="149"/>
        <v>17.148060745091751</v>
      </c>
      <c r="G567" s="31">
        <f t="shared" si="157"/>
        <v>64425</v>
      </c>
      <c r="H567" s="31">
        <f t="shared" si="157"/>
        <v>7351122.494756002</v>
      </c>
      <c r="I567" s="31">
        <f t="shared" si="157"/>
        <v>4461</v>
      </c>
      <c r="J567" s="31">
        <f t="shared" si="157"/>
        <v>451.62656299999975</v>
      </c>
      <c r="K567" s="31">
        <f t="shared" si="157"/>
        <v>3026.8545509999999</v>
      </c>
      <c r="L567" s="31">
        <f t="shared" si="157"/>
        <v>3598.5019079999997</v>
      </c>
      <c r="M567" s="31">
        <f t="shared" si="151"/>
        <v>-15.885703873857718</v>
      </c>
      <c r="N567" s="109">
        <f t="shared" ref="N567:N579" si="158">N519</f>
        <v>50.086481579478892</v>
      </c>
    </row>
    <row r="568" spans="1:14">
      <c r="A568" s="235"/>
      <c r="B568" s="175" t="s">
        <v>20</v>
      </c>
      <c r="C568" s="31">
        <f t="shared" si="157"/>
        <v>289.69865699999991</v>
      </c>
      <c r="D568" s="31">
        <f t="shared" si="157"/>
        <v>2877.9482259999995</v>
      </c>
      <c r="E568" s="31">
        <f t="shared" si="157"/>
        <v>2040.8770360000001</v>
      </c>
      <c r="F568" s="31">
        <f t="shared" si="149"/>
        <v>41.015268202566979</v>
      </c>
      <c r="G568" s="31">
        <f t="shared" si="157"/>
        <v>35368</v>
      </c>
      <c r="H568" s="31">
        <f t="shared" si="157"/>
        <v>707140</v>
      </c>
      <c r="I568" s="31">
        <f t="shared" si="157"/>
        <v>2514</v>
      </c>
      <c r="J568" s="31">
        <f t="shared" si="157"/>
        <v>158.70135699999994</v>
      </c>
      <c r="K568" s="31">
        <f t="shared" si="157"/>
        <v>1132.7142759999999</v>
      </c>
      <c r="L568" s="31">
        <f t="shared" si="157"/>
        <v>1307.980671</v>
      </c>
      <c r="M568" s="31">
        <f t="shared" si="151"/>
        <v>-13.399769498581534</v>
      </c>
      <c r="N568" s="105">
        <f t="shared" si="158"/>
        <v>17.956697661105839</v>
      </c>
    </row>
    <row r="569" spans="1:14">
      <c r="A569" s="235"/>
      <c r="B569" s="175" t="s">
        <v>21</v>
      </c>
      <c r="C569" s="31">
        <f t="shared" si="157"/>
        <v>10.286263000000021</v>
      </c>
      <c r="D569" s="31">
        <f t="shared" si="157"/>
        <v>257.81017700000001</v>
      </c>
      <c r="E569" s="31">
        <f t="shared" si="157"/>
        <v>608.92972800000007</v>
      </c>
      <c r="F569" s="31">
        <f t="shared" si="149"/>
        <v>-57.661752227672494</v>
      </c>
      <c r="G569" s="31">
        <f t="shared" si="157"/>
        <v>1022</v>
      </c>
      <c r="H569" s="31">
        <f t="shared" si="157"/>
        <v>308741.62827099999</v>
      </c>
      <c r="I569" s="31">
        <f t="shared" si="157"/>
        <v>38</v>
      </c>
      <c r="J569" s="31">
        <f t="shared" si="157"/>
        <v>2.9630649999999967</v>
      </c>
      <c r="K569" s="31">
        <f t="shared" si="157"/>
        <v>62.133224999999996</v>
      </c>
      <c r="L569" s="31">
        <f t="shared" si="157"/>
        <v>448.84692799999993</v>
      </c>
      <c r="M569" s="31">
        <f t="shared" si="151"/>
        <v>-86.157145983630301</v>
      </c>
      <c r="N569" s="105">
        <f t="shared" si="158"/>
        <v>1.6085832818401729</v>
      </c>
    </row>
    <row r="570" spans="1:14">
      <c r="A570" s="235"/>
      <c r="B570" s="175" t="s">
        <v>22</v>
      </c>
      <c r="C570" s="31">
        <f t="shared" si="157"/>
        <v>35.542440999999997</v>
      </c>
      <c r="D570" s="31">
        <f t="shared" si="157"/>
        <v>584.36319099999992</v>
      </c>
      <c r="E570" s="31">
        <f t="shared" si="157"/>
        <v>406.289804</v>
      </c>
      <c r="F570" s="31">
        <f t="shared" si="149"/>
        <v>43.829154767565839</v>
      </c>
      <c r="G570" s="31">
        <f t="shared" si="157"/>
        <v>33004</v>
      </c>
      <c r="H570" s="31">
        <f t="shared" si="157"/>
        <v>1507967.8931500001</v>
      </c>
      <c r="I570" s="31">
        <f t="shared" si="157"/>
        <v>1722</v>
      </c>
      <c r="J570" s="31">
        <f t="shared" si="157"/>
        <v>22.086021999999996</v>
      </c>
      <c r="K570" s="31">
        <f t="shared" si="157"/>
        <v>280.02479800000003</v>
      </c>
      <c r="L570" s="31">
        <f t="shared" si="157"/>
        <v>272.392583</v>
      </c>
      <c r="M570" s="31">
        <f t="shared" si="151"/>
        <v>2.8019173341441643</v>
      </c>
      <c r="N570" s="105">
        <f t="shared" si="158"/>
        <v>3.6460812777199854</v>
      </c>
    </row>
    <row r="571" spans="1:14">
      <c r="A571" s="235"/>
      <c r="B571" s="175" t="s">
        <v>23</v>
      </c>
      <c r="C571" s="31">
        <f t="shared" si="157"/>
        <v>1.269906</v>
      </c>
      <c r="D571" s="31">
        <f t="shared" si="157"/>
        <v>17.731560000000002</v>
      </c>
      <c r="E571" s="31">
        <f t="shared" si="157"/>
        <v>13.509385</v>
      </c>
      <c r="F571" s="31">
        <f t="shared" si="149"/>
        <v>31.253643300564772</v>
      </c>
      <c r="G571" s="31">
        <f t="shared" si="157"/>
        <v>618</v>
      </c>
      <c r="H571" s="31">
        <f t="shared" si="157"/>
        <v>15493.57</v>
      </c>
      <c r="I571" s="31">
        <f t="shared" si="157"/>
        <v>0</v>
      </c>
      <c r="J571" s="31">
        <f t="shared" si="157"/>
        <v>0</v>
      </c>
      <c r="K571" s="31">
        <f t="shared" si="157"/>
        <v>0</v>
      </c>
      <c r="L571" s="31">
        <f t="shared" si="157"/>
        <v>0</v>
      </c>
      <c r="M571" s="31" t="e">
        <f t="shared" si="151"/>
        <v>#DIV/0!</v>
      </c>
      <c r="N571" s="105">
        <f t="shared" si="158"/>
        <v>0.11063446489525483</v>
      </c>
    </row>
    <row r="572" spans="1:14">
      <c r="A572" s="235"/>
      <c r="B572" s="175" t="s">
        <v>24</v>
      </c>
      <c r="C572" s="31">
        <f t="shared" si="157"/>
        <v>72.625230000000002</v>
      </c>
      <c r="D572" s="31">
        <f t="shared" si="157"/>
        <v>1030.4039009999999</v>
      </c>
      <c r="E572" s="31">
        <f t="shared" si="157"/>
        <v>451.58563900000001</v>
      </c>
      <c r="F572" s="31">
        <f t="shared" si="149"/>
        <v>128.17463887508606</v>
      </c>
      <c r="G572" s="31">
        <f t="shared" si="157"/>
        <v>2117</v>
      </c>
      <c r="H572" s="31">
        <f t="shared" si="157"/>
        <v>632308.38579700014</v>
      </c>
      <c r="I572" s="31">
        <f t="shared" si="157"/>
        <v>81</v>
      </c>
      <c r="J572" s="31">
        <f t="shared" si="157"/>
        <v>3.3720280000000717</v>
      </c>
      <c r="K572" s="31">
        <f t="shared" si="157"/>
        <v>735.06522100000007</v>
      </c>
      <c r="L572" s="31">
        <f t="shared" si="157"/>
        <v>303.93397699999997</v>
      </c>
      <c r="M572" s="31">
        <f t="shared" si="151"/>
        <v>141.85029533568738</v>
      </c>
      <c r="N572" s="105">
        <f t="shared" si="158"/>
        <v>6.4291119457689074</v>
      </c>
    </row>
    <row r="573" spans="1:14">
      <c r="A573" s="235"/>
      <c r="B573" s="175" t="s">
        <v>25</v>
      </c>
      <c r="C573" s="31">
        <f t="shared" si="157"/>
        <v>18.28528</v>
      </c>
      <c r="D573" s="31">
        <f t="shared" si="157"/>
        <v>4547.007568</v>
      </c>
      <c r="E573" s="31">
        <f t="shared" si="157"/>
        <v>3830.8202209999999</v>
      </c>
      <c r="F573" s="31">
        <f t="shared" si="149"/>
        <v>18.695404787569121</v>
      </c>
      <c r="G573" s="31">
        <f t="shared" si="157"/>
        <v>1220</v>
      </c>
      <c r="H573" s="31">
        <f t="shared" si="157"/>
        <v>404510.45887900004</v>
      </c>
      <c r="I573" s="31">
        <f t="shared" si="157"/>
        <v>1736</v>
      </c>
      <c r="J573" s="31">
        <f t="shared" si="157"/>
        <v>262.42271499999998</v>
      </c>
      <c r="K573" s="31">
        <f t="shared" si="157"/>
        <v>1511.313161</v>
      </c>
      <c r="L573" s="31">
        <f t="shared" si="157"/>
        <v>1623.8823</v>
      </c>
      <c r="M573" s="31">
        <f t="shared" si="151"/>
        <v>-6.9320996355462432</v>
      </c>
      <c r="N573" s="105">
        <f t="shared" si="158"/>
        <v>28.370642468026162</v>
      </c>
    </row>
    <row r="574" spans="1:14">
      <c r="A574" s="235"/>
      <c r="B574" s="175" t="s">
        <v>26</v>
      </c>
      <c r="C574" s="31">
        <f t="shared" si="157"/>
        <v>88.015477000000104</v>
      </c>
      <c r="D574" s="31">
        <f t="shared" si="157"/>
        <v>1535.5070969999999</v>
      </c>
      <c r="E574" s="31">
        <f t="shared" si="157"/>
        <v>1398.3983019999996</v>
      </c>
      <c r="F574" s="31">
        <f t="shared" si="149"/>
        <v>9.8047026232730907</v>
      </c>
      <c r="G574" s="31">
        <f t="shared" si="157"/>
        <v>53878</v>
      </c>
      <c r="H574" s="31">
        <f t="shared" si="157"/>
        <v>10663434.990400037</v>
      </c>
      <c r="I574" s="31">
        <f t="shared" si="157"/>
        <v>1365</v>
      </c>
      <c r="J574" s="31">
        <f t="shared" si="157"/>
        <v>24.40214599999997</v>
      </c>
      <c r="K574" s="31">
        <f t="shared" si="157"/>
        <v>552.56806999999992</v>
      </c>
      <c r="L574" s="31">
        <f t="shared" si="157"/>
        <v>207.91573100000002</v>
      </c>
      <c r="M574" s="31">
        <f t="shared" si="151"/>
        <v>165.76539800155854</v>
      </c>
      <c r="N574" s="105">
        <f t="shared" si="158"/>
        <v>9.5806576533289309</v>
      </c>
    </row>
    <row r="575" spans="1:14">
      <c r="A575" s="235"/>
      <c r="B575" s="175" t="s">
        <v>27</v>
      </c>
      <c r="C575" s="31">
        <f t="shared" si="157"/>
        <v>0</v>
      </c>
      <c r="D575" s="31">
        <f t="shared" si="157"/>
        <v>26.894745</v>
      </c>
      <c r="E575" s="31">
        <f t="shared" si="157"/>
        <v>57.338018999999996</v>
      </c>
      <c r="F575" s="31">
        <f t="shared" si="149"/>
        <v>-53.094394488934114</v>
      </c>
      <c r="G575" s="31">
        <f t="shared" si="157"/>
        <v>45</v>
      </c>
      <c r="H575" s="31">
        <f t="shared" si="157"/>
        <v>3958.5422729999996</v>
      </c>
      <c r="I575" s="31">
        <f t="shared" si="157"/>
        <v>0</v>
      </c>
      <c r="J575" s="31">
        <f t="shared" si="157"/>
        <v>0</v>
      </c>
      <c r="K575" s="31">
        <f t="shared" si="157"/>
        <v>0</v>
      </c>
      <c r="L575" s="31">
        <f t="shared" si="157"/>
        <v>0</v>
      </c>
      <c r="M575" s="31" t="e">
        <f t="shared" si="151"/>
        <v>#DIV/0!</v>
      </c>
      <c r="N575" s="105">
        <f t="shared" si="158"/>
        <v>0.16780732894169098</v>
      </c>
    </row>
    <row r="576" spans="1:14">
      <c r="A576" s="235"/>
      <c r="B576" s="14" t="s">
        <v>28</v>
      </c>
      <c r="C576" s="31">
        <f t="shared" si="157"/>
        <v>0</v>
      </c>
      <c r="D576" s="31">
        <f t="shared" si="157"/>
        <v>0</v>
      </c>
      <c r="E576" s="31">
        <f t="shared" si="157"/>
        <v>0</v>
      </c>
      <c r="F576" s="31" t="e">
        <f t="shared" si="149"/>
        <v>#DIV/0!</v>
      </c>
      <c r="G576" s="31">
        <f t="shared" si="157"/>
        <v>0</v>
      </c>
      <c r="H576" s="31">
        <f t="shared" si="157"/>
        <v>0</v>
      </c>
      <c r="I576" s="31">
        <f t="shared" si="157"/>
        <v>0</v>
      </c>
      <c r="J576" s="31">
        <f t="shared" si="157"/>
        <v>0</v>
      </c>
      <c r="K576" s="31">
        <f t="shared" si="157"/>
        <v>0</v>
      </c>
      <c r="L576" s="31">
        <f t="shared" si="157"/>
        <v>0</v>
      </c>
      <c r="M576" s="31" t="e">
        <f t="shared" si="151"/>
        <v>#DIV/0!</v>
      </c>
      <c r="N576" s="105">
        <f t="shared" si="158"/>
        <v>0</v>
      </c>
    </row>
    <row r="577" spans="1:14">
      <c r="A577" s="235"/>
      <c r="B577" s="14" t="s">
        <v>29</v>
      </c>
      <c r="C577" s="31">
        <f t="shared" si="157"/>
        <v>0</v>
      </c>
      <c r="D577" s="31">
        <f t="shared" si="157"/>
        <v>3.575472</v>
      </c>
      <c r="E577" s="31">
        <f t="shared" si="157"/>
        <v>28.354517999999999</v>
      </c>
      <c r="F577" s="31">
        <f t="shared" si="149"/>
        <v>-87.390115395366621</v>
      </c>
      <c r="G577" s="31">
        <f t="shared" si="157"/>
        <v>2</v>
      </c>
      <c r="H577" s="31">
        <f t="shared" si="157"/>
        <v>1331.21</v>
      </c>
      <c r="I577" s="31">
        <f t="shared" si="157"/>
        <v>0</v>
      </c>
      <c r="J577" s="31">
        <f t="shared" si="157"/>
        <v>0</v>
      </c>
      <c r="K577" s="31">
        <f t="shared" si="157"/>
        <v>0</v>
      </c>
      <c r="L577" s="31">
        <f t="shared" si="157"/>
        <v>0</v>
      </c>
      <c r="M577" s="31" t="e">
        <f t="shared" si="151"/>
        <v>#DIV/0!</v>
      </c>
      <c r="N577" s="105">
        <f t="shared" si="158"/>
        <v>2.230883416168496E-2</v>
      </c>
    </row>
    <row r="578" spans="1:14">
      <c r="A578" s="235"/>
      <c r="B578" s="14" t="s">
        <v>30</v>
      </c>
      <c r="C578" s="31">
        <f t="shared" si="157"/>
        <v>0</v>
      </c>
      <c r="D578" s="31">
        <f t="shared" si="157"/>
        <v>23.050819000000001</v>
      </c>
      <c r="E578" s="31">
        <f t="shared" si="157"/>
        <v>27.651485999999998</v>
      </c>
      <c r="F578" s="31">
        <f t="shared" si="149"/>
        <v>-16.638046143342887</v>
      </c>
      <c r="G578" s="31">
        <f t="shared" si="157"/>
        <v>34</v>
      </c>
      <c r="H578" s="31">
        <f t="shared" si="157"/>
        <v>2296.2322729999996</v>
      </c>
      <c r="I578" s="31">
        <f t="shared" si="157"/>
        <v>0</v>
      </c>
      <c r="J578" s="31">
        <f t="shared" si="157"/>
        <v>0</v>
      </c>
      <c r="K578" s="31">
        <f t="shared" si="157"/>
        <v>0</v>
      </c>
      <c r="L578" s="31">
        <f t="shared" si="157"/>
        <v>0</v>
      </c>
      <c r="M578" s="31" t="e">
        <f t="shared" si="151"/>
        <v>#DIV/0!</v>
      </c>
      <c r="N578" s="105">
        <f t="shared" si="158"/>
        <v>0.14382350032723423</v>
      </c>
    </row>
    <row r="579" spans="1:14" ht="14.25" thickBot="1">
      <c r="A579" s="220"/>
      <c r="B579" s="35" t="s">
        <v>31</v>
      </c>
      <c r="C579" s="36">
        <f t="shared" ref="C579:L579" si="159">C567+C569+C570+C571+C572+C573+C574+C575</f>
        <v>1021.4117530000001</v>
      </c>
      <c r="D579" s="36">
        <f t="shared" si="159"/>
        <v>16027.157555999998</v>
      </c>
      <c r="E579" s="36">
        <f t="shared" si="159"/>
        <v>13619.258807999999</v>
      </c>
      <c r="F579" s="36">
        <f t="shared" si="149"/>
        <v>17.680101259149225</v>
      </c>
      <c r="G579" s="36">
        <f t="shared" si="159"/>
        <v>156329</v>
      </c>
      <c r="H579" s="36">
        <f t="shared" si="159"/>
        <v>20887537.96352604</v>
      </c>
      <c r="I579" s="36">
        <f t="shared" si="159"/>
        <v>9403</v>
      </c>
      <c r="J579" s="36">
        <f t="shared" si="159"/>
        <v>766.87253899999985</v>
      </c>
      <c r="K579" s="36">
        <f t="shared" si="159"/>
        <v>6167.9590260000004</v>
      </c>
      <c r="L579" s="36">
        <f t="shared" si="159"/>
        <v>6455.4734269999999</v>
      </c>
      <c r="M579" s="36">
        <f t="shared" si="151"/>
        <v>-4.4538081405071122</v>
      </c>
      <c r="N579" s="111">
        <f t="shared" si="158"/>
        <v>100</v>
      </c>
    </row>
    <row r="580" spans="1:14" ht="14.25" thickBot="1">
      <c r="A580" s="263" t="s">
        <v>49</v>
      </c>
      <c r="B580" s="176" t="s">
        <v>19</v>
      </c>
      <c r="C580" s="32">
        <f t="shared" ref="C580:L591" si="160">C541+C554+C567</f>
        <v>4056.034858</v>
      </c>
      <c r="D580" s="32">
        <f t="shared" si="160"/>
        <v>41328.631132999988</v>
      </c>
      <c r="E580" s="32">
        <f t="shared" si="160"/>
        <v>34459.975626999993</v>
      </c>
      <c r="F580" s="32">
        <f t="shared" si="149"/>
        <v>19.932270354301366</v>
      </c>
      <c r="G580" s="32">
        <f t="shared" si="160"/>
        <v>310828</v>
      </c>
      <c r="H580" s="32">
        <f t="shared" si="160"/>
        <v>34465960.371105</v>
      </c>
      <c r="I580" s="32">
        <f t="shared" si="160"/>
        <v>25964</v>
      </c>
      <c r="J580" s="32">
        <f t="shared" si="160"/>
        <v>2244.3216379999994</v>
      </c>
      <c r="K580" s="32">
        <f t="shared" si="160"/>
        <v>19862.511049000001</v>
      </c>
      <c r="L580" s="32">
        <f t="shared" si="160"/>
        <v>21667.804035999998</v>
      </c>
      <c r="M580" s="32">
        <f t="shared" si="151"/>
        <v>-8.331684115291937</v>
      </c>
      <c r="N580" s="109">
        <f>D580/D592*100</f>
        <v>56.85267073220497</v>
      </c>
    </row>
    <row r="581" spans="1:14" ht="14.25" thickBot="1">
      <c r="A581" s="263"/>
      <c r="B581" s="175" t="s">
        <v>20</v>
      </c>
      <c r="C581" s="31">
        <f t="shared" si="160"/>
        <v>1374.018769</v>
      </c>
      <c r="D581" s="31">
        <f t="shared" si="160"/>
        <v>14068.636275000001</v>
      </c>
      <c r="E581" s="31">
        <f t="shared" si="160"/>
        <v>9133.002367000001</v>
      </c>
      <c r="F581" s="31">
        <f t="shared" si="149"/>
        <v>54.041745634861272</v>
      </c>
      <c r="G581" s="31">
        <f t="shared" si="160"/>
        <v>167066</v>
      </c>
      <c r="H581" s="31">
        <f t="shared" si="160"/>
        <v>3748540</v>
      </c>
      <c r="I581" s="31">
        <f t="shared" si="160"/>
        <v>14605</v>
      </c>
      <c r="J581" s="31">
        <f t="shared" si="160"/>
        <v>889.63943999999992</v>
      </c>
      <c r="K581" s="31">
        <f t="shared" si="160"/>
        <v>7170.7265619999989</v>
      </c>
      <c r="L581" s="31">
        <f t="shared" si="160"/>
        <v>7353.2800140000008</v>
      </c>
      <c r="M581" s="31">
        <f t="shared" si="151"/>
        <v>-2.4826125436871185</v>
      </c>
      <c r="N581" s="105">
        <f>D581/D592*100</f>
        <v>19.353158424719169</v>
      </c>
    </row>
    <row r="582" spans="1:14" ht="14.25" thickBot="1">
      <c r="A582" s="263"/>
      <c r="B582" s="175" t="s">
        <v>21</v>
      </c>
      <c r="C582" s="31">
        <f t="shared" si="160"/>
        <v>90.709237999999957</v>
      </c>
      <c r="D582" s="31">
        <f t="shared" si="160"/>
        <v>1710.2546809999999</v>
      </c>
      <c r="E582" s="31">
        <f t="shared" si="160"/>
        <v>2264.7844949999999</v>
      </c>
      <c r="F582" s="31">
        <f t="shared" si="149"/>
        <v>-24.484882125616991</v>
      </c>
      <c r="G582" s="31">
        <f t="shared" si="160"/>
        <v>4240</v>
      </c>
      <c r="H582" s="31">
        <f t="shared" si="160"/>
        <v>1713307.9125809998</v>
      </c>
      <c r="I582" s="31">
        <f t="shared" si="160"/>
        <v>218</v>
      </c>
      <c r="J582" s="31">
        <f t="shared" si="160"/>
        <v>25.749025000000007</v>
      </c>
      <c r="K582" s="31">
        <f t="shared" si="160"/>
        <v>880.89760699999999</v>
      </c>
      <c r="L582" s="31">
        <f t="shared" si="160"/>
        <v>3222.3183389999995</v>
      </c>
      <c r="M582" s="31">
        <f t="shared" si="151"/>
        <v>-72.66261385976614</v>
      </c>
      <c r="N582" s="105">
        <f>D582/D592*100</f>
        <v>2.3526679587862569</v>
      </c>
    </row>
    <row r="583" spans="1:14" ht="14.25" thickBot="1">
      <c r="A583" s="263"/>
      <c r="B583" s="175" t="s">
        <v>22</v>
      </c>
      <c r="C583" s="31">
        <f t="shared" si="160"/>
        <v>95.722677000000004</v>
      </c>
      <c r="D583" s="31">
        <f t="shared" si="160"/>
        <v>1167.6738449999998</v>
      </c>
      <c r="E583" s="31">
        <f t="shared" si="160"/>
        <v>825.44442000000004</v>
      </c>
      <c r="F583" s="31">
        <f t="shared" si="149"/>
        <v>41.460020409369264</v>
      </c>
      <c r="G583" s="31">
        <f t="shared" si="160"/>
        <v>96466</v>
      </c>
      <c r="H583" s="31">
        <f t="shared" si="160"/>
        <v>2538627.4822199997</v>
      </c>
      <c r="I583" s="31">
        <f t="shared" si="160"/>
        <v>3429</v>
      </c>
      <c r="J583" s="31">
        <f t="shared" si="160"/>
        <v>38.907951999999995</v>
      </c>
      <c r="K583" s="31">
        <f t="shared" si="160"/>
        <v>479.52954800000003</v>
      </c>
      <c r="L583" s="31">
        <f t="shared" si="160"/>
        <v>413.87767700000001</v>
      </c>
      <c r="M583" s="31">
        <f t="shared" si="151"/>
        <v>15.862626724852335</v>
      </c>
      <c r="N583" s="105">
        <f>D583/D592*100</f>
        <v>1.6062805569039398</v>
      </c>
    </row>
    <row r="584" spans="1:14" ht="14.25" thickBot="1">
      <c r="A584" s="263"/>
      <c r="B584" s="175" t="s">
        <v>23</v>
      </c>
      <c r="C584" s="31">
        <f t="shared" si="160"/>
        <v>11.70344804000001</v>
      </c>
      <c r="D584" s="31">
        <f t="shared" si="160"/>
        <v>174.65305197000001</v>
      </c>
      <c r="E584" s="31">
        <f t="shared" si="160"/>
        <v>132.19458699999998</v>
      </c>
      <c r="F584" s="31">
        <f t="shared" si="149"/>
        <v>32.118156978696888</v>
      </c>
      <c r="G584" s="31">
        <f t="shared" si="160"/>
        <v>4449</v>
      </c>
      <c r="H584" s="31">
        <f t="shared" si="160"/>
        <v>609257.75007751992</v>
      </c>
      <c r="I584" s="31">
        <f t="shared" si="160"/>
        <v>19</v>
      </c>
      <c r="J584" s="31">
        <f t="shared" si="160"/>
        <v>1</v>
      </c>
      <c r="K584" s="31">
        <f t="shared" si="160"/>
        <v>50.344645</v>
      </c>
      <c r="L584" s="31">
        <f t="shared" si="160"/>
        <v>26.882580000000001</v>
      </c>
      <c r="M584" s="31">
        <f t="shared" si="151"/>
        <v>87.276091059712272</v>
      </c>
      <c r="N584" s="105">
        <f>D584/D592*100</f>
        <v>0.24025698852862837</v>
      </c>
    </row>
    <row r="585" spans="1:14" ht="14.25" thickBot="1">
      <c r="A585" s="263"/>
      <c r="B585" s="175" t="s">
        <v>24</v>
      </c>
      <c r="C585" s="31">
        <f t="shared" si="160"/>
        <v>-572.73515800000018</v>
      </c>
      <c r="D585" s="31">
        <f t="shared" si="160"/>
        <v>5332.5993929999995</v>
      </c>
      <c r="E585" s="31">
        <f t="shared" si="160"/>
        <v>4903.0456180000001</v>
      </c>
      <c r="F585" s="31">
        <f t="shared" si="149"/>
        <v>8.7609581567633583</v>
      </c>
      <c r="G585" s="31">
        <f t="shared" si="160"/>
        <v>23033</v>
      </c>
      <c r="H585" s="31">
        <f t="shared" si="160"/>
        <v>5226030.8075789995</v>
      </c>
      <c r="I585" s="31">
        <f t="shared" si="160"/>
        <v>896</v>
      </c>
      <c r="J585" s="31">
        <f t="shared" si="160"/>
        <v>198.1831730000001</v>
      </c>
      <c r="K585" s="31">
        <f t="shared" si="160"/>
        <v>3029.4389350000001</v>
      </c>
      <c r="L585" s="31">
        <f t="shared" si="160"/>
        <v>2235.0833130000001</v>
      </c>
      <c r="M585" s="31">
        <f t="shared" si="151"/>
        <v>35.540313749369396</v>
      </c>
      <c r="N585" s="105">
        <f>D585/D592*100</f>
        <v>7.3356534955475103</v>
      </c>
    </row>
    <row r="586" spans="1:14" ht="14.25" thickBot="1">
      <c r="A586" s="263"/>
      <c r="B586" s="175" t="s">
        <v>25</v>
      </c>
      <c r="C586" s="31">
        <f t="shared" si="160"/>
        <v>283.93896799999987</v>
      </c>
      <c r="D586" s="31">
        <f t="shared" si="160"/>
        <v>16804.797374000002</v>
      </c>
      <c r="E586" s="31">
        <f t="shared" si="160"/>
        <v>13353.684717000002</v>
      </c>
      <c r="F586" s="31">
        <f t="shared" si="149"/>
        <v>25.84389799623273</v>
      </c>
      <c r="G586" s="31">
        <f t="shared" si="160"/>
        <v>5113</v>
      </c>
      <c r="H586" s="31">
        <f t="shared" si="160"/>
        <v>794821.58491900004</v>
      </c>
      <c r="I586" s="31">
        <f t="shared" si="160"/>
        <v>7804</v>
      </c>
      <c r="J586" s="31">
        <f t="shared" si="160"/>
        <v>808.95051199999966</v>
      </c>
      <c r="K586" s="31">
        <f t="shared" si="160"/>
        <v>5144.4126690000003</v>
      </c>
      <c r="L586" s="31">
        <f t="shared" si="160"/>
        <v>5148.8521960000007</v>
      </c>
      <c r="M586" s="31">
        <f t="shared" si="151"/>
        <v>-8.6223624819710243E-2</v>
      </c>
      <c r="N586" s="105">
        <f>D586/D592*100</f>
        <v>23.117088217871824</v>
      </c>
    </row>
    <row r="587" spans="1:14" ht="14.25" thickBot="1">
      <c r="A587" s="263"/>
      <c r="B587" s="175" t="s">
        <v>26</v>
      </c>
      <c r="C587" s="31">
        <f t="shared" si="160"/>
        <v>556.79958399999998</v>
      </c>
      <c r="D587" s="31">
        <f t="shared" si="160"/>
        <v>5801.1443199999994</v>
      </c>
      <c r="E587" s="31">
        <f t="shared" si="160"/>
        <v>5559.1463209999984</v>
      </c>
      <c r="F587" s="31">
        <f t="shared" si="149"/>
        <v>4.3531503764497002</v>
      </c>
      <c r="G587" s="31">
        <f t="shared" si="160"/>
        <v>288277</v>
      </c>
      <c r="H587" s="31">
        <f t="shared" si="160"/>
        <v>55287256.377399527</v>
      </c>
      <c r="I587" s="31">
        <f t="shared" si="160"/>
        <v>5509</v>
      </c>
      <c r="J587" s="31">
        <f t="shared" si="160"/>
        <v>156.82473399999992</v>
      </c>
      <c r="K587" s="31">
        <f t="shared" si="160"/>
        <v>1666.7749410000001</v>
      </c>
      <c r="L587" s="31">
        <f t="shared" si="160"/>
        <v>1452.294001</v>
      </c>
      <c r="M587" s="31">
        <f t="shared" si="151"/>
        <v>14.768424289593973</v>
      </c>
      <c r="N587" s="105">
        <f>D587/D592*100</f>
        <v>7.9801952993215561</v>
      </c>
    </row>
    <row r="588" spans="1:14" ht="14.25" thickBot="1">
      <c r="A588" s="263"/>
      <c r="B588" s="175" t="s">
        <v>27</v>
      </c>
      <c r="C588" s="31">
        <f t="shared" si="160"/>
        <v>8.7255059999999975</v>
      </c>
      <c r="D588" s="31">
        <f t="shared" si="160"/>
        <v>374.51122200000003</v>
      </c>
      <c r="E588" s="31">
        <f t="shared" si="160"/>
        <v>472.34650699999997</v>
      </c>
      <c r="F588" s="31">
        <f t="shared" si="149"/>
        <v>-20.712608974580593</v>
      </c>
      <c r="G588" s="31">
        <f t="shared" si="160"/>
        <v>225</v>
      </c>
      <c r="H588" s="31">
        <f t="shared" si="160"/>
        <v>126322.97180427999</v>
      </c>
      <c r="I588" s="31">
        <f t="shared" si="160"/>
        <v>2</v>
      </c>
      <c r="J588" s="31">
        <f t="shared" si="160"/>
        <v>1.5874999999999999</v>
      </c>
      <c r="K588" s="31">
        <f t="shared" si="160"/>
        <v>2.0105400000000002</v>
      </c>
      <c r="L588" s="31">
        <f t="shared" si="160"/>
        <v>6.44</v>
      </c>
      <c r="M588" s="31">
        <f t="shared" si="151"/>
        <v>-68.780434782608708</v>
      </c>
      <c r="N588" s="105">
        <f>D588/D592*100</f>
        <v>0.51518675083532006</v>
      </c>
    </row>
    <row r="589" spans="1:14" ht="14.25" thickBot="1">
      <c r="A589" s="263"/>
      <c r="B589" s="14" t="s">
        <v>28</v>
      </c>
      <c r="C589" s="31">
        <f t="shared" si="160"/>
        <v>0</v>
      </c>
      <c r="D589" s="31">
        <f t="shared" si="160"/>
        <v>122.61318799999999</v>
      </c>
      <c r="E589" s="31">
        <f t="shared" si="160"/>
        <v>121.04586399999999</v>
      </c>
      <c r="F589" s="31">
        <f t="shared" si="149"/>
        <v>1.2948183012680212</v>
      </c>
      <c r="G589" s="31">
        <f t="shared" si="160"/>
        <v>31</v>
      </c>
      <c r="H589" s="31">
        <f t="shared" si="160"/>
        <v>28923.99</v>
      </c>
      <c r="I589" s="31">
        <f t="shared" si="160"/>
        <v>0</v>
      </c>
      <c r="J589" s="31">
        <f t="shared" si="160"/>
        <v>0</v>
      </c>
      <c r="K589" s="31">
        <f t="shared" si="160"/>
        <v>0</v>
      </c>
      <c r="L589" s="31">
        <f t="shared" si="160"/>
        <v>3.6790929999999999</v>
      </c>
      <c r="M589" s="31">
        <f t="shared" si="151"/>
        <v>-100</v>
      </c>
      <c r="N589" s="105">
        <f>D589/D592*100</f>
        <v>0.1686696852445192</v>
      </c>
    </row>
    <row r="590" spans="1:14" ht="14.25" thickBot="1">
      <c r="A590" s="263"/>
      <c r="B590" s="14" t="s">
        <v>29</v>
      </c>
      <c r="C590" s="31">
        <f t="shared" si="160"/>
        <v>1.5379000000002059E-2</v>
      </c>
      <c r="D590" s="31">
        <f t="shared" si="160"/>
        <v>65.054045000000002</v>
      </c>
      <c r="E590" s="31">
        <f t="shared" si="160"/>
        <v>61.016888999999999</v>
      </c>
      <c r="F590" s="31">
        <f t="shared" si="149"/>
        <v>6.6164566338346154</v>
      </c>
      <c r="G590" s="31">
        <f t="shared" si="160"/>
        <v>35</v>
      </c>
      <c r="H590" s="31">
        <f t="shared" si="160"/>
        <v>27327.247957000003</v>
      </c>
      <c r="I590" s="31">
        <f t="shared" si="160"/>
        <v>1</v>
      </c>
      <c r="J590" s="31">
        <f t="shared" si="160"/>
        <v>1.5874999999999999</v>
      </c>
      <c r="K590" s="31">
        <f t="shared" si="160"/>
        <v>2.0105400000000002</v>
      </c>
      <c r="L590" s="31">
        <f t="shared" si="160"/>
        <v>2.7</v>
      </c>
      <c r="M590" s="31">
        <f t="shared" si="151"/>
        <v>-25.53555555555555</v>
      </c>
      <c r="N590" s="105">
        <f>D590/D592*100</f>
        <v>8.9489927413295769E-2</v>
      </c>
    </row>
    <row r="591" spans="1:14" ht="14.25" thickBot="1">
      <c r="A591" s="263"/>
      <c r="B591" s="14" t="s">
        <v>30</v>
      </c>
      <c r="C591" s="31">
        <f t="shared" si="160"/>
        <v>8.6078069999999993</v>
      </c>
      <c r="D591" s="31">
        <f t="shared" si="160"/>
        <v>183.94622399999997</v>
      </c>
      <c r="E591" s="31">
        <f t="shared" si="160"/>
        <v>278.581096</v>
      </c>
      <c r="F591" s="31">
        <f t="shared" si="149"/>
        <v>-33.97031362099316</v>
      </c>
      <c r="G591" s="31">
        <f t="shared" si="160"/>
        <v>137</v>
      </c>
      <c r="H591" s="31">
        <f t="shared" si="160"/>
        <v>67258.923850249994</v>
      </c>
      <c r="I591" s="31">
        <f t="shared" si="160"/>
        <v>1</v>
      </c>
      <c r="J591" s="31">
        <f t="shared" si="160"/>
        <v>0</v>
      </c>
      <c r="K591" s="31">
        <f t="shared" si="160"/>
        <v>0</v>
      </c>
      <c r="L591" s="31">
        <f t="shared" si="160"/>
        <v>0</v>
      </c>
      <c r="M591" s="31" t="e">
        <f t="shared" si="151"/>
        <v>#DIV/0!</v>
      </c>
      <c r="N591" s="105">
        <f>D591/D592*100</f>
        <v>0.25304090212545344</v>
      </c>
    </row>
    <row r="592" spans="1:14" ht="14.25" thickBot="1">
      <c r="A592" s="278"/>
      <c r="B592" s="35" t="s">
        <v>50</v>
      </c>
      <c r="C592" s="36">
        <f t="shared" ref="C592:L592" si="161">C580+C582+C583+C584+C585+C586+C587+C588</f>
        <v>4530.899121039999</v>
      </c>
      <c r="D592" s="36">
        <f t="shared" si="161"/>
        <v>72694.265019969986</v>
      </c>
      <c r="E592" s="36">
        <f t="shared" si="161"/>
        <v>61970.622291999993</v>
      </c>
      <c r="F592" s="36">
        <f t="shared" si="149"/>
        <v>17.304397360157452</v>
      </c>
      <c r="G592" s="36">
        <f t="shared" si="161"/>
        <v>732631</v>
      </c>
      <c r="H592" s="36">
        <f t="shared" si="161"/>
        <v>100761585.25768532</v>
      </c>
      <c r="I592" s="36">
        <f t="shared" si="161"/>
        <v>43841</v>
      </c>
      <c r="J592" s="36">
        <f t="shared" si="161"/>
        <v>3475.5245339999988</v>
      </c>
      <c r="K592" s="36">
        <f t="shared" si="161"/>
        <v>31115.919934000001</v>
      </c>
      <c r="L592" s="36">
        <f t="shared" si="161"/>
        <v>34173.552142</v>
      </c>
      <c r="M592" s="36">
        <f t="shared" si="151"/>
        <v>-8.9473643105485259</v>
      </c>
      <c r="N592" s="111">
        <f>D592/D592*100</f>
        <v>100</v>
      </c>
    </row>
    <row r="593" spans="1:9">
      <c r="A593" s="43" t="s">
        <v>51</v>
      </c>
      <c r="B593" s="43"/>
      <c r="C593" s="43"/>
      <c r="D593" s="43"/>
      <c r="E593" s="43"/>
      <c r="F593" s="43"/>
      <c r="G593" s="43"/>
      <c r="H593" s="43"/>
      <c r="I593" s="43"/>
    </row>
    <row r="594" spans="1:9">
      <c r="A594" s="43" t="s">
        <v>52</v>
      </c>
      <c r="B594" s="43"/>
      <c r="C594" s="43"/>
      <c r="D594" s="43"/>
      <c r="E594" s="43"/>
      <c r="F594" s="43"/>
      <c r="G594" s="43"/>
      <c r="H594" s="43"/>
      <c r="I594" s="43"/>
    </row>
  </sheetData>
  <mergeCells count="92">
    <mergeCell ref="N222:N223"/>
    <mergeCell ref="N412:N413"/>
    <mergeCell ref="N538:N539"/>
    <mergeCell ref="A1:N2"/>
    <mergeCell ref="A219:N220"/>
    <mergeCell ref="A409:N410"/>
    <mergeCell ref="A535:N536"/>
    <mergeCell ref="A342:A354"/>
    <mergeCell ref="A355:A367"/>
    <mergeCell ref="A368:A380"/>
    <mergeCell ref="A394:A406"/>
    <mergeCell ref="A412:A427"/>
    <mergeCell ref="A277:A289"/>
    <mergeCell ref="A290:A302"/>
    <mergeCell ref="A303:A315"/>
    <mergeCell ref="A316:A328"/>
    <mergeCell ref="A567:A579"/>
    <mergeCell ref="A580:A592"/>
    <mergeCell ref="C5:C6"/>
    <mergeCell ref="C223:C224"/>
    <mergeCell ref="C413:C414"/>
    <mergeCell ref="C539:C540"/>
    <mergeCell ref="A493:A505"/>
    <mergeCell ref="A506:A518"/>
    <mergeCell ref="A519:A531"/>
    <mergeCell ref="A538:A553"/>
    <mergeCell ref="A554:A566"/>
    <mergeCell ref="A428:A440"/>
    <mergeCell ref="A441:A453"/>
    <mergeCell ref="A454:A466"/>
    <mergeCell ref="A467:A479"/>
    <mergeCell ref="A480:A492"/>
    <mergeCell ref="A329:A341"/>
    <mergeCell ref="A202:A214"/>
    <mergeCell ref="A222:A237"/>
    <mergeCell ref="A238:A250"/>
    <mergeCell ref="A251:A263"/>
    <mergeCell ref="A264:A276"/>
    <mergeCell ref="A537:N537"/>
    <mergeCell ref="C412:F412"/>
    <mergeCell ref="G412:H412"/>
    <mergeCell ref="I412:M412"/>
    <mergeCell ref="J413:L413"/>
    <mergeCell ref="D413:D414"/>
    <mergeCell ref="E413:E414"/>
    <mergeCell ref="G413:G414"/>
    <mergeCell ref="H413:H414"/>
    <mergeCell ref="C538:F538"/>
    <mergeCell ref="G538:H538"/>
    <mergeCell ref="I538:M538"/>
    <mergeCell ref="J539:L539"/>
    <mergeCell ref="D539:D540"/>
    <mergeCell ref="E539:E540"/>
    <mergeCell ref="G539:G540"/>
    <mergeCell ref="H539:H540"/>
    <mergeCell ref="J223:L223"/>
    <mergeCell ref="D223:D224"/>
    <mergeCell ref="E223:E224"/>
    <mergeCell ref="G223:G224"/>
    <mergeCell ref="H223:H224"/>
    <mergeCell ref="A150:A162"/>
    <mergeCell ref="A3:N3"/>
    <mergeCell ref="C222:F222"/>
    <mergeCell ref="G222:H222"/>
    <mergeCell ref="I222:M222"/>
    <mergeCell ref="A221:N221"/>
    <mergeCell ref="A20:A32"/>
    <mergeCell ref="A33:A45"/>
    <mergeCell ref="A46:A58"/>
    <mergeCell ref="A85:A97"/>
    <mergeCell ref="A98:A110"/>
    <mergeCell ref="A111:A123"/>
    <mergeCell ref="A163:A175"/>
    <mergeCell ref="A176:A188"/>
    <mergeCell ref="A189:A201"/>
    <mergeCell ref="N4:N5"/>
    <mergeCell ref="A381:A393"/>
    <mergeCell ref="A411:N411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Q9" sqref="Q9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120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85" t="s">
        <v>124</v>
      </c>
      <c r="E2" s="285"/>
      <c r="F2" s="285"/>
      <c r="G2" s="285"/>
      <c r="H2" s="285"/>
      <c r="I2" s="285"/>
      <c r="J2" s="2" t="s">
        <v>71</v>
      </c>
    </row>
    <row r="3" spans="1:11">
      <c r="A3" s="286" t="s">
        <v>72</v>
      </c>
      <c r="B3" s="286" t="s">
        <v>73</v>
      </c>
      <c r="C3" s="286"/>
      <c r="D3" s="286" t="s">
        <v>74</v>
      </c>
      <c r="E3" s="286"/>
      <c r="F3" s="286" t="s">
        <v>68</v>
      </c>
      <c r="G3" s="286"/>
      <c r="H3" s="286" t="s">
        <v>69</v>
      </c>
      <c r="I3" s="286"/>
      <c r="J3" s="286" t="s">
        <v>70</v>
      </c>
      <c r="K3" s="286"/>
    </row>
    <row r="4" spans="1:11">
      <c r="A4" s="286"/>
      <c r="B4" s="173" t="s">
        <v>9</v>
      </c>
      <c r="C4" s="173" t="s">
        <v>50</v>
      </c>
      <c r="D4" s="173" t="s">
        <v>9</v>
      </c>
      <c r="E4" s="173" t="s">
        <v>75</v>
      </c>
      <c r="F4" s="173" t="s">
        <v>9</v>
      </c>
      <c r="G4" s="173" t="s">
        <v>75</v>
      </c>
      <c r="H4" s="173" t="s">
        <v>9</v>
      </c>
      <c r="I4" s="173" t="s">
        <v>75</v>
      </c>
      <c r="J4" s="173" t="s">
        <v>9</v>
      </c>
      <c r="K4" s="173" t="s">
        <v>75</v>
      </c>
    </row>
    <row r="5" spans="1:11">
      <c r="A5" s="173" t="s">
        <v>57</v>
      </c>
      <c r="B5" s="115">
        <v>1852</v>
      </c>
      <c r="C5" s="115">
        <v>17970</v>
      </c>
      <c r="D5" s="115">
        <v>279</v>
      </c>
      <c r="E5" s="115">
        <v>4352</v>
      </c>
      <c r="F5" s="115">
        <v>1198</v>
      </c>
      <c r="G5" s="115">
        <v>8695</v>
      </c>
      <c r="H5" s="115">
        <v>171</v>
      </c>
      <c r="I5" s="115">
        <v>2109</v>
      </c>
      <c r="J5" s="115">
        <v>204</v>
      </c>
      <c r="K5" s="115">
        <v>2814</v>
      </c>
    </row>
    <row r="6" spans="1:11">
      <c r="A6" s="173" t="s">
        <v>76</v>
      </c>
      <c r="B6" s="3">
        <v>37</v>
      </c>
      <c r="C6" s="3">
        <v>439</v>
      </c>
      <c r="D6" s="3">
        <v>37</v>
      </c>
      <c r="E6" s="3">
        <v>439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>
      <c r="A7" s="173" t="s">
        <v>59</v>
      </c>
      <c r="B7" s="3">
        <v>1</v>
      </c>
      <c r="C7" s="3">
        <v>18</v>
      </c>
      <c r="D7" s="3">
        <v>1</v>
      </c>
      <c r="E7" s="3">
        <v>17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</row>
    <row r="8" spans="1:11">
      <c r="A8" s="173" t="s">
        <v>77</v>
      </c>
      <c r="B8" s="3">
        <v>7</v>
      </c>
      <c r="C8" s="3">
        <v>170</v>
      </c>
      <c r="D8" s="3">
        <v>4</v>
      </c>
      <c r="E8" s="3">
        <v>96</v>
      </c>
      <c r="F8" s="3">
        <v>3</v>
      </c>
      <c r="G8" s="3">
        <v>40</v>
      </c>
      <c r="H8" s="3">
        <v>0</v>
      </c>
      <c r="I8" s="3">
        <v>33</v>
      </c>
      <c r="J8" s="3">
        <v>0</v>
      </c>
      <c r="K8" s="3">
        <v>1</v>
      </c>
    </row>
    <row r="9" spans="1:11">
      <c r="A9" s="173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87" t="s">
        <v>79</v>
      </c>
      <c r="K9" s="287"/>
    </row>
    <row r="10" spans="1:11">
      <c r="A10" s="173" t="s">
        <v>61</v>
      </c>
      <c r="B10" s="3">
        <v>0</v>
      </c>
      <c r="C10" s="3">
        <v>4</v>
      </c>
      <c r="D10" s="3"/>
      <c r="E10" s="3">
        <v>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73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87" t="s">
        <v>79</v>
      </c>
      <c r="K11" s="287"/>
    </row>
    <row r="12" spans="1:11">
      <c r="A12" s="173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87" t="s">
        <v>79</v>
      </c>
      <c r="K12" s="287"/>
    </row>
    <row r="13" spans="1:11">
      <c r="A13" s="173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87" t="s">
        <v>79</v>
      </c>
      <c r="I13" s="287"/>
      <c r="J13" s="287" t="s">
        <v>79</v>
      </c>
      <c r="K13" s="287"/>
    </row>
    <row r="14" spans="1:11">
      <c r="A14" s="173" t="s">
        <v>81</v>
      </c>
      <c r="B14" s="3">
        <v>0</v>
      </c>
      <c r="C14" s="3">
        <v>0</v>
      </c>
      <c r="D14" s="3">
        <v>0</v>
      </c>
      <c r="E14" s="3">
        <v>0</v>
      </c>
      <c r="F14" s="287" t="s">
        <v>79</v>
      </c>
      <c r="G14" s="287"/>
      <c r="H14" s="287" t="s">
        <v>79</v>
      </c>
      <c r="I14" s="287"/>
      <c r="J14" s="287" t="s">
        <v>79</v>
      </c>
      <c r="K14" s="287"/>
    </row>
    <row r="15" spans="1:11">
      <c r="A15" s="173" t="s">
        <v>63</v>
      </c>
      <c r="B15" s="3">
        <v>0</v>
      </c>
      <c r="C15" s="3">
        <v>20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173" t="s">
        <v>64</v>
      </c>
      <c r="B16" s="114">
        <v>37</v>
      </c>
      <c r="C16" s="114">
        <v>1020</v>
      </c>
      <c r="D16" s="114">
        <v>8</v>
      </c>
      <c r="E16" s="114">
        <v>125</v>
      </c>
      <c r="F16" s="114">
        <v>1</v>
      </c>
      <c r="G16" s="114">
        <v>101</v>
      </c>
      <c r="H16" s="114">
        <v>28</v>
      </c>
      <c r="I16" s="114">
        <v>794</v>
      </c>
      <c r="J16" s="180">
        <v>0</v>
      </c>
      <c r="K16" s="180">
        <v>0</v>
      </c>
    </row>
    <row r="17" spans="1:11">
      <c r="A17" s="173" t="s">
        <v>65</v>
      </c>
      <c r="B17" s="3">
        <v>0</v>
      </c>
      <c r="C17" s="3">
        <v>3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73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73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87" t="s">
        <v>79</v>
      </c>
      <c r="I19" s="287"/>
      <c r="J19" s="287" t="s">
        <v>79</v>
      </c>
      <c r="K19" s="287"/>
    </row>
    <row r="20" spans="1:11">
      <c r="A20" s="173" t="s">
        <v>84</v>
      </c>
      <c r="B20" s="3">
        <v>0</v>
      </c>
      <c r="C20" s="3">
        <v>2</v>
      </c>
      <c r="D20" s="3">
        <v>0</v>
      </c>
      <c r="E20" s="3">
        <v>2</v>
      </c>
      <c r="F20" s="287" t="s">
        <v>79</v>
      </c>
      <c r="G20" s="287"/>
      <c r="H20" s="287" t="s">
        <v>79</v>
      </c>
      <c r="I20" s="287"/>
      <c r="J20" s="287" t="s">
        <v>79</v>
      </c>
      <c r="K20" s="287"/>
    </row>
    <row r="21" spans="1:11">
      <c r="A21" s="173" t="s">
        <v>85</v>
      </c>
      <c r="B21" s="3">
        <v>0</v>
      </c>
      <c r="C21" s="3">
        <v>0</v>
      </c>
      <c r="D21" s="3">
        <v>0</v>
      </c>
      <c r="E21" s="3">
        <v>0</v>
      </c>
      <c r="F21" s="287" t="s">
        <v>79</v>
      </c>
      <c r="G21" s="287"/>
      <c r="H21" s="287" t="s">
        <v>79</v>
      </c>
      <c r="I21" s="287"/>
      <c r="J21" s="287" t="s">
        <v>79</v>
      </c>
      <c r="K21" s="287"/>
    </row>
    <row r="22" spans="1:11">
      <c r="A22" s="173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87" t="s">
        <v>79</v>
      </c>
      <c r="I22" s="287"/>
      <c r="J22" s="287" t="s">
        <v>79</v>
      </c>
      <c r="K22" s="287"/>
    </row>
    <row r="23" spans="1:11">
      <c r="A23" s="173" t="s">
        <v>87</v>
      </c>
      <c r="B23" s="3">
        <v>0</v>
      </c>
      <c r="C23" s="3">
        <v>0</v>
      </c>
      <c r="D23" s="3">
        <v>0</v>
      </c>
      <c r="E23" s="3">
        <v>0</v>
      </c>
      <c r="F23" s="287" t="s">
        <v>79</v>
      </c>
      <c r="G23" s="287"/>
      <c r="H23" s="287" t="s">
        <v>79</v>
      </c>
      <c r="I23" s="287"/>
      <c r="J23" s="287" t="s">
        <v>79</v>
      </c>
      <c r="K23" s="287"/>
    </row>
    <row r="24" spans="1:11">
      <c r="A24" s="173" t="s">
        <v>88</v>
      </c>
      <c r="B24" s="3">
        <v>0</v>
      </c>
      <c r="C24" s="3">
        <v>0</v>
      </c>
      <c r="D24" s="3">
        <v>0</v>
      </c>
      <c r="E24" s="3">
        <v>0</v>
      </c>
      <c r="F24" s="287" t="s">
        <v>79</v>
      </c>
      <c r="G24" s="287"/>
      <c r="H24" s="287" t="s">
        <v>79</v>
      </c>
      <c r="I24" s="287"/>
      <c r="J24" s="287" t="s">
        <v>79</v>
      </c>
      <c r="K24" s="287"/>
    </row>
    <row r="25" spans="1:11">
      <c r="A25" s="173" t="s">
        <v>50</v>
      </c>
      <c r="B25" s="3">
        <f>B5+B6+B7+B8+B9+B10+B11+B12+B13+B15+B14+B16+B17+B18+B19+B20+B21+B22+B23+B24</f>
        <v>1934</v>
      </c>
      <c r="C25" s="3">
        <f t="shared" ref="C25:E25" si="0">C5+C6+C7+C8+C9+C10+C11+C12+C13+C15+C14+C16+C17+C18+C19+C20+C21+C22+C23+C24</f>
        <v>19646</v>
      </c>
      <c r="D25" s="3">
        <f t="shared" si="0"/>
        <v>329</v>
      </c>
      <c r="E25" s="3">
        <f t="shared" si="0"/>
        <v>5040</v>
      </c>
      <c r="F25" s="3">
        <f>F5+F6+F7+F8+F9+F10+F11+F12+F13</f>
        <v>1201</v>
      </c>
      <c r="G25" s="3">
        <f>G5+G6+G7+G8+G9+G10+G11+G12+G13</f>
        <v>8735</v>
      </c>
      <c r="H25" s="3">
        <f>H10+H9+H8+H7+H6+H5+H11+H16</f>
        <v>199</v>
      </c>
      <c r="I25" s="3">
        <f>I10+I9+I8+I7+I6+I5+I11+I16</f>
        <v>2936</v>
      </c>
      <c r="J25" s="3">
        <f>J8+J7+J6+J5</f>
        <v>204</v>
      </c>
      <c r="K25" s="3">
        <f>K8+K7+K6+K5</f>
        <v>2816</v>
      </c>
    </row>
    <row r="27" spans="1:11">
      <c r="A27" s="5" t="s">
        <v>89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O16" sqref="O16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88" t="s">
        <v>130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20.25">
      <c r="A2" s="133"/>
      <c r="B2" s="133"/>
      <c r="C2" s="133"/>
      <c r="D2" s="134"/>
      <c r="E2" s="135"/>
      <c r="F2" s="135"/>
      <c r="G2" s="135"/>
      <c r="H2" s="136"/>
      <c r="I2" s="137" t="s">
        <v>92</v>
      </c>
      <c r="J2" s="136"/>
      <c r="K2" s="138"/>
    </row>
    <row r="3" spans="1:11" ht="20.25">
      <c r="A3" s="290" t="s">
        <v>72</v>
      </c>
      <c r="B3" s="290" t="s">
        <v>73</v>
      </c>
      <c r="C3" s="290"/>
      <c r="D3" s="290" t="s">
        <v>74</v>
      </c>
      <c r="E3" s="290"/>
      <c r="F3" s="290" t="s">
        <v>68</v>
      </c>
      <c r="G3" s="290"/>
      <c r="H3" s="290" t="s">
        <v>69</v>
      </c>
      <c r="I3" s="290"/>
      <c r="J3" s="290" t="s">
        <v>70</v>
      </c>
      <c r="K3" s="290"/>
    </row>
    <row r="4" spans="1:11" ht="20.25">
      <c r="A4" s="290"/>
      <c r="B4" s="174" t="s">
        <v>9</v>
      </c>
      <c r="C4" s="174" t="s">
        <v>93</v>
      </c>
      <c r="D4" s="174" t="s">
        <v>9</v>
      </c>
      <c r="E4" s="174" t="s">
        <v>93</v>
      </c>
      <c r="F4" s="174" t="s">
        <v>9</v>
      </c>
      <c r="G4" s="174" t="s">
        <v>93</v>
      </c>
      <c r="H4" s="174" t="s">
        <v>9</v>
      </c>
      <c r="I4" s="174" t="s">
        <v>93</v>
      </c>
      <c r="J4" s="174" t="s">
        <v>9</v>
      </c>
      <c r="K4" s="174" t="s">
        <v>93</v>
      </c>
    </row>
    <row r="5" spans="1:11" ht="20.25">
      <c r="A5" s="174" t="s">
        <v>57</v>
      </c>
      <c r="B5" s="139">
        <f>D5+F5+H5+J5</f>
        <v>249.3</v>
      </c>
      <c r="C5" s="139">
        <f>E5+G5+I5+K5</f>
        <v>1874.8</v>
      </c>
      <c r="D5" s="139">
        <v>176.67000000000002</v>
      </c>
      <c r="E5" s="139">
        <v>1374.3600000000001</v>
      </c>
      <c r="F5" s="139">
        <v>43.06</v>
      </c>
      <c r="G5" s="139">
        <v>306.32</v>
      </c>
      <c r="H5" s="139">
        <v>12.35</v>
      </c>
      <c r="I5" s="139">
        <v>65.069999999999993</v>
      </c>
      <c r="J5" s="139">
        <v>17.22</v>
      </c>
      <c r="K5" s="139">
        <v>129.05000000000001</v>
      </c>
    </row>
    <row r="6" spans="1:11" ht="20.25">
      <c r="A6" s="174" t="s">
        <v>76</v>
      </c>
      <c r="B6" s="139">
        <f t="shared" ref="B6:C24" si="0">D6+F6+H6+J6</f>
        <v>70.059999999999988</v>
      </c>
      <c r="C6" s="139">
        <f t="shared" si="0"/>
        <v>410.8</v>
      </c>
      <c r="D6" s="140">
        <v>58.25</v>
      </c>
      <c r="E6" s="140">
        <v>341.79</v>
      </c>
      <c r="F6" s="141">
        <v>5.52</v>
      </c>
      <c r="G6" s="141">
        <v>26.56</v>
      </c>
      <c r="H6" s="141">
        <v>5.58</v>
      </c>
      <c r="I6" s="141">
        <v>29.01</v>
      </c>
      <c r="J6" s="141">
        <v>0.71</v>
      </c>
      <c r="K6" s="141">
        <v>13.44</v>
      </c>
    </row>
    <row r="7" spans="1:11" ht="20.25">
      <c r="A7" s="174" t="s">
        <v>59</v>
      </c>
      <c r="B7" s="139">
        <f t="shared" si="0"/>
        <v>224.97121320754792</v>
      </c>
      <c r="C7" s="139">
        <f t="shared" si="0"/>
        <v>1430.1976896226276</v>
      </c>
      <c r="D7" s="140">
        <v>158.18011886792519</v>
      </c>
      <c r="E7" s="140">
        <v>1104.2579830188531</v>
      </c>
      <c r="F7" s="140">
        <v>59.840137735849133</v>
      </c>
      <c r="G7" s="140">
        <v>255.8663179245292</v>
      </c>
      <c r="H7" s="140">
        <v>5.8850669811320762</v>
      </c>
      <c r="I7" s="140">
        <v>38.234483018867955</v>
      </c>
      <c r="J7" s="140">
        <v>1.0658896226415093</v>
      </c>
      <c r="K7" s="140">
        <v>31.838905660377343</v>
      </c>
    </row>
    <row r="8" spans="1:11" ht="20.25">
      <c r="A8" s="174" t="s">
        <v>77</v>
      </c>
      <c r="B8" s="139">
        <f t="shared" si="0"/>
        <v>13.588483</v>
      </c>
      <c r="C8" s="139">
        <f t="shared" si="0"/>
        <v>81.138600000000011</v>
      </c>
      <c r="D8" s="140">
        <v>12.394831</v>
      </c>
      <c r="E8" s="140">
        <v>53.896134000000004</v>
      </c>
      <c r="F8" s="140">
        <v>0.66890700000000003</v>
      </c>
      <c r="G8" s="140">
        <v>26.328454000000001</v>
      </c>
      <c r="H8" s="140">
        <v>0</v>
      </c>
      <c r="I8" s="140">
        <v>0.22275700000000001</v>
      </c>
      <c r="J8" s="140">
        <v>0.52474500000000002</v>
      </c>
      <c r="K8" s="140">
        <v>0.69125499999999995</v>
      </c>
    </row>
    <row r="9" spans="1:11" ht="20.25">
      <c r="A9" s="174" t="s">
        <v>78</v>
      </c>
      <c r="B9" s="139">
        <f t="shared" si="0"/>
        <v>1.74</v>
      </c>
      <c r="C9" s="139">
        <f t="shared" si="0"/>
        <v>12.07</v>
      </c>
      <c r="D9" s="145">
        <v>1.74</v>
      </c>
      <c r="E9" s="145">
        <v>12.07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</row>
    <row r="10" spans="1:11" ht="20.25">
      <c r="A10" s="174" t="s">
        <v>61</v>
      </c>
      <c r="B10" s="139">
        <f t="shared" si="0"/>
        <v>0.79</v>
      </c>
      <c r="C10" s="139">
        <f t="shared" si="0"/>
        <v>12.17</v>
      </c>
      <c r="D10" s="144">
        <v>0.79</v>
      </c>
      <c r="E10" s="144">
        <v>7.16</v>
      </c>
      <c r="F10" s="144">
        <v>0</v>
      </c>
      <c r="G10" s="144">
        <v>2.46</v>
      </c>
      <c r="H10" s="144">
        <v>0</v>
      </c>
      <c r="I10" s="144">
        <v>0.69</v>
      </c>
      <c r="J10" s="144">
        <v>0</v>
      </c>
      <c r="K10" s="144">
        <v>1.86</v>
      </c>
    </row>
    <row r="11" spans="1:11" ht="20.25">
      <c r="A11" s="174" t="s">
        <v>62</v>
      </c>
      <c r="B11" s="139">
        <f t="shared" si="0"/>
        <v>0.92</v>
      </c>
      <c r="C11" s="139">
        <f t="shared" si="0"/>
        <v>9.77</v>
      </c>
      <c r="D11" s="140">
        <v>0.92</v>
      </c>
      <c r="E11" s="140">
        <v>3.82</v>
      </c>
      <c r="F11" s="140">
        <v>0</v>
      </c>
      <c r="G11" s="140">
        <v>5.95</v>
      </c>
      <c r="H11" s="140">
        <v>0</v>
      </c>
      <c r="I11" s="140">
        <v>0</v>
      </c>
      <c r="J11" s="142">
        <v>0</v>
      </c>
      <c r="K11" s="142">
        <v>0</v>
      </c>
    </row>
    <row r="12" spans="1:11" ht="20.25">
      <c r="A12" s="174" t="s">
        <v>94</v>
      </c>
      <c r="B12" s="139">
        <f t="shared" si="0"/>
        <v>0</v>
      </c>
      <c r="C12" s="139">
        <f t="shared" si="0"/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2">
        <v>0</v>
      </c>
      <c r="K12" s="142">
        <v>0</v>
      </c>
    </row>
    <row r="13" spans="1:11" ht="20.25">
      <c r="A13" s="174" t="s">
        <v>80</v>
      </c>
      <c r="B13" s="139">
        <f t="shared" si="0"/>
        <v>14.602899999999998</v>
      </c>
      <c r="C13" s="139">
        <f t="shared" si="0"/>
        <v>86.312899999999999</v>
      </c>
      <c r="D13" s="144">
        <v>5.0656999999999996</v>
      </c>
      <c r="E13" s="144">
        <v>56.1357</v>
      </c>
      <c r="F13" s="144">
        <v>6.4349999999999996</v>
      </c>
      <c r="G13" s="144">
        <v>27.074999999999999</v>
      </c>
      <c r="H13" s="146">
        <v>3.1021999999999998</v>
      </c>
      <c r="I13" s="146">
        <v>3.1021999999999998</v>
      </c>
      <c r="J13" s="146">
        <v>0</v>
      </c>
      <c r="K13" s="146">
        <v>0</v>
      </c>
    </row>
    <row r="14" spans="1:11" ht="20.25">
      <c r="A14" s="174" t="s">
        <v>81</v>
      </c>
      <c r="B14" s="139">
        <f t="shared" si="0"/>
        <v>0</v>
      </c>
      <c r="C14" s="139">
        <f t="shared" si="0"/>
        <v>0</v>
      </c>
      <c r="D14" s="140">
        <v>0</v>
      </c>
      <c r="E14" s="140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</row>
    <row r="15" spans="1:11" ht="20.25">
      <c r="A15" s="174" t="s">
        <v>63</v>
      </c>
      <c r="B15" s="139">
        <f t="shared" si="0"/>
        <v>23.160000000000004</v>
      </c>
      <c r="C15" s="139">
        <f t="shared" si="0"/>
        <v>172.10000000000002</v>
      </c>
      <c r="D15" s="140">
        <v>11.22</v>
      </c>
      <c r="E15" s="140">
        <v>92.17</v>
      </c>
      <c r="F15" s="140">
        <v>5.7</v>
      </c>
      <c r="G15" s="140">
        <v>36.07</v>
      </c>
      <c r="H15" s="140">
        <v>0</v>
      </c>
      <c r="I15" s="140">
        <v>0</v>
      </c>
      <c r="J15" s="140">
        <v>6.24</v>
      </c>
      <c r="K15" s="140">
        <v>43.86</v>
      </c>
    </row>
    <row r="16" spans="1:11" ht="20.25">
      <c r="A16" s="174" t="s">
        <v>64</v>
      </c>
      <c r="B16" s="139">
        <f t="shared" si="0"/>
        <v>0.77</v>
      </c>
      <c r="C16" s="139">
        <f t="shared" si="0"/>
        <v>2.38</v>
      </c>
      <c r="D16" s="139">
        <v>0.28999999999999998</v>
      </c>
      <c r="E16" s="139">
        <v>0.28999999999999998</v>
      </c>
      <c r="F16" s="139">
        <v>0.48</v>
      </c>
      <c r="G16" s="139">
        <v>2.09</v>
      </c>
      <c r="H16" s="139">
        <v>0</v>
      </c>
      <c r="I16" s="139">
        <v>0</v>
      </c>
      <c r="J16" s="140">
        <v>0</v>
      </c>
      <c r="K16" s="140">
        <v>0</v>
      </c>
    </row>
    <row r="17" spans="1:11" ht="20.25">
      <c r="A17" s="174" t="s">
        <v>65</v>
      </c>
      <c r="B17" s="139">
        <f t="shared" si="0"/>
        <v>7.3500000000000014</v>
      </c>
      <c r="C17" s="139">
        <f t="shared" si="0"/>
        <v>43.96</v>
      </c>
      <c r="D17" s="140">
        <v>1.7763568394002505E-15</v>
      </c>
      <c r="E17" s="140">
        <v>5.1000000000000023</v>
      </c>
      <c r="F17" s="140">
        <v>0.58000000000000007</v>
      </c>
      <c r="G17" s="140">
        <v>5.1100000000000003</v>
      </c>
      <c r="H17" s="140">
        <v>6.52</v>
      </c>
      <c r="I17" s="140">
        <v>27.06</v>
      </c>
      <c r="J17" s="140">
        <v>0.25</v>
      </c>
      <c r="K17" s="140">
        <v>6.69</v>
      </c>
    </row>
    <row r="18" spans="1:11" ht="20.25">
      <c r="A18" s="174" t="s">
        <v>82</v>
      </c>
      <c r="B18" s="139">
        <f t="shared" si="0"/>
        <v>0</v>
      </c>
      <c r="C18" s="139">
        <f t="shared" si="0"/>
        <v>0</v>
      </c>
      <c r="D18" s="140">
        <v>0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</row>
    <row r="19" spans="1:11" ht="20.25">
      <c r="A19" s="174" t="s">
        <v>83</v>
      </c>
      <c r="B19" s="139">
        <f t="shared" si="0"/>
        <v>0</v>
      </c>
      <c r="C19" s="139">
        <f t="shared" si="0"/>
        <v>0</v>
      </c>
      <c r="D19" s="140">
        <v>0</v>
      </c>
      <c r="E19" s="140">
        <v>0</v>
      </c>
      <c r="F19" s="140">
        <v>0</v>
      </c>
      <c r="G19" s="140">
        <v>0</v>
      </c>
      <c r="H19" s="142">
        <v>0</v>
      </c>
      <c r="I19" s="142">
        <v>0</v>
      </c>
      <c r="J19" s="140">
        <v>0</v>
      </c>
      <c r="K19" s="140">
        <v>0</v>
      </c>
    </row>
    <row r="20" spans="1:11" ht="20.25">
      <c r="A20" s="174" t="s">
        <v>84</v>
      </c>
      <c r="B20" s="139">
        <f t="shared" si="0"/>
        <v>0</v>
      </c>
      <c r="C20" s="139">
        <f t="shared" si="0"/>
        <v>0</v>
      </c>
      <c r="D20" s="140">
        <v>0</v>
      </c>
      <c r="E20" s="140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</row>
    <row r="21" spans="1:11" ht="20.25">
      <c r="A21" s="174" t="s">
        <v>85</v>
      </c>
      <c r="B21" s="139">
        <f t="shared" si="0"/>
        <v>5.27</v>
      </c>
      <c r="C21" s="139">
        <f t="shared" si="0"/>
        <v>5.27</v>
      </c>
      <c r="D21" s="140">
        <v>5.27</v>
      </c>
      <c r="E21" s="140">
        <v>5.27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</row>
    <row r="22" spans="1:11" ht="20.25">
      <c r="A22" s="174" t="s">
        <v>86</v>
      </c>
      <c r="B22" s="139">
        <f t="shared" si="0"/>
        <v>0</v>
      </c>
      <c r="C22" s="139">
        <f t="shared" si="0"/>
        <v>0</v>
      </c>
      <c r="D22" s="140">
        <v>0</v>
      </c>
      <c r="E22" s="140">
        <v>0</v>
      </c>
      <c r="F22" s="140">
        <v>0</v>
      </c>
      <c r="G22" s="140">
        <v>0</v>
      </c>
      <c r="H22" s="142">
        <v>0</v>
      </c>
      <c r="I22" s="142">
        <v>0</v>
      </c>
      <c r="J22" s="142">
        <v>0</v>
      </c>
      <c r="K22" s="142">
        <v>0</v>
      </c>
    </row>
    <row r="23" spans="1:11" ht="20.25">
      <c r="A23" s="174" t="s">
        <v>87</v>
      </c>
      <c r="B23" s="139">
        <f t="shared" si="0"/>
        <v>0</v>
      </c>
      <c r="C23" s="139">
        <f t="shared" si="0"/>
        <v>0</v>
      </c>
      <c r="D23" s="140">
        <v>0</v>
      </c>
      <c r="E23" s="140">
        <v>0</v>
      </c>
      <c r="F23" s="140">
        <v>0</v>
      </c>
      <c r="G23" s="140">
        <v>0</v>
      </c>
      <c r="H23" s="142">
        <v>0</v>
      </c>
      <c r="I23" s="142">
        <v>0</v>
      </c>
      <c r="J23" s="142">
        <v>0</v>
      </c>
      <c r="K23" s="142">
        <v>0</v>
      </c>
    </row>
    <row r="24" spans="1:11" ht="20.25">
      <c r="A24" s="174" t="s">
        <v>88</v>
      </c>
      <c r="B24" s="139">
        <f t="shared" si="0"/>
        <v>0</v>
      </c>
      <c r="C24" s="139">
        <f t="shared" si="0"/>
        <v>0</v>
      </c>
      <c r="D24" s="140">
        <v>0</v>
      </c>
      <c r="E24" s="140">
        <v>0</v>
      </c>
      <c r="F24" s="140">
        <v>0</v>
      </c>
      <c r="G24" s="140">
        <v>0</v>
      </c>
      <c r="H24" s="142">
        <v>0</v>
      </c>
      <c r="I24" s="142">
        <v>0</v>
      </c>
      <c r="J24" s="142">
        <v>0</v>
      </c>
      <c r="K24" s="142">
        <v>0</v>
      </c>
    </row>
    <row r="25" spans="1:11" ht="20.25">
      <c r="A25" s="174" t="s">
        <v>100</v>
      </c>
      <c r="B25" s="139">
        <f t="shared" ref="B25:C25" si="1">D25+F25+H25+J25</f>
        <v>0</v>
      </c>
      <c r="C25" s="139">
        <f t="shared" si="1"/>
        <v>0</v>
      </c>
      <c r="D25" s="140">
        <v>0</v>
      </c>
      <c r="E25" s="140">
        <v>0</v>
      </c>
      <c r="F25" s="140">
        <v>0</v>
      </c>
      <c r="G25" s="140">
        <v>0</v>
      </c>
      <c r="H25" s="142">
        <v>0</v>
      </c>
      <c r="I25" s="142">
        <v>0</v>
      </c>
      <c r="J25" s="142">
        <v>0</v>
      </c>
      <c r="K25" s="142">
        <v>0</v>
      </c>
    </row>
    <row r="26" spans="1:11" ht="20.25">
      <c r="A26" s="174" t="s">
        <v>50</v>
      </c>
      <c r="B26" s="139">
        <f>SUM(B5:B25)</f>
        <v>612.52259620754785</v>
      </c>
      <c r="C26" s="139">
        <f>SUM(C5:C25)</f>
        <v>4140.9691896226277</v>
      </c>
      <c r="D26" s="139">
        <f t="shared" ref="D26:K26" si="2">SUM(D5:D24)</f>
        <v>430.79064986792525</v>
      </c>
      <c r="E26" s="139">
        <f t="shared" si="2"/>
        <v>3056.319817018853</v>
      </c>
      <c r="F26" s="139">
        <f t="shared" si="2"/>
        <v>122.28404473584914</v>
      </c>
      <c r="G26" s="139">
        <f t="shared" si="2"/>
        <v>693.82977192452938</v>
      </c>
      <c r="H26" s="139">
        <f t="shared" si="2"/>
        <v>33.437266981132076</v>
      </c>
      <c r="I26" s="139">
        <f t="shared" si="2"/>
        <v>163.38944001886796</v>
      </c>
      <c r="J26" s="139">
        <f t="shared" si="2"/>
        <v>26.010634622641511</v>
      </c>
      <c r="K26" s="139">
        <f t="shared" si="2"/>
        <v>227.4301606603774</v>
      </c>
    </row>
    <row r="28" spans="1:11">
      <c r="A28" s="143" t="s">
        <v>89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9" sqref="M9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193" customWidth="1"/>
    <col min="8" max="8" width="19.875" customWidth="1"/>
    <col min="9" max="9" width="15.75" customWidth="1"/>
  </cols>
  <sheetData>
    <row r="1" spans="1:9" ht="29.25">
      <c r="A1" s="291" t="s">
        <v>131</v>
      </c>
      <c r="B1" s="291"/>
      <c r="C1" s="291"/>
      <c r="D1" s="291"/>
      <c r="E1" s="291"/>
      <c r="F1" s="292"/>
      <c r="G1" s="292"/>
      <c r="H1" s="293"/>
      <c r="I1" s="293"/>
    </row>
    <row r="2" spans="1:9" ht="20.25">
      <c r="A2" s="181"/>
      <c r="B2" s="182"/>
      <c r="C2" s="182"/>
      <c r="D2" s="182"/>
      <c r="E2" s="182"/>
      <c r="F2" s="181"/>
      <c r="G2" s="183"/>
    </row>
    <row r="3" spans="1:9" ht="20.25">
      <c r="A3" s="294" t="s">
        <v>101</v>
      </c>
      <c r="B3" s="295" t="s">
        <v>102</v>
      </c>
      <c r="C3" s="294"/>
      <c r="D3" s="296" t="s">
        <v>103</v>
      </c>
      <c r="E3" s="296"/>
      <c r="F3" s="297" t="s">
        <v>104</v>
      </c>
      <c r="G3" s="297" t="s">
        <v>105</v>
      </c>
      <c r="H3" s="297" t="s">
        <v>106</v>
      </c>
      <c r="I3" s="297" t="s">
        <v>107</v>
      </c>
    </row>
    <row r="4" spans="1:9" ht="20.25">
      <c r="A4" s="294"/>
      <c r="B4" s="184" t="s">
        <v>108</v>
      </c>
      <c r="C4" s="184" t="s">
        <v>109</v>
      </c>
      <c r="D4" s="184" t="s">
        <v>108</v>
      </c>
      <c r="E4" s="184" t="s">
        <v>109</v>
      </c>
      <c r="F4" s="297"/>
      <c r="G4" s="297"/>
      <c r="H4" s="297"/>
      <c r="I4" s="297"/>
    </row>
    <row r="5" spans="1:9" ht="20.25">
      <c r="A5" s="185" t="s">
        <v>57</v>
      </c>
      <c r="B5" s="186">
        <v>1730</v>
      </c>
      <c r="C5" s="187">
        <v>281.89999999999998</v>
      </c>
      <c r="D5" s="188">
        <v>1725</v>
      </c>
      <c r="E5" s="187">
        <v>699.72</v>
      </c>
      <c r="F5" s="186">
        <v>1736</v>
      </c>
      <c r="G5" s="189">
        <f>C5+E5</f>
        <v>981.62</v>
      </c>
      <c r="H5" s="190">
        <v>1412.34</v>
      </c>
      <c r="I5" s="191">
        <f>H5/G5</f>
        <v>1.4387848658340294</v>
      </c>
    </row>
    <row r="6" spans="1:9" ht="20.25">
      <c r="A6" s="185" t="s">
        <v>58</v>
      </c>
      <c r="B6" s="186">
        <v>302</v>
      </c>
      <c r="C6" s="186">
        <v>45.1</v>
      </c>
      <c r="D6" s="186">
        <v>301</v>
      </c>
      <c r="E6" s="186">
        <v>124.96</v>
      </c>
      <c r="F6" s="186">
        <v>302</v>
      </c>
      <c r="G6" s="189">
        <f t="shared" ref="G6:G25" si="0">C6+E6</f>
        <v>170.06</v>
      </c>
      <c r="H6" s="190">
        <v>213.77</v>
      </c>
      <c r="I6" s="191">
        <f t="shared" ref="I6:I26" si="1">H6/G6</f>
        <v>1.2570269316711749</v>
      </c>
    </row>
    <row r="7" spans="1:9" ht="20.25">
      <c r="A7" s="185" t="s">
        <v>59</v>
      </c>
      <c r="B7" s="208">
        <v>98</v>
      </c>
      <c r="C7" s="208">
        <v>16.284905660377358</v>
      </c>
      <c r="D7" s="208">
        <v>8</v>
      </c>
      <c r="E7" s="208">
        <v>3.7051811320754724</v>
      </c>
      <c r="F7" s="208">
        <v>98</v>
      </c>
      <c r="G7" s="189">
        <f t="shared" si="0"/>
        <v>19.990086792452832</v>
      </c>
      <c r="H7" s="190">
        <v>3.0710000000000002</v>
      </c>
      <c r="I7" s="191">
        <f t="shared" si="1"/>
        <v>0.15362614639369362</v>
      </c>
    </row>
    <row r="8" spans="1:9" ht="20.25">
      <c r="A8" s="185" t="s">
        <v>60</v>
      </c>
      <c r="B8" s="208">
        <v>425</v>
      </c>
      <c r="C8" s="208">
        <v>67.347943999999899</v>
      </c>
      <c r="D8" s="208">
        <v>464</v>
      </c>
      <c r="E8" s="208">
        <v>161.880697</v>
      </c>
      <c r="F8" s="208">
        <v>425</v>
      </c>
      <c r="G8" s="189">
        <f t="shared" si="0"/>
        <v>229.2286409999999</v>
      </c>
      <c r="H8" s="190">
        <v>198.64</v>
      </c>
      <c r="I8" s="191">
        <f t="shared" si="1"/>
        <v>0.86655838089621651</v>
      </c>
    </row>
    <row r="9" spans="1:9" ht="20.25">
      <c r="A9" s="185" t="s">
        <v>63</v>
      </c>
      <c r="B9" s="186">
        <v>0</v>
      </c>
      <c r="C9" s="187">
        <v>0</v>
      </c>
      <c r="D9" s="186">
        <v>0</v>
      </c>
      <c r="E9" s="187">
        <v>0</v>
      </c>
      <c r="F9" s="186">
        <v>0</v>
      </c>
      <c r="G9" s="189">
        <f t="shared" si="0"/>
        <v>0</v>
      </c>
      <c r="H9" s="190">
        <v>0</v>
      </c>
      <c r="I9" s="191" t="e">
        <f t="shared" si="1"/>
        <v>#DIV/0!</v>
      </c>
    </row>
    <row r="10" spans="1:9" ht="20.25">
      <c r="A10" s="185" t="s">
        <v>78</v>
      </c>
      <c r="B10" s="186">
        <v>0</v>
      </c>
      <c r="C10" s="186">
        <v>0</v>
      </c>
      <c r="D10" s="186">
        <v>0</v>
      </c>
      <c r="E10" s="186">
        <v>0</v>
      </c>
      <c r="F10" s="186">
        <v>0</v>
      </c>
      <c r="G10" s="189">
        <f t="shared" si="0"/>
        <v>0</v>
      </c>
      <c r="H10" s="190">
        <v>0</v>
      </c>
      <c r="I10" s="191" t="e">
        <f t="shared" si="1"/>
        <v>#DIV/0!</v>
      </c>
    </row>
    <row r="11" spans="1:9" ht="20.25">
      <c r="A11" s="185" t="s">
        <v>61</v>
      </c>
      <c r="B11" s="186">
        <v>1</v>
      </c>
      <c r="C11" s="186">
        <v>0.18</v>
      </c>
      <c r="D11" s="186">
        <v>1</v>
      </c>
      <c r="E11" s="186">
        <v>0.31</v>
      </c>
      <c r="F11" s="186">
        <v>1</v>
      </c>
      <c r="G11" s="189">
        <f t="shared" si="0"/>
        <v>0.49</v>
      </c>
      <c r="H11" s="190">
        <v>0</v>
      </c>
      <c r="I11" s="191">
        <f t="shared" si="1"/>
        <v>0</v>
      </c>
    </row>
    <row r="12" spans="1:9" ht="20.25">
      <c r="A12" s="185" t="s">
        <v>64</v>
      </c>
      <c r="B12" s="186">
        <v>1</v>
      </c>
      <c r="C12" s="186">
        <v>0.12</v>
      </c>
      <c r="D12" s="186">
        <v>1</v>
      </c>
      <c r="E12" s="186">
        <v>0.28000000000000003</v>
      </c>
      <c r="F12" s="186">
        <v>1</v>
      </c>
      <c r="G12" s="189">
        <f t="shared" si="0"/>
        <v>0.4</v>
      </c>
      <c r="H12" s="190">
        <v>0</v>
      </c>
      <c r="I12" s="191">
        <f t="shared" si="1"/>
        <v>0</v>
      </c>
    </row>
    <row r="13" spans="1:9" ht="20.25">
      <c r="A13" s="185" t="s">
        <v>62</v>
      </c>
      <c r="B13" s="186">
        <v>1</v>
      </c>
      <c r="C13" s="186">
        <v>0.16</v>
      </c>
      <c r="D13" s="186">
        <v>1</v>
      </c>
      <c r="E13" s="186">
        <v>0.31</v>
      </c>
      <c r="F13" s="186">
        <v>1</v>
      </c>
      <c r="G13" s="189">
        <f t="shared" si="0"/>
        <v>0.47</v>
      </c>
      <c r="H13" s="190">
        <v>0</v>
      </c>
      <c r="I13" s="191">
        <f t="shared" si="1"/>
        <v>0</v>
      </c>
    </row>
    <row r="14" spans="1:9" ht="20.25">
      <c r="A14" s="185" t="s">
        <v>94</v>
      </c>
      <c r="B14" s="186">
        <v>0</v>
      </c>
      <c r="C14" s="186">
        <v>0</v>
      </c>
      <c r="D14" s="186">
        <v>0</v>
      </c>
      <c r="E14" s="186">
        <v>0</v>
      </c>
      <c r="F14" s="186">
        <v>0</v>
      </c>
      <c r="G14" s="189">
        <f t="shared" si="0"/>
        <v>0</v>
      </c>
      <c r="H14" s="190">
        <v>0</v>
      </c>
      <c r="I14" s="191" t="e">
        <f t="shared" si="1"/>
        <v>#DIV/0!</v>
      </c>
    </row>
    <row r="15" spans="1:9" ht="20.25">
      <c r="A15" s="185" t="s">
        <v>110</v>
      </c>
      <c r="B15" s="186">
        <v>0</v>
      </c>
      <c r="C15" s="186">
        <v>0</v>
      </c>
      <c r="D15" s="186">
        <v>0</v>
      </c>
      <c r="E15" s="186">
        <v>0</v>
      </c>
      <c r="F15" s="186">
        <v>0</v>
      </c>
      <c r="G15" s="189">
        <f t="shared" si="0"/>
        <v>0</v>
      </c>
      <c r="H15" s="190">
        <v>0</v>
      </c>
      <c r="I15" s="191" t="e">
        <f t="shared" si="1"/>
        <v>#DIV/0!</v>
      </c>
    </row>
    <row r="16" spans="1:9" ht="20.25">
      <c r="A16" s="185" t="s">
        <v>111</v>
      </c>
      <c r="B16" s="186">
        <v>0</v>
      </c>
      <c r="C16" s="186">
        <v>0</v>
      </c>
      <c r="D16" s="186">
        <v>0</v>
      </c>
      <c r="E16" s="186">
        <v>0</v>
      </c>
      <c r="F16" s="186">
        <v>0</v>
      </c>
      <c r="G16" s="189">
        <f t="shared" si="0"/>
        <v>0</v>
      </c>
      <c r="H16" s="190">
        <v>0</v>
      </c>
      <c r="I16" s="191" t="e">
        <f t="shared" si="1"/>
        <v>#DIV/0!</v>
      </c>
    </row>
    <row r="17" spans="1:9" ht="20.25">
      <c r="A17" s="185" t="s">
        <v>80</v>
      </c>
      <c r="B17" s="186">
        <v>0</v>
      </c>
      <c r="C17" s="186">
        <v>0</v>
      </c>
      <c r="D17" s="186">
        <v>0</v>
      </c>
      <c r="E17" s="186">
        <v>0</v>
      </c>
      <c r="F17" s="186">
        <v>0</v>
      </c>
      <c r="G17" s="189">
        <f t="shared" si="0"/>
        <v>0</v>
      </c>
      <c r="H17" s="190">
        <v>0</v>
      </c>
      <c r="I17" s="191" t="e">
        <f t="shared" si="1"/>
        <v>#DIV/0!</v>
      </c>
    </row>
    <row r="18" spans="1:9" ht="20.25">
      <c r="A18" s="185" t="s">
        <v>88</v>
      </c>
      <c r="B18" s="186">
        <v>0</v>
      </c>
      <c r="C18" s="186">
        <v>0</v>
      </c>
      <c r="D18" s="186">
        <v>0</v>
      </c>
      <c r="E18" s="186">
        <v>0</v>
      </c>
      <c r="F18" s="186">
        <v>0</v>
      </c>
      <c r="G18" s="189">
        <f t="shared" si="0"/>
        <v>0</v>
      </c>
      <c r="H18" s="190">
        <v>0</v>
      </c>
      <c r="I18" s="191" t="e">
        <f t="shared" si="1"/>
        <v>#DIV/0!</v>
      </c>
    </row>
    <row r="19" spans="1:9" ht="20.25">
      <c r="A19" s="185" t="s">
        <v>87</v>
      </c>
      <c r="B19" s="186">
        <v>0</v>
      </c>
      <c r="C19" s="186">
        <v>0</v>
      </c>
      <c r="D19" s="186">
        <v>0</v>
      </c>
      <c r="E19" s="186">
        <v>0</v>
      </c>
      <c r="F19" s="186">
        <v>0</v>
      </c>
      <c r="G19" s="189">
        <f t="shared" si="0"/>
        <v>0</v>
      </c>
      <c r="H19" s="190">
        <v>0</v>
      </c>
      <c r="I19" s="191" t="e">
        <f t="shared" si="1"/>
        <v>#DIV/0!</v>
      </c>
    </row>
    <row r="20" spans="1:9" ht="20.25">
      <c r="A20" s="185" t="s">
        <v>112</v>
      </c>
      <c r="B20" s="186">
        <v>0</v>
      </c>
      <c r="C20" s="186">
        <v>0</v>
      </c>
      <c r="D20" s="186">
        <v>0</v>
      </c>
      <c r="E20" s="186">
        <v>0</v>
      </c>
      <c r="F20" s="186">
        <v>0</v>
      </c>
      <c r="G20" s="189">
        <f t="shared" si="0"/>
        <v>0</v>
      </c>
      <c r="H20" s="190">
        <v>0</v>
      </c>
      <c r="I20" s="191" t="e">
        <f t="shared" si="1"/>
        <v>#DIV/0!</v>
      </c>
    </row>
    <row r="21" spans="1:9" ht="20.25">
      <c r="A21" s="185" t="s">
        <v>113</v>
      </c>
      <c r="B21" s="186">
        <v>0</v>
      </c>
      <c r="C21" s="186">
        <v>0</v>
      </c>
      <c r="D21" s="186">
        <v>0</v>
      </c>
      <c r="E21" s="186">
        <v>0</v>
      </c>
      <c r="F21" s="186">
        <v>0</v>
      </c>
      <c r="G21" s="189">
        <f t="shared" si="0"/>
        <v>0</v>
      </c>
      <c r="H21" s="190">
        <v>0</v>
      </c>
      <c r="I21" s="191" t="e">
        <f t="shared" si="1"/>
        <v>#DIV/0!</v>
      </c>
    </row>
    <row r="22" spans="1:9" ht="20.25">
      <c r="A22" s="185" t="s">
        <v>84</v>
      </c>
      <c r="B22" s="208">
        <v>2</v>
      </c>
      <c r="C22" s="208">
        <v>0.32264150943396203</v>
      </c>
      <c r="D22" s="208">
        <v>2</v>
      </c>
      <c r="E22" s="208">
        <v>1.0988367924528299</v>
      </c>
      <c r="F22" s="208">
        <v>2</v>
      </c>
      <c r="G22" s="189">
        <f t="shared" si="0"/>
        <v>1.421478301886792</v>
      </c>
      <c r="H22" s="190">
        <v>0</v>
      </c>
      <c r="I22" s="191">
        <f t="shared" si="1"/>
        <v>0</v>
      </c>
    </row>
    <row r="23" spans="1:9" ht="20.25">
      <c r="A23" s="185" t="s">
        <v>83</v>
      </c>
      <c r="B23" s="186">
        <v>0</v>
      </c>
      <c r="C23" s="186">
        <v>0</v>
      </c>
      <c r="D23" s="186">
        <v>0</v>
      </c>
      <c r="E23" s="186">
        <v>0</v>
      </c>
      <c r="F23" s="186">
        <v>0</v>
      </c>
      <c r="G23" s="189">
        <f t="shared" si="0"/>
        <v>0</v>
      </c>
      <c r="H23" s="190">
        <v>0</v>
      </c>
      <c r="I23" s="191" t="e">
        <f t="shared" si="1"/>
        <v>#DIV/0!</v>
      </c>
    </row>
    <row r="24" spans="1:9" ht="20.25">
      <c r="A24" s="185" t="s">
        <v>86</v>
      </c>
      <c r="B24" s="186">
        <v>2</v>
      </c>
      <c r="C24" s="186">
        <v>0.36</v>
      </c>
      <c r="D24" s="186">
        <v>2</v>
      </c>
      <c r="E24" s="186">
        <v>0.87</v>
      </c>
      <c r="F24" s="186">
        <v>2</v>
      </c>
      <c r="G24" s="189">
        <f t="shared" si="0"/>
        <v>1.23</v>
      </c>
      <c r="H24" s="190">
        <v>0</v>
      </c>
      <c r="I24" s="191">
        <f t="shared" si="1"/>
        <v>0</v>
      </c>
    </row>
    <row r="25" spans="1:9" ht="20.25">
      <c r="A25" s="185" t="s">
        <v>114</v>
      </c>
      <c r="B25" s="188">
        <v>1</v>
      </c>
      <c r="C25" s="188">
        <v>0.16980000000000001</v>
      </c>
      <c r="D25" s="188">
        <v>1</v>
      </c>
      <c r="E25" s="188">
        <v>0.2094</v>
      </c>
      <c r="F25" s="188">
        <v>1</v>
      </c>
      <c r="G25" s="189">
        <f t="shared" si="0"/>
        <v>0.37919999999999998</v>
      </c>
      <c r="H25" s="190">
        <v>0</v>
      </c>
      <c r="I25" s="191">
        <f t="shared" si="1"/>
        <v>0</v>
      </c>
    </row>
    <row r="26" spans="1:9" ht="20.25">
      <c r="A26" s="192" t="s">
        <v>115</v>
      </c>
      <c r="B26" s="188">
        <f>SUM(B5:B25)</f>
        <v>2563</v>
      </c>
      <c r="C26" s="188">
        <f t="shared" ref="C26:E26" si="2">SUM(C5:C25)</f>
        <v>411.94529116981124</v>
      </c>
      <c r="D26" s="188">
        <f t="shared" si="2"/>
        <v>2506</v>
      </c>
      <c r="E26" s="188">
        <f t="shared" si="2"/>
        <v>993.3441149245283</v>
      </c>
      <c r="F26" s="188">
        <f>SUM(F5:F25)</f>
        <v>2569</v>
      </c>
      <c r="G26" s="189">
        <f t="shared" ref="G26" si="3">SUM(G5:G25)</f>
        <v>1405.2894060943397</v>
      </c>
      <c r="H26" s="188">
        <f>SUM(H5:H25)</f>
        <v>1827.8209999999999</v>
      </c>
      <c r="I26" s="191">
        <f t="shared" si="1"/>
        <v>1.3006722971604718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2022-11-22T05:48:50Z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