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60" yWindow="-255" windowWidth="15135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I335" i="1" l="1"/>
  <c r="I334" i="1"/>
  <c r="I336" i="1"/>
  <c r="E300" i="1" l="1"/>
  <c r="M211" i="1"/>
  <c r="M134" i="1"/>
  <c r="M129" i="1"/>
  <c r="M62" i="1"/>
  <c r="M38" i="1"/>
  <c r="M39" i="1"/>
  <c r="M40" i="1"/>
  <c r="M42" i="1"/>
  <c r="F41" i="1"/>
  <c r="F42" i="1"/>
  <c r="F43" i="1"/>
  <c r="F28" i="1"/>
  <c r="F29" i="1"/>
  <c r="F30" i="1"/>
  <c r="F50" i="3" l="1"/>
  <c r="F51" i="3"/>
  <c r="F52" i="3"/>
  <c r="F53" i="3"/>
  <c r="F54" i="3"/>
  <c r="F55" i="3"/>
  <c r="F56" i="3"/>
  <c r="F57" i="3"/>
  <c r="F319" i="1" l="1"/>
  <c r="F321" i="1"/>
  <c r="F322" i="1"/>
  <c r="F324" i="1"/>
  <c r="F306" i="1"/>
  <c r="F308" i="1"/>
  <c r="F309" i="1"/>
  <c r="F312" i="1"/>
  <c r="F293" i="1"/>
  <c r="F295" i="1"/>
  <c r="F296" i="1"/>
  <c r="F299" i="1"/>
  <c r="F270" i="1"/>
  <c r="F272" i="1"/>
  <c r="F274" i="1"/>
  <c r="F258" i="1"/>
  <c r="F259" i="1"/>
  <c r="F261" i="1"/>
  <c r="F262" i="1"/>
  <c r="F246" i="1"/>
  <c r="F248" i="1"/>
  <c r="F249" i="1"/>
  <c r="F251" i="1"/>
  <c r="F222" i="1"/>
  <c r="F223" i="1"/>
  <c r="F225" i="1"/>
  <c r="F226" i="1"/>
  <c r="F227" i="1"/>
  <c r="F228" i="1"/>
  <c r="F200" i="1"/>
  <c r="F201" i="1"/>
  <c r="F202" i="1"/>
  <c r="F204" i="1"/>
  <c r="F178" i="1"/>
  <c r="F180" i="1"/>
  <c r="F166" i="1"/>
  <c r="F167" i="1"/>
  <c r="F168" i="1"/>
  <c r="F169" i="1"/>
  <c r="F170" i="1"/>
  <c r="F171" i="1"/>
  <c r="F151" i="1"/>
  <c r="F152" i="1"/>
  <c r="F154" i="1"/>
  <c r="F155" i="1"/>
  <c r="F158" i="1"/>
  <c r="F133" i="1"/>
  <c r="F134" i="1"/>
  <c r="F137" i="1"/>
  <c r="F115" i="1"/>
  <c r="F116" i="1"/>
  <c r="F117" i="1"/>
  <c r="F118" i="1"/>
  <c r="F119" i="1"/>
  <c r="F120" i="1"/>
  <c r="F121" i="1"/>
  <c r="F122" i="1"/>
  <c r="F123" i="1"/>
  <c r="F124" i="1"/>
  <c r="F111" i="1"/>
  <c r="F105" i="1"/>
  <c r="F106" i="1"/>
  <c r="F107" i="1"/>
  <c r="F108" i="1"/>
  <c r="F85" i="1"/>
  <c r="F86" i="1"/>
  <c r="F87" i="1"/>
  <c r="F90" i="1"/>
  <c r="F71" i="1"/>
  <c r="F73" i="1"/>
  <c r="F74" i="1"/>
  <c r="F75" i="1"/>
  <c r="F57" i="1"/>
  <c r="F58" i="1"/>
  <c r="F38" i="1"/>
  <c r="L394" i="3"/>
  <c r="L554" i="3" s="1"/>
  <c r="L395" i="3"/>
  <c r="L555" i="3" s="1"/>
  <c r="L396" i="3"/>
  <c r="L556" i="3" s="1"/>
  <c r="L397" i="3"/>
  <c r="L557" i="3" s="1"/>
  <c r="L398" i="3"/>
  <c r="L558" i="3" s="1"/>
  <c r="L399" i="3"/>
  <c r="L559" i="3" s="1"/>
  <c r="L400" i="3"/>
  <c r="L560" i="3" s="1"/>
  <c r="L401" i="3"/>
  <c r="L561" i="3" s="1"/>
  <c r="L402" i="3"/>
  <c r="L562" i="3" s="1"/>
  <c r="L403" i="3"/>
  <c r="L404" i="3"/>
  <c r="L564" i="3" s="1"/>
  <c r="L405" i="3"/>
  <c r="L565" i="3" s="1"/>
  <c r="J394" i="3"/>
  <c r="J554" i="3" s="1"/>
  <c r="K394" i="3"/>
  <c r="K554" i="3" s="1"/>
  <c r="J395" i="3"/>
  <c r="J555" i="3" s="1"/>
  <c r="K395" i="3"/>
  <c r="K555" i="3" s="1"/>
  <c r="J396" i="3"/>
  <c r="J556" i="3" s="1"/>
  <c r="K396" i="3"/>
  <c r="K556" i="3" s="1"/>
  <c r="J397" i="3"/>
  <c r="J557" i="3" s="1"/>
  <c r="K397" i="3"/>
  <c r="K557" i="3" s="1"/>
  <c r="J398" i="3"/>
  <c r="J558" i="3" s="1"/>
  <c r="K398" i="3"/>
  <c r="K558" i="3" s="1"/>
  <c r="J399" i="3"/>
  <c r="J559" i="3" s="1"/>
  <c r="K399" i="3"/>
  <c r="M399" i="3" s="1"/>
  <c r="J400" i="3"/>
  <c r="J560" i="3" s="1"/>
  <c r="K400" i="3"/>
  <c r="K560" i="3" s="1"/>
  <c r="J401" i="3"/>
  <c r="J561" i="3" s="1"/>
  <c r="K401" i="3"/>
  <c r="K561" i="3" s="1"/>
  <c r="J402" i="3"/>
  <c r="J562" i="3" s="1"/>
  <c r="K402" i="3"/>
  <c r="K562" i="3" s="1"/>
  <c r="J403" i="3"/>
  <c r="J563" i="3" s="1"/>
  <c r="K403" i="3"/>
  <c r="K563" i="3" s="1"/>
  <c r="J404" i="3"/>
  <c r="J564" i="3" s="1"/>
  <c r="K404" i="3"/>
  <c r="J405" i="3"/>
  <c r="J565" i="3" s="1"/>
  <c r="K405" i="3"/>
  <c r="I405" i="3"/>
  <c r="I565" i="3" s="1"/>
  <c r="H405" i="3"/>
  <c r="H565" i="3" s="1"/>
  <c r="G405" i="3"/>
  <c r="G565" i="3" s="1"/>
  <c r="I404" i="3"/>
  <c r="H404" i="3"/>
  <c r="H564" i="3" s="1"/>
  <c r="G404" i="3"/>
  <c r="I403" i="3"/>
  <c r="I563" i="3" s="1"/>
  <c r="H403" i="3"/>
  <c r="G403" i="3"/>
  <c r="G563" i="3" s="1"/>
  <c r="I402" i="3"/>
  <c r="I562" i="3" s="1"/>
  <c r="H402" i="3"/>
  <c r="H562" i="3" s="1"/>
  <c r="G402" i="3"/>
  <c r="G562" i="3" s="1"/>
  <c r="I401" i="3"/>
  <c r="I561" i="3" s="1"/>
  <c r="H401" i="3"/>
  <c r="H561" i="3" s="1"/>
  <c r="G401" i="3"/>
  <c r="G561" i="3" s="1"/>
  <c r="I400" i="3"/>
  <c r="I560" i="3" s="1"/>
  <c r="H400" i="3"/>
  <c r="H560" i="3" s="1"/>
  <c r="G400" i="3"/>
  <c r="G560" i="3" s="1"/>
  <c r="I399" i="3"/>
  <c r="I559" i="3" s="1"/>
  <c r="H399" i="3"/>
  <c r="H559" i="3" s="1"/>
  <c r="G399" i="3"/>
  <c r="G559" i="3" s="1"/>
  <c r="I398" i="3"/>
  <c r="I558" i="3" s="1"/>
  <c r="H398" i="3"/>
  <c r="H558" i="3" s="1"/>
  <c r="G398" i="3"/>
  <c r="G558" i="3" s="1"/>
  <c r="I397" i="3"/>
  <c r="I557" i="3" s="1"/>
  <c r="H397" i="3"/>
  <c r="H557" i="3" s="1"/>
  <c r="G397" i="3"/>
  <c r="G557" i="3" s="1"/>
  <c r="I396" i="3"/>
  <c r="I556" i="3" s="1"/>
  <c r="H396" i="3"/>
  <c r="H556" i="3" s="1"/>
  <c r="G396" i="3"/>
  <c r="G556" i="3" s="1"/>
  <c r="I395" i="3"/>
  <c r="I555" i="3" s="1"/>
  <c r="H395" i="3"/>
  <c r="H555" i="3" s="1"/>
  <c r="G395" i="3"/>
  <c r="G555" i="3" s="1"/>
  <c r="I394" i="3"/>
  <c r="I554" i="3" s="1"/>
  <c r="H394" i="3"/>
  <c r="H554" i="3" s="1"/>
  <c r="G394" i="3"/>
  <c r="G554" i="3" s="1"/>
  <c r="D394" i="3"/>
  <c r="N329" i="3" s="1"/>
  <c r="E394" i="3"/>
  <c r="E554" i="3" s="1"/>
  <c r="D395" i="3"/>
  <c r="D555" i="3" s="1"/>
  <c r="E395" i="3"/>
  <c r="E555" i="3" s="1"/>
  <c r="D396" i="3"/>
  <c r="D556" i="3" s="1"/>
  <c r="E396" i="3"/>
  <c r="E556" i="3" s="1"/>
  <c r="D397" i="3"/>
  <c r="D557" i="3" s="1"/>
  <c r="E397" i="3"/>
  <c r="E557" i="3" s="1"/>
  <c r="D398" i="3"/>
  <c r="D558" i="3" s="1"/>
  <c r="E398" i="3"/>
  <c r="E558" i="3" s="1"/>
  <c r="D399" i="3"/>
  <c r="N360" i="3" s="1"/>
  <c r="E399" i="3"/>
  <c r="E559" i="3" s="1"/>
  <c r="D400" i="3"/>
  <c r="D560" i="3" s="1"/>
  <c r="E400" i="3"/>
  <c r="E560" i="3" s="1"/>
  <c r="D401" i="3"/>
  <c r="D561" i="3" s="1"/>
  <c r="E401" i="3"/>
  <c r="E561" i="3" s="1"/>
  <c r="D402" i="3"/>
  <c r="N363" i="3" s="1"/>
  <c r="E402" i="3"/>
  <c r="E562" i="3" s="1"/>
  <c r="D403" i="3"/>
  <c r="D563" i="3" s="1"/>
  <c r="E403" i="3"/>
  <c r="E563" i="3" s="1"/>
  <c r="D404" i="3"/>
  <c r="D564" i="3" s="1"/>
  <c r="E404" i="3"/>
  <c r="E564" i="3" s="1"/>
  <c r="D405" i="3"/>
  <c r="N275" i="3" s="1"/>
  <c r="E405" i="3"/>
  <c r="E565" i="3" s="1"/>
  <c r="C396" i="3"/>
  <c r="C556" i="3" s="1"/>
  <c r="C397" i="3"/>
  <c r="C557" i="3" s="1"/>
  <c r="C398" i="3"/>
  <c r="C558" i="3" s="1"/>
  <c r="C399" i="3"/>
  <c r="C559" i="3" s="1"/>
  <c r="C400" i="3"/>
  <c r="C560" i="3" s="1"/>
  <c r="C401" i="3"/>
  <c r="C561" i="3" s="1"/>
  <c r="C402" i="3"/>
  <c r="C562" i="3" s="1"/>
  <c r="C403" i="3"/>
  <c r="C563" i="3" s="1"/>
  <c r="C404" i="3"/>
  <c r="C564" i="3" s="1"/>
  <c r="C405" i="3"/>
  <c r="C565" i="3" s="1"/>
  <c r="C395" i="3"/>
  <c r="C555" i="3" s="1"/>
  <c r="C394" i="3"/>
  <c r="C554" i="3" s="1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D393" i="3"/>
  <c r="C393" i="3"/>
  <c r="L393" i="3"/>
  <c r="M393" i="3"/>
  <c r="E393" i="3"/>
  <c r="F393" i="3"/>
  <c r="D326" i="1"/>
  <c r="D327" i="1"/>
  <c r="N301" i="1" s="1"/>
  <c r="D329" i="1"/>
  <c r="N128" i="1" s="1"/>
  <c r="D330" i="1"/>
  <c r="N116" i="1" s="1"/>
  <c r="D331" i="1"/>
  <c r="N177" i="1" s="1"/>
  <c r="D332" i="1"/>
  <c r="N118" i="1" s="1"/>
  <c r="D333" i="1"/>
  <c r="N59" i="1" s="1"/>
  <c r="D334" i="1"/>
  <c r="N120" i="1" s="1"/>
  <c r="D335" i="1"/>
  <c r="N215" i="1" s="1"/>
  <c r="D313" i="1"/>
  <c r="D328" i="1"/>
  <c r="N315" i="1" s="1"/>
  <c r="H26" i="6"/>
  <c r="G5" i="6"/>
  <c r="G6" i="6"/>
  <c r="I6" i="6" s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41" i="3" s="1"/>
  <c r="D519" i="3"/>
  <c r="D204" i="3"/>
  <c r="D543" i="3" s="1"/>
  <c r="D521" i="3"/>
  <c r="N495" i="3" s="1"/>
  <c r="D205" i="3"/>
  <c r="D544" i="3" s="1"/>
  <c r="D522" i="3"/>
  <c r="N470" i="3" s="1"/>
  <c r="D206" i="3"/>
  <c r="D545" i="3" s="1"/>
  <c r="D523" i="3"/>
  <c r="N445" i="3" s="1"/>
  <c r="D207" i="3"/>
  <c r="D546" i="3" s="1"/>
  <c r="D524" i="3"/>
  <c r="D208" i="3"/>
  <c r="D547" i="3" s="1"/>
  <c r="D525" i="3"/>
  <c r="N421" i="3" s="1"/>
  <c r="D209" i="3"/>
  <c r="D548" i="3" s="1"/>
  <c r="D526" i="3"/>
  <c r="N474" i="3" s="1"/>
  <c r="D210" i="3"/>
  <c r="D549" i="3" s="1"/>
  <c r="D562" i="3"/>
  <c r="D527" i="3"/>
  <c r="N488" i="3" s="1"/>
  <c r="K202" i="3"/>
  <c r="K541" i="3" s="1"/>
  <c r="K519" i="3"/>
  <c r="K567" i="3" s="1"/>
  <c r="K204" i="3"/>
  <c r="K543" i="3" s="1"/>
  <c r="K521" i="3"/>
  <c r="K569" i="3" s="1"/>
  <c r="K205" i="3"/>
  <c r="K544" i="3" s="1"/>
  <c r="K522" i="3"/>
  <c r="K570" i="3" s="1"/>
  <c r="K206" i="3"/>
  <c r="K545" i="3" s="1"/>
  <c r="K523" i="3"/>
  <c r="K571" i="3" s="1"/>
  <c r="K207" i="3"/>
  <c r="K546" i="3" s="1"/>
  <c r="K524" i="3"/>
  <c r="K572" i="3" s="1"/>
  <c r="K208" i="3"/>
  <c r="K547" i="3" s="1"/>
  <c r="K525" i="3"/>
  <c r="K573" i="3" s="1"/>
  <c r="K209" i="3"/>
  <c r="K548" i="3" s="1"/>
  <c r="K526" i="3"/>
  <c r="K574" i="3" s="1"/>
  <c r="K210" i="3"/>
  <c r="K549" i="3" s="1"/>
  <c r="K527" i="3"/>
  <c r="K575" i="3" s="1"/>
  <c r="L202" i="3"/>
  <c r="L541" i="3" s="1"/>
  <c r="L519" i="3"/>
  <c r="L567" i="3" s="1"/>
  <c r="L204" i="3"/>
  <c r="L543" i="3" s="1"/>
  <c r="L521" i="3"/>
  <c r="L569" i="3" s="1"/>
  <c r="L205" i="3"/>
  <c r="L544" i="3" s="1"/>
  <c r="L522" i="3"/>
  <c r="L570" i="3" s="1"/>
  <c r="L206" i="3"/>
  <c r="L545" i="3" s="1"/>
  <c r="L523" i="3"/>
  <c r="L571" i="3" s="1"/>
  <c r="L207" i="3"/>
  <c r="L546" i="3" s="1"/>
  <c r="L524" i="3"/>
  <c r="L572" i="3" s="1"/>
  <c r="L208" i="3"/>
  <c r="L547" i="3" s="1"/>
  <c r="L525" i="3"/>
  <c r="L573" i="3" s="1"/>
  <c r="L209" i="3"/>
  <c r="L548" i="3" s="1"/>
  <c r="L526" i="3"/>
  <c r="L574" i="3" s="1"/>
  <c r="L210" i="3"/>
  <c r="L549" i="3" s="1"/>
  <c r="L527" i="3"/>
  <c r="L575" i="3" s="1"/>
  <c r="J202" i="3"/>
  <c r="J541" i="3" s="1"/>
  <c r="J519" i="3"/>
  <c r="J567" i="3" s="1"/>
  <c r="J204" i="3"/>
  <c r="J543" i="3" s="1"/>
  <c r="J521" i="3"/>
  <c r="J569" i="3" s="1"/>
  <c r="J205" i="3"/>
  <c r="J544" i="3" s="1"/>
  <c r="J522" i="3"/>
  <c r="J570" i="3"/>
  <c r="J206" i="3"/>
  <c r="J545" i="3" s="1"/>
  <c r="J523" i="3"/>
  <c r="J571" i="3" s="1"/>
  <c r="J207" i="3"/>
  <c r="J546" i="3" s="1"/>
  <c r="J524" i="3"/>
  <c r="J572" i="3" s="1"/>
  <c r="J208" i="3"/>
  <c r="J547" i="3" s="1"/>
  <c r="J525" i="3"/>
  <c r="J573" i="3" s="1"/>
  <c r="J209" i="3"/>
  <c r="J548" i="3" s="1"/>
  <c r="J526" i="3"/>
  <c r="J574" i="3" s="1"/>
  <c r="J210" i="3"/>
  <c r="J549" i="3" s="1"/>
  <c r="J527" i="3"/>
  <c r="J575" i="3" s="1"/>
  <c r="I202" i="3"/>
  <c r="I541" i="3" s="1"/>
  <c r="I519" i="3"/>
  <c r="I567" i="3" s="1"/>
  <c r="I204" i="3"/>
  <c r="I543" i="3" s="1"/>
  <c r="I521" i="3"/>
  <c r="I569" i="3" s="1"/>
  <c r="I205" i="3"/>
  <c r="I544" i="3" s="1"/>
  <c r="I522" i="3"/>
  <c r="I570" i="3" s="1"/>
  <c r="I206" i="3"/>
  <c r="I545" i="3" s="1"/>
  <c r="I523" i="3"/>
  <c r="I571" i="3" s="1"/>
  <c r="I207" i="3"/>
  <c r="I546" i="3" s="1"/>
  <c r="I524" i="3"/>
  <c r="I572" i="3" s="1"/>
  <c r="I208" i="3"/>
  <c r="I547" i="3" s="1"/>
  <c r="I525" i="3"/>
  <c r="I573" i="3" s="1"/>
  <c r="I209" i="3"/>
  <c r="I548" i="3" s="1"/>
  <c r="I526" i="3"/>
  <c r="I574" i="3" s="1"/>
  <c r="I210" i="3"/>
  <c r="I549" i="3" s="1"/>
  <c r="I527" i="3"/>
  <c r="I575" i="3" s="1"/>
  <c r="H202" i="3"/>
  <c r="H541" i="3" s="1"/>
  <c r="H519" i="3"/>
  <c r="H567" i="3" s="1"/>
  <c r="H204" i="3"/>
  <c r="H543" i="3" s="1"/>
  <c r="H521" i="3"/>
  <c r="H569" i="3" s="1"/>
  <c r="H205" i="3"/>
  <c r="H544" i="3" s="1"/>
  <c r="H522" i="3"/>
  <c r="H570" i="3" s="1"/>
  <c r="H206" i="3"/>
  <c r="H545" i="3" s="1"/>
  <c r="H523" i="3"/>
  <c r="H571" i="3" s="1"/>
  <c r="H207" i="3"/>
  <c r="H546" i="3" s="1"/>
  <c r="H524" i="3"/>
  <c r="H572" i="3" s="1"/>
  <c r="H208" i="3"/>
  <c r="H547" i="3" s="1"/>
  <c r="H525" i="3"/>
  <c r="H573" i="3" s="1"/>
  <c r="H209" i="3"/>
  <c r="H548" i="3" s="1"/>
  <c r="H526" i="3"/>
  <c r="H574" i="3" s="1"/>
  <c r="H210" i="3"/>
  <c r="H549" i="3" s="1"/>
  <c r="H527" i="3"/>
  <c r="H575" i="3" s="1"/>
  <c r="G202" i="3"/>
  <c r="G541" i="3" s="1"/>
  <c r="G519" i="3"/>
  <c r="G567" i="3" s="1"/>
  <c r="G204" i="3"/>
  <c r="G543" i="3" s="1"/>
  <c r="G521" i="3"/>
  <c r="G569" i="3" s="1"/>
  <c r="G205" i="3"/>
  <c r="G544" i="3" s="1"/>
  <c r="G522" i="3"/>
  <c r="G570" i="3" s="1"/>
  <c r="G206" i="3"/>
  <c r="G545" i="3" s="1"/>
  <c r="G523" i="3"/>
  <c r="G571" i="3" s="1"/>
  <c r="G207" i="3"/>
  <c r="G546" i="3" s="1"/>
  <c r="G524" i="3"/>
  <c r="G572" i="3" s="1"/>
  <c r="G208" i="3"/>
  <c r="G547" i="3" s="1"/>
  <c r="G525" i="3"/>
  <c r="G573" i="3" s="1"/>
  <c r="G209" i="3"/>
  <c r="G548" i="3" s="1"/>
  <c r="G526" i="3"/>
  <c r="G574" i="3" s="1"/>
  <c r="G210" i="3"/>
  <c r="G549" i="3" s="1"/>
  <c r="G527" i="3"/>
  <c r="G575" i="3" s="1"/>
  <c r="E202" i="3"/>
  <c r="E541" i="3" s="1"/>
  <c r="E519" i="3"/>
  <c r="E204" i="3"/>
  <c r="E543" i="3" s="1"/>
  <c r="E521" i="3"/>
  <c r="E569" i="3" s="1"/>
  <c r="E205" i="3"/>
  <c r="E544" i="3" s="1"/>
  <c r="E522" i="3"/>
  <c r="E570" i="3" s="1"/>
  <c r="E206" i="3"/>
  <c r="E545" i="3" s="1"/>
  <c r="E523" i="3"/>
  <c r="E571" i="3" s="1"/>
  <c r="E207" i="3"/>
  <c r="E546" i="3" s="1"/>
  <c r="E524" i="3"/>
  <c r="E572" i="3" s="1"/>
  <c r="E208" i="3"/>
  <c r="E547" i="3" s="1"/>
  <c r="E525" i="3"/>
  <c r="E573" i="3" s="1"/>
  <c r="E209" i="3"/>
  <c r="E548" i="3" s="1"/>
  <c r="E526" i="3"/>
  <c r="E574" i="3" s="1"/>
  <c r="E210" i="3"/>
  <c r="E549" i="3" s="1"/>
  <c r="E527" i="3"/>
  <c r="E575" i="3"/>
  <c r="C202" i="3"/>
  <c r="C541" i="3" s="1"/>
  <c r="C519" i="3"/>
  <c r="C204" i="3"/>
  <c r="C543" i="3" s="1"/>
  <c r="C521" i="3"/>
  <c r="C569" i="3" s="1"/>
  <c r="C205" i="3"/>
  <c r="C544" i="3" s="1"/>
  <c r="C522" i="3"/>
  <c r="C570" i="3" s="1"/>
  <c r="C206" i="3"/>
  <c r="C545" i="3" s="1"/>
  <c r="C523" i="3"/>
  <c r="C571" i="3" s="1"/>
  <c r="C207" i="3"/>
  <c r="C546" i="3" s="1"/>
  <c r="C524" i="3"/>
  <c r="C572" i="3" s="1"/>
  <c r="C208" i="3"/>
  <c r="C547" i="3" s="1"/>
  <c r="C525" i="3"/>
  <c r="C573" i="3" s="1"/>
  <c r="C209" i="3"/>
  <c r="C548" i="3" s="1"/>
  <c r="C526" i="3"/>
  <c r="C574" i="3" s="1"/>
  <c r="C210" i="3"/>
  <c r="C549" i="3" s="1"/>
  <c r="C527" i="3"/>
  <c r="C575" i="3" s="1"/>
  <c r="D213" i="3"/>
  <c r="D552" i="3" s="1"/>
  <c r="D530" i="3"/>
  <c r="D578" i="3" s="1"/>
  <c r="K213" i="3"/>
  <c r="K552" i="3" s="1"/>
  <c r="K565" i="3"/>
  <c r="M565" i="3" s="1"/>
  <c r="K530" i="3"/>
  <c r="K578" i="3" s="1"/>
  <c r="L213" i="3"/>
  <c r="L552" i="3" s="1"/>
  <c r="L530" i="3"/>
  <c r="L578" i="3" s="1"/>
  <c r="J213" i="3"/>
  <c r="J552" i="3" s="1"/>
  <c r="J530" i="3"/>
  <c r="J578" i="3" s="1"/>
  <c r="I213" i="3"/>
  <c r="I552" i="3" s="1"/>
  <c r="I530" i="3"/>
  <c r="I578" i="3" s="1"/>
  <c r="H213" i="3"/>
  <c r="H552" i="3" s="1"/>
  <c r="H530" i="3"/>
  <c r="H578" i="3" s="1"/>
  <c r="G213" i="3"/>
  <c r="G552" i="3" s="1"/>
  <c r="G530" i="3"/>
  <c r="G578" i="3" s="1"/>
  <c r="E213" i="3"/>
  <c r="E552" i="3" s="1"/>
  <c r="E530" i="3"/>
  <c r="C213" i="3"/>
  <c r="C552" i="3" s="1"/>
  <c r="C530" i="3"/>
  <c r="C578" i="3" s="1"/>
  <c r="D212" i="3"/>
  <c r="D551" i="3" s="1"/>
  <c r="D529" i="3"/>
  <c r="K212" i="3"/>
  <c r="K551" i="3" s="1"/>
  <c r="K564" i="3"/>
  <c r="K529" i="3"/>
  <c r="K577" i="3" s="1"/>
  <c r="L212" i="3"/>
  <c r="L551" i="3" s="1"/>
  <c r="L529" i="3"/>
  <c r="L577" i="3" s="1"/>
  <c r="J212" i="3"/>
  <c r="J551" i="3" s="1"/>
  <c r="J529" i="3"/>
  <c r="J577" i="3" s="1"/>
  <c r="I212" i="3"/>
  <c r="I551" i="3" s="1"/>
  <c r="I564" i="3"/>
  <c r="I529" i="3"/>
  <c r="I577" i="3" s="1"/>
  <c r="H212" i="3"/>
  <c r="H551" i="3" s="1"/>
  <c r="H529" i="3"/>
  <c r="H577" i="3" s="1"/>
  <c r="G212" i="3"/>
  <c r="G551" i="3" s="1"/>
  <c r="G564" i="3"/>
  <c r="G529" i="3"/>
  <c r="G577" i="3" s="1"/>
  <c r="E212" i="3"/>
  <c r="E551" i="3" s="1"/>
  <c r="E529" i="3"/>
  <c r="E577" i="3" s="1"/>
  <c r="C212" i="3"/>
  <c r="C551" i="3" s="1"/>
  <c r="C529" i="3"/>
  <c r="C577" i="3" s="1"/>
  <c r="D211" i="3"/>
  <c r="D550" i="3" s="1"/>
  <c r="D528" i="3"/>
  <c r="N463" i="3" s="1"/>
  <c r="K211" i="3"/>
  <c r="K550" i="3" s="1"/>
  <c r="K528" i="3"/>
  <c r="K576" i="3" s="1"/>
  <c r="L211" i="3"/>
  <c r="L550" i="3" s="1"/>
  <c r="L563" i="3"/>
  <c r="L528" i="3"/>
  <c r="L576" i="3" s="1"/>
  <c r="J211" i="3"/>
  <c r="J550" i="3" s="1"/>
  <c r="J528" i="3"/>
  <c r="J576" i="3" s="1"/>
  <c r="I211" i="3"/>
  <c r="I550" i="3" s="1"/>
  <c r="I528" i="3"/>
  <c r="I576" i="3" s="1"/>
  <c r="H211" i="3"/>
  <c r="H550" i="3" s="1"/>
  <c r="H563" i="3"/>
  <c r="H528" i="3"/>
  <c r="H576" i="3" s="1"/>
  <c r="G211" i="3"/>
  <c r="G550" i="3" s="1"/>
  <c r="G528" i="3"/>
  <c r="G576" i="3" s="1"/>
  <c r="E211" i="3"/>
  <c r="E550" i="3" s="1"/>
  <c r="E528" i="3"/>
  <c r="E576" i="3" s="1"/>
  <c r="C211" i="3"/>
  <c r="C550" i="3" s="1"/>
  <c r="C528" i="3"/>
  <c r="C576" i="3" s="1"/>
  <c r="D203" i="3"/>
  <c r="D542" i="3" s="1"/>
  <c r="D520" i="3"/>
  <c r="K203" i="3"/>
  <c r="K542" i="3" s="1"/>
  <c r="K520" i="3"/>
  <c r="K568" i="3" s="1"/>
  <c r="L203" i="3"/>
  <c r="L542" i="3" s="1"/>
  <c r="L520" i="3"/>
  <c r="L568" i="3" s="1"/>
  <c r="J203" i="3"/>
  <c r="J542" i="3" s="1"/>
  <c r="J520" i="3"/>
  <c r="J568" i="3" s="1"/>
  <c r="I203" i="3"/>
  <c r="I542" i="3" s="1"/>
  <c r="I520" i="3"/>
  <c r="I568" i="3" s="1"/>
  <c r="H203" i="3"/>
  <c r="H542" i="3" s="1"/>
  <c r="H520" i="3"/>
  <c r="H568" i="3" s="1"/>
  <c r="G203" i="3"/>
  <c r="G542" i="3" s="1"/>
  <c r="G520" i="3"/>
  <c r="G568" i="3" s="1"/>
  <c r="E203" i="3"/>
  <c r="E542" i="3" s="1"/>
  <c r="E520" i="3"/>
  <c r="E568" i="3" s="1"/>
  <c r="C203" i="3"/>
  <c r="C542" i="3" s="1"/>
  <c r="C520" i="3"/>
  <c r="C568" i="3" s="1"/>
  <c r="A537" i="3"/>
  <c r="D518" i="3"/>
  <c r="K518" i="3"/>
  <c r="L518" i="3"/>
  <c r="M518" i="3" s="1"/>
  <c r="J518" i="3"/>
  <c r="I518" i="3"/>
  <c r="H518" i="3"/>
  <c r="G518" i="3"/>
  <c r="E518" i="3"/>
  <c r="F518" i="3"/>
  <c r="C518" i="3"/>
  <c r="N513" i="3"/>
  <c r="M513" i="3"/>
  <c r="F513" i="3"/>
  <c r="M512" i="3"/>
  <c r="M511" i="3"/>
  <c r="F511" i="3"/>
  <c r="F509" i="3"/>
  <c r="N507" i="3"/>
  <c r="M507" i="3"/>
  <c r="F507" i="3"/>
  <c r="M506" i="3"/>
  <c r="F506" i="3"/>
  <c r="D505" i="3"/>
  <c r="F505" i="3" s="1"/>
  <c r="K505" i="3"/>
  <c r="L505" i="3"/>
  <c r="M505" i="3" s="1"/>
  <c r="J505" i="3"/>
  <c r="I505" i="3"/>
  <c r="H505" i="3"/>
  <c r="G505" i="3"/>
  <c r="E505" i="3"/>
  <c r="C505" i="3"/>
  <c r="F500" i="3"/>
  <c r="F498" i="3"/>
  <c r="F496" i="3"/>
  <c r="F495" i="3"/>
  <c r="M494" i="3"/>
  <c r="F494" i="3"/>
  <c r="M493" i="3"/>
  <c r="F493" i="3"/>
  <c r="D492" i="3"/>
  <c r="F492" i="3" s="1"/>
  <c r="K492" i="3"/>
  <c r="L492" i="3"/>
  <c r="M492" i="3"/>
  <c r="J492" i="3"/>
  <c r="I492" i="3"/>
  <c r="H492" i="3"/>
  <c r="G492" i="3"/>
  <c r="E492" i="3"/>
  <c r="C492" i="3"/>
  <c r="F490" i="3"/>
  <c r="F488" i="3"/>
  <c r="M487" i="3"/>
  <c r="F487" i="3"/>
  <c r="N485" i="3"/>
  <c r="M485" i="3"/>
  <c r="F485" i="3"/>
  <c r="M484" i="3"/>
  <c r="F484" i="3"/>
  <c r="M483" i="3"/>
  <c r="F483" i="3"/>
  <c r="F482" i="3"/>
  <c r="M481" i="3"/>
  <c r="F481" i="3"/>
  <c r="M480" i="3"/>
  <c r="F480" i="3"/>
  <c r="D479" i="3"/>
  <c r="K479" i="3"/>
  <c r="L479" i="3"/>
  <c r="M479" i="3"/>
  <c r="J479" i="3"/>
  <c r="I479" i="3"/>
  <c r="H479" i="3"/>
  <c r="G479" i="3"/>
  <c r="E479" i="3"/>
  <c r="F479" i="3"/>
  <c r="C479" i="3"/>
  <c r="M475" i="3"/>
  <c r="M474" i="3"/>
  <c r="F474" i="3"/>
  <c r="F472" i="3"/>
  <c r="M470" i="3"/>
  <c r="F470" i="3"/>
  <c r="M468" i="3"/>
  <c r="F468" i="3"/>
  <c r="M467" i="3"/>
  <c r="F467" i="3"/>
  <c r="D466" i="3"/>
  <c r="K466" i="3"/>
  <c r="L466" i="3"/>
  <c r="M466" i="3"/>
  <c r="J466" i="3"/>
  <c r="I466" i="3"/>
  <c r="H466" i="3"/>
  <c r="G466" i="3"/>
  <c r="E466" i="3"/>
  <c r="F466" i="3" s="1"/>
  <c r="C466" i="3"/>
  <c r="M465" i="3"/>
  <c r="F463" i="3"/>
  <c r="M462" i="3"/>
  <c r="F462" i="3"/>
  <c r="M461" i="3"/>
  <c r="F461" i="3"/>
  <c r="N460" i="3"/>
  <c r="M460" i="3"/>
  <c r="F460" i="3"/>
  <c r="M459" i="3"/>
  <c r="F459" i="3"/>
  <c r="M457" i="3"/>
  <c r="F457" i="3"/>
  <c r="F456" i="3"/>
  <c r="M455" i="3"/>
  <c r="F455" i="3"/>
  <c r="N454" i="3"/>
  <c r="M454" i="3"/>
  <c r="F454" i="3"/>
  <c r="D453" i="3"/>
  <c r="K453" i="3"/>
  <c r="L453" i="3"/>
  <c r="M453" i="3"/>
  <c r="J453" i="3"/>
  <c r="I453" i="3"/>
  <c r="H453" i="3"/>
  <c r="G453" i="3"/>
  <c r="E453" i="3"/>
  <c r="F453" i="3"/>
  <c r="C453" i="3"/>
  <c r="M448" i="3"/>
  <c r="F448" i="3"/>
  <c r="F446" i="3"/>
  <c r="M444" i="3"/>
  <c r="F444" i="3"/>
  <c r="M443" i="3"/>
  <c r="F443" i="3"/>
  <c r="M442" i="3"/>
  <c r="F442" i="3"/>
  <c r="M441" i="3"/>
  <c r="F441" i="3"/>
  <c r="D440" i="3"/>
  <c r="F440" i="3" s="1"/>
  <c r="K440" i="3"/>
  <c r="L440" i="3"/>
  <c r="M440" i="3" s="1"/>
  <c r="J440" i="3"/>
  <c r="I440" i="3"/>
  <c r="H440" i="3"/>
  <c r="G440" i="3"/>
  <c r="E440" i="3"/>
  <c r="C440" i="3"/>
  <c r="M435" i="3"/>
  <c r="F435" i="3"/>
  <c r="N434" i="3"/>
  <c r="F434" i="3"/>
  <c r="N433" i="3"/>
  <c r="M433" i="3"/>
  <c r="F433" i="3"/>
  <c r="F431" i="3"/>
  <c r="M430" i="3"/>
  <c r="F430" i="3"/>
  <c r="N429" i="3"/>
  <c r="M429" i="3"/>
  <c r="F429" i="3"/>
  <c r="M428" i="3"/>
  <c r="F428" i="3"/>
  <c r="D427" i="3"/>
  <c r="K427" i="3"/>
  <c r="L427" i="3"/>
  <c r="M427" i="3" s="1"/>
  <c r="J427" i="3"/>
  <c r="I427" i="3"/>
  <c r="H427" i="3"/>
  <c r="G427" i="3"/>
  <c r="E427" i="3"/>
  <c r="F427" i="3"/>
  <c r="C427" i="3"/>
  <c r="F425" i="3"/>
  <c r="N423" i="3"/>
  <c r="F423" i="3"/>
  <c r="M422" i="3"/>
  <c r="F422" i="3"/>
  <c r="M421" i="3"/>
  <c r="F421" i="3"/>
  <c r="M420" i="3"/>
  <c r="F420" i="3"/>
  <c r="M419" i="3"/>
  <c r="F419" i="3"/>
  <c r="M418" i="3"/>
  <c r="F418" i="3"/>
  <c r="M417" i="3"/>
  <c r="F417" i="3"/>
  <c r="M416" i="3"/>
  <c r="F416" i="3"/>
  <c r="N415" i="3"/>
  <c r="M415" i="3"/>
  <c r="F415" i="3"/>
  <c r="A411" i="3"/>
  <c r="M405" i="3"/>
  <c r="M403" i="3"/>
  <c r="D380" i="3"/>
  <c r="K380" i="3"/>
  <c r="L380" i="3"/>
  <c r="M380" i="3" s="1"/>
  <c r="J380" i="3"/>
  <c r="I380" i="3"/>
  <c r="H380" i="3"/>
  <c r="G380" i="3"/>
  <c r="E380" i="3"/>
  <c r="F380" i="3"/>
  <c r="C380" i="3"/>
  <c r="M374" i="3"/>
  <c r="F374" i="3"/>
  <c r="D367" i="3"/>
  <c r="F367" i="3" s="1"/>
  <c r="K367" i="3"/>
  <c r="L367" i="3"/>
  <c r="M367" i="3" s="1"/>
  <c r="J367" i="3"/>
  <c r="I367" i="3"/>
  <c r="H367" i="3"/>
  <c r="G367" i="3"/>
  <c r="E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D354" i="3"/>
  <c r="F354" i="3" s="1"/>
  <c r="K354" i="3"/>
  <c r="L354" i="3"/>
  <c r="M354" i="3"/>
  <c r="J354" i="3"/>
  <c r="I354" i="3"/>
  <c r="H354" i="3"/>
  <c r="G354" i="3"/>
  <c r="E354" i="3"/>
  <c r="C354" i="3"/>
  <c r="F350" i="3"/>
  <c r="M349" i="3"/>
  <c r="F349" i="3"/>
  <c r="F347" i="3"/>
  <c r="F345" i="3"/>
  <c r="F344" i="3"/>
  <c r="M343" i="3"/>
  <c r="F343" i="3"/>
  <c r="M342" i="3"/>
  <c r="F342" i="3"/>
  <c r="D341" i="3"/>
  <c r="F341" i="3" s="1"/>
  <c r="K341" i="3"/>
  <c r="L341" i="3"/>
  <c r="M341" i="3" s="1"/>
  <c r="J341" i="3"/>
  <c r="I341" i="3"/>
  <c r="H341" i="3"/>
  <c r="G341" i="3"/>
  <c r="E341" i="3"/>
  <c r="C341" i="3"/>
  <c r="M336" i="3"/>
  <c r="F336" i="3"/>
  <c r="M334" i="3"/>
  <c r="F334" i="3"/>
  <c r="M330" i="3"/>
  <c r="F330" i="3"/>
  <c r="M329" i="3"/>
  <c r="F329" i="3"/>
  <c r="D328" i="3"/>
  <c r="F328" i="3" s="1"/>
  <c r="K328" i="3"/>
  <c r="L328" i="3"/>
  <c r="M328" i="3"/>
  <c r="J328" i="3"/>
  <c r="I328" i="3"/>
  <c r="H328" i="3"/>
  <c r="G328" i="3"/>
  <c r="E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D315" i="3"/>
  <c r="K315" i="3"/>
  <c r="L315" i="3"/>
  <c r="M315" i="3" s="1"/>
  <c r="J315" i="3"/>
  <c r="I315" i="3"/>
  <c r="H315" i="3"/>
  <c r="G315" i="3"/>
  <c r="E315" i="3"/>
  <c r="F315" i="3"/>
  <c r="C315" i="3"/>
  <c r="F310" i="3"/>
  <c r="M304" i="3"/>
  <c r="F304" i="3"/>
  <c r="M303" i="3"/>
  <c r="F303" i="3"/>
  <c r="D302" i="3"/>
  <c r="K302" i="3"/>
  <c r="L302" i="3"/>
  <c r="M302" i="3"/>
  <c r="J302" i="3"/>
  <c r="I302" i="3"/>
  <c r="H302" i="3"/>
  <c r="G302" i="3"/>
  <c r="E302" i="3"/>
  <c r="F302" i="3"/>
  <c r="C302" i="3"/>
  <c r="M297" i="3"/>
  <c r="F297" i="3"/>
  <c r="F295" i="3"/>
  <c r="F294" i="3"/>
  <c r="F293" i="3"/>
  <c r="M292" i="3"/>
  <c r="F292" i="3"/>
  <c r="M291" i="3"/>
  <c r="F291" i="3"/>
  <c r="M290" i="3"/>
  <c r="F290" i="3"/>
  <c r="D289" i="3"/>
  <c r="F289" i="3" s="1"/>
  <c r="K289" i="3"/>
  <c r="L289" i="3"/>
  <c r="M289" i="3" s="1"/>
  <c r="J289" i="3"/>
  <c r="I289" i="3"/>
  <c r="H289" i="3"/>
  <c r="G289" i="3"/>
  <c r="E289" i="3"/>
  <c r="C289" i="3"/>
  <c r="M284" i="3"/>
  <c r="F284" i="3"/>
  <c r="F282" i="3"/>
  <c r="M278" i="3"/>
  <c r="F278" i="3"/>
  <c r="M277" i="3"/>
  <c r="F277" i="3"/>
  <c r="D276" i="3"/>
  <c r="K276" i="3"/>
  <c r="L276" i="3"/>
  <c r="M276" i="3" s="1"/>
  <c r="J276" i="3"/>
  <c r="I276" i="3"/>
  <c r="H276" i="3"/>
  <c r="G276" i="3"/>
  <c r="E276" i="3"/>
  <c r="F276" i="3"/>
  <c r="C276" i="3"/>
  <c r="M271" i="3"/>
  <c r="F271" i="3"/>
  <c r="M270" i="3"/>
  <c r="F270" i="3"/>
  <c r="M269" i="3"/>
  <c r="F269" i="3"/>
  <c r="F267" i="3"/>
  <c r="F266" i="3"/>
  <c r="M265" i="3"/>
  <c r="F265" i="3"/>
  <c r="M264" i="3"/>
  <c r="F264" i="3"/>
  <c r="D263" i="3"/>
  <c r="K263" i="3"/>
  <c r="L263" i="3"/>
  <c r="M263" i="3"/>
  <c r="J263" i="3"/>
  <c r="I263" i="3"/>
  <c r="H263" i="3"/>
  <c r="G263" i="3"/>
  <c r="E263" i="3"/>
  <c r="F263" i="3"/>
  <c r="C263" i="3"/>
  <c r="M258" i="3"/>
  <c r="F258" i="3"/>
  <c r="M256" i="3"/>
  <c r="F256" i="3"/>
  <c r="M254" i="3"/>
  <c r="F254" i="3"/>
  <c r="F253" i="3"/>
  <c r="M252" i="3"/>
  <c r="F252" i="3"/>
  <c r="M251" i="3"/>
  <c r="F251" i="3"/>
  <c r="D250" i="3"/>
  <c r="F250" i="3" s="1"/>
  <c r="K250" i="3"/>
  <c r="L250" i="3"/>
  <c r="M250" i="3" s="1"/>
  <c r="J250" i="3"/>
  <c r="I250" i="3"/>
  <c r="H250" i="3"/>
  <c r="G250" i="3"/>
  <c r="E250" i="3"/>
  <c r="C250" i="3"/>
  <c r="M245" i="3"/>
  <c r="F245" i="3"/>
  <c r="M243" i="3"/>
  <c r="F243" i="3"/>
  <c r="F241" i="3"/>
  <c r="F240" i="3"/>
  <c r="M239" i="3"/>
  <c r="F239" i="3"/>
  <c r="M238" i="3"/>
  <c r="F238" i="3"/>
  <c r="D237" i="3"/>
  <c r="F237" i="3" s="1"/>
  <c r="K237" i="3"/>
  <c r="L237" i="3"/>
  <c r="M237" i="3" s="1"/>
  <c r="J237" i="3"/>
  <c r="I237" i="3"/>
  <c r="H237" i="3"/>
  <c r="G237" i="3"/>
  <c r="E237" i="3"/>
  <c r="C237" i="3"/>
  <c r="M232" i="3"/>
  <c r="F232" i="3"/>
  <c r="M231" i="3"/>
  <c r="F231" i="3"/>
  <c r="M230" i="3"/>
  <c r="F230" i="3"/>
  <c r="M229" i="3"/>
  <c r="F229" i="3"/>
  <c r="N228" i="3"/>
  <c r="M228" i="3"/>
  <c r="F228" i="3"/>
  <c r="M227" i="3"/>
  <c r="F227" i="3"/>
  <c r="M226" i="3"/>
  <c r="F226" i="3"/>
  <c r="M225" i="3"/>
  <c r="F225" i="3"/>
  <c r="A221" i="3"/>
  <c r="D201" i="3"/>
  <c r="K201" i="3"/>
  <c r="L201" i="3"/>
  <c r="M201" i="3"/>
  <c r="J201" i="3"/>
  <c r="I201" i="3"/>
  <c r="H201" i="3"/>
  <c r="G201" i="3"/>
  <c r="E201" i="3"/>
  <c r="F201" i="3" s="1"/>
  <c r="C201" i="3"/>
  <c r="F196" i="3"/>
  <c r="F194" i="3"/>
  <c r="M190" i="3"/>
  <c r="F190" i="3"/>
  <c r="M189" i="3"/>
  <c r="F189" i="3"/>
  <c r="D188" i="3"/>
  <c r="F188" i="3" s="1"/>
  <c r="K188" i="3"/>
  <c r="L188" i="3"/>
  <c r="M188" i="3" s="1"/>
  <c r="J188" i="3"/>
  <c r="I188" i="3"/>
  <c r="H188" i="3"/>
  <c r="G188" i="3"/>
  <c r="E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D175" i="3"/>
  <c r="K175" i="3"/>
  <c r="L175" i="3"/>
  <c r="M175" i="3"/>
  <c r="J175" i="3"/>
  <c r="I175" i="3"/>
  <c r="H175" i="3"/>
  <c r="G175" i="3"/>
  <c r="E175" i="3"/>
  <c r="F175" i="3"/>
  <c r="C175" i="3"/>
  <c r="F171" i="3"/>
  <c r="M170" i="3"/>
  <c r="F170" i="3"/>
  <c r="F168" i="3"/>
  <c r="M167" i="3"/>
  <c r="F167" i="3"/>
  <c r="F166" i="3"/>
  <c r="F165" i="3"/>
  <c r="M164" i="3"/>
  <c r="F164" i="3"/>
  <c r="M163" i="3"/>
  <c r="F163" i="3"/>
  <c r="D162" i="3"/>
  <c r="K162" i="3"/>
  <c r="L162" i="3"/>
  <c r="M162" i="3"/>
  <c r="J162" i="3"/>
  <c r="I162" i="3"/>
  <c r="H162" i="3"/>
  <c r="G162" i="3"/>
  <c r="E162" i="3"/>
  <c r="F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K149" i="3"/>
  <c r="L149" i="3"/>
  <c r="M149" i="3"/>
  <c r="J149" i="3"/>
  <c r="I149" i="3"/>
  <c r="H149" i="3"/>
  <c r="G149" i="3"/>
  <c r="E149" i="3"/>
  <c r="F149" i="3"/>
  <c r="C149" i="3"/>
  <c r="M138" i="3"/>
  <c r="F138" i="3"/>
  <c r="M137" i="3"/>
  <c r="F137" i="3"/>
  <c r="D136" i="3"/>
  <c r="K136" i="3"/>
  <c r="L136" i="3"/>
  <c r="M136" i="3" s="1"/>
  <c r="J136" i="3"/>
  <c r="I136" i="3"/>
  <c r="H136" i="3"/>
  <c r="G136" i="3"/>
  <c r="E136" i="3"/>
  <c r="F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D123" i="3"/>
  <c r="K123" i="3"/>
  <c r="L123" i="3"/>
  <c r="M123" i="3" s="1"/>
  <c r="J123" i="3"/>
  <c r="I123" i="3"/>
  <c r="H123" i="3"/>
  <c r="G123" i="3"/>
  <c r="E123" i="3"/>
  <c r="F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D110" i="3"/>
  <c r="K110" i="3"/>
  <c r="L110" i="3"/>
  <c r="M110" i="3"/>
  <c r="J110" i="3"/>
  <c r="I110" i="3"/>
  <c r="H110" i="3"/>
  <c r="G110" i="3"/>
  <c r="E110" i="3"/>
  <c r="F110" i="3"/>
  <c r="C110" i="3"/>
  <c r="F105" i="3"/>
  <c r="M99" i="3"/>
  <c r="F99" i="3"/>
  <c r="M98" i="3"/>
  <c r="F98" i="3"/>
  <c r="D97" i="3"/>
  <c r="F97" i="3" s="1"/>
  <c r="K97" i="3"/>
  <c r="L97" i="3"/>
  <c r="M97" i="3"/>
  <c r="J97" i="3"/>
  <c r="I97" i="3"/>
  <c r="H97" i="3"/>
  <c r="G97" i="3"/>
  <c r="E97" i="3"/>
  <c r="C97" i="3"/>
  <c r="M92" i="3"/>
  <c r="F92" i="3"/>
  <c r="M86" i="3"/>
  <c r="F86" i="3"/>
  <c r="M85" i="3"/>
  <c r="F85" i="3"/>
  <c r="D84" i="3"/>
  <c r="F84" i="3" s="1"/>
  <c r="K84" i="3"/>
  <c r="L84" i="3"/>
  <c r="M84" i="3"/>
  <c r="J84" i="3"/>
  <c r="I84" i="3"/>
  <c r="H84" i="3"/>
  <c r="G84" i="3"/>
  <c r="E84" i="3"/>
  <c r="C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D71" i="3"/>
  <c r="F71" i="3" s="1"/>
  <c r="K71" i="3"/>
  <c r="L71" i="3"/>
  <c r="M71" i="3" s="1"/>
  <c r="J71" i="3"/>
  <c r="I71" i="3"/>
  <c r="H71" i="3"/>
  <c r="G71" i="3"/>
  <c r="E71" i="3"/>
  <c r="C71" i="3"/>
  <c r="M66" i="3"/>
  <c r="F66" i="3"/>
  <c r="F64" i="3"/>
  <c r="F61" i="3"/>
  <c r="M60" i="3"/>
  <c r="F60" i="3"/>
  <c r="M59" i="3"/>
  <c r="F59" i="3"/>
  <c r="D58" i="3"/>
  <c r="K58" i="3"/>
  <c r="L58" i="3"/>
  <c r="M58" i="3" s="1"/>
  <c r="J58" i="3"/>
  <c r="I58" i="3"/>
  <c r="H58" i="3"/>
  <c r="G58" i="3"/>
  <c r="E58" i="3"/>
  <c r="C58" i="3"/>
  <c r="M57" i="3"/>
  <c r="M56" i="3"/>
  <c r="M54" i="3"/>
  <c r="M53" i="3"/>
  <c r="M52" i="3"/>
  <c r="M51" i="3"/>
  <c r="M49" i="3"/>
  <c r="F49" i="3"/>
  <c r="M48" i="3"/>
  <c r="F48" i="3"/>
  <c r="N47" i="3"/>
  <c r="M47" i="3"/>
  <c r="F47" i="3"/>
  <c r="M46" i="3"/>
  <c r="F46" i="3"/>
  <c r="D45" i="3"/>
  <c r="K45" i="3"/>
  <c r="L45" i="3"/>
  <c r="M45" i="3"/>
  <c r="J45" i="3"/>
  <c r="I45" i="3"/>
  <c r="H45" i="3"/>
  <c r="G45" i="3"/>
  <c r="E45" i="3"/>
  <c r="F45" i="3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D32" i="3"/>
  <c r="F32" i="3" s="1"/>
  <c r="K32" i="3"/>
  <c r="L32" i="3"/>
  <c r="M32" i="3"/>
  <c r="J32" i="3"/>
  <c r="I32" i="3"/>
  <c r="H32" i="3"/>
  <c r="G32" i="3"/>
  <c r="E32" i="3"/>
  <c r="C32" i="3"/>
  <c r="M27" i="3"/>
  <c r="F27" i="3"/>
  <c r="M25" i="3"/>
  <c r="F25" i="3"/>
  <c r="F23" i="3"/>
  <c r="M22" i="3"/>
  <c r="F22" i="3"/>
  <c r="M21" i="3"/>
  <c r="F21" i="3"/>
  <c r="M20" i="3"/>
  <c r="F20" i="3"/>
  <c r="D19" i="3"/>
  <c r="K19" i="3"/>
  <c r="L19" i="3"/>
  <c r="J19" i="3"/>
  <c r="I19" i="3"/>
  <c r="H19" i="3"/>
  <c r="G19" i="3"/>
  <c r="E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5" i="2"/>
  <c r="H27" i="2" s="1"/>
  <c r="G25" i="2"/>
  <c r="G27" i="2" s="1"/>
  <c r="D25" i="2"/>
  <c r="D27" i="2" s="1"/>
  <c r="E25" i="2"/>
  <c r="E27" i="2" s="1"/>
  <c r="C25" i="2"/>
  <c r="C27" i="2" s="1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M330" i="1" s="1"/>
  <c r="H331" i="1"/>
  <c r="I331" i="1"/>
  <c r="J331" i="1"/>
  <c r="K331" i="1"/>
  <c r="H332" i="1"/>
  <c r="I332" i="1"/>
  <c r="J332" i="1"/>
  <c r="K332" i="1"/>
  <c r="M332" i="1" s="1"/>
  <c r="H333" i="1"/>
  <c r="I333" i="1"/>
  <c r="J333" i="1"/>
  <c r="K333" i="1"/>
  <c r="H334" i="1"/>
  <c r="J334" i="1"/>
  <c r="K334" i="1"/>
  <c r="H335" i="1"/>
  <c r="J335" i="1"/>
  <c r="K335" i="1"/>
  <c r="H336" i="1"/>
  <c r="J336" i="1"/>
  <c r="K336" i="1"/>
  <c r="M336" i="1" s="1"/>
  <c r="H337" i="1"/>
  <c r="I337" i="1"/>
  <c r="J337" i="1"/>
  <c r="K337" i="1"/>
  <c r="H338" i="1"/>
  <c r="I338" i="1"/>
  <c r="J338" i="1"/>
  <c r="K338" i="1"/>
  <c r="M338" i="1" s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E327" i="1"/>
  <c r="E328" i="1"/>
  <c r="E329" i="1"/>
  <c r="E330" i="1"/>
  <c r="E331" i="1"/>
  <c r="E332" i="1"/>
  <c r="E333" i="1"/>
  <c r="E334" i="1"/>
  <c r="E335" i="1"/>
  <c r="D336" i="1"/>
  <c r="E336" i="1"/>
  <c r="E337" i="1"/>
  <c r="D338" i="1"/>
  <c r="N124" i="1" s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M326" i="1" s="1"/>
  <c r="J326" i="1"/>
  <c r="I326" i="1"/>
  <c r="H326" i="1"/>
  <c r="G326" i="1"/>
  <c r="E326" i="1"/>
  <c r="F326" i="1" s="1"/>
  <c r="C326" i="1"/>
  <c r="F317" i="1"/>
  <c r="F316" i="1"/>
  <c r="M315" i="1"/>
  <c r="F315" i="1"/>
  <c r="M314" i="1"/>
  <c r="F314" i="1"/>
  <c r="H159" i="1"/>
  <c r="D232" i="1"/>
  <c r="I172" i="1"/>
  <c r="E65" i="1"/>
  <c r="H266" i="1"/>
  <c r="H65" i="1"/>
  <c r="K185" i="1"/>
  <c r="C206" i="1"/>
  <c r="E253" i="1"/>
  <c r="L78" i="1"/>
  <c r="L91" i="1"/>
  <c r="C300" i="1"/>
  <c r="D300" i="1"/>
  <c r="F300" i="1" s="1"/>
  <c r="L313" i="1"/>
  <c r="K313" i="1"/>
  <c r="J313" i="1"/>
  <c r="I313" i="1"/>
  <c r="H313" i="1"/>
  <c r="G313" i="1"/>
  <c r="E313" i="1"/>
  <c r="C313" i="1"/>
  <c r="F304" i="1"/>
  <c r="F301" i="1"/>
  <c r="L300" i="1"/>
  <c r="K300" i="1"/>
  <c r="J300" i="1"/>
  <c r="I300" i="1"/>
  <c r="H300" i="1"/>
  <c r="G300" i="1"/>
  <c r="M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F279" i="1" s="1"/>
  <c r="C279" i="1"/>
  <c r="M274" i="1"/>
  <c r="M272" i="1"/>
  <c r="F269" i="1"/>
  <c r="M268" i="1"/>
  <c r="F268" i="1"/>
  <c r="M267" i="1"/>
  <c r="F267" i="1"/>
  <c r="L266" i="1"/>
  <c r="M266" i="1" s="1"/>
  <c r="K266" i="1"/>
  <c r="J266" i="1"/>
  <c r="I266" i="1"/>
  <c r="G266" i="1"/>
  <c r="E266" i="1"/>
  <c r="D266" i="1"/>
  <c r="F266" i="1" s="1"/>
  <c r="C266" i="1"/>
  <c r="M261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M246" i="1"/>
  <c r="F244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M226" i="1"/>
  <c r="M225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5" i="1"/>
  <c r="M214" i="1"/>
  <c r="F214" i="1"/>
  <c r="M213" i="1"/>
  <c r="F213" i="1"/>
  <c r="M212" i="1"/>
  <c r="F212" i="1"/>
  <c r="M210" i="1"/>
  <c r="F210" i="1"/>
  <c r="F209" i="1"/>
  <c r="M208" i="1"/>
  <c r="F208" i="1"/>
  <c r="M207" i="1"/>
  <c r="F207" i="1"/>
  <c r="L206" i="1"/>
  <c r="K206" i="1"/>
  <c r="J206" i="1"/>
  <c r="I206" i="1"/>
  <c r="G206" i="1"/>
  <c r="E206" i="1"/>
  <c r="D206" i="1"/>
  <c r="M205" i="1"/>
  <c r="F205" i="1"/>
  <c r="M202" i="1"/>
  <c r="M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M185" i="1" s="1"/>
  <c r="J185" i="1"/>
  <c r="I185" i="1"/>
  <c r="H185" i="1"/>
  <c r="G185" i="1"/>
  <c r="E185" i="1"/>
  <c r="F185" i="1" s="1"/>
  <c r="C185" i="1"/>
  <c r="M180" i="1"/>
  <c r="M178" i="1"/>
  <c r="F176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F172" i="1" s="1"/>
  <c r="C172" i="1"/>
  <c r="M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4" i="1"/>
  <c r="M152" i="1"/>
  <c r="M150" i="1"/>
  <c r="F150" i="1"/>
  <c r="M149" i="1"/>
  <c r="F149" i="1"/>
  <c r="M147" i="1"/>
  <c r="F147" i="1"/>
  <c r="G143" i="1"/>
  <c r="A142" i="1"/>
  <c r="L138" i="1"/>
  <c r="K138" i="1"/>
  <c r="J138" i="1"/>
  <c r="I138" i="1"/>
  <c r="H138" i="1"/>
  <c r="G138" i="1"/>
  <c r="D138" i="1"/>
  <c r="C138" i="1"/>
  <c r="M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M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M71" i="1"/>
  <c r="F69" i="1"/>
  <c r="F68" i="1"/>
  <c r="M67" i="1"/>
  <c r="F67" i="1"/>
  <c r="M66" i="1"/>
  <c r="F66" i="1"/>
  <c r="L65" i="1"/>
  <c r="K65" i="1"/>
  <c r="M65" i="1" s="1"/>
  <c r="J65" i="1"/>
  <c r="I65" i="1"/>
  <c r="G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F40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F23" i="1"/>
  <c r="M22" i="1"/>
  <c r="F22" i="1"/>
  <c r="M21" i="1"/>
  <c r="F21" i="1"/>
  <c r="M20" i="1"/>
  <c r="F20" i="1"/>
  <c r="M19" i="1"/>
  <c r="F19" i="1"/>
  <c r="L18" i="1"/>
  <c r="M18" i="1" s="1"/>
  <c r="K18" i="1"/>
  <c r="J18" i="1"/>
  <c r="I18" i="1"/>
  <c r="H18" i="1"/>
  <c r="G18" i="1"/>
  <c r="E18" i="1"/>
  <c r="D18" i="1"/>
  <c r="C18" i="1"/>
  <c r="M17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91" i="1"/>
  <c r="F253" i="1"/>
  <c r="F159" i="1"/>
  <c r="F44" i="1"/>
  <c r="M279" i="1"/>
  <c r="M78" i="1"/>
  <c r="F18" i="1"/>
  <c r="M232" i="1"/>
  <c r="M300" i="1"/>
  <c r="M334" i="1" l="1"/>
  <c r="M172" i="1"/>
  <c r="M112" i="1"/>
  <c r="F78" i="1"/>
  <c r="F31" i="1"/>
  <c r="F219" i="1"/>
  <c r="M219" i="1"/>
  <c r="M31" i="1"/>
  <c r="F313" i="1"/>
  <c r="M44" i="1"/>
  <c r="F125" i="1"/>
  <c r="M125" i="1"/>
  <c r="F138" i="1"/>
  <c r="M138" i="1"/>
  <c r="M159" i="1"/>
  <c r="F206" i="1"/>
  <c r="M206" i="1"/>
  <c r="M253" i="1"/>
  <c r="M91" i="1"/>
  <c r="M528" i="3"/>
  <c r="N205" i="1"/>
  <c r="N475" i="3"/>
  <c r="E406" i="3"/>
  <c r="K559" i="3"/>
  <c r="K585" i="3" s="1"/>
  <c r="N111" i="3"/>
  <c r="M522" i="3"/>
  <c r="G531" i="3"/>
  <c r="N426" i="3"/>
  <c r="N236" i="3"/>
  <c r="N238" i="3"/>
  <c r="N272" i="3"/>
  <c r="N334" i="3"/>
  <c r="N342" i="3"/>
  <c r="N349" i="3"/>
  <c r="N350" i="3"/>
  <c r="N355" i="3"/>
  <c r="D554" i="3"/>
  <c r="M202" i="3"/>
  <c r="N15" i="3"/>
  <c r="N54" i="3"/>
  <c r="N80" i="3"/>
  <c r="N81" i="3"/>
  <c r="F26" i="2"/>
  <c r="J531" i="3"/>
  <c r="M397" i="3"/>
  <c r="F551" i="3"/>
  <c r="N38" i="3"/>
  <c r="N113" i="3"/>
  <c r="N132" i="3"/>
  <c r="N171" i="3"/>
  <c r="N199" i="1"/>
  <c r="F404" i="3"/>
  <c r="H214" i="3"/>
  <c r="N20" i="3"/>
  <c r="N56" i="3"/>
  <c r="N85" i="3"/>
  <c r="N163" i="3"/>
  <c r="N198" i="1"/>
  <c r="N255" i="1"/>
  <c r="N232" i="3"/>
  <c r="N245" i="3"/>
  <c r="N252" i="3"/>
  <c r="N253" i="3"/>
  <c r="N269" i="3"/>
  <c r="N278" i="3"/>
  <c r="N284" i="3"/>
  <c r="N290" i="3"/>
  <c r="N298" i="3"/>
  <c r="N304" i="3"/>
  <c r="N362" i="3"/>
  <c r="D565" i="3"/>
  <c r="F565" i="3" s="1"/>
  <c r="D559" i="3"/>
  <c r="F559" i="3" s="1"/>
  <c r="M212" i="3"/>
  <c r="N16" i="3"/>
  <c r="N126" i="3"/>
  <c r="N129" i="3"/>
  <c r="N141" i="3"/>
  <c r="N69" i="1"/>
  <c r="N9" i="1"/>
  <c r="M401" i="3"/>
  <c r="F561" i="3"/>
  <c r="F557" i="3"/>
  <c r="N9" i="3"/>
  <c r="N115" i="3"/>
  <c r="J339" i="1"/>
  <c r="N53" i="1"/>
  <c r="N131" i="1"/>
  <c r="N150" i="1"/>
  <c r="N113" i="1"/>
  <c r="J579" i="3"/>
  <c r="M578" i="3"/>
  <c r="N417" i="3"/>
  <c r="N443" i="3"/>
  <c r="N462" i="3"/>
  <c r="N502" i="3"/>
  <c r="N509" i="3"/>
  <c r="G406" i="3"/>
  <c r="M563" i="3"/>
  <c r="M560" i="3"/>
  <c r="M558" i="3"/>
  <c r="M556" i="3"/>
  <c r="K406" i="3"/>
  <c r="M561" i="3"/>
  <c r="M559" i="3"/>
  <c r="M557" i="3"/>
  <c r="N226" i="3"/>
  <c r="N230" i="3"/>
  <c r="N233" i="3"/>
  <c r="N243" i="3"/>
  <c r="N256" i="3"/>
  <c r="N265" i="3"/>
  <c r="N266" i="3"/>
  <c r="N267" i="3"/>
  <c r="N271" i="3"/>
  <c r="N292" i="3"/>
  <c r="N293" i="3"/>
  <c r="N294" i="3"/>
  <c r="N295" i="3"/>
  <c r="N317" i="3"/>
  <c r="N318" i="3"/>
  <c r="N322" i="3"/>
  <c r="N324" i="3"/>
  <c r="F403" i="3"/>
  <c r="M213" i="3"/>
  <c r="L553" i="3"/>
  <c r="N22" i="3"/>
  <c r="N79" i="3"/>
  <c r="N32" i="1"/>
  <c r="N56" i="1"/>
  <c r="N26" i="1"/>
  <c r="N165" i="1"/>
  <c r="N291" i="1"/>
  <c r="N167" i="1"/>
  <c r="N66" i="1"/>
  <c r="N64" i="1"/>
  <c r="N267" i="1"/>
  <c r="N79" i="1"/>
  <c r="N220" i="1"/>
  <c r="F338" i="1"/>
  <c r="N114" i="1"/>
  <c r="N7" i="1"/>
  <c r="N10" i="1"/>
  <c r="M555" i="3"/>
  <c r="M395" i="3"/>
  <c r="J566" i="3"/>
  <c r="M564" i="3"/>
  <c r="M554" i="3"/>
  <c r="M205" i="3"/>
  <c r="N13" i="3"/>
  <c r="N36" i="3"/>
  <c r="N52" i="3"/>
  <c r="N88" i="3"/>
  <c r="N152" i="3"/>
  <c r="N165" i="3"/>
  <c r="N166" i="3"/>
  <c r="N182" i="3"/>
  <c r="N183" i="3"/>
  <c r="F203" i="3"/>
  <c r="D214" i="3"/>
  <c r="N136" i="3" s="1"/>
  <c r="N147" i="1"/>
  <c r="N100" i="1"/>
  <c r="N19" i="1"/>
  <c r="N101" i="1"/>
  <c r="N223" i="1"/>
  <c r="N84" i="1"/>
  <c r="N214" i="1"/>
  <c r="N105" i="1"/>
  <c r="N270" i="1"/>
  <c r="N82" i="1"/>
  <c r="N257" i="1"/>
  <c r="N20" i="1"/>
  <c r="N268" i="1"/>
  <c r="N13" i="1"/>
  <c r="N272" i="1"/>
  <c r="N254" i="1"/>
  <c r="N163" i="1"/>
  <c r="N160" i="1"/>
  <c r="N35" i="1"/>
  <c r="N314" i="1"/>
  <c r="N319" i="1"/>
  <c r="M337" i="1"/>
  <c r="M335" i="1"/>
  <c r="M331" i="1"/>
  <c r="M327" i="1"/>
  <c r="N256" i="1"/>
  <c r="F333" i="1"/>
  <c r="B26" i="5"/>
  <c r="C26" i="5"/>
  <c r="M209" i="3"/>
  <c r="K214" i="3"/>
  <c r="N11" i="3"/>
  <c r="N25" i="3"/>
  <c r="N34" i="3"/>
  <c r="N37" i="3"/>
  <c r="N41" i="3"/>
  <c r="N46" i="3"/>
  <c r="N59" i="3"/>
  <c r="N76" i="3"/>
  <c r="N103" i="3"/>
  <c r="N112" i="3"/>
  <c r="N116" i="3"/>
  <c r="N125" i="3"/>
  <c r="N128" i="3"/>
  <c r="N137" i="3"/>
  <c r="N154" i="3"/>
  <c r="N155" i="3"/>
  <c r="N158" i="3"/>
  <c r="N167" i="3"/>
  <c r="N189" i="3"/>
  <c r="H339" i="1"/>
  <c r="F112" i="1"/>
  <c r="N130" i="1"/>
  <c r="N68" i="1"/>
  <c r="N17" i="1"/>
  <c r="N21" i="1"/>
  <c r="I26" i="6"/>
  <c r="M576" i="3"/>
  <c r="M526" i="3"/>
  <c r="M530" i="3"/>
  <c r="H531" i="3"/>
  <c r="L531" i="3"/>
  <c r="M575" i="3"/>
  <c r="N419" i="3"/>
  <c r="K566" i="3"/>
  <c r="M562" i="3"/>
  <c r="F563" i="3"/>
  <c r="F394" i="3"/>
  <c r="F397" i="3"/>
  <c r="F398" i="3"/>
  <c r="F401" i="3"/>
  <c r="F402" i="3"/>
  <c r="F405" i="3"/>
  <c r="C406" i="3"/>
  <c r="C590" i="3"/>
  <c r="F564" i="3"/>
  <c r="F562" i="3"/>
  <c r="F554" i="3"/>
  <c r="F560" i="3"/>
  <c r="F558" i="3"/>
  <c r="D406" i="3"/>
  <c r="N401" i="3" s="1"/>
  <c r="N561" i="3" s="1"/>
  <c r="H553" i="3"/>
  <c r="M19" i="3"/>
  <c r="M203" i="3"/>
  <c r="M207" i="3"/>
  <c r="M211" i="3"/>
  <c r="J214" i="3"/>
  <c r="N18" i="3"/>
  <c r="N35" i="3"/>
  <c r="N48" i="3"/>
  <c r="N60" i="3"/>
  <c r="N61" i="3"/>
  <c r="N66" i="3"/>
  <c r="N74" i="3"/>
  <c r="N75" i="3"/>
  <c r="N86" i="3"/>
  <c r="N92" i="3"/>
  <c r="N105" i="3"/>
  <c r="N139" i="3"/>
  <c r="N144" i="3"/>
  <c r="N153" i="3"/>
  <c r="N170" i="3"/>
  <c r="N178" i="3"/>
  <c r="N179" i="3"/>
  <c r="N190" i="3"/>
  <c r="F213" i="3"/>
  <c r="G339" i="1"/>
  <c r="M333" i="1"/>
  <c r="M329" i="1"/>
  <c r="K339" i="1"/>
  <c r="I339" i="1"/>
  <c r="L339" i="1"/>
  <c r="N325" i="1"/>
  <c r="N306" i="1"/>
  <c r="N295" i="1"/>
  <c r="N265" i="1"/>
  <c r="N252" i="1"/>
  <c r="N231" i="1"/>
  <c r="N218" i="1"/>
  <c r="N152" i="1"/>
  <c r="N133" i="1"/>
  <c r="N107" i="1"/>
  <c r="N86" i="1"/>
  <c r="N73" i="1"/>
  <c r="N241" i="1"/>
  <c r="N194" i="1"/>
  <c r="N6" i="1"/>
  <c r="N207" i="1"/>
  <c r="N173" i="1"/>
  <c r="N174" i="1"/>
  <c r="N210" i="1"/>
  <c r="N148" i="1"/>
  <c r="N176" i="1"/>
  <c r="N242" i="1"/>
  <c r="N60" i="1"/>
  <c r="F328" i="1"/>
  <c r="N37" i="1"/>
  <c r="N212" i="1"/>
  <c r="N178" i="1"/>
  <c r="N129" i="1"/>
  <c r="N103" i="1"/>
  <c r="N197" i="1"/>
  <c r="N244" i="1"/>
  <c r="N304" i="1"/>
  <c r="N195" i="1"/>
  <c r="N67" i="1"/>
  <c r="N54" i="1"/>
  <c r="N33" i="1"/>
  <c r="N80" i="1"/>
  <c r="N302" i="1"/>
  <c r="N30" i="1"/>
  <c r="N11" i="1"/>
  <c r="N22" i="1"/>
  <c r="N208" i="1"/>
  <c r="N127" i="1"/>
  <c r="N288" i="1"/>
  <c r="N126" i="1"/>
  <c r="N58" i="1"/>
  <c r="N161" i="1"/>
  <c r="F327" i="1"/>
  <c r="N221" i="1"/>
  <c r="N289" i="1"/>
  <c r="N24" i="1"/>
  <c r="C339" i="1"/>
  <c r="F334" i="1"/>
  <c r="F332" i="1"/>
  <c r="F330" i="1"/>
  <c r="N321" i="1"/>
  <c r="N317" i="1"/>
  <c r="N312" i="1"/>
  <c r="N299" i="1"/>
  <c r="N278" i="1"/>
  <c r="N259" i="1"/>
  <c r="N248" i="1"/>
  <c r="N225" i="1"/>
  <c r="N158" i="1"/>
  <c r="N137" i="1"/>
  <c r="N111" i="1"/>
  <c r="N90" i="1"/>
  <c r="N77" i="1"/>
  <c r="N43" i="1"/>
  <c r="G579" i="3"/>
  <c r="M572" i="3"/>
  <c r="M520" i="3"/>
  <c r="M524" i="3"/>
  <c r="M573" i="3"/>
  <c r="M571" i="3"/>
  <c r="M569" i="3"/>
  <c r="N457" i="3"/>
  <c r="G566" i="3"/>
  <c r="H566" i="3"/>
  <c r="I566" i="3"/>
  <c r="J406" i="3"/>
  <c r="I406" i="3"/>
  <c r="F556" i="3"/>
  <c r="N404" i="3"/>
  <c r="N564" i="3" s="1"/>
  <c r="N402" i="3"/>
  <c r="N562" i="3" s="1"/>
  <c r="N276" i="3"/>
  <c r="N225" i="3"/>
  <c r="N227" i="3"/>
  <c r="N229" i="3"/>
  <c r="N231" i="3"/>
  <c r="N239" i="3"/>
  <c r="N240" i="3"/>
  <c r="N241" i="3"/>
  <c r="N244" i="3"/>
  <c r="N251" i="3"/>
  <c r="N254" i="3"/>
  <c r="N258" i="3"/>
  <c r="N264" i="3"/>
  <c r="N268" i="3"/>
  <c r="N270" i="3"/>
  <c r="N277" i="3"/>
  <c r="N280" i="3"/>
  <c r="N282" i="3"/>
  <c r="N291" i="3"/>
  <c r="N297" i="3"/>
  <c r="N303" i="3"/>
  <c r="N308" i="3"/>
  <c r="N310" i="3"/>
  <c r="N316" i="3"/>
  <c r="N319" i="3"/>
  <c r="N321" i="3"/>
  <c r="N323" i="3"/>
  <c r="N330" i="3"/>
  <c r="N336" i="3"/>
  <c r="N343" i="3"/>
  <c r="N344" i="3"/>
  <c r="N345" i="3"/>
  <c r="N347" i="3"/>
  <c r="N356" i="3"/>
  <c r="N357" i="3"/>
  <c r="N358" i="3"/>
  <c r="N361" i="3"/>
  <c r="N374" i="3"/>
  <c r="F395" i="3"/>
  <c r="F396" i="3"/>
  <c r="F399" i="3"/>
  <c r="F400" i="3"/>
  <c r="N394" i="3"/>
  <c r="N554" i="3" s="1"/>
  <c r="N400" i="3"/>
  <c r="N560" i="3" s="1"/>
  <c r="C566" i="3"/>
  <c r="F555" i="3"/>
  <c r="M204" i="3"/>
  <c r="M206" i="3"/>
  <c r="M208" i="3"/>
  <c r="M210" i="3"/>
  <c r="I214" i="3"/>
  <c r="L214" i="3"/>
  <c r="M214" i="3" s="1"/>
  <c r="N7" i="3"/>
  <c r="N10" i="3"/>
  <c r="N12" i="3"/>
  <c r="N14" i="3"/>
  <c r="N23" i="3"/>
  <c r="N27" i="3"/>
  <c r="N33" i="3"/>
  <c r="N40" i="3"/>
  <c r="N49" i="3"/>
  <c r="N51" i="3"/>
  <c r="N53" i="3"/>
  <c r="N64" i="3"/>
  <c r="N72" i="3"/>
  <c r="N77" i="3"/>
  <c r="N90" i="3"/>
  <c r="N98" i="3"/>
  <c r="N114" i="3"/>
  <c r="N118" i="3"/>
  <c r="N124" i="3"/>
  <c r="N127" i="3"/>
  <c r="N131" i="3"/>
  <c r="N142" i="3"/>
  <c r="N150" i="3"/>
  <c r="N157" i="3"/>
  <c r="N168" i="3"/>
  <c r="N176" i="3"/>
  <c r="N181" i="3"/>
  <c r="N194" i="3"/>
  <c r="N196" i="3"/>
  <c r="N166" i="1"/>
  <c r="N211" i="1"/>
  <c r="F329" i="1"/>
  <c r="N81" i="1"/>
  <c r="N8" i="1"/>
  <c r="N12" i="1"/>
  <c r="N83" i="1"/>
  <c r="N308" i="1"/>
  <c r="N293" i="1"/>
  <c r="N274" i="1"/>
  <c r="N261" i="1"/>
  <c r="N246" i="1"/>
  <c r="N227" i="1"/>
  <c r="N154" i="1"/>
  <c r="N71" i="1"/>
  <c r="N39" i="1"/>
  <c r="M568" i="3"/>
  <c r="M577" i="3"/>
  <c r="H579" i="3"/>
  <c r="I579" i="3"/>
  <c r="L579" i="3"/>
  <c r="M574" i="3"/>
  <c r="M570" i="3"/>
  <c r="K579" i="3"/>
  <c r="M567" i="3"/>
  <c r="G590" i="3"/>
  <c r="H587" i="3"/>
  <c r="H583" i="3"/>
  <c r="I588" i="3"/>
  <c r="I584" i="3"/>
  <c r="L587" i="3"/>
  <c r="L583" i="3"/>
  <c r="M519" i="3"/>
  <c r="M521" i="3"/>
  <c r="M523" i="3"/>
  <c r="M525" i="3"/>
  <c r="M527" i="3"/>
  <c r="M529" i="3"/>
  <c r="I531" i="3"/>
  <c r="K531" i="3"/>
  <c r="M531" i="3" s="1"/>
  <c r="L589" i="3"/>
  <c r="K589" i="3"/>
  <c r="I590" i="3"/>
  <c r="H591" i="3"/>
  <c r="H585" i="3"/>
  <c r="I586" i="3"/>
  <c r="I582" i="3"/>
  <c r="L585" i="3"/>
  <c r="D568" i="3"/>
  <c r="F568" i="3" s="1"/>
  <c r="F520" i="3"/>
  <c r="N481" i="3"/>
  <c r="N468" i="3"/>
  <c r="N455" i="3"/>
  <c r="N442" i="3"/>
  <c r="D576" i="3"/>
  <c r="F528" i="3"/>
  <c r="D577" i="3"/>
  <c r="F577" i="3" s="1"/>
  <c r="F529" i="3"/>
  <c r="N477" i="3"/>
  <c r="E578" i="3"/>
  <c r="F578" i="3" s="1"/>
  <c r="F530" i="3"/>
  <c r="C567" i="3"/>
  <c r="C579" i="3" s="1"/>
  <c r="C531" i="3"/>
  <c r="E567" i="3"/>
  <c r="E579" i="3" s="1"/>
  <c r="E531" i="3"/>
  <c r="D574" i="3"/>
  <c r="F574" i="3" s="1"/>
  <c r="F526" i="3"/>
  <c r="N461" i="3"/>
  <c r="N448" i="3"/>
  <c r="N435" i="3"/>
  <c r="D572" i="3"/>
  <c r="F572" i="3" s="1"/>
  <c r="F524" i="3"/>
  <c r="N511" i="3"/>
  <c r="N472" i="3"/>
  <c r="N459" i="3"/>
  <c r="D570" i="3"/>
  <c r="F570" i="3" s="1"/>
  <c r="F522" i="3"/>
  <c r="N444" i="3"/>
  <c r="N431" i="3"/>
  <c r="D567" i="3"/>
  <c r="D531" i="3"/>
  <c r="N529" i="3" s="1"/>
  <c r="N577" i="3" s="1"/>
  <c r="F519" i="3"/>
  <c r="N506" i="3"/>
  <c r="N493" i="3"/>
  <c r="N428" i="3"/>
  <c r="N416" i="3"/>
  <c r="N418" i="3"/>
  <c r="N420" i="3"/>
  <c r="N422" i="3"/>
  <c r="N425" i="3"/>
  <c r="N441" i="3"/>
  <c r="N446" i="3"/>
  <c r="N467" i="3"/>
  <c r="N480" i="3"/>
  <c r="N483" i="3"/>
  <c r="N487" i="3"/>
  <c r="N490" i="3"/>
  <c r="N494" i="3"/>
  <c r="N496" i="3"/>
  <c r="N498" i="3"/>
  <c r="N500" i="3"/>
  <c r="C586" i="3"/>
  <c r="C582" i="3"/>
  <c r="D575" i="3"/>
  <c r="F575" i="3" s="1"/>
  <c r="N527" i="3"/>
  <c r="N575" i="3" s="1"/>
  <c r="F527" i="3"/>
  <c r="N501" i="3"/>
  <c r="D573" i="3"/>
  <c r="F573" i="3" s="1"/>
  <c r="N525" i="3"/>
  <c r="N573" i="3" s="1"/>
  <c r="F525" i="3"/>
  <c r="N512" i="3"/>
  <c r="N486" i="3"/>
  <c r="D571" i="3"/>
  <c r="F571" i="3" s="1"/>
  <c r="F523" i="3"/>
  <c r="N484" i="3"/>
  <c r="N471" i="3"/>
  <c r="D569" i="3"/>
  <c r="F569" i="3" s="1"/>
  <c r="F521" i="3"/>
  <c r="N482" i="3"/>
  <c r="N456" i="3"/>
  <c r="N430" i="3"/>
  <c r="C581" i="3"/>
  <c r="C588" i="3"/>
  <c r="C584" i="3"/>
  <c r="L566" i="3"/>
  <c r="H590" i="3"/>
  <c r="J590" i="3"/>
  <c r="L590" i="3"/>
  <c r="G591" i="3"/>
  <c r="I591" i="3"/>
  <c r="J591" i="3"/>
  <c r="H588" i="3"/>
  <c r="H586" i="3"/>
  <c r="H584" i="3"/>
  <c r="H582" i="3"/>
  <c r="H580" i="3"/>
  <c r="I587" i="3"/>
  <c r="I585" i="3"/>
  <c r="I583" i="3"/>
  <c r="L588" i="3"/>
  <c r="L586" i="3"/>
  <c r="L584" i="3"/>
  <c r="L582" i="3"/>
  <c r="L580" i="3"/>
  <c r="M394" i="3"/>
  <c r="M396" i="3"/>
  <c r="M398" i="3"/>
  <c r="M400" i="3"/>
  <c r="M402" i="3"/>
  <c r="M404" i="3"/>
  <c r="H406" i="3"/>
  <c r="L406" i="3"/>
  <c r="G581" i="3"/>
  <c r="H581" i="3"/>
  <c r="I581" i="3"/>
  <c r="J581" i="3"/>
  <c r="L581" i="3"/>
  <c r="G589" i="3"/>
  <c r="H589" i="3"/>
  <c r="I589" i="3"/>
  <c r="J589" i="3"/>
  <c r="L591" i="3"/>
  <c r="K591" i="3"/>
  <c r="G588" i="3"/>
  <c r="G587" i="3"/>
  <c r="G586" i="3"/>
  <c r="G585" i="3"/>
  <c r="G584" i="3"/>
  <c r="G583" i="3"/>
  <c r="G582" i="3"/>
  <c r="J588" i="3"/>
  <c r="J587" i="3"/>
  <c r="J586" i="3"/>
  <c r="J585" i="3"/>
  <c r="J584" i="3"/>
  <c r="J583" i="3"/>
  <c r="J582" i="3"/>
  <c r="J580" i="3"/>
  <c r="E566" i="3"/>
  <c r="E581" i="3"/>
  <c r="C589" i="3"/>
  <c r="C587" i="3"/>
  <c r="C585" i="3"/>
  <c r="C583" i="3"/>
  <c r="C580" i="3"/>
  <c r="E588" i="3"/>
  <c r="E587" i="3"/>
  <c r="E586" i="3"/>
  <c r="E585" i="3"/>
  <c r="E584" i="3"/>
  <c r="E583" i="3"/>
  <c r="E582" i="3"/>
  <c r="E580" i="3"/>
  <c r="N289" i="3"/>
  <c r="E590" i="3"/>
  <c r="C591" i="3"/>
  <c r="N8" i="3"/>
  <c r="N21" i="3"/>
  <c r="N45" i="3"/>
  <c r="F58" i="3"/>
  <c r="N73" i="3"/>
  <c r="N99" i="3"/>
  <c r="N123" i="3"/>
  <c r="N138" i="3"/>
  <c r="N151" i="3"/>
  <c r="N164" i="3"/>
  <c r="N177" i="3"/>
  <c r="F211" i="3"/>
  <c r="E553" i="3"/>
  <c r="G580" i="3"/>
  <c r="G553" i="3"/>
  <c r="G214" i="3"/>
  <c r="M552" i="3"/>
  <c r="K581" i="3"/>
  <c r="M542" i="3"/>
  <c r="K590" i="3"/>
  <c r="M551" i="3"/>
  <c r="I553" i="3"/>
  <c r="I580" i="3"/>
  <c r="M549" i="3"/>
  <c r="K588" i="3"/>
  <c r="K587" i="3"/>
  <c r="M548" i="3"/>
  <c r="M547" i="3"/>
  <c r="K586" i="3"/>
  <c r="M546" i="3"/>
  <c r="M545" i="3"/>
  <c r="K584" i="3"/>
  <c r="K583" i="3"/>
  <c r="M544" i="3"/>
  <c r="M543" i="3"/>
  <c r="K582" i="3"/>
  <c r="M541" i="3"/>
  <c r="K580" i="3"/>
  <c r="M550" i="3"/>
  <c r="E589" i="3"/>
  <c r="F550" i="3"/>
  <c r="D591" i="3"/>
  <c r="F552" i="3"/>
  <c r="F542" i="3"/>
  <c r="F549" i="3"/>
  <c r="F548" i="3"/>
  <c r="F547" i="3"/>
  <c r="F546" i="3"/>
  <c r="F545" i="3"/>
  <c r="F544" i="3"/>
  <c r="D582" i="3"/>
  <c r="F543" i="3"/>
  <c r="D553" i="3"/>
  <c r="D580" i="3"/>
  <c r="F541" i="3"/>
  <c r="F19" i="3"/>
  <c r="K553" i="3"/>
  <c r="M553" i="3" s="1"/>
  <c r="J553" i="3"/>
  <c r="C553" i="3"/>
  <c r="N17" i="3"/>
  <c r="N43" i="3"/>
  <c r="N134" i="3"/>
  <c r="F202" i="3"/>
  <c r="F204" i="3"/>
  <c r="F205" i="3"/>
  <c r="F206" i="3"/>
  <c r="F207" i="3"/>
  <c r="F208" i="3"/>
  <c r="F209" i="3"/>
  <c r="F210" i="3"/>
  <c r="F212" i="3"/>
  <c r="C214" i="3"/>
  <c r="E214" i="3"/>
  <c r="F27" i="2"/>
  <c r="F25" i="2"/>
  <c r="N122" i="1"/>
  <c r="N169" i="1"/>
  <c r="N182" i="1"/>
  <c r="N203" i="1"/>
  <c r="F336" i="1"/>
  <c r="N42" i="1"/>
  <c r="N76" i="1"/>
  <c r="N89" i="1"/>
  <c r="N110" i="1"/>
  <c r="N136" i="1"/>
  <c r="N157" i="1"/>
  <c r="N217" i="1"/>
  <c r="N230" i="1"/>
  <c r="N251" i="1"/>
  <c r="N264" i="1"/>
  <c r="N277" i="1"/>
  <c r="N298" i="1"/>
  <c r="N311" i="1"/>
  <c r="N324" i="1"/>
  <c r="N63" i="1"/>
  <c r="N29" i="1"/>
  <c r="N40" i="1"/>
  <c r="N74" i="1"/>
  <c r="N87" i="1"/>
  <c r="N108" i="1"/>
  <c r="N134" i="1"/>
  <c r="N155" i="1"/>
  <c r="N228" i="1"/>
  <c r="N249" i="1"/>
  <c r="N262" i="1"/>
  <c r="N275" i="1"/>
  <c r="N296" i="1"/>
  <c r="N309" i="1"/>
  <c r="N322" i="1"/>
  <c r="N168" i="1"/>
  <c r="N61" i="1"/>
  <c r="N27" i="1"/>
  <c r="N38" i="1"/>
  <c r="N72" i="1"/>
  <c r="N85" i="1"/>
  <c r="N106" i="1"/>
  <c r="N132" i="1"/>
  <c r="N153" i="1"/>
  <c r="N226" i="1"/>
  <c r="N247" i="1"/>
  <c r="N260" i="1"/>
  <c r="N273" i="1"/>
  <c r="N294" i="1"/>
  <c r="N307" i="1"/>
  <c r="N320" i="1"/>
  <c r="N213" i="1"/>
  <c r="N70" i="1"/>
  <c r="N151" i="1"/>
  <c r="N224" i="1"/>
  <c r="N245" i="1"/>
  <c r="N258" i="1"/>
  <c r="N292" i="1"/>
  <c r="N305" i="1"/>
  <c r="N318" i="1"/>
  <c r="N104" i="1"/>
  <c r="N36" i="1"/>
  <c r="D339" i="1"/>
  <c r="N336" i="1" s="1"/>
  <c r="N316" i="1"/>
  <c r="N55" i="1"/>
  <c r="N209" i="1"/>
  <c r="N149" i="1"/>
  <c r="N196" i="1"/>
  <c r="N269" i="1"/>
  <c r="N290" i="1"/>
  <c r="N303" i="1"/>
  <c r="N102" i="1"/>
  <c r="N175" i="1"/>
  <c r="N34" i="1"/>
  <c r="N263" i="1"/>
  <c r="N250" i="1"/>
  <c r="N229" i="1"/>
  <c r="N216" i="1"/>
  <c r="N200" i="1"/>
  <c r="N181" i="1"/>
  <c r="N170" i="1"/>
  <c r="N156" i="1"/>
  <c r="N135" i="1"/>
  <c r="N123" i="1"/>
  <c r="N119" i="1"/>
  <c r="N115" i="1"/>
  <c r="N109" i="1"/>
  <c r="N75" i="1"/>
  <c r="N41" i="1"/>
  <c r="N28" i="1"/>
  <c r="N329" i="1"/>
  <c r="N14" i="1"/>
  <c r="N25" i="1"/>
  <c r="F331" i="1"/>
  <c r="N271" i="1"/>
  <c r="N23" i="1"/>
  <c r="N164" i="1"/>
  <c r="N243" i="1"/>
  <c r="N222" i="1"/>
  <c r="N162" i="1"/>
  <c r="N62" i="1"/>
  <c r="N57" i="1"/>
  <c r="N16" i="1"/>
  <c r="F337" i="1"/>
  <c r="F335" i="1"/>
  <c r="N204" i="1"/>
  <c r="E339" i="1"/>
  <c r="N15" i="1"/>
  <c r="N323" i="1"/>
  <c r="N310" i="1"/>
  <c r="N297" i="1"/>
  <c r="N276" i="1"/>
  <c r="N202" i="1"/>
  <c r="N183" i="1"/>
  <c r="N179" i="1"/>
  <c r="N121" i="1"/>
  <c r="N117" i="1"/>
  <c r="N88" i="1"/>
  <c r="N201" i="1"/>
  <c r="N184" i="1"/>
  <c r="N180" i="1"/>
  <c r="N171" i="1"/>
  <c r="F406" i="3" l="1"/>
  <c r="D583" i="3"/>
  <c r="D586" i="3"/>
  <c r="D587" i="3"/>
  <c r="D588" i="3"/>
  <c r="E591" i="3"/>
  <c r="N207" i="3"/>
  <c r="N546" i="3" s="1"/>
  <c r="N354" i="3"/>
  <c r="N237" i="3"/>
  <c r="N396" i="3"/>
  <c r="N556" i="3" s="1"/>
  <c r="N341" i="3"/>
  <c r="N250" i="3"/>
  <c r="N406" i="3"/>
  <c r="N566" i="3" s="1"/>
  <c r="N211" i="3"/>
  <c r="N550" i="3" s="1"/>
  <c r="N203" i="3"/>
  <c r="N542" i="3" s="1"/>
  <c r="M590" i="3"/>
  <c r="N367" i="3"/>
  <c r="N315" i="3"/>
  <c r="N263" i="3"/>
  <c r="N393" i="3"/>
  <c r="N398" i="3"/>
  <c r="N558" i="3" s="1"/>
  <c r="N395" i="3"/>
  <c r="N555" i="3" s="1"/>
  <c r="N328" i="3"/>
  <c r="N380" i="3"/>
  <c r="N403" i="3"/>
  <c r="N563" i="3" s="1"/>
  <c r="N302" i="3"/>
  <c r="N405" i="3"/>
  <c r="N565" i="3" s="1"/>
  <c r="D566" i="3"/>
  <c r="N397" i="3"/>
  <c r="N557" i="3" s="1"/>
  <c r="N399" i="3"/>
  <c r="N559" i="3" s="1"/>
  <c r="M582" i="3"/>
  <c r="M586" i="3"/>
  <c r="F214" i="3"/>
  <c r="N209" i="3"/>
  <c r="N548" i="3" s="1"/>
  <c r="N205" i="3"/>
  <c r="N544" i="3" s="1"/>
  <c r="N201" i="3"/>
  <c r="M406" i="3"/>
  <c r="N212" i="3"/>
  <c r="N551" i="3" s="1"/>
  <c r="N213" i="3"/>
  <c r="N552" i="3" s="1"/>
  <c r="N210" i="3"/>
  <c r="N549" i="3" s="1"/>
  <c r="N208" i="3"/>
  <c r="N547" i="3" s="1"/>
  <c r="N206" i="3"/>
  <c r="N545" i="3" s="1"/>
  <c r="N204" i="3"/>
  <c r="N543" i="3" s="1"/>
  <c r="N202" i="3"/>
  <c r="N541" i="3" s="1"/>
  <c r="N188" i="3"/>
  <c r="N110" i="3"/>
  <c r="N84" i="3"/>
  <c r="N32" i="3"/>
  <c r="N19" i="3"/>
  <c r="N149" i="3"/>
  <c r="N97" i="3"/>
  <c r="N71" i="3"/>
  <c r="N58" i="3"/>
  <c r="N175" i="3"/>
  <c r="D585" i="3"/>
  <c r="F585" i="3" s="1"/>
  <c r="D581" i="3"/>
  <c r="D590" i="3"/>
  <c r="F590" i="3" s="1"/>
  <c r="N521" i="3"/>
  <c r="N569" i="3" s="1"/>
  <c r="M566" i="3"/>
  <c r="F581" i="3"/>
  <c r="M583" i="3"/>
  <c r="M585" i="3"/>
  <c r="N214" i="3"/>
  <c r="N553" i="3" s="1"/>
  <c r="N162" i="3"/>
  <c r="F553" i="3"/>
  <c r="N333" i="1"/>
  <c r="I592" i="3"/>
  <c r="E592" i="3"/>
  <c r="F588" i="3"/>
  <c r="F591" i="3"/>
  <c r="N523" i="3"/>
  <c r="N571" i="3" s="1"/>
  <c r="M581" i="3"/>
  <c r="F586" i="3"/>
  <c r="F566" i="3"/>
  <c r="M589" i="3"/>
  <c r="M339" i="1"/>
  <c r="M579" i="3"/>
  <c r="N520" i="3"/>
  <c r="N568" i="3" s="1"/>
  <c r="C592" i="3"/>
  <c r="N519" i="3"/>
  <c r="N567" i="3" s="1"/>
  <c r="N522" i="3"/>
  <c r="N570" i="3" s="1"/>
  <c r="N524" i="3"/>
  <c r="N572" i="3" s="1"/>
  <c r="N526" i="3"/>
  <c r="N574" i="3" s="1"/>
  <c r="F587" i="3"/>
  <c r="M587" i="3"/>
  <c r="G592" i="3"/>
  <c r="F583" i="3"/>
  <c r="K592" i="3"/>
  <c r="M584" i="3"/>
  <c r="M588" i="3"/>
  <c r="M591" i="3"/>
  <c r="D579" i="3"/>
  <c r="F579" i="3" s="1"/>
  <c r="F567" i="3"/>
  <c r="D589" i="3"/>
  <c r="F589" i="3" s="1"/>
  <c r="F576" i="3"/>
  <c r="D584" i="3"/>
  <c r="F584" i="3" s="1"/>
  <c r="N530" i="3"/>
  <c r="N578" i="3" s="1"/>
  <c r="N518" i="3"/>
  <c r="N505" i="3"/>
  <c r="N492" i="3"/>
  <c r="N427" i="3"/>
  <c r="N479" i="3"/>
  <c r="N466" i="3"/>
  <c r="N440" i="3"/>
  <c r="N531" i="3"/>
  <c r="N579" i="3" s="1"/>
  <c r="F531" i="3"/>
  <c r="N453" i="3"/>
  <c r="N528" i="3"/>
  <c r="N576" i="3" s="1"/>
  <c r="M580" i="3"/>
  <c r="J592" i="3"/>
  <c r="L592" i="3"/>
  <c r="H592" i="3"/>
  <c r="F580" i="3"/>
  <c r="F582" i="3"/>
  <c r="N326" i="1"/>
  <c r="N313" i="1"/>
  <c r="N159" i="1"/>
  <c r="F339" i="1"/>
  <c r="N330" i="1"/>
  <c r="N338" i="1"/>
  <c r="N125" i="1"/>
  <c r="N18" i="1"/>
  <c r="N232" i="1"/>
  <c r="N138" i="1"/>
  <c r="N219" i="1"/>
  <c r="N65" i="1"/>
  <c r="N185" i="1"/>
  <c r="N78" i="1"/>
  <c r="N91" i="1"/>
  <c r="N331" i="1"/>
  <c r="N335" i="1"/>
  <c r="N44" i="1"/>
  <c r="N206" i="1"/>
  <c r="N332" i="1"/>
  <c r="N328" i="1"/>
  <c r="N279" i="1"/>
  <c r="N112" i="1"/>
  <c r="N31" i="1"/>
  <c r="N334" i="1"/>
  <c r="N337" i="1"/>
  <c r="N300" i="1"/>
  <c r="N253" i="1"/>
  <c r="N327" i="1"/>
  <c r="N172" i="1"/>
  <c r="N266" i="1"/>
  <c r="M592" i="3" l="1"/>
  <c r="D592" i="3"/>
  <c r="N587" i="3" s="1"/>
  <c r="N584" i="3" l="1"/>
  <c r="N589" i="3"/>
  <c r="N591" i="3"/>
  <c r="F592" i="3"/>
  <c r="N592" i="3"/>
  <c r="N590" i="3"/>
  <c r="N588" i="3"/>
  <c r="N581" i="3"/>
  <c r="N586" i="3"/>
  <c r="N583" i="3"/>
  <c r="N580" i="3"/>
  <c r="N582" i="3"/>
  <c r="N585" i="3"/>
</calcChain>
</file>

<file path=xl/sharedStrings.xml><?xml version="1.0" encoding="utf-8"?>
<sst xmlns="http://schemas.openxmlformats.org/spreadsheetml/2006/main" count="1383" uniqueCount="131">
  <si>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</si>
  <si>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</si>
  <si>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</si>
  <si>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</si>
  <si>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</si>
  <si>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</si>
  <si>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</si>
  <si>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</si>
  <si>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</si>
  <si>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</si>
  <si>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</si>
  <si>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</si>
  <si>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</si>
  <si>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</si>
  <si>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</si>
  <si>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</si>
  <si>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</si>
  <si>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</si>
  <si>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</si>
  <si>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</si>
  <si>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</si>
  <si>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</si>
  <si>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</si>
  <si>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</si>
  <si>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</si>
  <si>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</si>
  <si>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</si>
  <si>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</si>
  <si>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</si>
  <si>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</si>
  <si>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</si>
  <si>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</si>
  <si>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</si>
  <si>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</si>
  <si>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</si>
  <si>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</si>
  <si>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</si>
  <si>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</si>
  <si>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</si>
  <si>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</si>
  <si>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</si>
  <si>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</si>
  <si>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</si>
  <si>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</si>
  <si>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</si>
  <si>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</si>
  <si>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</si>
  <si>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</si>
  <si>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</si>
  <si>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</si>
  <si>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</si>
  <si>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</si>
  <si>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</si>
  <si>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</si>
  <si>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</si>
  <si>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</si>
  <si>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</si>
  <si>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</si>
  <si>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</si>
  <si>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</si>
  <si>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</si>
  <si>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</si>
  <si>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</si>
  <si>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</si>
  <si>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</si>
  <si>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</si>
  <si>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</si>
  <si>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</si>
  <si>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</si>
  <si>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</si>
  <si>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</si>
  <si>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</si>
  <si>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</si>
  <si>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</si>
  <si>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</si>
  <si>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</si>
  <si>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</si>
  <si>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</si>
  <si>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</si>
  <si>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</si>
  <si>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</si>
  <si>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</si>
  <si>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</si>
  <si>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</si>
  <si>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</si>
  <si>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</si>
  <si>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</si>
  <si>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</si>
  <si>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</si>
  <si>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</si>
  <si>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</si>
  <si>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</si>
  <si>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</si>
  <si>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</si>
  <si>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</si>
  <si>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</si>
  <si>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</si>
  <si>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</si>
  <si>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</si>
  <si>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</si>
  <si>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</si>
  <si>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</si>
  <si>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1" type="noConversion"/>
  </si>
  <si>
    <t>商业险</t>
    <phoneticPr fontId="41" type="noConversion"/>
  </si>
  <si>
    <t>累计承保出租车台数</t>
    <phoneticPr fontId="41" type="noConversion"/>
  </si>
  <si>
    <t>保费合计</t>
    <phoneticPr fontId="41" type="noConversion"/>
  </si>
  <si>
    <t>累计支付赔款（万元）</t>
    <phoneticPr fontId="41" type="noConversion"/>
  </si>
  <si>
    <t>简单赔付率</t>
    <phoneticPr fontId="41" type="noConversion"/>
  </si>
  <si>
    <t>笔数</t>
    <phoneticPr fontId="41" type="noConversion"/>
  </si>
  <si>
    <t>保费（万元）</t>
    <phoneticPr fontId="41" type="noConversion"/>
  </si>
  <si>
    <t>阳光</t>
  </si>
  <si>
    <t>永城</t>
  </si>
  <si>
    <t>安华</t>
  </si>
  <si>
    <t>英大</t>
  </si>
  <si>
    <t>融盛</t>
  </si>
  <si>
    <t>合计</t>
    <phoneticPr fontId="41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</si>
  <si>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</si>
  <si>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</si>
  <si>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</si>
  <si>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</si>
  <si>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2023年丹东市电销业务统计表</t>
    <phoneticPr fontId="20" type="noConversion"/>
  </si>
  <si>
    <t>2023年各财险公司摩托车交强险承保情况表</t>
    <phoneticPr fontId="20" type="noConversion"/>
  </si>
  <si>
    <t>2023年1-11月丹东市财产保险业务统计表</t>
    <phoneticPr fontId="20" type="noConversion"/>
  </si>
  <si>
    <t>（2023年11月）</t>
    <phoneticPr fontId="20" type="noConversion"/>
  </si>
  <si>
    <t>2023年1-11月县域财产保险业务统计表</t>
    <phoneticPr fontId="20" type="noConversion"/>
  </si>
  <si>
    <t>宽甸县1-11月财产保险业务统计表</t>
    <phoneticPr fontId="20" type="noConversion"/>
  </si>
  <si>
    <t>凤城市1-11月财产保险业务统计表</t>
    <phoneticPr fontId="20" type="noConversion"/>
  </si>
  <si>
    <t>东港市1-11月财产保险业务统计表</t>
    <phoneticPr fontId="20" type="noConversion"/>
  </si>
  <si>
    <t>财字3号表                                             （2023年11月）                                           单位：万元</t>
    <phoneticPr fontId="20" type="noConversion"/>
  </si>
  <si>
    <r>
      <t>2023年</t>
    </r>
    <r>
      <rPr>
        <b/>
        <u/>
        <sz val="20"/>
        <rFont val="仿宋_GB2312"/>
        <charset val="134"/>
      </rPr>
      <t xml:space="preserve">1-11月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</si>
  <si>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1-11月“出租车”承保情况统计表</t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</si>
</sst>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/>
    </xf>
    <xf numFmtId="1" fontId="49" fillId="0" borderId="4" xfId="0" applyNumberFormat="1" applyFont="1" applyBorder="1" applyAlignment="1">
      <alignment horizontal="center" vertical="center"/>
    </xf>
    <xf numFmtId="180" fontId="49" fillId="3" borderId="4" xfId="0" applyNumberFormat="1" applyFont="1" applyFill="1" applyBorder="1" applyAlignment="1">
      <alignment horizontal="center" vertical="center"/>
    </xf>
    <xf numFmtId="180" fontId="49" fillId="0" borderId="4" xfId="0" applyNumberFormat="1" applyFont="1" applyBorder="1">
      <alignment vertical="center"/>
    </xf>
    <xf numFmtId="10" fontId="49" fillId="3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2" fillId="0" borderId="24" xfId="0" applyNumberFormat="1" applyFont="1" applyFill="1" applyBorder="1" applyAlignment="1">
      <alignment horizontal="right" vertical="center"/>
    </xf>
    <xf numFmtId="176" fontId="27" fillId="0" borderId="24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63" xfId="0" applyNumberFormat="1" applyFont="1" applyFill="1" applyBorder="1" applyAlignment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6" fillId="0" borderId="6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161925</xdr:rowOff>
    </xdr:to>
    <xdr:sp macro="" textlink="">
      <xdr:nvSpPr>
        <xdr:cNvPr id="10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161925</xdr:rowOff>
    </xdr:to>
    <xdr:sp macro="" textlink="">
      <xdr:nvSpPr>
        <xdr:cNvPr id="1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161925</xdr:rowOff>
    </xdr:to>
    <xdr:sp macro="" textlink="">
      <xdr:nvSpPr>
        <xdr:cNvPr id="13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161925</xdr:rowOff>
    </xdr:to>
    <xdr:sp macro="" textlink="">
      <xdr:nvSpPr>
        <xdr:cNvPr id="15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161925</xdr:rowOff>
    </xdr:to>
    <xdr:sp macro="" textlink="">
      <xdr:nvSpPr>
        <xdr:cNvPr id="16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284</xdr:row>
      <xdr:rowOff>19050</xdr:rowOff>
    </xdr:from>
    <xdr:to>
      <xdr:col>2</xdr:col>
      <xdr:colOff>9525</xdr:colOff>
      <xdr:row>286</xdr:row>
      <xdr:rowOff>161925</xdr:rowOff>
    </xdr:to>
    <xdr:sp macro="" textlink="">
      <xdr:nvSpPr>
        <xdr:cNvPr id="18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workbookViewId="0">
      <selection activeCell="K25" sqref="K25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9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9" customWidth="1"/>
    <col min="15" max="16384" width="9" style="8"/>
  </cols>
  <sheetData>
    <row r="1" spans="1:14" s="57" customFormat="1" ht="18.75">
      <c r="A1" s="215" t="s">
        <v>122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s="57" customFormat="1" ht="14.25" thickBot="1">
      <c r="B2" s="59" t="s">
        <v>0</v>
      </c>
      <c r="C2" s="58"/>
      <c r="D2" s="58"/>
      <c r="F2" s="154"/>
      <c r="G2" s="73" t="s">
        <v>123</v>
      </c>
      <c r="H2" s="58"/>
      <c r="I2" s="58"/>
      <c r="J2" s="58"/>
      <c r="K2" s="58"/>
      <c r="L2" s="59" t="s">
        <v>1</v>
      </c>
      <c r="N2" s="167"/>
    </row>
    <row r="3" spans="1:14" s="57" customFormat="1" ht="13.5" customHeight="1">
      <c r="A3" s="211" t="s">
        <v>116</v>
      </c>
      <c r="B3" s="164" t="s">
        <v>3</v>
      </c>
      <c r="C3" s="216" t="s">
        <v>4</v>
      </c>
      <c r="D3" s="216"/>
      <c r="E3" s="216"/>
      <c r="F3" s="217"/>
      <c r="G3" s="216" t="s">
        <v>5</v>
      </c>
      <c r="H3" s="216"/>
      <c r="I3" s="216" t="s">
        <v>6</v>
      </c>
      <c r="J3" s="216"/>
      <c r="K3" s="216"/>
      <c r="L3" s="216"/>
      <c r="M3" s="216"/>
      <c r="N3" s="219" t="s">
        <v>7</v>
      </c>
    </row>
    <row r="4" spans="1:14" s="57" customFormat="1">
      <c r="A4" s="212"/>
      <c r="B4" s="58" t="s">
        <v>8</v>
      </c>
      <c r="C4" s="218" t="s">
        <v>9</v>
      </c>
      <c r="D4" s="218" t="s">
        <v>10</v>
      </c>
      <c r="E4" s="218" t="s">
        <v>11</v>
      </c>
      <c r="F4" s="195" t="s">
        <v>12</v>
      </c>
      <c r="G4" s="218" t="s">
        <v>13</v>
      </c>
      <c r="H4" s="218" t="s">
        <v>14</v>
      </c>
      <c r="I4" s="197" t="s">
        <v>13</v>
      </c>
      <c r="J4" s="218" t="s">
        <v>15</v>
      </c>
      <c r="K4" s="218"/>
      <c r="L4" s="218"/>
      <c r="M4" s="198" t="s">
        <v>12</v>
      </c>
      <c r="N4" s="220"/>
    </row>
    <row r="5" spans="1:14" s="57" customFormat="1" ht="14.25" thickBot="1">
      <c r="A5" s="214"/>
      <c r="B5" s="165" t="s">
        <v>16</v>
      </c>
      <c r="C5" s="218"/>
      <c r="D5" s="218"/>
      <c r="E5" s="218"/>
      <c r="F5" s="196" t="s">
        <v>17</v>
      </c>
      <c r="G5" s="218"/>
      <c r="H5" s="218"/>
      <c r="I5" s="33" t="s">
        <v>18</v>
      </c>
      <c r="J5" s="197" t="s">
        <v>9</v>
      </c>
      <c r="K5" s="197" t="s">
        <v>10</v>
      </c>
      <c r="L5" s="197" t="s">
        <v>11</v>
      </c>
      <c r="M5" s="199" t="s">
        <v>17</v>
      </c>
      <c r="N5" s="194" t="s">
        <v>17</v>
      </c>
    </row>
    <row r="6" spans="1:14" s="57" customFormat="1" ht="13.5" customHeight="1">
      <c r="A6" s="211" t="s">
        <v>2</v>
      </c>
      <c r="B6" s="197" t="s">
        <v>19</v>
      </c>
      <c r="C6" s="74">
        <v>3497.7459749999998</v>
      </c>
      <c r="D6" s="74">
        <v>36309.153252999997</v>
      </c>
      <c r="E6" s="71">
        <v>33161.216915999998</v>
      </c>
      <c r="F6" s="155">
        <f t="shared" ref="F6:F27" si="0">(D6-E6)/E6*100</f>
        <v>9.4928251426175727</v>
      </c>
      <c r="G6" s="72">
        <v>264508</v>
      </c>
      <c r="H6" s="72">
        <v>30456878.170000002</v>
      </c>
      <c r="I6" s="72">
        <v>32871</v>
      </c>
      <c r="J6" s="71">
        <v>2412.5690140000002</v>
      </c>
      <c r="K6" s="71">
        <v>23017.685786999999</v>
      </c>
      <c r="L6" s="71">
        <v>16040.479497</v>
      </c>
      <c r="M6" s="31">
        <f t="shared" ref="M6:M18" si="1">(K6-L6)/L6*100</f>
        <v>43.497492025128821</v>
      </c>
      <c r="N6" s="168">
        <f t="shared" ref="N6:N18" si="2">D6/D327*100</f>
        <v>38.175678300085664</v>
      </c>
    </row>
    <row r="7" spans="1:14" s="57" customFormat="1" ht="13.5" customHeight="1">
      <c r="A7" s="212"/>
      <c r="B7" s="197" t="s">
        <v>20</v>
      </c>
      <c r="C7" s="74">
        <v>1154.4903409999999</v>
      </c>
      <c r="D7" s="74">
        <v>11445.391154999999</v>
      </c>
      <c r="E7" s="72">
        <v>10637.453712</v>
      </c>
      <c r="F7" s="155">
        <f t="shared" si="0"/>
        <v>7.5952146526247448</v>
      </c>
      <c r="G7" s="72">
        <v>147217</v>
      </c>
      <c r="H7" s="72">
        <v>2944340</v>
      </c>
      <c r="I7" s="72">
        <v>18988</v>
      </c>
      <c r="J7" s="71">
        <v>1009.627167</v>
      </c>
      <c r="K7" s="71">
        <v>9163.0620070000004</v>
      </c>
      <c r="L7" s="71">
        <v>5987.838702</v>
      </c>
      <c r="M7" s="31">
        <f t="shared" si="1"/>
        <v>53.027869704296528</v>
      </c>
      <c r="N7" s="168">
        <f t="shared" si="2"/>
        <v>37.968009104504596</v>
      </c>
    </row>
    <row r="8" spans="1:14" s="57" customFormat="1" ht="13.5" customHeight="1">
      <c r="A8" s="212"/>
      <c r="B8" s="197" t="s">
        <v>21</v>
      </c>
      <c r="C8" s="74">
        <v>100.88981800000001</v>
      </c>
      <c r="D8" s="74">
        <v>2513.3959789999999</v>
      </c>
      <c r="E8" s="72">
        <v>1474.4940610000001</v>
      </c>
      <c r="F8" s="155">
        <f t="shared" si="0"/>
        <v>70.458196169024774</v>
      </c>
      <c r="G8" s="72">
        <v>1401</v>
      </c>
      <c r="H8" s="72">
        <v>1666022.83</v>
      </c>
      <c r="I8" s="72">
        <v>277</v>
      </c>
      <c r="J8" s="71">
        <v>16.1321809999999</v>
      </c>
      <c r="K8" s="71">
        <v>1796.3006350000001</v>
      </c>
      <c r="L8" s="71">
        <v>583.48007600000005</v>
      </c>
      <c r="M8" s="31">
        <f t="shared" si="1"/>
        <v>207.8598068531135</v>
      </c>
      <c r="N8" s="168">
        <f t="shared" si="2"/>
        <v>53.640720185806586</v>
      </c>
    </row>
    <row r="9" spans="1:14" s="57" customFormat="1" ht="13.5" customHeight="1">
      <c r="A9" s="212"/>
      <c r="B9" s="197" t="s">
        <v>22</v>
      </c>
      <c r="C9" s="74">
        <v>195.81669600000001</v>
      </c>
      <c r="D9" s="74">
        <v>2063.098606</v>
      </c>
      <c r="E9" s="72">
        <v>957.85329999999999</v>
      </c>
      <c r="F9" s="155">
        <f t="shared" si="0"/>
        <v>115.38774319616584</v>
      </c>
      <c r="G9" s="72">
        <v>156754</v>
      </c>
      <c r="H9" s="72">
        <v>1130781.5900000001</v>
      </c>
      <c r="I9" s="72">
        <v>2870</v>
      </c>
      <c r="J9" s="71">
        <v>25.790600000000001</v>
      </c>
      <c r="K9" s="71">
        <v>317.34040599999997</v>
      </c>
      <c r="L9" s="71">
        <v>384.38620800000001</v>
      </c>
      <c r="M9" s="31">
        <f t="shared" si="1"/>
        <v>-17.442301675922785</v>
      </c>
      <c r="N9" s="168">
        <f t="shared" si="2"/>
        <v>53.12829639222997</v>
      </c>
    </row>
    <row r="10" spans="1:14" s="57" customFormat="1" ht="13.5" customHeight="1">
      <c r="A10" s="212"/>
      <c r="B10" s="197" t="s">
        <v>23</v>
      </c>
      <c r="C10" s="74">
        <v>12.285875000000001</v>
      </c>
      <c r="D10" s="74">
        <v>131.35809599999999</v>
      </c>
      <c r="E10" s="72">
        <v>155.31425200000001</v>
      </c>
      <c r="F10" s="155">
        <f t="shared" si="0"/>
        <v>-15.424312766867024</v>
      </c>
      <c r="G10" s="72">
        <v>1318</v>
      </c>
      <c r="H10" s="72">
        <v>111642.97</v>
      </c>
      <c r="I10" s="72">
        <v>46</v>
      </c>
      <c r="J10" s="71">
        <v>1.5762400000000101</v>
      </c>
      <c r="K10" s="71">
        <v>45.455784999999999</v>
      </c>
      <c r="L10" s="71">
        <v>37.103890999999997</v>
      </c>
      <c r="M10" s="31">
        <f t="shared" si="1"/>
        <v>22.509482900324397</v>
      </c>
      <c r="N10" s="168">
        <f t="shared" si="2"/>
        <v>28.829529031683943</v>
      </c>
    </row>
    <row r="11" spans="1:14" s="57" customFormat="1" ht="13.5" customHeight="1">
      <c r="A11" s="212"/>
      <c r="B11" s="197" t="s">
        <v>24</v>
      </c>
      <c r="C11" s="74">
        <v>232.56956299999899</v>
      </c>
      <c r="D11" s="74">
        <v>5470.0060999999996</v>
      </c>
      <c r="E11" s="72">
        <v>4536.2714319999995</v>
      </c>
      <c r="F11" s="155">
        <f t="shared" si="0"/>
        <v>20.583747731963324</v>
      </c>
      <c r="G11" s="72">
        <v>17786</v>
      </c>
      <c r="H11" s="72">
        <v>5346528.63</v>
      </c>
      <c r="I11" s="72">
        <v>1056</v>
      </c>
      <c r="J11" s="71">
        <v>283.79714799999999</v>
      </c>
      <c r="K11" s="71">
        <v>1824.923857</v>
      </c>
      <c r="L11" s="71">
        <v>2407.4520710000002</v>
      </c>
      <c r="M11" s="31">
        <f t="shared" si="1"/>
        <v>-24.196876898073878</v>
      </c>
      <c r="N11" s="168">
        <f t="shared" si="2"/>
        <v>45.758388568951055</v>
      </c>
    </row>
    <row r="12" spans="1:14" s="57" customFormat="1" ht="13.5" customHeight="1">
      <c r="A12" s="212"/>
      <c r="B12" s="197" t="s">
        <v>25</v>
      </c>
      <c r="C12" s="74">
        <v>49.642199999998397</v>
      </c>
      <c r="D12" s="74">
        <v>10329.839232</v>
      </c>
      <c r="E12" s="74">
        <v>8343.2131929999996</v>
      </c>
      <c r="F12" s="155">
        <f t="shared" si="0"/>
        <v>23.811282212790516</v>
      </c>
      <c r="G12" s="74">
        <v>2675</v>
      </c>
      <c r="H12" s="74">
        <v>455787.57</v>
      </c>
      <c r="I12" s="74">
        <v>4219</v>
      </c>
      <c r="J12" s="71">
        <v>2001.438987</v>
      </c>
      <c r="K12" s="71">
        <v>6850.0742280000004</v>
      </c>
      <c r="L12" s="71">
        <v>3746.5644430000002</v>
      </c>
      <c r="M12" s="31">
        <f t="shared" si="1"/>
        <v>82.836151151717957</v>
      </c>
      <c r="N12" s="168">
        <f t="shared" si="2"/>
        <v>38.359413165764458</v>
      </c>
    </row>
    <row r="13" spans="1:14" s="58" customFormat="1" ht="13.5" customHeight="1">
      <c r="A13" s="212"/>
      <c r="B13" s="197" t="s">
        <v>26</v>
      </c>
      <c r="C13" s="74">
        <v>260.84474599999999</v>
      </c>
      <c r="D13" s="74">
        <v>5699.0705930000004</v>
      </c>
      <c r="E13" s="72">
        <v>5157.3683959999998</v>
      </c>
      <c r="F13" s="155">
        <f t="shared" si="0"/>
        <v>10.50346136646238</v>
      </c>
      <c r="G13" s="72">
        <v>371435</v>
      </c>
      <c r="H13" s="72">
        <v>49630700.68</v>
      </c>
      <c r="I13" s="72">
        <v>60816</v>
      </c>
      <c r="J13" s="71">
        <v>245.50171499999999</v>
      </c>
      <c r="K13" s="71">
        <v>2727.548135</v>
      </c>
      <c r="L13" s="71">
        <v>3441.227907</v>
      </c>
      <c r="M13" s="31">
        <f t="shared" si="1"/>
        <v>-20.739102183504407</v>
      </c>
      <c r="N13" s="168">
        <f t="shared" si="2"/>
        <v>31.506648207772081</v>
      </c>
    </row>
    <row r="14" spans="1:14" s="58" customFormat="1" ht="13.5" customHeight="1">
      <c r="A14" s="212"/>
      <c r="B14" s="197" t="s">
        <v>27</v>
      </c>
      <c r="C14" s="74">
        <v>4.7</v>
      </c>
      <c r="D14" s="74">
        <v>451.18339600000002</v>
      </c>
      <c r="E14" s="72">
        <v>210.764026</v>
      </c>
      <c r="F14" s="155">
        <f t="shared" si="0"/>
        <v>114.07040117937395</v>
      </c>
      <c r="G14" s="72">
        <v>227</v>
      </c>
      <c r="H14" s="72">
        <v>214397.7</v>
      </c>
      <c r="I14" s="72">
        <v>4</v>
      </c>
      <c r="J14" s="76">
        <v>0.24000000000000901</v>
      </c>
      <c r="K14" s="71">
        <v>128.54603</v>
      </c>
      <c r="L14" s="71">
        <v>245.85</v>
      </c>
      <c r="M14" s="31">
        <f t="shared" si="1"/>
        <v>-47.713634329875937</v>
      </c>
      <c r="N14" s="168">
        <f t="shared" si="2"/>
        <v>19.654695287549568</v>
      </c>
    </row>
    <row r="15" spans="1:14" s="58" customFormat="1" ht="13.5" customHeight="1">
      <c r="A15" s="212"/>
      <c r="B15" s="14" t="s">
        <v>28</v>
      </c>
      <c r="C15" s="74">
        <v>2.60377400000002</v>
      </c>
      <c r="D15" s="74">
        <v>211.663815</v>
      </c>
      <c r="E15" s="75">
        <v>118.044152</v>
      </c>
      <c r="F15" s="155">
        <f t="shared" si="0"/>
        <v>79.309022441026983</v>
      </c>
      <c r="G15" s="75">
        <v>67</v>
      </c>
      <c r="H15" s="75">
        <v>38431.379999999997</v>
      </c>
      <c r="I15" s="75">
        <v>0</v>
      </c>
      <c r="J15" s="76">
        <v>0</v>
      </c>
      <c r="K15" s="71">
        <v>0</v>
      </c>
      <c r="L15" s="71">
        <v>0</v>
      </c>
      <c r="M15" s="31">
        <v>0</v>
      </c>
      <c r="N15" s="168">
        <f t="shared" si="2"/>
        <v>68.131323046822018</v>
      </c>
    </row>
    <row r="16" spans="1:14" s="58" customFormat="1" ht="13.5" customHeight="1">
      <c r="A16" s="212"/>
      <c r="B16" s="14" t="s">
        <v>29</v>
      </c>
      <c r="C16" s="74">
        <v>1.12226399999997</v>
      </c>
      <c r="D16" s="74">
        <v>135.79961599999999</v>
      </c>
      <c r="E16" s="75">
        <v>26.754431</v>
      </c>
      <c r="F16" s="155">
        <f t="shared" si="0"/>
        <v>407.57803819486941</v>
      </c>
      <c r="G16" s="75">
        <v>23</v>
      </c>
      <c r="H16" s="75">
        <v>62967.95</v>
      </c>
      <c r="I16" s="75">
        <v>0</v>
      </c>
      <c r="J16" s="76">
        <v>0</v>
      </c>
      <c r="K16" s="71">
        <v>0</v>
      </c>
      <c r="L16" s="71">
        <v>0</v>
      </c>
      <c r="M16" s="31">
        <v>0</v>
      </c>
      <c r="N16" s="168">
        <f t="shared" si="2"/>
        <v>52.06147580593251</v>
      </c>
    </row>
    <row r="17" spans="1:14" s="58" customFormat="1" ht="13.5" customHeight="1">
      <c r="A17" s="212"/>
      <c r="B17" s="14" t="s">
        <v>30</v>
      </c>
      <c r="C17" s="74">
        <v>0.97377400000002001</v>
      </c>
      <c r="D17" s="74">
        <v>102.702541</v>
      </c>
      <c r="E17" s="75">
        <v>64.952046999999993</v>
      </c>
      <c r="F17" s="155">
        <f t="shared" si="0"/>
        <v>58.120560850068372</v>
      </c>
      <c r="G17" s="75">
        <v>134</v>
      </c>
      <c r="H17" s="75">
        <v>112847.63</v>
      </c>
      <c r="I17" s="75">
        <v>4</v>
      </c>
      <c r="J17" s="76">
        <v>0.24000000000000901</v>
      </c>
      <c r="K17" s="71">
        <v>128.54603</v>
      </c>
      <c r="L17" s="71">
        <v>245.85199600000001</v>
      </c>
      <c r="M17" s="31">
        <f t="shared" si="1"/>
        <v>-47.714058827490668</v>
      </c>
      <c r="N17" s="168">
        <f t="shared" si="2"/>
        <v>7.7426755283725512</v>
      </c>
    </row>
    <row r="18" spans="1:14" s="58" customFormat="1" ht="13.5" customHeight="1" thickBot="1">
      <c r="A18" s="213"/>
      <c r="B18" s="15" t="s">
        <v>31</v>
      </c>
      <c r="C18" s="16">
        <f>C6+C8+C9+C10+C11+C12+C13+C14</f>
        <v>4354.4948729999969</v>
      </c>
      <c r="D18" s="16">
        <f t="shared" ref="D18:L18" si="3">D6+D8+D9+D10+D11+D12+D13+D14</f>
        <v>62967.105254999995</v>
      </c>
      <c r="E18" s="16">
        <f t="shared" si="3"/>
        <v>53996.495575999987</v>
      </c>
      <c r="F18" s="156">
        <f t="shared" si="0"/>
        <v>16.613318296506648</v>
      </c>
      <c r="G18" s="16">
        <f t="shared" si="3"/>
        <v>816104</v>
      </c>
      <c r="H18" s="16">
        <f t="shared" si="3"/>
        <v>89012740.140000001</v>
      </c>
      <c r="I18" s="16">
        <f t="shared" si="3"/>
        <v>102159</v>
      </c>
      <c r="J18" s="16">
        <f t="shared" si="3"/>
        <v>4987.0458849999995</v>
      </c>
      <c r="K18" s="16">
        <f t="shared" si="3"/>
        <v>36707.87486299999</v>
      </c>
      <c r="L18" s="16">
        <f t="shared" si="3"/>
        <v>26886.544092999997</v>
      </c>
      <c r="M18" s="16">
        <f t="shared" si="1"/>
        <v>36.528795727811705</v>
      </c>
      <c r="N18" s="169">
        <f t="shared" si="2"/>
        <v>38.53499525622199</v>
      </c>
    </row>
    <row r="19" spans="1:14" s="57" customFormat="1" ht="14.25" thickTop="1">
      <c r="A19" s="225" t="s">
        <v>32</v>
      </c>
      <c r="B19" s="18" t="s">
        <v>19</v>
      </c>
      <c r="C19" s="21">
        <v>1063.5604740000001</v>
      </c>
      <c r="D19" s="21">
        <v>11964.555555000001</v>
      </c>
      <c r="E19" s="20">
        <v>11211.055383999999</v>
      </c>
      <c r="F19" s="157">
        <f t="shared" si="0"/>
        <v>6.7210458354827942</v>
      </c>
      <c r="G19" s="20">
        <v>82475</v>
      </c>
      <c r="H19" s="20">
        <v>10910424.174519001</v>
      </c>
      <c r="I19" s="20">
        <v>13768</v>
      </c>
      <c r="J19" s="20">
        <v>811.58211900000003</v>
      </c>
      <c r="K19" s="20">
        <v>7752.5745020000004</v>
      </c>
      <c r="L19" s="22">
        <v>5434.6499830000002</v>
      </c>
      <c r="M19" s="111">
        <f t="shared" ref="M19:M31" si="4">(K19-L19)/L19*100</f>
        <v>42.650851963799788</v>
      </c>
      <c r="N19" s="170">
        <f t="shared" ref="N19:N31" si="5">D19/D327*100</f>
        <v>12.579611005757732</v>
      </c>
    </row>
    <row r="20" spans="1:14" s="57" customFormat="1">
      <c r="A20" s="226"/>
      <c r="B20" s="197" t="s">
        <v>20</v>
      </c>
      <c r="C20" s="21">
        <v>337.37947700000001</v>
      </c>
      <c r="D20" s="21">
        <v>3707.5616369999998</v>
      </c>
      <c r="E20" s="20">
        <v>3581.3552610000002</v>
      </c>
      <c r="F20" s="155">
        <f t="shared" si="0"/>
        <v>3.523983710143288</v>
      </c>
      <c r="G20" s="20">
        <v>41823</v>
      </c>
      <c r="H20" s="20">
        <v>833700</v>
      </c>
      <c r="I20" s="20">
        <v>7392</v>
      </c>
      <c r="J20" s="20">
        <v>304.114011</v>
      </c>
      <c r="K20" s="20">
        <v>2918.8309789999998</v>
      </c>
      <c r="L20" s="22">
        <v>1733.0004309999999</v>
      </c>
      <c r="M20" s="31">
        <f t="shared" si="4"/>
        <v>68.426442762956242</v>
      </c>
      <c r="N20" s="168">
        <f t="shared" si="5"/>
        <v>12.299163224983548</v>
      </c>
    </row>
    <row r="21" spans="1:14" s="57" customFormat="1">
      <c r="A21" s="226"/>
      <c r="B21" s="197" t="s">
        <v>21</v>
      </c>
      <c r="C21" s="21">
        <v>7.2328970000000004</v>
      </c>
      <c r="D21" s="21">
        <v>109.744805</v>
      </c>
      <c r="E21" s="20">
        <v>95.763609000000002</v>
      </c>
      <c r="F21" s="155">
        <f t="shared" si="0"/>
        <v>14.599696216545052</v>
      </c>
      <c r="G21" s="20">
        <v>218</v>
      </c>
      <c r="H21" s="20">
        <v>151134.85047899999</v>
      </c>
      <c r="I21" s="20">
        <v>10</v>
      </c>
      <c r="J21" s="20">
        <v>4.8900000000003302E-2</v>
      </c>
      <c r="K21" s="20">
        <v>80.775861000000006</v>
      </c>
      <c r="L21" s="22">
        <v>25.97589</v>
      </c>
      <c r="M21" s="31">
        <f t="shared" si="4"/>
        <v>210.96474846482644</v>
      </c>
      <c r="N21" s="168">
        <f t="shared" si="5"/>
        <v>2.3421659086098621</v>
      </c>
    </row>
    <row r="22" spans="1:14" s="57" customFormat="1">
      <c r="A22" s="226"/>
      <c r="B22" s="197" t="s">
        <v>22</v>
      </c>
      <c r="C22" s="21">
        <v>57.626688000000001</v>
      </c>
      <c r="D22" s="21">
        <v>558.62777900000003</v>
      </c>
      <c r="E22" s="20">
        <v>338.37253099999998</v>
      </c>
      <c r="F22" s="155">
        <f t="shared" si="0"/>
        <v>65.092531993975626</v>
      </c>
      <c r="G22" s="20">
        <v>26968</v>
      </c>
      <c r="H22" s="20">
        <v>406363.745</v>
      </c>
      <c r="I22" s="20">
        <v>30</v>
      </c>
      <c r="J22" s="20">
        <v>8.6373999999999995</v>
      </c>
      <c r="K22" s="20">
        <v>31.770312000000001</v>
      </c>
      <c r="L22" s="22">
        <v>36.797828000000003</v>
      </c>
      <c r="M22" s="31">
        <f t="shared" si="4"/>
        <v>-13.662534647425389</v>
      </c>
      <c r="N22" s="168">
        <f t="shared" si="5"/>
        <v>14.385614981916742</v>
      </c>
    </row>
    <row r="23" spans="1:14" s="57" customFormat="1">
      <c r="A23" s="226"/>
      <c r="B23" s="197" t="s">
        <v>23</v>
      </c>
      <c r="C23" s="21"/>
      <c r="D23" s="21">
        <v>1.646657</v>
      </c>
      <c r="E23" s="20">
        <v>1.4744900000000001</v>
      </c>
      <c r="F23" s="155">
        <f t="shared" si="0"/>
        <v>11.676376238563838</v>
      </c>
      <c r="G23" s="20">
        <v>16</v>
      </c>
      <c r="H23" s="20">
        <v>1771.1849999999999</v>
      </c>
      <c r="I23" s="20">
        <v>0</v>
      </c>
      <c r="J23" s="20">
        <v>0</v>
      </c>
      <c r="K23" s="20">
        <v>0</v>
      </c>
      <c r="L23" s="22">
        <v>0</v>
      </c>
      <c r="M23" s="31">
        <v>0</v>
      </c>
      <c r="N23" s="168">
        <f t="shared" si="5"/>
        <v>0.3613964211747222</v>
      </c>
    </row>
    <row r="24" spans="1:14" s="57" customFormat="1">
      <c r="A24" s="226"/>
      <c r="B24" s="197" t="s">
        <v>24</v>
      </c>
      <c r="C24" s="21">
        <v>17.831064999999999</v>
      </c>
      <c r="D24" s="21">
        <v>327.651364</v>
      </c>
      <c r="E24" s="20">
        <v>307.41316399999999</v>
      </c>
      <c r="F24" s="155">
        <f t="shared" si="0"/>
        <v>6.5833875611130326</v>
      </c>
      <c r="G24" s="20">
        <v>16999</v>
      </c>
      <c r="H24" s="20">
        <v>683123.58629000001</v>
      </c>
      <c r="I24" s="20">
        <v>113</v>
      </c>
      <c r="J24" s="20">
        <v>61.551816000000002</v>
      </c>
      <c r="K24" s="20">
        <v>298.98608400000001</v>
      </c>
      <c r="L24" s="22">
        <v>193.38421299999999</v>
      </c>
      <c r="M24" s="31">
        <f t="shared" si="4"/>
        <v>54.607286376577193</v>
      </c>
      <c r="N24" s="168">
        <f t="shared" si="5"/>
        <v>2.7409107329987843</v>
      </c>
    </row>
    <row r="25" spans="1:14" s="57" customFormat="1">
      <c r="A25" s="226"/>
      <c r="B25" s="197" t="s">
        <v>25</v>
      </c>
      <c r="C25" s="20">
        <v>6.0468000000000002</v>
      </c>
      <c r="D25" s="20">
        <v>2084.1572809999998</v>
      </c>
      <c r="E25" s="20">
        <v>1398.7580350000001</v>
      </c>
      <c r="F25" s="155">
        <f t="shared" si="0"/>
        <v>49.000558270251489</v>
      </c>
      <c r="G25" s="22">
        <v>951</v>
      </c>
      <c r="H25" s="22">
        <v>108407.85371</v>
      </c>
      <c r="I25" s="22">
        <v>2978</v>
      </c>
      <c r="J25" s="22">
        <v>858.81397700000002</v>
      </c>
      <c r="K25" s="22">
        <v>1145.633857</v>
      </c>
      <c r="L25" s="22">
        <v>67.589736000000002</v>
      </c>
      <c r="M25" s="31">
        <v>0</v>
      </c>
      <c r="N25" s="168">
        <f t="shared" si="5"/>
        <v>7.7394283152687944</v>
      </c>
    </row>
    <row r="26" spans="1:14" s="58" customFormat="1">
      <c r="A26" s="226"/>
      <c r="B26" s="197" t="s">
        <v>26</v>
      </c>
      <c r="C26" s="20">
        <v>36.340000000000003</v>
      </c>
      <c r="D26" s="20">
        <v>4327.68</v>
      </c>
      <c r="E26" s="20">
        <v>8492.4500000000007</v>
      </c>
      <c r="F26" s="155">
        <f t="shared" si="0"/>
        <v>-49.040853934965767</v>
      </c>
      <c r="G26" s="20">
        <v>176373</v>
      </c>
      <c r="H26" s="20">
        <v>39446817.810000002</v>
      </c>
      <c r="I26" s="20">
        <v>51757</v>
      </c>
      <c r="J26" s="20">
        <v>645.63281300000006</v>
      </c>
      <c r="K26" s="20">
        <v>7096.7935189999998</v>
      </c>
      <c r="L26" s="22">
        <v>4627.8371850000003</v>
      </c>
      <c r="M26" s="31">
        <f t="shared" si="4"/>
        <v>53.350112272802427</v>
      </c>
      <c r="N26" s="168">
        <f t="shared" si="5"/>
        <v>23.925074990874233</v>
      </c>
    </row>
    <row r="27" spans="1:14" s="58" customFormat="1">
      <c r="A27" s="226"/>
      <c r="B27" s="197" t="s">
        <v>27</v>
      </c>
      <c r="C27" s="139">
        <v>0</v>
      </c>
      <c r="D27" s="139">
        <v>25.02</v>
      </c>
      <c r="E27" s="20">
        <v>47.19</v>
      </c>
      <c r="F27" s="155">
        <f t="shared" si="0"/>
        <v>-46.980292434837892</v>
      </c>
      <c r="G27" s="20">
        <v>90</v>
      </c>
      <c r="H27" s="20">
        <v>6914.48</v>
      </c>
      <c r="I27" s="20">
        <v>0</v>
      </c>
      <c r="J27" s="20">
        <v>0</v>
      </c>
      <c r="K27" s="20">
        <v>0</v>
      </c>
      <c r="L27" s="20">
        <v>0</v>
      </c>
      <c r="M27" s="31">
        <v>0</v>
      </c>
      <c r="N27" s="168">
        <f t="shared" si="5"/>
        <v>1.0899347814086895</v>
      </c>
    </row>
    <row r="28" spans="1:14" s="58" customFormat="1">
      <c r="A28" s="226"/>
      <c r="B28" s="14" t="s">
        <v>28</v>
      </c>
      <c r="C28" s="40">
        <v>0</v>
      </c>
      <c r="D28" s="40">
        <v>4.943397</v>
      </c>
      <c r="E28" s="40">
        <v>34.456414000000002</v>
      </c>
      <c r="F28" s="155">
        <f t="shared" ref="F28:F30" si="6">(D28-E28)/E28*100</f>
        <v>-85.653187821576566</v>
      </c>
      <c r="G28" s="40">
        <v>4</v>
      </c>
      <c r="H28" s="40">
        <v>262</v>
      </c>
      <c r="I28" s="20">
        <v>0</v>
      </c>
      <c r="J28" s="20">
        <v>0</v>
      </c>
      <c r="K28" s="20">
        <v>0</v>
      </c>
      <c r="L28" s="20">
        <v>0</v>
      </c>
      <c r="M28" s="31">
        <v>0</v>
      </c>
      <c r="N28" s="168">
        <f t="shared" si="5"/>
        <v>1.5912033804913266</v>
      </c>
    </row>
    <row r="29" spans="1:14" s="58" customFormat="1">
      <c r="A29" s="226"/>
      <c r="B29" s="14" t="s">
        <v>29</v>
      </c>
      <c r="C29" s="40">
        <v>0</v>
      </c>
      <c r="D29" s="40">
        <v>15.559981000000001</v>
      </c>
      <c r="E29" s="40">
        <v>12.160800999999999</v>
      </c>
      <c r="F29" s="155">
        <f t="shared" si="6"/>
        <v>27.951941652527669</v>
      </c>
      <c r="G29" s="40">
        <v>83</v>
      </c>
      <c r="H29" s="40">
        <v>5695.3959880000002</v>
      </c>
      <c r="I29" s="20">
        <v>0</v>
      </c>
      <c r="J29" s="20">
        <v>0</v>
      </c>
      <c r="K29" s="20">
        <v>0</v>
      </c>
      <c r="L29" s="20">
        <v>0</v>
      </c>
      <c r="M29" s="31">
        <v>0</v>
      </c>
      <c r="N29" s="168">
        <f t="shared" si="5"/>
        <v>5.9652272829127115</v>
      </c>
    </row>
    <row r="30" spans="1:14" s="58" customFormat="1">
      <c r="A30" s="226"/>
      <c r="B30" s="14" t="s">
        <v>30</v>
      </c>
      <c r="C30" s="139">
        <v>0</v>
      </c>
      <c r="D30" s="139">
        <v>4.51349</v>
      </c>
      <c r="E30" s="40">
        <v>0.57736337400000004</v>
      </c>
      <c r="F30" s="155">
        <f t="shared" si="6"/>
        <v>681.74165581899206</v>
      </c>
      <c r="G30" s="40">
        <v>3</v>
      </c>
      <c r="H30" s="20">
        <v>188.68704299999999</v>
      </c>
      <c r="I30" s="20">
        <v>0</v>
      </c>
      <c r="J30" s="20">
        <v>0</v>
      </c>
      <c r="K30" s="20">
        <v>0</v>
      </c>
      <c r="L30" s="20">
        <v>0</v>
      </c>
      <c r="M30" s="31">
        <v>0</v>
      </c>
      <c r="N30" s="168">
        <f t="shared" si="5"/>
        <v>0.34026897708942011</v>
      </c>
    </row>
    <row r="31" spans="1:14" s="58" customFormat="1" ht="14.25" thickBot="1">
      <c r="A31" s="227"/>
      <c r="B31" s="15" t="s">
        <v>31</v>
      </c>
      <c r="C31" s="16">
        <f>C19+C21+C22+C23+C24+C25+C26+C27</f>
        <v>1188.6379240000003</v>
      </c>
      <c r="D31" s="16">
        <f>D19+D21+D22+D23+D24+D25+D26+D27</f>
        <v>19399.083440999999</v>
      </c>
      <c r="E31" s="16">
        <f>E19+E21+E22+E23+E24+E25+E26+E27</f>
        <v>21892.477212999998</v>
      </c>
      <c r="F31" s="156">
        <f t="shared" ref="F31:F40" si="7">(D31-E31)/E31*100</f>
        <v>-11.389271975669315</v>
      </c>
      <c r="G31" s="16">
        <f t="shared" ref="G31:L31" si="8">G19+G21+G22+G23+G24+G25+G26+G27</f>
        <v>304090</v>
      </c>
      <c r="H31" s="16">
        <f t="shared" si="8"/>
        <v>51714957.684997998</v>
      </c>
      <c r="I31" s="16">
        <f>I19+I21+I22+I23+I24+I25+I26+I28</f>
        <v>68656</v>
      </c>
      <c r="J31" s="16">
        <f t="shared" si="8"/>
        <v>2386.2670250000001</v>
      </c>
      <c r="K31" s="16">
        <f t="shared" si="8"/>
        <v>16406.534135000002</v>
      </c>
      <c r="L31" s="16">
        <f t="shared" si="8"/>
        <v>10386.234834999999</v>
      </c>
      <c r="M31" s="16">
        <f t="shared" si="4"/>
        <v>57.964213169073822</v>
      </c>
      <c r="N31" s="169">
        <f t="shared" si="5"/>
        <v>11.871970060345593</v>
      </c>
    </row>
    <row r="32" spans="1:14" s="57" customFormat="1" ht="14.25" thickTop="1">
      <c r="A32" s="225" t="s">
        <v>33</v>
      </c>
      <c r="B32" s="197" t="s">
        <v>19</v>
      </c>
      <c r="C32" s="99">
        <v>2465.3886520000015</v>
      </c>
      <c r="D32" s="99">
        <v>23245.333865000001</v>
      </c>
      <c r="E32" s="91">
        <v>21729.051726000002</v>
      </c>
      <c r="F32" s="26">
        <f t="shared" si="7"/>
        <v>6.9781330456574153</v>
      </c>
      <c r="G32" s="72">
        <v>153383</v>
      </c>
      <c r="H32" s="99">
        <v>34542847.640000001</v>
      </c>
      <c r="I32" s="72">
        <v>9252</v>
      </c>
      <c r="J32" s="99">
        <v>1936.785656</v>
      </c>
      <c r="K32" s="99">
        <v>16072.236650999999</v>
      </c>
      <c r="L32" s="99">
        <v>11757.725589</v>
      </c>
      <c r="M32" s="31">
        <f t="shared" ref="M32:M42" si="9">(K32-L32)/L32*100</f>
        <v>36.695116154407124</v>
      </c>
      <c r="N32" s="168">
        <f t="shared" ref="N32:N44" si="10">D32/D327*100</f>
        <v>24.440294198681322</v>
      </c>
    </row>
    <row r="33" spans="1:14" s="57" customFormat="1">
      <c r="A33" s="226"/>
      <c r="B33" s="197" t="s">
        <v>20</v>
      </c>
      <c r="C33" s="99">
        <v>755.03215300000011</v>
      </c>
      <c r="D33" s="99">
        <v>7121.8951450000004</v>
      </c>
      <c r="E33" s="91">
        <v>6877.4295280000006</v>
      </c>
      <c r="F33" s="26">
        <f t="shared" si="7"/>
        <v>3.5546073719070441</v>
      </c>
      <c r="G33" s="72">
        <v>76656</v>
      </c>
      <c r="H33" s="99">
        <v>1714160</v>
      </c>
      <c r="I33" s="72">
        <v>7161</v>
      </c>
      <c r="J33" s="99">
        <v>1309.2584780000002</v>
      </c>
      <c r="K33" s="99">
        <v>6080.8950500000001</v>
      </c>
      <c r="L33" s="99">
        <v>4028.9077560000001</v>
      </c>
      <c r="M33" s="31">
        <f t="shared" si="9"/>
        <v>50.931602763654837</v>
      </c>
      <c r="N33" s="168">
        <f t="shared" si="10"/>
        <v>23.625595319960656</v>
      </c>
    </row>
    <row r="34" spans="1:14" s="57" customFormat="1">
      <c r="A34" s="226"/>
      <c r="B34" s="197" t="s">
        <v>21</v>
      </c>
      <c r="C34" s="99">
        <v>7.1457189999998718</v>
      </c>
      <c r="D34" s="99">
        <v>711.05546399999992</v>
      </c>
      <c r="E34" s="91">
        <v>696.76221399999997</v>
      </c>
      <c r="F34" s="26">
        <f t="shared" si="7"/>
        <v>2.0513813339481617</v>
      </c>
      <c r="G34" s="72">
        <v>311</v>
      </c>
      <c r="H34" s="99">
        <v>1239587.01</v>
      </c>
      <c r="I34" s="72">
        <v>68</v>
      </c>
      <c r="J34" s="99">
        <v>91.075934000000018</v>
      </c>
      <c r="K34" s="99">
        <v>279.47846600000003</v>
      </c>
      <c r="L34" s="99">
        <v>129.75269499999999</v>
      </c>
      <c r="M34" s="31">
        <f t="shared" si="9"/>
        <v>115.39318778696661</v>
      </c>
      <c r="N34" s="168">
        <f t="shared" si="10"/>
        <v>15.175295695423275</v>
      </c>
    </row>
    <row r="35" spans="1:14" s="57" customFormat="1">
      <c r="A35" s="226"/>
      <c r="B35" s="197" t="s">
        <v>22</v>
      </c>
      <c r="C35" s="99">
        <v>54.609314999999924</v>
      </c>
      <c r="D35" s="99">
        <v>640.91757599999994</v>
      </c>
      <c r="E35" s="91">
        <v>638.39975599999991</v>
      </c>
      <c r="F35" s="26">
        <f t="shared" si="7"/>
        <v>0.39439551414866597</v>
      </c>
      <c r="G35" s="72">
        <v>51686</v>
      </c>
      <c r="H35" s="99">
        <v>3663333.29</v>
      </c>
      <c r="I35" s="72">
        <v>92</v>
      </c>
      <c r="J35" s="99">
        <v>20.507514000000008</v>
      </c>
      <c r="K35" s="99">
        <v>69.058113000000006</v>
      </c>
      <c r="L35" s="99">
        <v>74.54969100000001</v>
      </c>
      <c r="M35" s="31">
        <f t="shared" si="9"/>
        <v>-7.366332343349355</v>
      </c>
      <c r="N35" s="168">
        <f t="shared" si="10"/>
        <v>16.504717148123348</v>
      </c>
    </row>
    <row r="36" spans="1:14" s="57" customFormat="1">
      <c r="A36" s="226"/>
      <c r="B36" s="197" t="s">
        <v>23</v>
      </c>
      <c r="C36" s="99">
        <v>4.4999080000000049</v>
      </c>
      <c r="D36" s="99">
        <v>101.605615</v>
      </c>
      <c r="E36" s="91">
        <v>60.771138999999998</v>
      </c>
      <c r="F36" s="26">
        <f t="shared" si="7"/>
        <v>67.193863192197213</v>
      </c>
      <c r="G36" s="72">
        <v>1474</v>
      </c>
      <c r="H36" s="99">
        <v>132318.63</v>
      </c>
      <c r="I36" s="72">
        <v>4</v>
      </c>
      <c r="J36" s="99">
        <v>6.4319000000000237E-2</v>
      </c>
      <c r="K36" s="99">
        <v>5.7239589999999998</v>
      </c>
      <c r="L36" s="99">
        <v>25.406844</v>
      </c>
      <c r="M36" s="31">
        <f t="shared" si="9"/>
        <v>-77.470798813107194</v>
      </c>
      <c r="N36" s="168">
        <f t="shared" si="10"/>
        <v>22.299668742340799</v>
      </c>
    </row>
    <row r="37" spans="1:14" s="57" customFormat="1">
      <c r="A37" s="226"/>
      <c r="B37" s="197" t="s">
        <v>24</v>
      </c>
      <c r="C37" s="99">
        <v>391.64129399999979</v>
      </c>
      <c r="D37" s="99">
        <v>2008.587732</v>
      </c>
      <c r="E37" s="91">
        <v>1547.0270640000001</v>
      </c>
      <c r="F37" s="26">
        <f t="shared" si="7"/>
        <v>29.835332473537118</v>
      </c>
      <c r="G37" s="72">
        <v>34434</v>
      </c>
      <c r="H37" s="99">
        <v>7754145.9199999999</v>
      </c>
      <c r="I37" s="72">
        <v>188</v>
      </c>
      <c r="J37" s="99">
        <v>219.11596000000003</v>
      </c>
      <c r="K37" s="99">
        <v>719.88685999999996</v>
      </c>
      <c r="L37" s="99">
        <v>667.11969599999998</v>
      </c>
      <c r="M37" s="31">
        <f t="shared" si="9"/>
        <v>7.90969961108748</v>
      </c>
      <c r="N37" s="168">
        <f t="shared" si="10"/>
        <v>16.802492764255625</v>
      </c>
    </row>
    <row r="38" spans="1:14" s="57" customFormat="1">
      <c r="A38" s="226"/>
      <c r="B38" s="197" t="s">
        <v>25</v>
      </c>
      <c r="C38" s="99">
        <v>59.527200000000448</v>
      </c>
      <c r="D38" s="99">
        <v>4196.8319229999997</v>
      </c>
      <c r="E38" s="91">
        <v>788.14582499999995</v>
      </c>
      <c r="F38" s="26">
        <f t="shared" si="7"/>
        <v>432.49434176727385</v>
      </c>
      <c r="G38" s="74">
        <v>52</v>
      </c>
      <c r="H38" s="99">
        <v>19143.39</v>
      </c>
      <c r="I38" s="74">
        <v>45</v>
      </c>
      <c r="J38" s="99">
        <v>854.98661999999968</v>
      </c>
      <c r="K38" s="99">
        <v>3608.032076</v>
      </c>
      <c r="L38" s="99">
        <v>337.54172699999998</v>
      </c>
      <c r="M38" s="31">
        <f t="shared" si="9"/>
        <v>968.91438521317991</v>
      </c>
      <c r="N38" s="168">
        <f t="shared" si="10"/>
        <v>15.584754622599995</v>
      </c>
    </row>
    <row r="39" spans="1:14" s="58" customFormat="1">
      <c r="A39" s="226"/>
      <c r="B39" s="197" t="s">
        <v>26</v>
      </c>
      <c r="C39" s="99">
        <v>238.73589799999854</v>
      </c>
      <c r="D39" s="99">
        <v>2072.0951450000002</v>
      </c>
      <c r="E39" s="91">
        <v>1879.1964469999987</v>
      </c>
      <c r="F39" s="26">
        <f t="shared" si="7"/>
        <v>10.264956508828568</v>
      </c>
      <c r="G39" s="72">
        <v>252662</v>
      </c>
      <c r="H39" s="99">
        <v>53286030.57</v>
      </c>
      <c r="I39" s="72">
        <v>1622</v>
      </c>
      <c r="J39" s="99">
        <v>79.583686999999713</v>
      </c>
      <c r="K39" s="99">
        <v>613.78942999999936</v>
      </c>
      <c r="L39" s="99">
        <v>435.01204300000097</v>
      </c>
      <c r="M39" s="31">
        <f t="shared" si="9"/>
        <v>41.097112109146359</v>
      </c>
      <c r="N39" s="168">
        <f t="shared" si="10"/>
        <v>11.455336746790755</v>
      </c>
    </row>
    <row r="40" spans="1:14" s="58" customFormat="1">
      <c r="A40" s="226"/>
      <c r="B40" s="197" t="s">
        <v>27</v>
      </c>
      <c r="C40" s="99">
        <v>20.526800999999978</v>
      </c>
      <c r="D40" s="99">
        <v>451.16810999999996</v>
      </c>
      <c r="E40" s="91">
        <v>352.739712</v>
      </c>
      <c r="F40" s="26">
        <f t="shared" si="7"/>
        <v>27.903974134899773</v>
      </c>
      <c r="G40" s="72">
        <v>38792</v>
      </c>
      <c r="H40" s="99">
        <v>221559.83</v>
      </c>
      <c r="I40" s="72">
        <v>21</v>
      </c>
      <c r="J40" s="99">
        <v>-0.31397399999999998</v>
      </c>
      <c r="K40" s="99">
        <v>2.8773590000000002</v>
      </c>
      <c r="L40" s="99">
        <v>3.6294140000000001</v>
      </c>
      <c r="M40" s="31">
        <f t="shared" si="9"/>
        <v>-20.721113656364356</v>
      </c>
      <c r="N40" s="168">
        <f t="shared" si="10"/>
        <v>19.654029390544427</v>
      </c>
    </row>
    <row r="41" spans="1:14" s="58" customFormat="1">
      <c r="A41" s="226"/>
      <c r="B41" s="14" t="s">
        <v>28</v>
      </c>
      <c r="C41" s="99">
        <v>0</v>
      </c>
      <c r="D41" s="99">
        <v>60.716259999999998</v>
      </c>
      <c r="E41" s="91">
        <v>58.440893000000003</v>
      </c>
      <c r="F41" s="26">
        <f t="shared" ref="F41:F43" si="11">(D41-E41)/E41*100</f>
        <v>3.8934500881086733</v>
      </c>
      <c r="G41" s="72">
        <v>14</v>
      </c>
      <c r="H41" s="99">
        <v>25721.18</v>
      </c>
      <c r="I41" s="75">
        <v>0</v>
      </c>
      <c r="J41" s="99">
        <v>0</v>
      </c>
      <c r="K41" s="99">
        <v>0</v>
      </c>
      <c r="L41" s="99">
        <v>0</v>
      </c>
      <c r="M41" s="31">
        <v>0</v>
      </c>
      <c r="N41" s="168">
        <f t="shared" si="10"/>
        <v>19.543629241752246</v>
      </c>
    </row>
    <row r="42" spans="1:14" s="58" customFormat="1">
      <c r="A42" s="226"/>
      <c r="B42" s="14" t="s">
        <v>29</v>
      </c>
      <c r="C42" s="99">
        <v>0</v>
      </c>
      <c r="D42" s="99">
        <v>4.3081129999999996</v>
      </c>
      <c r="E42" s="91">
        <v>37.661885999999996</v>
      </c>
      <c r="F42" s="26">
        <f t="shared" si="11"/>
        <v>-88.561080026634883</v>
      </c>
      <c r="G42" s="72">
        <v>1</v>
      </c>
      <c r="H42" s="99">
        <v>2002.76</v>
      </c>
      <c r="I42" s="75">
        <v>0</v>
      </c>
      <c r="J42" s="99">
        <v>0</v>
      </c>
      <c r="K42" s="99">
        <v>3.8581999999999998E-2</v>
      </c>
      <c r="L42" s="99">
        <v>8.3538000000000001E-2</v>
      </c>
      <c r="M42" s="31">
        <f t="shared" si="9"/>
        <v>-53.815030285618526</v>
      </c>
      <c r="N42" s="168">
        <f t="shared" si="10"/>
        <v>1.6516005517918646</v>
      </c>
    </row>
    <row r="43" spans="1:14" s="58" customFormat="1">
      <c r="A43" s="226"/>
      <c r="B43" s="14" t="s">
        <v>30</v>
      </c>
      <c r="C43" s="99">
        <v>0.27510799999999591</v>
      </c>
      <c r="D43" s="99">
        <v>17.201602999999999</v>
      </c>
      <c r="E43" s="91">
        <v>6.6486809999999998</v>
      </c>
      <c r="F43" s="26">
        <f t="shared" si="11"/>
        <v>158.72203825089517</v>
      </c>
      <c r="G43" s="72">
        <v>31</v>
      </c>
      <c r="H43" s="99">
        <v>602.94000000000005</v>
      </c>
      <c r="I43" s="75">
        <v>0</v>
      </c>
      <c r="J43" s="99">
        <v>0</v>
      </c>
      <c r="K43" s="99">
        <v>0</v>
      </c>
      <c r="L43" s="99">
        <v>0</v>
      </c>
      <c r="M43" s="31">
        <v>0</v>
      </c>
      <c r="N43" s="168">
        <f t="shared" si="10"/>
        <v>1.2968172870901007</v>
      </c>
    </row>
    <row r="44" spans="1:14" s="58" customFormat="1" ht="14.25" thickBot="1">
      <c r="A44" s="227"/>
      <c r="B44" s="15" t="s">
        <v>31</v>
      </c>
      <c r="C44" s="16">
        <f t="shared" ref="C44:L44" si="12">C32+C34+C35+C36+C37+C38+C39+C40</f>
        <v>3242.074787</v>
      </c>
      <c r="D44" s="16">
        <f t="shared" si="12"/>
        <v>33427.595430000001</v>
      </c>
      <c r="E44" s="16">
        <f t="shared" si="12"/>
        <v>27692.093882999998</v>
      </c>
      <c r="F44" s="156">
        <f>(D44-E44)/E44*100</f>
        <v>20.711693276906708</v>
      </c>
      <c r="G44" s="16">
        <f t="shared" si="12"/>
        <v>532794</v>
      </c>
      <c r="H44" s="16">
        <f t="shared" si="12"/>
        <v>100858966.28</v>
      </c>
      <c r="I44" s="16">
        <f t="shared" si="12"/>
        <v>11292</v>
      </c>
      <c r="J44" s="16">
        <f t="shared" si="12"/>
        <v>3201.8057159999994</v>
      </c>
      <c r="K44" s="16">
        <f t="shared" si="12"/>
        <v>21371.082913999995</v>
      </c>
      <c r="L44" s="16">
        <f t="shared" si="12"/>
        <v>13430.737698999999</v>
      </c>
      <c r="M44" s="16">
        <f t="shared" ref="M44" si="13">(K44-L44)/L44*100</f>
        <v>59.120693091870912</v>
      </c>
      <c r="N44" s="169">
        <f t="shared" si="10"/>
        <v>20.457224865354149</v>
      </c>
    </row>
    <row r="45" spans="1:14" s="57" customFormat="1" ht="14.25" thickTop="1">
      <c r="A45" s="60"/>
      <c r="B45" s="7"/>
      <c r="C45" s="120"/>
      <c r="D45" s="120"/>
      <c r="E45" s="120"/>
      <c r="F45" s="158"/>
      <c r="G45" s="120"/>
      <c r="H45" s="120"/>
      <c r="I45" s="120"/>
      <c r="J45" s="120"/>
      <c r="K45" s="120"/>
      <c r="L45" s="120"/>
      <c r="M45" s="120"/>
      <c r="N45" s="167"/>
    </row>
    <row r="46" spans="1:14" s="57" customFormat="1">
      <c r="A46" s="60"/>
      <c r="B46" s="7"/>
      <c r="C46" s="120"/>
      <c r="D46" s="120"/>
      <c r="E46" s="120"/>
      <c r="F46" s="158"/>
      <c r="G46" s="120"/>
      <c r="H46" s="120"/>
      <c r="I46" s="120"/>
      <c r="J46" s="120"/>
      <c r="K46" s="120"/>
      <c r="L46" s="120"/>
      <c r="M46" s="120"/>
      <c r="N46" s="167"/>
    </row>
    <row r="48" spans="1:14" s="57" customFormat="1" ht="18.75">
      <c r="A48" s="215" t="str">
        <f>A1</f>
        <v>2023年1-11月丹东市财产保险业务统计表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</row>
    <row r="49" spans="1:14" s="57" customFormat="1" ht="14.25" thickBot="1">
      <c r="B49" s="59" t="s">
        <v>0</v>
      </c>
      <c r="C49" s="58"/>
      <c r="D49" s="58"/>
      <c r="F49" s="154"/>
      <c r="G49" s="73" t="str">
        <f>G2</f>
        <v>（2023年11月）</v>
      </c>
      <c r="H49" s="58"/>
      <c r="I49" s="58"/>
      <c r="J49" s="58"/>
      <c r="K49" s="58"/>
      <c r="L49" s="59" t="s">
        <v>1</v>
      </c>
      <c r="N49" s="167"/>
    </row>
    <row r="50" spans="1:14" ht="13.5" customHeight="1">
      <c r="A50" s="211" t="s">
        <v>116</v>
      </c>
      <c r="B50" s="9" t="s">
        <v>3</v>
      </c>
      <c r="C50" s="216" t="s">
        <v>4</v>
      </c>
      <c r="D50" s="216"/>
      <c r="E50" s="216"/>
      <c r="F50" s="217"/>
      <c r="G50" s="216" t="s">
        <v>5</v>
      </c>
      <c r="H50" s="216"/>
      <c r="I50" s="216" t="s">
        <v>6</v>
      </c>
      <c r="J50" s="216"/>
      <c r="K50" s="216"/>
      <c r="L50" s="216"/>
      <c r="M50" s="216"/>
      <c r="N50" s="219" t="s">
        <v>7</v>
      </c>
    </row>
    <row r="51" spans="1:14">
      <c r="A51" s="212"/>
      <c r="B51" s="10" t="s">
        <v>8</v>
      </c>
      <c r="C51" s="218" t="s">
        <v>9</v>
      </c>
      <c r="D51" s="218" t="s">
        <v>10</v>
      </c>
      <c r="E51" s="218" t="s">
        <v>11</v>
      </c>
      <c r="F51" s="195" t="s">
        <v>12</v>
      </c>
      <c r="G51" s="218" t="s">
        <v>13</v>
      </c>
      <c r="H51" s="218" t="s">
        <v>14</v>
      </c>
      <c r="I51" s="197" t="s">
        <v>13</v>
      </c>
      <c r="J51" s="218" t="s">
        <v>15</v>
      </c>
      <c r="K51" s="218"/>
      <c r="L51" s="218"/>
      <c r="M51" s="198" t="s">
        <v>12</v>
      </c>
      <c r="N51" s="220"/>
    </row>
    <row r="52" spans="1:14">
      <c r="A52" s="222"/>
      <c r="B52" s="166" t="s">
        <v>16</v>
      </c>
      <c r="C52" s="218"/>
      <c r="D52" s="218"/>
      <c r="E52" s="218"/>
      <c r="F52" s="196" t="s">
        <v>17</v>
      </c>
      <c r="G52" s="218"/>
      <c r="H52" s="218"/>
      <c r="I52" s="33" t="s">
        <v>18</v>
      </c>
      <c r="J52" s="197" t="s">
        <v>9</v>
      </c>
      <c r="K52" s="197" t="s">
        <v>10</v>
      </c>
      <c r="L52" s="197" t="s">
        <v>11</v>
      </c>
      <c r="M52" s="199" t="s">
        <v>17</v>
      </c>
      <c r="N52" s="194" t="s">
        <v>17</v>
      </c>
    </row>
    <row r="53" spans="1:14" ht="14.25" customHeight="1">
      <c r="A53" s="212" t="s">
        <v>34</v>
      </c>
      <c r="B53" s="197" t="s">
        <v>19</v>
      </c>
      <c r="C53" s="71">
        <v>478.73178999999999</v>
      </c>
      <c r="D53" s="71">
        <v>4985.85902299999</v>
      </c>
      <c r="E53" s="201">
        <v>4185.1145819999902</v>
      </c>
      <c r="F53" s="155">
        <f t="shared" ref="F53:F87" si="14">(D53-E53)/E53*100</f>
        <v>19.133154548359787</v>
      </c>
      <c r="G53" s="72">
        <v>29704</v>
      </c>
      <c r="H53" s="72">
        <v>8710492.0099999998</v>
      </c>
      <c r="I53" s="72">
        <v>2633</v>
      </c>
      <c r="J53" s="72">
        <v>322.79896000000002</v>
      </c>
      <c r="K53" s="72">
        <v>3207.598731</v>
      </c>
      <c r="L53" s="72">
        <v>2499.4265420000002</v>
      </c>
      <c r="M53" s="31">
        <f t="shared" ref="M53:M65" si="15">(K53-L53)/L53*100</f>
        <v>28.333386762922512</v>
      </c>
      <c r="N53" s="168">
        <f t="shared" ref="N53:N65" si="16">D53/D327*100</f>
        <v>5.2421643871824672</v>
      </c>
    </row>
    <row r="54" spans="1:14" ht="14.25" customHeight="1">
      <c r="A54" s="212"/>
      <c r="B54" s="197" t="s">
        <v>20</v>
      </c>
      <c r="C54" s="72">
        <v>154.78452799999999</v>
      </c>
      <c r="D54" s="72">
        <v>1522.1535040000001</v>
      </c>
      <c r="E54" s="72">
        <v>1361.096757</v>
      </c>
      <c r="F54" s="155">
        <f t="shared" si="14"/>
        <v>11.832865383867789</v>
      </c>
      <c r="G54" s="72">
        <v>15001</v>
      </c>
      <c r="H54" s="72">
        <v>298620</v>
      </c>
      <c r="I54" s="72">
        <v>1127</v>
      </c>
      <c r="J54" s="72">
        <v>149.462005</v>
      </c>
      <c r="K54" s="72">
        <v>1266.228623</v>
      </c>
      <c r="L54" s="72">
        <v>902.60633199999995</v>
      </c>
      <c r="M54" s="31">
        <f t="shared" si="15"/>
        <v>40.285812109724937</v>
      </c>
      <c r="N54" s="168">
        <f t="shared" si="16"/>
        <v>5.0494681497257732</v>
      </c>
    </row>
    <row r="55" spans="1:14" ht="14.25" customHeight="1">
      <c r="A55" s="212"/>
      <c r="B55" s="197" t="s">
        <v>21</v>
      </c>
      <c r="C55" s="72">
        <v>10.943968999999999</v>
      </c>
      <c r="D55" s="72">
        <v>594.37112500000001</v>
      </c>
      <c r="E55" s="72">
        <v>379.67602599999998</v>
      </c>
      <c r="F55" s="155">
        <f t="shared" si="14"/>
        <v>56.546920083913868</v>
      </c>
      <c r="G55" s="72">
        <v>553</v>
      </c>
      <c r="H55" s="72">
        <v>1195605.47</v>
      </c>
      <c r="I55" s="72">
        <v>33</v>
      </c>
      <c r="J55" s="72">
        <v>14.354868</v>
      </c>
      <c r="K55" s="72">
        <v>165.34344100000001</v>
      </c>
      <c r="L55" s="72">
        <v>186.828363</v>
      </c>
      <c r="M55" s="31">
        <f t="shared" si="15"/>
        <v>-11.49981815127288</v>
      </c>
      <c r="N55" s="168">
        <f t="shared" si="16"/>
        <v>12.685026740328082</v>
      </c>
    </row>
    <row r="56" spans="1:14" ht="14.25" customHeight="1">
      <c r="A56" s="212"/>
      <c r="B56" s="197" t="s">
        <v>22</v>
      </c>
      <c r="C56" s="72">
        <v>26.320383</v>
      </c>
      <c r="D56" s="72">
        <v>197.19461899999999</v>
      </c>
      <c r="E56" s="72">
        <v>230.18358799999999</v>
      </c>
      <c r="F56" s="155">
        <f t="shared" si="14"/>
        <v>-14.331590399920257</v>
      </c>
      <c r="G56" s="72">
        <v>4489</v>
      </c>
      <c r="H56" s="72">
        <v>978353.58</v>
      </c>
      <c r="I56" s="72">
        <v>566</v>
      </c>
      <c r="J56" s="72">
        <v>12.1609</v>
      </c>
      <c r="K56" s="72">
        <v>139.523065</v>
      </c>
      <c r="L56" s="72">
        <v>124.019069</v>
      </c>
      <c r="M56" s="31">
        <f t="shared" si="15"/>
        <v>12.50130010248666</v>
      </c>
      <c r="N56" s="168">
        <f t="shared" si="16"/>
        <v>5.0780966720234719</v>
      </c>
    </row>
    <row r="57" spans="1:14" ht="14.25" customHeight="1">
      <c r="A57" s="212"/>
      <c r="B57" s="197" t="s">
        <v>23</v>
      </c>
      <c r="C57" s="72">
        <v>0.44339800000000001</v>
      </c>
      <c r="D57" s="72">
        <v>1.6905730000000001</v>
      </c>
      <c r="E57" s="72">
        <v>0.67924799999999996</v>
      </c>
      <c r="F57" s="155">
        <f t="shared" si="14"/>
        <v>148.8889183332156</v>
      </c>
      <c r="G57" s="72">
        <v>358</v>
      </c>
      <c r="H57" s="72">
        <v>178</v>
      </c>
      <c r="I57" s="72">
        <v>0</v>
      </c>
      <c r="J57" s="72">
        <v>0</v>
      </c>
      <c r="K57" s="72">
        <v>0</v>
      </c>
      <c r="L57" s="72">
        <v>0</v>
      </c>
      <c r="M57" s="31">
        <v>0</v>
      </c>
      <c r="N57" s="168">
        <f t="shared" si="16"/>
        <v>0.37103478862605488</v>
      </c>
    </row>
    <row r="58" spans="1:14" ht="14.25" customHeight="1">
      <c r="A58" s="212"/>
      <c r="B58" s="197" t="s">
        <v>24</v>
      </c>
      <c r="C58" s="72">
        <v>300.26829500000002</v>
      </c>
      <c r="D58" s="72">
        <v>1493.302132</v>
      </c>
      <c r="E58" s="72">
        <v>927.23397299999999</v>
      </c>
      <c r="F58" s="155">
        <f t="shared" si="14"/>
        <v>61.049117642716055</v>
      </c>
      <c r="G58" s="72">
        <v>2990</v>
      </c>
      <c r="H58" s="72">
        <v>1707543.76</v>
      </c>
      <c r="I58" s="72">
        <v>270</v>
      </c>
      <c r="J58" s="72">
        <v>32.002634999999998</v>
      </c>
      <c r="K58" s="72">
        <v>706.80502899999999</v>
      </c>
      <c r="L58" s="72">
        <v>375.60249499999998</v>
      </c>
      <c r="M58" s="31">
        <f t="shared" si="15"/>
        <v>88.179002644804058</v>
      </c>
      <c r="N58" s="168">
        <f t="shared" si="16"/>
        <v>12.491960330153754</v>
      </c>
    </row>
    <row r="59" spans="1:14" ht="14.25" customHeight="1">
      <c r="A59" s="212"/>
      <c r="B59" s="197" t="s">
        <v>25</v>
      </c>
      <c r="C59" s="74">
        <v>225.33587</v>
      </c>
      <c r="D59" s="74">
        <v>6240.1072469999999</v>
      </c>
      <c r="E59" s="74">
        <v>4815.4733749999996</v>
      </c>
      <c r="F59" s="155">
        <f t="shared" si="14"/>
        <v>29.584503143473416</v>
      </c>
      <c r="G59" s="74">
        <v>1764</v>
      </c>
      <c r="H59" s="74">
        <v>354220.5</v>
      </c>
      <c r="I59" s="74">
        <v>2819</v>
      </c>
      <c r="J59" s="72">
        <v>1526.012602</v>
      </c>
      <c r="K59" s="74">
        <v>3643.365112</v>
      </c>
      <c r="L59" s="74">
        <v>1221.0094549999999</v>
      </c>
      <c r="M59" s="31">
        <f t="shared" si="15"/>
        <v>198.38959043933039</v>
      </c>
      <c r="N59" s="168">
        <f t="shared" si="16"/>
        <v>23.172369551003101</v>
      </c>
    </row>
    <row r="60" spans="1:14" ht="14.25" customHeight="1">
      <c r="A60" s="212"/>
      <c r="B60" s="197" t="s">
        <v>26</v>
      </c>
      <c r="C60" s="72">
        <v>33.840741999999999</v>
      </c>
      <c r="D60" s="72">
        <v>540.16809899999896</v>
      </c>
      <c r="E60" s="72">
        <v>353.34975300000002</v>
      </c>
      <c r="F60" s="155">
        <f t="shared" si="14"/>
        <v>52.870659852986776</v>
      </c>
      <c r="G60" s="72">
        <v>9576</v>
      </c>
      <c r="H60" s="72">
        <v>11536245.560000001</v>
      </c>
      <c r="I60" s="72">
        <v>23093</v>
      </c>
      <c r="J60" s="72">
        <v>20.277132999999999</v>
      </c>
      <c r="K60" s="72">
        <v>200.535954</v>
      </c>
      <c r="L60" s="72">
        <v>122.51846500000001</v>
      </c>
      <c r="M60" s="31">
        <f t="shared" si="15"/>
        <v>63.678147616361336</v>
      </c>
      <c r="N60" s="168">
        <f t="shared" si="16"/>
        <v>2.9862564413849801</v>
      </c>
    </row>
    <row r="61" spans="1:14" ht="14.25" customHeight="1">
      <c r="A61" s="212"/>
      <c r="B61" s="197" t="s">
        <v>27</v>
      </c>
      <c r="C61" s="72">
        <v>0</v>
      </c>
      <c r="D61" s="72">
        <v>87.484971000000002</v>
      </c>
      <c r="E61" s="72">
        <v>90.928291999999999</v>
      </c>
      <c r="F61" s="155">
        <f t="shared" si="14"/>
        <v>-3.7868532711468914</v>
      </c>
      <c r="G61" s="72">
        <v>56</v>
      </c>
      <c r="H61" s="72">
        <v>18521.827444899998</v>
      </c>
      <c r="I61" s="72">
        <v>4</v>
      </c>
      <c r="J61" s="72">
        <v>1.123999</v>
      </c>
      <c r="K61" s="72">
        <v>1023.893631</v>
      </c>
      <c r="L61" s="72">
        <v>98.847065999999998</v>
      </c>
      <c r="M61" s="31">
        <f t="shared" si="15"/>
        <v>935.83613801951401</v>
      </c>
      <c r="N61" s="168">
        <f t="shared" si="16"/>
        <v>3.8110676556127312</v>
      </c>
    </row>
    <row r="62" spans="1:14" ht="14.25" customHeight="1">
      <c r="A62" s="212"/>
      <c r="B62" s="14" t="s">
        <v>28</v>
      </c>
      <c r="C62" s="75">
        <v>0</v>
      </c>
      <c r="D62" s="75">
        <v>7.3873579999999999</v>
      </c>
      <c r="E62" s="75">
        <v>12.158331</v>
      </c>
      <c r="F62" s="155">
        <f t="shared" si="14"/>
        <v>-39.240361197601878</v>
      </c>
      <c r="G62" s="75">
        <v>15</v>
      </c>
      <c r="H62" s="75">
        <v>1245.4000000000001</v>
      </c>
      <c r="I62" s="75">
        <v>1</v>
      </c>
      <c r="J62" s="72">
        <v>0</v>
      </c>
      <c r="K62" s="75">
        <v>3.7379500000000001</v>
      </c>
      <c r="L62" s="75">
        <v>3.5314999999999999</v>
      </c>
      <c r="M62" s="31">
        <f t="shared" si="15"/>
        <v>5.8459578082967649</v>
      </c>
      <c r="N62" s="168">
        <f t="shared" si="16"/>
        <v>2.3778767965631014</v>
      </c>
    </row>
    <row r="63" spans="1:14" ht="14.25" customHeight="1">
      <c r="A63" s="212"/>
      <c r="B63" s="14" t="s">
        <v>29</v>
      </c>
      <c r="C63" s="75">
        <v>0</v>
      </c>
      <c r="D63" s="75">
        <v>24.256637999999999</v>
      </c>
      <c r="E63" s="75">
        <v>9.5479979999999998</v>
      </c>
      <c r="F63" s="155">
        <f t="shared" si="14"/>
        <v>154.04946670495741</v>
      </c>
      <c r="G63" s="75">
        <v>24</v>
      </c>
      <c r="H63" s="75">
        <v>14860.280616</v>
      </c>
      <c r="I63" s="75">
        <v>3</v>
      </c>
      <c r="J63" s="72">
        <v>0.9</v>
      </c>
      <c r="K63" s="75">
        <v>1.948</v>
      </c>
      <c r="L63" s="75">
        <v>2.7105399999999999</v>
      </c>
      <c r="M63" s="31">
        <f>(K63-L63)/L63*100</f>
        <v>-28.132401661661515</v>
      </c>
      <c r="N63" s="168">
        <f t="shared" si="16"/>
        <v>9.2992632053559205</v>
      </c>
    </row>
    <row r="64" spans="1:14" ht="14.25" customHeight="1">
      <c r="A64" s="212"/>
      <c r="B64" s="14" t="s">
        <v>30</v>
      </c>
      <c r="C64" s="75">
        <v>0</v>
      </c>
      <c r="D64" s="75">
        <v>55.840975</v>
      </c>
      <c r="E64" s="75">
        <v>69.221963000000002</v>
      </c>
      <c r="F64" s="155">
        <f t="shared" si="14"/>
        <v>-19.330552645552686</v>
      </c>
      <c r="G64" s="75">
        <v>17</v>
      </c>
      <c r="H64" s="75">
        <v>2416.1468288999999</v>
      </c>
      <c r="I64" s="75">
        <v>0</v>
      </c>
      <c r="J64" s="72">
        <v>0.223999</v>
      </c>
      <c r="K64" s="72">
        <v>1018.207681</v>
      </c>
      <c r="L64" s="75">
        <v>92.605025999999995</v>
      </c>
      <c r="M64" s="31">
        <f>(K64-L64)/L64*100</f>
        <v>999.51665150442273</v>
      </c>
      <c r="N64" s="168">
        <f t="shared" si="16"/>
        <v>4.2098135684195332</v>
      </c>
    </row>
    <row r="65" spans="1:14" ht="14.25" customHeight="1" thickBot="1">
      <c r="A65" s="213"/>
      <c r="B65" s="15" t="s">
        <v>31</v>
      </c>
      <c r="C65" s="16">
        <f t="shared" ref="C65:L65" si="17">C53+C55+C56+C57+C58+C59+C60+C61</f>
        <v>1075.8844470000001</v>
      </c>
      <c r="D65" s="16">
        <f t="shared" si="17"/>
        <v>14140.177788999988</v>
      </c>
      <c r="E65" s="16">
        <f>E53+E55+E56+E57+E58+E59+E60+E61</f>
        <v>10982.638836999991</v>
      </c>
      <c r="F65" s="156">
        <f t="shared" si="14"/>
        <v>28.750275765805917</v>
      </c>
      <c r="G65" s="16">
        <f t="shared" si="17"/>
        <v>49490</v>
      </c>
      <c r="H65" s="16">
        <f>H53+H55+H56+H57+H58+H59+H60+H61</f>
        <v>24501160.707444903</v>
      </c>
      <c r="I65" s="16">
        <f t="shared" si="17"/>
        <v>29418</v>
      </c>
      <c r="J65" s="16">
        <f t="shared" si="17"/>
        <v>1928.7310970000001</v>
      </c>
      <c r="K65" s="16">
        <f t="shared" si="17"/>
        <v>9087.0649629999989</v>
      </c>
      <c r="L65" s="16">
        <f t="shared" si="17"/>
        <v>4628.2514550000005</v>
      </c>
      <c r="M65" s="16">
        <f t="shared" si="15"/>
        <v>96.339050532421808</v>
      </c>
      <c r="N65" s="169">
        <f t="shared" si="16"/>
        <v>8.6535927261477887</v>
      </c>
    </row>
    <row r="66" spans="1:14" ht="14.25" thickTop="1">
      <c r="A66" s="226" t="s">
        <v>35</v>
      </c>
      <c r="B66" s="197" t="s">
        <v>19</v>
      </c>
      <c r="C66" s="32">
        <v>45.312649999999998</v>
      </c>
      <c r="D66" s="32">
        <v>1093.8468419999999</v>
      </c>
      <c r="E66" s="32">
        <v>760.67500399999994</v>
      </c>
      <c r="F66" s="155">
        <f t="shared" si="14"/>
        <v>43.799498635819511</v>
      </c>
      <c r="G66" s="31">
        <v>6936</v>
      </c>
      <c r="H66" s="31">
        <v>882012.01601200004</v>
      </c>
      <c r="I66" s="31">
        <v>1067</v>
      </c>
      <c r="J66" s="31">
        <v>58.089086999999999</v>
      </c>
      <c r="K66" s="31">
        <v>643.389364</v>
      </c>
      <c r="L66" s="68">
        <v>272.95670100000001</v>
      </c>
      <c r="M66" s="31">
        <f t="shared" ref="M66:M82" si="18">(K66-L66)/L66*100</f>
        <v>135.71114453057521</v>
      </c>
      <c r="N66" s="168">
        <f t="shared" ref="N66:N78" si="19">D66/D327*100</f>
        <v>1.1500776363135485</v>
      </c>
    </row>
    <row r="67" spans="1:14">
      <c r="A67" s="226"/>
      <c r="B67" s="197" t="s">
        <v>20</v>
      </c>
      <c r="C67" s="31">
        <v>18.179836999999999</v>
      </c>
      <c r="D67" s="31">
        <v>215.58401699999999</v>
      </c>
      <c r="E67" s="31">
        <v>233.183076</v>
      </c>
      <c r="F67" s="155">
        <f t="shared" si="14"/>
        <v>-7.5473140254827111</v>
      </c>
      <c r="G67" s="31">
        <v>2766</v>
      </c>
      <c r="H67" s="31">
        <v>55000</v>
      </c>
      <c r="I67" s="31">
        <v>326</v>
      </c>
      <c r="J67" s="31">
        <v>7.2190000000000003</v>
      </c>
      <c r="K67" s="31">
        <v>178.33047199999999</v>
      </c>
      <c r="L67" s="68">
        <v>81.98657</v>
      </c>
      <c r="M67" s="31">
        <f t="shared" si="18"/>
        <v>117.51180955612605</v>
      </c>
      <c r="N67" s="168">
        <f t="shared" si="19"/>
        <v>0.71516087212675727</v>
      </c>
    </row>
    <row r="68" spans="1:14">
      <c r="A68" s="226"/>
      <c r="B68" s="197" t="s">
        <v>21</v>
      </c>
      <c r="C68" s="31">
        <v>1.2950710000000001</v>
      </c>
      <c r="D68" s="31">
        <v>19.900490000000001</v>
      </c>
      <c r="E68" s="31">
        <v>18.967314999999999</v>
      </c>
      <c r="F68" s="155">
        <f t="shared" si="14"/>
        <v>4.919910909899488</v>
      </c>
      <c r="G68" s="31">
        <v>9</v>
      </c>
      <c r="H68" s="31">
        <v>22409.062000000002</v>
      </c>
      <c r="I68" s="31">
        <v>1</v>
      </c>
      <c r="J68" s="31">
        <v>0</v>
      </c>
      <c r="K68" s="31">
        <v>0.35025499999999998</v>
      </c>
      <c r="L68" s="31">
        <v>0</v>
      </c>
      <c r="M68" s="31">
        <v>0</v>
      </c>
      <c r="N68" s="168">
        <f t="shared" si="19"/>
        <v>0.42471485773409934</v>
      </c>
    </row>
    <row r="69" spans="1:14">
      <c r="A69" s="226"/>
      <c r="B69" s="197" t="s">
        <v>22</v>
      </c>
      <c r="C69" s="31">
        <v>0</v>
      </c>
      <c r="D69" s="31">
        <v>-1.9629999999999999E-3</v>
      </c>
      <c r="E69" s="31">
        <v>8.7316219999999998</v>
      </c>
      <c r="F69" s="155">
        <f t="shared" si="14"/>
        <v>-100.02248150458186</v>
      </c>
      <c r="G69" s="31">
        <v>2</v>
      </c>
      <c r="H69" s="31">
        <v>-28.5</v>
      </c>
      <c r="I69" s="31">
        <v>0</v>
      </c>
      <c r="J69" s="31">
        <v>0</v>
      </c>
      <c r="K69" s="31">
        <v>0</v>
      </c>
      <c r="L69" s="68">
        <v>8.0255000000000007E-2</v>
      </c>
      <c r="M69" s="31">
        <v>0</v>
      </c>
      <c r="N69" s="168">
        <f t="shared" si="19"/>
        <v>-5.0550587119124553E-5</v>
      </c>
    </row>
    <row r="70" spans="1:14">
      <c r="A70" s="226"/>
      <c r="B70" s="197" t="s">
        <v>23</v>
      </c>
      <c r="C70" s="31">
        <v>0</v>
      </c>
      <c r="D70" s="31">
        <v>0.147173</v>
      </c>
      <c r="E70" s="31">
        <v>0</v>
      </c>
      <c r="F70" s="155">
        <v>0</v>
      </c>
      <c r="G70" s="31">
        <v>26</v>
      </c>
      <c r="H70" s="31">
        <v>7.8</v>
      </c>
      <c r="I70" s="31">
        <v>1</v>
      </c>
      <c r="J70" s="31">
        <v>0</v>
      </c>
      <c r="K70" s="31">
        <v>0</v>
      </c>
      <c r="L70" s="31">
        <v>0</v>
      </c>
      <c r="M70" s="31">
        <v>0</v>
      </c>
      <c r="N70" s="168">
        <f t="shared" si="19"/>
        <v>3.2300470282242984E-2</v>
      </c>
    </row>
    <row r="71" spans="1:14">
      <c r="A71" s="226"/>
      <c r="B71" s="197" t="s">
        <v>24</v>
      </c>
      <c r="C71" s="31">
        <v>18.718008000000001</v>
      </c>
      <c r="D71" s="31">
        <v>173.968299</v>
      </c>
      <c r="E71" s="31">
        <v>231.886706</v>
      </c>
      <c r="F71" s="155">
        <f t="shared" si="14"/>
        <v>-24.977027790459019</v>
      </c>
      <c r="G71" s="31">
        <v>250</v>
      </c>
      <c r="H71" s="31">
        <v>701629.90399999998</v>
      </c>
      <c r="I71" s="31">
        <v>23</v>
      </c>
      <c r="J71" s="31">
        <v>8.2499000000000002</v>
      </c>
      <c r="K71" s="31">
        <v>23.806819000000001</v>
      </c>
      <c r="L71" s="68">
        <v>120.33759999999999</v>
      </c>
      <c r="M71" s="31">
        <f>(K71-L71)/L71*100</f>
        <v>-80.216641349004789</v>
      </c>
      <c r="N71" s="168">
        <f t="shared" si="19"/>
        <v>1.4553016722086398</v>
      </c>
    </row>
    <row r="72" spans="1:14">
      <c r="A72" s="226"/>
      <c r="B72" s="197" t="s">
        <v>25</v>
      </c>
      <c r="C72" s="31">
        <v>0</v>
      </c>
      <c r="D72" s="31">
        <v>0</v>
      </c>
      <c r="E72" s="31">
        <v>0</v>
      </c>
      <c r="F72" s="155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168">
        <f t="shared" si="19"/>
        <v>0</v>
      </c>
    </row>
    <row r="73" spans="1:14">
      <c r="A73" s="226"/>
      <c r="B73" s="197" t="s">
        <v>26</v>
      </c>
      <c r="C73" s="31">
        <v>3.9876450000000001</v>
      </c>
      <c r="D73" s="31">
        <v>149.44999999999999</v>
      </c>
      <c r="E73" s="31">
        <v>128.72405599999999</v>
      </c>
      <c r="F73" s="155">
        <f t="shared" si="14"/>
        <v>16.101065056557882</v>
      </c>
      <c r="G73" s="31">
        <v>2645</v>
      </c>
      <c r="H73" s="31">
        <v>935773</v>
      </c>
      <c r="I73" s="31">
        <v>141</v>
      </c>
      <c r="J73" s="31">
        <v>12.168210999999999</v>
      </c>
      <c r="K73" s="31">
        <v>81.152343999999999</v>
      </c>
      <c r="L73" s="68">
        <v>26.678332000000001</v>
      </c>
      <c r="M73" s="31">
        <f t="shared" si="18"/>
        <v>204.18822286190905</v>
      </c>
      <c r="N73" s="168">
        <f t="shared" si="19"/>
        <v>0.8262169239375724</v>
      </c>
    </row>
    <row r="74" spans="1:14">
      <c r="A74" s="226"/>
      <c r="B74" s="197" t="s">
        <v>27</v>
      </c>
      <c r="C74" s="31">
        <v>0</v>
      </c>
      <c r="D74" s="31">
        <v>0</v>
      </c>
      <c r="E74" s="34">
        <v>7.98</v>
      </c>
      <c r="F74" s="155">
        <f t="shared" si="14"/>
        <v>-100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168">
        <f t="shared" si="19"/>
        <v>0</v>
      </c>
    </row>
    <row r="75" spans="1:14">
      <c r="A75" s="226"/>
      <c r="B75" s="14" t="s">
        <v>28</v>
      </c>
      <c r="C75" s="31">
        <v>0</v>
      </c>
      <c r="D75" s="31">
        <v>0</v>
      </c>
      <c r="E75" s="34">
        <v>7.98</v>
      </c>
      <c r="F75" s="155">
        <f t="shared" si="14"/>
        <v>-100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168">
        <f t="shared" si="19"/>
        <v>0</v>
      </c>
    </row>
    <row r="76" spans="1:14">
      <c r="A76" s="226"/>
      <c r="B76" s="14" t="s">
        <v>29</v>
      </c>
      <c r="C76" s="31">
        <v>0</v>
      </c>
      <c r="D76" s="31">
        <v>0</v>
      </c>
      <c r="E76" s="31">
        <v>0</v>
      </c>
      <c r="F76" s="155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168">
        <f t="shared" si="19"/>
        <v>0</v>
      </c>
    </row>
    <row r="77" spans="1:14">
      <c r="A77" s="226"/>
      <c r="B77" s="14" t="s">
        <v>30</v>
      </c>
      <c r="C77" s="31">
        <v>0</v>
      </c>
      <c r="D77" s="31">
        <v>0</v>
      </c>
      <c r="E77" s="31">
        <v>0</v>
      </c>
      <c r="F77" s="155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168">
        <f t="shared" si="19"/>
        <v>0</v>
      </c>
    </row>
    <row r="78" spans="1:14" ht="14.25" thickBot="1">
      <c r="A78" s="227"/>
      <c r="B78" s="15" t="s">
        <v>31</v>
      </c>
      <c r="C78" s="16">
        <f t="shared" ref="C78:K78" si="20">C66+C68+C69+C70+C71+C72+C73+C74</f>
        <v>69.313373999999996</v>
      </c>
      <c r="D78" s="16">
        <f t="shared" si="20"/>
        <v>1437.3108410000002</v>
      </c>
      <c r="E78" s="16">
        <f t="shared" si="20"/>
        <v>1156.9647029999999</v>
      </c>
      <c r="F78" s="156">
        <f t="shared" si="14"/>
        <v>24.231174665317372</v>
      </c>
      <c r="G78" s="16">
        <f t="shared" si="20"/>
        <v>9868</v>
      </c>
      <c r="H78" s="16">
        <f t="shared" si="20"/>
        <v>2541803.2820120002</v>
      </c>
      <c r="I78" s="16">
        <f t="shared" si="20"/>
        <v>1233</v>
      </c>
      <c r="J78" s="16">
        <f t="shared" si="20"/>
        <v>78.507198000000002</v>
      </c>
      <c r="K78" s="16">
        <f t="shared" si="20"/>
        <v>748.69878199999994</v>
      </c>
      <c r="L78" s="16">
        <f>L66+L68+L69+L70+L71+L72+L73+L74</f>
        <v>420.05288800000005</v>
      </c>
      <c r="M78" s="16">
        <f t="shared" si="18"/>
        <v>78.239170206585953</v>
      </c>
      <c r="N78" s="169">
        <f t="shared" si="19"/>
        <v>0.87961430361694104</v>
      </c>
    </row>
    <row r="79" spans="1:14" ht="14.25" thickTop="1">
      <c r="A79" s="223" t="s">
        <v>36</v>
      </c>
      <c r="B79" s="197" t="s">
        <v>19</v>
      </c>
      <c r="C79" s="23">
        <v>245.92678599999999</v>
      </c>
      <c r="D79" s="23">
        <v>2188.7011499999999</v>
      </c>
      <c r="E79" s="11">
        <v>1563.1550130000001</v>
      </c>
      <c r="F79" s="155">
        <f t="shared" si="14"/>
        <v>40.01817681532777</v>
      </c>
      <c r="G79" s="23">
        <v>19156</v>
      </c>
      <c r="H79" s="23">
        <v>1940826.0504300001</v>
      </c>
      <c r="I79" s="23">
        <v>1761</v>
      </c>
      <c r="J79" s="23">
        <v>284.76055500000001</v>
      </c>
      <c r="K79" s="23">
        <v>1250.03819</v>
      </c>
      <c r="L79" s="23">
        <v>628.22110099999998</v>
      </c>
      <c r="M79" s="31">
        <f t="shared" si="18"/>
        <v>98.98061176394647</v>
      </c>
      <c r="N79" s="168">
        <f t="shared" ref="N79:N91" si="21">D79/D327*100</f>
        <v>2.3012145288880812</v>
      </c>
    </row>
    <row r="80" spans="1:14">
      <c r="A80" s="212"/>
      <c r="B80" s="197" t="s">
        <v>20</v>
      </c>
      <c r="C80" s="23">
        <v>94.489507000000003</v>
      </c>
      <c r="D80" s="23">
        <v>894.01310799999999</v>
      </c>
      <c r="E80" s="23">
        <v>644.54766199999995</v>
      </c>
      <c r="F80" s="155">
        <f t="shared" si="14"/>
        <v>38.703956387945141</v>
      </c>
      <c r="G80" s="23">
        <v>10279</v>
      </c>
      <c r="H80" s="23">
        <v>205580</v>
      </c>
      <c r="I80" s="23">
        <v>1118</v>
      </c>
      <c r="J80" s="23">
        <v>113.38021000000001</v>
      </c>
      <c r="K80" s="23">
        <v>618.97577200000001</v>
      </c>
      <c r="L80" s="23">
        <v>236.27082899999999</v>
      </c>
      <c r="M80" s="31">
        <f t="shared" si="18"/>
        <v>161.97722952925349</v>
      </c>
      <c r="N80" s="168">
        <f t="shared" si="21"/>
        <v>2.9657263228842834</v>
      </c>
    </row>
    <row r="81" spans="1:14">
      <c r="A81" s="212"/>
      <c r="B81" s="197" t="s">
        <v>21</v>
      </c>
      <c r="C81" s="23">
        <v>1.0422880000000001</v>
      </c>
      <c r="D81" s="23">
        <v>11.445862</v>
      </c>
      <c r="E81" s="23">
        <v>25.485123999999999</v>
      </c>
      <c r="F81" s="155">
        <f t="shared" si="14"/>
        <v>-55.088066277409517</v>
      </c>
      <c r="G81" s="23">
        <v>24</v>
      </c>
      <c r="H81" s="23">
        <v>108772.113677</v>
      </c>
      <c r="I81" s="23">
        <v>0</v>
      </c>
      <c r="J81" s="23">
        <v>0</v>
      </c>
      <c r="K81" s="23">
        <v>0</v>
      </c>
      <c r="L81" s="23">
        <v>5.2214020000000003</v>
      </c>
      <c r="M81" s="31">
        <f t="shared" si="18"/>
        <v>-100</v>
      </c>
      <c r="N81" s="168">
        <f t="shared" si="21"/>
        <v>0.24427678167593525</v>
      </c>
    </row>
    <row r="82" spans="1:14">
      <c r="A82" s="212"/>
      <c r="B82" s="197" t="s">
        <v>22</v>
      </c>
      <c r="C82" s="23">
        <v>0.49594300000000002</v>
      </c>
      <c r="D82" s="23">
        <v>6.0264920000000002</v>
      </c>
      <c r="E82" s="23">
        <v>5.4672559999999999</v>
      </c>
      <c r="F82" s="155">
        <f t="shared" si="14"/>
        <v>10.228824112132308</v>
      </c>
      <c r="G82" s="23">
        <v>788</v>
      </c>
      <c r="H82" s="23">
        <v>39683.040000000001</v>
      </c>
      <c r="I82" s="23">
        <v>3</v>
      </c>
      <c r="J82" s="23">
        <v>0</v>
      </c>
      <c r="K82" s="23">
        <v>0.68</v>
      </c>
      <c r="L82" s="23">
        <v>1.0961000000000001</v>
      </c>
      <c r="M82" s="31">
        <f t="shared" si="18"/>
        <v>-37.961864793358266</v>
      </c>
      <c r="N82" s="168">
        <f t="shared" si="21"/>
        <v>0.1551924140951132</v>
      </c>
    </row>
    <row r="83" spans="1:14">
      <c r="A83" s="212"/>
      <c r="B83" s="197" t="s">
        <v>23</v>
      </c>
      <c r="C83" s="23">
        <v>15.988381970000001</v>
      </c>
      <c r="D83" s="23">
        <v>95.365193849999997</v>
      </c>
      <c r="E83" s="23">
        <v>74.034597969999993</v>
      </c>
      <c r="F83" s="155">
        <f t="shared" si="14"/>
        <v>28.811658960643648</v>
      </c>
      <c r="G83" s="23">
        <v>1396</v>
      </c>
      <c r="H83" s="23">
        <v>865689.06530301995</v>
      </c>
      <c r="I83" s="23">
        <v>5</v>
      </c>
      <c r="J83" s="23">
        <v>0.49369299999999999</v>
      </c>
      <c r="K83" s="23">
        <v>15.075234</v>
      </c>
      <c r="L83" s="23">
        <v>0</v>
      </c>
      <c r="M83" s="31">
        <v>0</v>
      </c>
      <c r="N83" s="168">
        <f t="shared" si="21"/>
        <v>20.930066044126754</v>
      </c>
    </row>
    <row r="84" spans="1:14">
      <c r="A84" s="212"/>
      <c r="B84" s="197" t="s">
        <v>24</v>
      </c>
      <c r="C84" s="23">
        <v>13.817672</v>
      </c>
      <c r="D84" s="23">
        <v>113.649333</v>
      </c>
      <c r="E84" s="23">
        <v>108.692677</v>
      </c>
      <c r="F84" s="155">
        <f t="shared" si="14"/>
        <v>4.5602483412934944</v>
      </c>
      <c r="G84" s="23">
        <v>493</v>
      </c>
      <c r="H84" s="23">
        <v>233928.856887</v>
      </c>
      <c r="I84" s="23">
        <v>22</v>
      </c>
      <c r="J84" s="23">
        <v>3.7053639999999999</v>
      </c>
      <c r="K84" s="23">
        <v>14.635463</v>
      </c>
      <c r="L84" s="23">
        <v>13.421996</v>
      </c>
      <c r="M84" s="31">
        <f>(K84-L84)/L84*100</f>
        <v>9.0408833380668554</v>
      </c>
      <c r="N84" s="168">
        <f t="shared" si="21"/>
        <v>0.95071380999302946</v>
      </c>
    </row>
    <row r="85" spans="1:14">
      <c r="A85" s="212"/>
      <c r="B85" s="197" t="s">
        <v>25</v>
      </c>
      <c r="C85" s="23">
        <v>0</v>
      </c>
      <c r="D85" s="23">
        <v>8.9138959999999994</v>
      </c>
      <c r="E85" s="23">
        <v>4.4652609999999999</v>
      </c>
      <c r="F85" s="155">
        <f t="shared" si="14"/>
        <v>99.627658943116643</v>
      </c>
      <c r="G85" s="23">
        <v>4</v>
      </c>
      <c r="H85" s="23">
        <v>3301.4427000000001</v>
      </c>
      <c r="I85" s="23">
        <v>0</v>
      </c>
      <c r="J85" s="23">
        <v>0</v>
      </c>
      <c r="K85" s="23">
        <v>0</v>
      </c>
      <c r="L85" s="23">
        <v>0</v>
      </c>
      <c r="M85" s="31">
        <v>0</v>
      </c>
      <c r="N85" s="168">
        <f t="shared" si="21"/>
        <v>3.3101368946905907E-2</v>
      </c>
    </row>
    <row r="86" spans="1:14">
      <c r="A86" s="212"/>
      <c r="B86" s="197" t="s">
        <v>26</v>
      </c>
      <c r="C86" s="23">
        <v>53.961947000000002</v>
      </c>
      <c r="D86" s="23">
        <v>575.09858899999995</v>
      </c>
      <c r="E86" s="23">
        <v>479.59977099999998</v>
      </c>
      <c r="F86" s="155">
        <f t="shared" si="14"/>
        <v>19.912190074836371</v>
      </c>
      <c r="G86" s="23">
        <v>16394</v>
      </c>
      <c r="H86" s="23">
        <v>4731340.3156439997</v>
      </c>
      <c r="I86" s="23">
        <v>33832</v>
      </c>
      <c r="J86" s="23">
        <v>91.344401000000005</v>
      </c>
      <c r="K86" s="23">
        <v>273.95887699999997</v>
      </c>
      <c r="L86" s="23">
        <v>209.12893299999999</v>
      </c>
      <c r="M86" s="31">
        <f>(K86-L86)/L86*100</f>
        <v>30.999987935672195</v>
      </c>
      <c r="N86" s="168">
        <f t="shared" si="21"/>
        <v>3.1793655882530492</v>
      </c>
    </row>
    <row r="87" spans="1:14">
      <c r="A87" s="212"/>
      <c r="B87" s="197" t="s">
        <v>27</v>
      </c>
      <c r="C87" s="23">
        <v>24.78</v>
      </c>
      <c r="D87" s="23">
        <v>429.08806599999997</v>
      </c>
      <c r="E87" s="23">
        <v>274.85140000000001</v>
      </c>
      <c r="F87" s="155">
        <f t="shared" si="14"/>
        <v>56.116383616747065</v>
      </c>
      <c r="G87" s="23">
        <v>115</v>
      </c>
      <c r="H87" s="23">
        <v>4025.9107199999999</v>
      </c>
      <c r="I87" s="23">
        <v>6</v>
      </c>
      <c r="J87" s="23">
        <v>0</v>
      </c>
      <c r="K87" s="23">
        <v>79.36</v>
      </c>
      <c r="L87" s="23">
        <v>0</v>
      </c>
      <c r="M87" s="31">
        <v>0</v>
      </c>
      <c r="N87" s="168">
        <f t="shared" si="21"/>
        <v>18.692166563580628</v>
      </c>
    </row>
    <row r="88" spans="1:14">
      <c r="A88" s="212"/>
      <c r="B88" s="14" t="s">
        <v>28</v>
      </c>
      <c r="C88" s="23">
        <v>0</v>
      </c>
      <c r="D88" s="23">
        <v>25.355267999999999</v>
      </c>
      <c r="E88" s="23">
        <v>0</v>
      </c>
      <c r="F88" s="155">
        <v>0</v>
      </c>
      <c r="G88" s="23">
        <v>2</v>
      </c>
      <c r="H88" s="23">
        <v>2986.2872000000002</v>
      </c>
      <c r="I88" s="23">
        <v>0</v>
      </c>
      <c r="J88" s="23">
        <v>0</v>
      </c>
      <c r="K88" s="23">
        <v>0</v>
      </c>
      <c r="L88" s="23">
        <v>0</v>
      </c>
      <c r="M88" s="31">
        <v>0</v>
      </c>
      <c r="N88" s="168">
        <f t="shared" si="21"/>
        <v>8.1614703724713102</v>
      </c>
    </row>
    <row r="89" spans="1:14">
      <c r="A89" s="212"/>
      <c r="B89" s="14" t="s">
        <v>29</v>
      </c>
      <c r="C89" s="23">
        <v>0</v>
      </c>
      <c r="D89" s="23">
        <v>-1.9672019999999999</v>
      </c>
      <c r="E89" s="13">
        <v>0</v>
      </c>
      <c r="F89" s="155">
        <v>0</v>
      </c>
      <c r="G89" s="23">
        <v>0</v>
      </c>
      <c r="H89" s="23">
        <v>-444.13648000000001</v>
      </c>
      <c r="I89" s="23">
        <v>0</v>
      </c>
      <c r="J89" s="23">
        <v>0</v>
      </c>
      <c r="K89" s="23">
        <v>0</v>
      </c>
      <c r="L89" s="23">
        <v>0</v>
      </c>
      <c r="M89" s="31">
        <v>0</v>
      </c>
      <c r="N89" s="168">
        <f t="shared" si="21"/>
        <v>-0.75416589785041832</v>
      </c>
    </row>
    <row r="90" spans="1:14">
      <c r="A90" s="212"/>
      <c r="B90" s="14" t="s">
        <v>30</v>
      </c>
      <c r="C90" s="33">
        <v>24.78</v>
      </c>
      <c r="D90" s="33">
        <v>405.7</v>
      </c>
      <c r="E90" s="33">
        <v>274.85140000000001</v>
      </c>
      <c r="F90" s="155">
        <f>(D90-E90)/E90*100</f>
        <v>47.60703420102643</v>
      </c>
      <c r="G90" s="61">
        <v>113</v>
      </c>
      <c r="H90" s="61">
        <v>1483.76</v>
      </c>
      <c r="I90" s="77">
        <v>6</v>
      </c>
      <c r="J90" s="23">
        <v>0</v>
      </c>
      <c r="K90" s="23">
        <v>79.36</v>
      </c>
      <c r="L90" s="13">
        <v>0</v>
      </c>
      <c r="M90" s="31">
        <v>0</v>
      </c>
      <c r="N90" s="168">
        <f t="shared" si="21"/>
        <v>30.585450284630678</v>
      </c>
    </row>
    <row r="91" spans="1:14" ht="14.25" thickBot="1">
      <c r="A91" s="213"/>
      <c r="B91" s="15" t="s">
        <v>31</v>
      </c>
      <c r="C91" s="16">
        <f t="shared" ref="C91:K91" si="22">C79+C81+C82+C83+C84+C85+C86+C87</f>
        <v>356.01301797000008</v>
      </c>
      <c r="D91" s="16">
        <f t="shared" si="22"/>
        <v>3428.2885818499994</v>
      </c>
      <c r="E91" s="16">
        <f t="shared" si="22"/>
        <v>2535.7510999700003</v>
      </c>
      <c r="F91" s="156">
        <f>(D91-E91)/E91*100</f>
        <v>35.198150240004175</v>
      </c>
      <c r="G91" s="16">
        <f t="shared" si="22"/>
        <v>38370</v>
      </c>
      <c r="H91" s="16">
        <f t="shared" si="22"/>
        <v>7927566.7953610197</v>
      </c>
      <c r="I91" s="16">
        <f t="shared" si="22"/>
        <v>35629</v>
      </c>
      <c r="J91" s="16">
        <f t="shared" si="22"/>
        <v>380.304013</v>
      </c>
      <c r="K91" s="16">
        <f t="shared" si="22"/>
        <v>1633.747764</v>
      </c>
      <c r="L91" s="16">
        <f>L79+L81+L82+L83+L84+L85+L86+L87</f>
        <v>857.08953199999996</v>
      </c>
      <c r="M91" s="16">
        <f>(K91-L91)/L91*100</f>
        <v>90.615764515019194</v>
      </c>
      <c r="N91" s="169">
        <f t="shared" si="21"/>
        <v>2.0980650722872389</v>
      </c>
    </row>
    <row r="92" spans="1:14" ht="14.25" thickTop="1"/>
    <row r="95" spans="1:14" s="57" customFormat="1" ht="18.75">
      <c r="A95" s="215" t="str">
        <f>A1</f>
        <v>2023年1-11月丹东市财产保险业务统计表</v>
      </c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</row>
    <row r="96" spans="1:14" s="57" customFormat="1" ht="14.25" thickBot="1">
      <c r="B96" s="59" t="s">
        <v>0</v>
      </c>
      <c r="C96" s="58"/>
      <c r="D96" s="58"/>
      <c r="F96" s="154"/>
      <c r="G96" s="73" t="str">
        <f>G2</f>
        <v>（2023年11月）</v>
      </c>
      <c r="H96" s="58"/>
      <c r="I96" s="58"/>
      <c r="J96" s="58"/>
      <c r="K96" s="58"/>
      <c r="L96" s="59" t="s">
        <v>1</v>
      </c>
      <c r="N96" s="167"/>
    </row>
    <row r="97" spans="1:14" ht="13.5" customHeight="1">
      <c r="A97" s="211" t="s">
        <v>117</v>
      </c>
      <c r="B97" s="9" t="s">
        <v>3</v>
      </c>
      <c r="C97" s="216" t="s">
        <v>4</v>
      </c>
      <c r="D97" s="216"/>
      <c r="E97" s="216"/>
      <c r="F97" s="217"/>
      <c r="G97" s="216" t="s">
        <v>5</v>
      </c>
      <c r="H97" s="216"/>
      <c r="I97" s="216" t="s">
        <v>6</v>
      </c>
      <c r="J97" s="216"/>
      <c r="K97" s="216"/>
      <c r="L97" s="216"/>
      <c r="M97" s="216"/>
      <c r="N97" s="219" t="s">
        <v>7</v>
      </c>
    </row>
    <row r="98" spans="1:14">
      <c r="A98" s="212"/>
      <c r="B98" s="10" t="s">
        <v>8</v>
      </c>
      <c r="C98" s="218" t="s">
        <v>9</v>
      </c>
      <c r="D98" s="218" t="s">
        <v>10</v>
      </c>
      <c r="E98" s="218" t="s">
        <v>11</v>
      </c>
      <c r="F98" s="195" t="s">
        <v>12</v>
      </c>
      <c r="G98" s="218" t="s">
        <v>13</v>
      </c>
      <c r="H98" s="218" t="s">
        <v>14</v>
      </c>
      <c r="I98" s="197" t="s">
        <v>13</v>
      </c>
      <c r="J98" s="218" t="s">
        <v>15</v>
      </c>
      <c r="K98" s="218"/>
      <c r="L98" s="218"/>
      <c r="M98" s="198" t="s">
        <v>12</v>
      </c>
      <c r="N98" s="220"/>
    </row>
    <row r="99" spans="1:14">
      <c r="A99" s="222"/>
      <c r="B99" s="166" t="s">
        <v>16</v>
      </c>
      <c r="C99" s="218"/>
      <c r="D99" s="218"/>
      <c r="E99" s="218"/>
      <c r="F99" s="196" t="s">
        <v>17</v>
      </c>
      <c r="G99" s="218"/>
      <c r="H99" s="218"/>
      <c r="I99" s="33" t="s">
        <v>18</v>
      </c>
      <c r="J99" s="197" t="s">
        <v>9</v>
      </c>
      <c r="K99" s="197" t="s">
        <v>10</v>
      </c>
      <c r="L99" s="197" t="s">
        <v>11</v>
      </c>
      <c r="M99" s="199" t="s">
        <v>17</v>
      </c>
      <c r="N99" s="194" t="s">
        <v>17</v>
      </c>
    </row>
    <row r="100" spans="1:14" ht="14.25" customHeight="1">
      <c r="A100" s="221" t="s">
        <v>37</v>
      </c>
      <c r="B100" s="197" t="s">
        <v>19</v>
      </c>
      <c r="C100" s="75">
        <v>57.13</v>
      </c>
      <c r="D100" s="75">
        <v>683.07</v>
      </c>
      <c r="E100" s="75">
        <v>854.62</v>
      </c>
      <c r="F100" s="155">
        <f>(D100-E100)/E100*100</f>
        <v>-20.073248929348711</v>
      </c>
      <c r="G100" s="75">
        <v>5235</v>
      </c>
      <c r="H100" s="75">
        <v>477522</v>
      </c>
      <c r="I100" s="72">
        <v>831</v>
      </c>
      <c r="J100" s="72">
        <v>63.65</v>
      </c>
      <c r="K100" s="72">
        <v>693.49</v>
      </c>
      <c r="L100" s="72">
        <v>414.52</v>
      </c>
      <c r="M100" s="31">
        <f>(K100-L100)/L100*100</f>
        <v>67.299527163948667</v>
      </c>
      <c r="N100" s="168">
        <f t="shared" ref="N100:N112" si="23">D100/D327*100</f>
        <v>0.71818421087208817</v>
      </c>
    </row>
    <row r="101" spans="1:14" ht="14.25" customHeight="1">
      <c r="A101" s="212"/>
      <c r="B101" s="197" t="s">
        <v>20</v>
      </c>
      <c r="C101" s="75">
        <v>26.27</v>
      </c>
      <c r="D101" s="75">
        <v>313.82</v>
      </c>
      <c r="E101" s="75">
        <v>380.87</v>
      </c>
      <c r="F101" s="155">
        <f>(D101-E101)/E101*100</f>
        <v>-17.604431958411009</v>
      </c>
      <c r="G101" s="75">
        <v>2869</v>
      </c>
      <c r="H101" s="75">
        <v>57480</v>
      </c>
      <c r="I101" s="72">
        <v>450</v>
      </c>
      <c r="J101" s="72">
        <v>16.309999999999999</v>
      </c>
      <c r="K101" s="72">
        <v>377.59</v>
      </c>
      <c r="L101" s="72">
        <v>125.43</v>
      </c>
      <c r="M101" s="31">
        <f>(K101-L101)/L101*100</f>
        <v>201.03643466475322</v>
      </c>
      <c r="N101" s="168">
        <f t="shared" si="23"/>
        <v>1.0410409269385632</v>
      </c>
    </row>
    <row r="102" spans="1:14" ht="14.25" customHeight="1">
      <c r="A102" s="212"/>
      <c r="B102" s="197" t="s">
        <v>21</v>
      </c>
      <c r="C102" s="75">
        <v>0</v>
      </c>
      <c r="D102" s="75">
        <v>25.28</v>
      </c>
      <c r="E102" s="75">
        <v>23.96</v>
      </c>
      <c r="F102" s="155">
        <f>(D102-E102)/E102*100</f>
        <v>5.5091819699499176</v>
      </c>
      <c r="G102" s="75">
        <v>13</v>
      </c>
      <c r="H102" s="75">
        <v>148102.20000000001</v>
      </c>
      <c r="I102" s="72">
        <v>2</v>
      </c>
      <c r="J102" s="75">
        <v>0</v>
      </c>
      <c r="K102" s="75">
        <v>0</v>
      </c>
      <c r="L102" s="72">
        <v>4</v>
      </c>
      <c r="M102" s="31">
        <f>(K102-L102)/L102*100</f>
        <v>-100</v>
      </c>
      <c r="N102" s="168">
        <f t="shared" si="23"/>
        <v>0.53952398174708416</v>
      </c>
    </row>
    <row r="103" spans="1:14" ht="14.25" customHeight="1">
      <c r="A103" s="212"/>
      <c r="B103" s="197" t="s">
        <v>22</v>
      </c>
      <c r="C103" s="75">
        <v>0</v>
      </c>
      <c r="D103" s="75">
        <v>5.0000000000000001E-3</v>
      </c>
      <c r="E103" s="75">
        <v>0.02</v>
      </c>
      <c r="F103" s="155">
        <f>(D103-E103)/E103*100</f>
        <v>-75</v>
      </c>
      <c r="G103" s="75">
        <v>1</v>
      </c>
      <c r="H103" s="75">
        <v>122.6</v>
      </c>
      <c r="I103" s="75">
        <v>0</v>
      </c>
      <c r="J103" s="75">
        <v>0</v>
      </c>
      <c r="K103" s="75">
        <v>0</v>
      </c>
      <c r="L103" s="75">
        <v>0</v>
      </c>
      <c r="M103" s="31">
        <v>0</v>
      </c>
      <c r="N103" s="168">
        <f t="shared" si="23"/>
        <v>1.2875850004871259E-4</v>
      </c>
    </row>
    <row r="104" spans="1:14" ht="14.25" customHeight="1">
      <c r="A104" s="212"/>
      <c r="B104" s="197" t="s">
        <v>23</v>
      </c>
      <c r="C104" s="75">
        <v>0</v>
      </c>
      <c r="D104" s="75">
        <v>0</v>
      </c>
      <c r="E104" s="75">
        <v>0</v>
      </c>
      <c r="F104" s="15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31">
        <v>0</v>
      </c>
      <c r="N104" s="168">
        <f t="shared" si="23"/>
        <v>0</v>
      </c>
    </row>
    <row r="105" spans="1:14" ht="14.25" customHeight="1">
      <c r="A105" s="212"/>
      <c r="B105" s="197" t="s">
        <v>24</v>
      </c>
      <c r="C105" s="75">
        <v>1.43</v>
      </c>
      <c r="D105" s="75">
        <v>44.7</v>
      </c>
      <c r="E105" s="75">
        <v>56.98</v>
      </c>
      <c r="F105" s="155">
        <f>(D105-E105)/E105*100</f>
        <v>-21.551421551421544</v>
      </c>
      <c r="G105" s="75">
        <v>289</v>
      </c>
      <c r="H105" s="75">
        <v>75993.3</v>
      </c>
      <c r="I105" s="72">
        <v>22</v>
      </c>
      <c r="J105" s="72">
        <v>0.97</v>
      </c>
      <c r="K105" s="72">
        <v>14.56</v>
      </c>
      <c r="L105" s="72">
        <v>23.61</v>
      </c>
      <c r="M105" s="31">
        <f>(K105-L105)/L105*100</f>
        <v>-38.331215586615834</v>
      </c>
      <c r="N105" s="168">
        <f t="shared" si="23"/>
        <v>0.37393010750611638</v>
      </c>
    </row>
    <row r="106" spans="1:14" ht="14.25" customHeight="1">
      <c r="A106" s="212"/>
      <c r="B106" s="197" t="s">
        <v>25</v>
      </c>
      <c r="C106" s="75">
        <v>0</v>
      </c>
      <c r="D106" s="75">
        <v>19.760000000000002</v>
      </c>
      <c r="E106" s="75">
        <v>19.55</v>
      </c>
      <c r="F106" s="155">
        <f>(D106-E106)/E106*100</f>
        <v>1.0741687979539685</v>
      </c>
      <c r="G106" s="75">
        <v>29</v>
      </c>
      <c r="H106" s="75">
        <v>427.6</v>
      </c>
      <c r="I106" s="72">
        <v>29</v>
      </c>
      <c r="J106" s="72">
        <v>13.11</v>
      </c>
      <c r="K106" s="72">
        <v>13.11</v>
      </c>
      <c r="L106" s="72">
        <v>0</v>
      </c>
      <c r="M106" s="31">
        <v>0</v>
      </c>
      <c r="N106" s="168">
        <f t="shared" si="23"/>
        <v>7.3377909097308389E-2</v>
      </c>
    </row>
    <row r="107" spans="1:14" ht="14.25" customHeight="1">
      <c r="A107" s="212"/>
      <c r="B107" s="197" t="s">
        <v>26</v>
      </c>
      <c r="C107" s="75">
        <v>7.93</v>
      </c>
      <c r="D107" s="75">
        <v>45.83</v>
      </c>
      <c r="E107" s="75">
        <v>69.45</v>
      </c>
      <c r="F107" s="155">
        <f>(D107-E107)/E107*100</f>
        <v>-34.010079193664509</v>
      </c>
      <c r="G107" s="75">
        <v>2144</v>
      </c>
      <c r="H107" s="75">
        <v>415916</v>
      </c>
      <c r="I107" s="72">
        <v>16</v>
      </c>
      <c r="J107" s="75">
        <v>0</v>
      </c>
      <c r="K107" s="72">
        <v>37.159999999999997</v>
      </c>
      <c r="L107" s="72">
        <v>1.41</v>
      </c>
      <c r="M107" s="31">
        <f>(K107-L107)/L107*100</f>
        <v>2535.4609929078015</v>
      </c>
      <c r="N107" s="168">
        <f t="shared" si="23"/>
        <v>0.25336581882943421</v>
      </c>
    </row>
    <row r="108" spans="1:14" ht="14.25" customHeight="1">
      <c r="A108" s="212"/>
      <c r="B108" s="197" t="s">
        <v>27</v>
      </c>
      <c r="C108" s="75">
        <v>0</v>
      </c>
      <c r="D108" s="34">
        <v>0.38</v>
      </c>
      <c r="E108" s="34">
        <v>1.99</v>
      </c>
      <c r="F108" s="155">
        <f>(D108-E108)/E108*100</f>
        <v>-80.904522613065325</v>
      </c>
      <c r="G108" s="34">
        <v>2</v>
      </c>
      <c r="H108" s="34">
        <v>20.07</v>
      </c>
      <c r="I108" s="75">
        <v>0</v>
      </c>
      <c r="J108" s="75">
        <v>0</v>
      </c>
      <c r="K108" s="75">
        <v>0</v>
      </c>
      <c r="L108" s="75">
        <v>0</v>
      </c>
      <c r="M108" s="31">
        <v>0</v>
      </c>
      <c r="N108" s="168">
        <f t="shared" si="23"/>
        <v>1.6553765664880177E-2</v>
      </c>
    </row>
    <row r="109" spans="1:14" ht="14.25" customHeight="1">
      <c r="A109" s="212"/>
      <c r="B109" s="14" t="s">
        <v>28</v>
      </c>
      <c r="C109" s="75">
        <v>0</v>
      </c>
      <c r="D109" s="75">
        <v>0</v>
      </c>
      <c r="E109" s="75">
        <v>0</v>
      </c>
      <c r="F109" s="15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31">
        <v>0</v>
      </c>
      <c r="N109" s="168">
        <f t="shared" si="23"/>
        <v>0</v>
      </c>
    </row>
    <row r="110" spans="1:14" ht="14.25" customHeight="1">
      <c r="A110" s="212"/>
      <c r="B110" s="14" t="s">
        <v>29</v>
      </c>
      <c r="C110" s="75">
        <v>0</v>
      </c>
      <c r="D110" s="75">
        <v>0</v>
      </c>
      <c r="E110" s="75">
        <v>0</v>
      </c>
      <c r="F110" s="15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31">
        <v>0</v>
      </c>
      <c r="N110" s="168">
        <f t="shared" si="23"/>
        <v>0</v>
      </c>
    </row>
    <row r="111" spans="1:14" ht="14.25" customHeight="1">
      <c r="A111" s="212"/>
      <c r="B111" s="14" t="s">
        <v>30</v>
      </c>
      <c r="C111" s="75">
        <v>0</v>
      </c>
      <c r="D111" s="34">
        <v>0.38</v>
      </c>
      <c r="E111" s="34">
        <v>1.99</v>
      </c>
      <c r="F111" s="155">
        <f t="shared" ref="F111:F131" si="24">(D111-E111)/E111*100</f>
        <v>-80.904522613065325</v>
      </c>
      <c r="G111" s="34">
        <v>2</v>
      </c>
      <c r="H111" s="34">
        <v>20.07</v>
      </c>
      <c r="I111" s="75">
        <v>0</v>
      </c>
      <c r="J111" s="75">
        <v>0</v>
      </c>
      <c r="K111" s="75">
        <v>0</v>
      </c>
      <c r="L111" s="75">
        <v>0</v>
      </c>
      <c r="M111" s="31">
        <v>0</v>
      </c>
      <c r="N111" s="168">
        <f t="shared" si="23"/>
        <v>2.8647944560413256E-2</v>
      </c>
    </row>
    <row r="112" spans="1:14" ht="14.25" customHeight="1" thickBot="1">
      <c r="A112" s="213"/>
      <c r="B112" s="15" t="s">
        <v>31</v>
      </c>
      <c r="C112" s="16">
        <f t="shared" ref="C112:L112" si="25">C100+C102+C103+C104+C105+C106+C107+C108</f>
        <v>66.490000000000009</v>
      </c>
      <c r="D112" s="16">
        <f t="shared" si="25"/>
        <v>819.02500000000009</v>
      </c>
      <c r="E112" s="16">
        <f t="shared" si="25"/>
        <v>1026.57</v>
      </c>
      <c r="F112" s="156">
        <f t="shared" si="24"/>
        <v>-20.217325657285901</v>
      </c>
      <c r="G112" s="16">
        <f t="shared" si="25"/>
        <v>7713</v>
      </c>
      <c r="H112" s="16">
        <f t="shared" si="25"/>
        <v>1118103.77</v>
      </c>
      <c r="I112" s="16">
        <f t="shared" si="25"/>
        <v>900</v>
      </c>
      <c r="J112" s="16">
        <f t="shared" si="25"/>
        <v>77.73</v>
      </c>
      <c r="K112" s="16">
        <f t="shared" si="25"/>
        <v>758.31999999999994</v>
      </c>
      <c r="L112" s="16">
        <f t="shared" si="25"/>
        <v>443.54</v>
      </c>
      <c r="M112" s="16">
        <f>(K112-L112)/L112*100</f>
        <v>70.969923794922636</v>
      </c>
      <c r="N112" s="169">
        <f t="shared" si="23"/>
        <v>0.50123194264549842</v>
      </c>
    </row>
    <row r="113" spans="1:14" ht="14.25" thickTop="1">
      <c r="A113" s="223" t="s">
        <v>90</v>
      </c>
      <c r="B113" s="18" t="s">
        <v>19</v>
      </c>
      <c r="C113" s="34">
        <v>46.733156000000001</v>
      </c>
      <c r="D113" s="34">
        <v>618.81379900000002</v>
      </c>
      <c r="E113" s="34">
        <v>597.60470800000007</v>
      </c>
      <c r="F113" s="157">
        <f t="shared" si="24"/>
        <v>3.5490167189245003</v>
      </c>
      <c r="G113" s="34">
        <v>6517</v>
      </c>
      <c r="H113" s="34">
        <v>552398.362632</v>
      </c>
      <c r="I113" s="34">
        <v>1153</v>
      </c>
      <c r="J113" s="34">
        <v>47.11792399999996</v>
      </c>
      <c r="K113" s="34">
        <v>539.14616899999999</v>
      </c>
      <c r="L113" s="34">
        <v>165.95542900000001</v>
      </c>
      <c r="M113" s="111">
        <f t="shared" ref="M113:M129" si="26">(K113-L113)/L113*100</f>
        <v>224.87407748498543</v>
      </c>
      <c r="N113" s="170">
        <f t="shared" ref="N113:N125" si="27">D113/D327*100</f>
        <v>0.65062482602306349</v>
      </c>
    </row>
    <row r="114" spans="1:14">
      <c r="A114" s="212"/>
      <c r="B114" s="197" t="s">
        <v>20</v>
      </c>
      <c r="C114" s="34">
        <v>28.507505999999999</v>
      </c>
      <c r="D114" s="34">
        <v>313.76160499999997</v>
      </c>
      <c r="E114" s="34">
        <v>276.40494200000001</v>
      </c>
      <c r="F114" s="155">
        <f t="shared" si="24"/>
        <v>13.515193588687705</v>
      </c>
      <c r="G114" s="34">
        <v>3818</v>
      </c>
      <c r="H114" s="34">
        <v>76360</v>
      </c>
      <c r="I114" s="34">
        <v>678</v>
      </c>
      <c r="J114" s="34">
        <v>26.742962000000034</v>
      </c>
      <c r="K114" s="34">
        <v>314.62955800000003</v>
      </c>
      <c r="L114" s="34">
        <v>83.439441000000002</v>
      </c>
      <c r="M114" s="31">
        <f t="shared" si="26"/>
        <v>277.07534258289195</v>
      </c>
      <c r="N114" s="168">
        <f t="shared" si="27"/>
        <v>1.0408472121181929</v>
      </c>
    </row>
    <row r="115" spans="1:14">
      <c r="A115" s="212"/>
      <c r="B115" s="197" t="s">
        <v>21</v>
      </c>
      <c r="C115" s="34">
        <v>0</v>
      </c>
      <c r="D115" s="34">
        <v>18.794460999999998</v>
      </c>
      <c r="E115" s="34">
        <v>7.730448</v>
      </c>
      <c r="F115" s="155">
        <f t="shared" si="24"/>
        <v>143.12253313132692</v>
      </c>
      <c r="G115" s="34">
        <v>21</v>
      </c>
      <c r="H115" s="34">
        <v>13446.060799999999</v>
      </c>
      <c r="I115" s="34">
        <v>3</v>
      </c>
      <c r="J115" s="34">
        <v>0</v>
      </c>
      <c r="K115" s="34">
        <v>563.063087</v>
      </c>
      <c r="L115" s="34">
        <v>0</v>
      </c>
      <c r="M115" s="31">
        <v>0</v>
      </c>
      <c r="N115" s="168">
        <f t="shared" si="27"/>
        <v>0.40111006461670429</v>
      </c>
    </row>
    <row r="116" spans="1:14">
      <c r="A116" s="212"/>
      <c r="B116" s="197" t="s">
        <v>22</v>
      </c>
      <c r="C116" s="34">
        <v>0</v>
      </c>
      <c r="D116" s="34">
        <v>0.138878</v>
      </c>
      <c r="E116" s="34">
        <v>0.14754400000000001</v>
      </c>
      <c r="F116" s="155">
        <f t="shared" si="24"/>
        <v>-5.8735021417339963</v>
      </c>
      <c r="G116" s="34">
        <v>43</v>
      </c>
      <c r="H116" s="34">
        <v>1154.3</v>
      </c>
      <c r="I116" s="34">
        <v>0</v>
      </c>
      <c r="J116" s="34">
        <v>0</v>
      </c>
      <c r="K116" s="34">
        <v>0</v>
      </c>
      <c r="L116" s="34">
        <v>0.01</v>
      </c>
      <c r="M116" s="31">
        <v>0</v>
      </c>
      <c r="N116" s="168">
        <f t="shared" si="27"/>
        <v>3.5763445939530213E-3</v>
      </c>
    </row>
    <row r="117" spans="1:14">
      <c r="A117" s="212"/>
      <c r="B117" s="197" t="s">
        <v>23</v>
      </c>
      <c r="C117" s="34">
        <v>0</v>
      </c>
      <c r="D117" s="34">
        <v>0</v>
      </c>
      <c r="E117" s="34">
        <v>0.37735799999999997</v>
      </c>
      <c r="F117" s="155">
        <f t="shared" si="24"/>
        <v>-100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0.21</v>
      </c>
      <c r="M117" s="31">
        <v>0</v>
      </c>
      <c r="N117" s="168">
        <f t="shared" si="27"/>
        <v>0</v>
      </c>
    </row>
    <row r="118" spans="1:14">
      <c r="A118" s="212"/>
      <c r="B118" s="197" t="s">
        <v>24</v>
      </c>
      <c r="C118" s="34">
        <v>10.590581</v>
      </c>
      <c r="D118" s="34">
        <v>82.092663000000002</v>
      </c>
      <c r="E118" s="34">
        <v>45.836230999999998</v>
      </c>
      <c r="F118" s="155">
        <f t="shared" si="24"/>
        <v>79.099941703322003</v>
      </c>
      <c r="G118" s="34">
        <v>481</v>
      </c>
      <c r="H118" s="34">
        <v>255785.64319999999</v>
      </c>
      <c r="I118" s="34">
        <v>17</v>
      </c>
      <c r="J118" s="34">
        <v>3.8529</v>
      </c>
      <c r="K118" s="34">
        <v>15.358750000000001</v>
      </c>
      <c r="L118" s="34">
        <v>5.2985540000000002</v>
      </c>
      <c r="M118" s="31">
        <v>0</v>
      </c>
      <c r="N118" s="168">
        <f t="shared" si="27"/>
        <v>0.68673195304369983</v>
      </c>
    </row>
    <row r="119" spans="1:14">
      <c r="A119" s="212"/>
      <c r="B119" s="197" t="s">
        <v>25</v>
      </c>
      <c r="C119" s="34">
        <v>62.225299999999997</v>
      </c>
      <c r="D119" s="34">
        <v>760.01749699999993</v>
      </c>
      <c r="E119" s="34">
        <v>209.53279699999999</v>
      </c>
      <c r="F119" s="155">
        <f t="shared" si="24"/>
        <v>262.72006477343973</v>
      </c>
      <c r="G119" s="34">
        <v>286</v>
      </c>
      <c r="H119" s="34">
        <v>23626.568149999999</v>
      </c>
      <c r="I119" s="34">
        <v>262</v>
      </c>
      <c r="J119" s="34">
        <v>22.163999999999987</v>
      </c>
      <c r="K119" s="34">
        <v>358.33118899999999</v>
      </c>
      <c r="L119" s="34">
        <v>129.65697499999999</v>
      </c>
      <c r="M119" s="31">
        <v>0</v>
      </c>
      <c r="N119" s="168">
        <f t="shared" si="27"/>
        <v>2.8222922473294454</v>
      </c>
    </row>
    <row r="120" spans="1:14">
      <c r="A120" s="212"/>
      <c r="B120" s="197" t="s">
        <v>26</v>
      </c>
      <c r="C120" s="34">
        <v>3.1731529999999997</v>
      </c>
      <c r="D120" s="34">
        <v>85.173853000000008</v>
      </c>
      <c r="E120" s="34">
        <v>75.851596000000001</v>
      </c>
      <c r="F120" s="155">
        <f t="shared" si="24"/>
        <v>12.290126367281722</v>
      </c>
      <c r="G120" s="34">
        <v>3276</v>
      </c>
      <c r="H120" s="34">
        <v>471789.70499999996</v>
      </c>
      <c r="I120" s="34">
        <v>87</v>
      </c>
      <c r="J120" s="34">
        <v>0.86786900000000244</v>
      </c>
      <c r="K120" s="34">
        <v>26.769819000000002</v>
      </c>
      <c r="L120" s="34">
        <v>66.959328999999997</v>
      </c>
      <c r="M120" s="31">
        <v>0</v>
      </c>
      <c r="N120" s="168">
        <f t="shared" si="27"/>
        <v>0.47087372917745723</v>
      </c>
    </row>
    <row r="121" spans="1:14">
      <c r="A121" s="212"/>
      <c r="B121" s="197" t="s">
        <v>27</v>
      </c>
      <c r="C121" s="31">
        <v>0</v>
      </c>
      <c r="D121" s="31">
        <v>1.444566</v>
      </c>
      <c r="E121" s="31">
        <v>19.188913999999997</v>
      </c>
      <c r="F121" s="155">
        <f t="shared" si="24"/>
        <v>-92.471872040283259</v>
      </c>
      <c r="G121" s="34">
        <v>1</v>
      </c>
      <c r="H121" s="34">
        <v>1000</v>
      </c>
      <c r="I121" s="34">
        <v>0</v>
      </c>
      <c r="J121" s="34">
        <v>0</v>
      </c>
      <c r="K121" s="34">
        <v>0</v>
      </c>
      <c r="L121" s="34">
        <v>0</v>
      </c>
      <c r="M121" s="31">
        <v>0</v>
      </c>
      <c r="N121" s="168">
        <f t="shared" si="27"/>
        <v>6.2928965924877109E-2</v>
      </c>
    </row>
    <row r="122" spans="1:14">
      <c r="A122" s="212"/>
      <c r="B122" s="14" t="s">
        <v>28</v>
      </c>
      <c r="C122" s="34">
        <v>0</v>
      </c>
      <c r="D122" s="34">
        <v>0</v>
      </c>
      <c r="E122" s="34">
        <v>0</v>
      </c>
      <c r="F122" s="155" t="e">
        <f t="shared" si="24"/>
        <v>#DIV/0!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1">
        <v>0</v>
      </c>
      <c r="N122" s="168">
        <f t="shared" si="27"/>
        <v>0</v>
      </c>
    </row>
    <row r="123" spans="1:14">
      <c r="A123" s="212"/>
      <c r="B123" s="14" t="s">
        <v>29</v>
      </c>
      <c r="C123" s="34">
        <v>0</v>
      </c>
      <c r="D123" s="34">
        <v>1.4150940000000001</v>
      </c>
      <c r="E123" s="34">
        <v>0.45283000000000001</v>
      </c>
      <c r="F123" s="155">
        <f t="shared" si="24"/>
        <v>212.50005520835634</v>
      </c>
      <c r="G123" s="34">
        <v>1</v>
      </c>
      <c r="H123" s="34">
        <v>1000</v>
      </c>
      <c r="I123" s="34">
        <v>0</v>
      </c>
      <c r="J123" s="34">
        <v>0</v>
      </c>
      <c r="K123" s="34">
        <v>0</v>
      </c>
      <c r="L123" s="34">
        <v>0</v>
      </c>
      <c r="M123" s="31">
        <v>0</v>
      </c>
      <c r="N123" s="168">
        <f t="shared" si="27"/>
        <v>0.54250434731803854</v>
      </c>
    </row>
    <row r="124" spans="1:14">
      <c r="A124" s="212"/>
      <c r="B124" s="14" t="s">
        <v>30</v>
      </c>
      <c r="C124" s="34">
        <v>0</v>
      </c>
      <c r="D124" s="34">
        <v>2.9472000000000002E-2</v>
      </c>
      <c r="E124" s="34">
        <v>18.736083999999998</v>
      </c>
      <c r="F124" s="155">
        <f t="shared" si="24"/>
        <v>-99.842699253483289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68">
        <f t="shared" si="27"/>
        <v>2.22187426864342E-3</v>
      </c>
    </row>
    <row r="125" spans="1:14" ht="14.25" thickBot="1">
      <c r="A125" s="213"/>
      <c r="B125" s="15" t="s">
        <v>31</v>
      </c>
      <c r="C125" s="16">
        <f t="shared" ref="C125:L125" si="28">C113+C115+C116+C117+C118+C119+C120+C121</f>
        <v>122.72219</v>
      </c>
      <c r="D125" s="16">
        <f t="shared" si="28"/>
        <v>1566.4757169999998</v>
      </c>
      <c r="E125" s="16">
        <f t="shared" si="28"/>
        <v>956.26959599999998</v>
      </c>
      <c r="F125" s="156">
        <f t="shared" si="24"/>
        <v>63.811097158420985</v>
      </c>
      <c r="G125" s="16">
        <f t="shared" si="28"/>
        <v>10625</v>
      </c>
      <c r="H125" s="16">
        <f t="shared" si="28"/>
        <v>1319200.6397819999</v>
      </c>
      <c r="I125" s="16">
        <f t="shared" si="28"/>
        <v>1522</v>
      </c>
      <c r="J125" s="16">
        <f t="shared" si="28"/>
        <v>74.002692999999951</v>
      </c>
      <c r="K125" s="16">
        <f t="shared" si="28"/>
        <v>1502.6690140000003</v>
      </c>
      <c r="L125" s="16">
        <f t="shared" si="28"/>
        <v>368.09028699999999</v>
      </c>
      <c r="M125" s="16">
        <f t="shared" si="26"/>
        <v>308.23381302642207</v>
      </c>
      <c r="N125" s="169">
        <f t="shared" si="27"/>
        <v>0.95866141660988347</v>
      </c>
    </row>
    <row r="126" spans="1:14" ht="14.25" thickTop="1">
      <c r="A126" s="223" t="s">
        <v>38</v>
      </c>
      <c r="B126" s="197" t="s">
        <v>19</v>
      </c>
      <c r="C126" s="71">
        <v>291.76462099999998</v>
      </c>
      <c r="D126" s="76">
        <v>2524.7629959999999</v>
      </c>
      <c r="E126" s="76">
        <v>2794.1160580000001</v>
      </c>
      <c r="F126" s="155">
        <f t="shared" si="24"/>
        <v>-9.6400098066363178</v>
      </c>
      <c r="G126" s="78">
        <v>20572</v>
      </c>
      <c r="H126" s="78">
        <v>2389560.7452619998</v>
      </c>
      <c r="I126" s="78">
        <v>3192</v>
      </c>
      <c r="J126" s="78">
        <v>205.85433</v>
      </c>
      <c r="K126" s="78">
        <v>1791.3356180000001</v>
      </c>
      <c r="L126" s="78">
        <v>1186.8699999999999</v>
      </c>
      <c r="M126" s="31">
        <f t="shared" si="26"/>
        <v>50.929387211741826</v>
      </c>
      <c r="N126" s="168">
        <f t="shared" ref="N126:N138" si="29">D126/D327*100</f>
        <v>2.6545521248500283</v>
      </c>
    </row>
    <row r="127" spans="1:14">
      <c r="A127" s="212"/>
      <c r="B127" s="197" t="s">
        <v>20</v>
      </c>
      <c r="C127" s="72">
        <v>96.109594000000001</v>
      </c>
      <c r="D127" s="78">
        <v>828.49859599999991</v>
      </c>
      <c r="E127" s="78">
        <v>795.70167100000003</v>
      </c>
      <c r="F127" s="155">
        <f t="shared" si="24"/>
        <v>4.1217614836452778</v>
      </c>
      <c r="G127" s="78">
        <v>10257</v>
      </c>
      <c r="H127" s="78">
        <v>204740</v>
      </c>
      <c r="I127" s="78">
        <v>1478</v>
      </c>
      <c r="J127" s="78">
        <v>100.80522999999999</v>
      </c>
      <c r="K127" s="78">
        <v>658.76589200000001</v>
      </c>
      <c r="L127" s="78">
        <v>406.230029</v>
      </c>
      <c r="M127" s="31">
        <f t="shared" si="26"/>
        <v>62.165729998261654</v>
      </c>
      <c r="N127" s="168">
        <f t="shared" si="29"/>
        <v>2.7483938128453831</v>
      </c>
    </row>
    <row r="128" spans="1:14">
      <c r="A128" s="212"/>
      <c r="B128" s="197" t="s">
        <v>21</v>
      </c>
      <c r="C128" s="72">
        <v>11.292945</v>
      </c>
      <c r="D128" s="78">
        <v>33.741500000000002</v>
      </c>
      <c r="E128" s="78">
        <v>7.553299</v>
      </c>
      <c r="F128" s="155">
        <f t="shared" si="24"/>
        <v>346.71209229238775</v>
      </c>
      <c r="G128" s="78">
        <v>68</v>
      </c>
      <c r="H128" s="78">
        <v>44254.357957</v>
      </c>
      <c r="I128" s="78">
        <v>2</v>
      </c>
      <c r="J128" s="78">
        <v>0</v>
      </c>
      <c r="K128" s="78">
        <v>0.3357</v>
      </c>
      <c r="L128" s="78">
        <v>12.0403</v>
      </c>
      <c r="M128" s="31">
        <f t="shared" si="26"/>
        <v>-97.211863491773471</v>
      </c>
      <c r="N128" s="168">
        <f t="shared" si="29"/>
        <v>0.72010871954585598</v>
      </c>
    </row>
    <row r="129" spans="1:14">
      <c r="A129" s="212"/>
      <c r="B129" s="197" t="s">
        <v>22</v>
      </c>
      <c r="C129" s="72">
        <v>5.2900330000000002</v>
      </c>
      <c r="D129" s="78">
        <v>76.27426100000001</v>
      </c>
      <c r="E129" s="78">
        <v>15.007821</v>
      </c>
      <c r="F129" s="155">
        <f t="shared" si="24"/>
        <v>408.23008216849075</v>
      </c>
      <c r="G129" s="78">
        <v>4885</v>
      </c>
      <c r="H129" s="78">
        <v>1241514.22</v>
      </c>
      <c r="I129" s="78">
        <v>68</v>
      </c>
      <c r="J129" s="78">
        <v>0</v>
      </c>
      <c r="K129" s="78">
        <v>18.268170999999999</v>
      </c>
      <c r="L129" s="78">
        <v>3.8050000000000002</v>
      </c>
      <c r="M129" s="31">
        <f t="shared" si="26"/>
        <v>380.10961892247042</v>
      </c>
      <c r="N129" s="168">
        <f t="shared" si="29"/>
        <v>1.9641918877368034</v>
      </c>
    </row>
    <row r="130" spans="1:14">
      <c r="A130" s="212"/>
      <c r="B130" s="197" t="s">
        <v>23</v>
      </c>
      <c r="C130" s="72">
        <v>0</v>
      </c>
      <c r="D130" s="78">
        <v>0.31104700000000002</v>
      </c>
      <c r="E130" s="78">
        <v>0.62339199999999995</v>
      </c>
      <c r="F130" s="155">
        <f t="shared" si="24"/>
        <v>-50.10410784867306</v>
      </c>
      <c r="G130" s="78">
        <v>3</v>
      </c>
      <c r="H130" s="78">
        <v>795.375</v>
      </c>
      <c r="I130" s="78">
        <v>0</v>
      </c>
      <c r="J130" s="78">
        <v>0</v>
      </c>
      <c r="K130" s="78">
        <v>0</v>
      </c>
      <c r="L130" s="74">
        <v>0</v>
      </c>
      <c r="M130" s="31">
        <v>0</v>
      </c>
      <c r="N130" s="168">
        <f t="shared" si="29"/>
        <v>6.8266355784558544E-2</v>
      </c>
    </row>
    <row r="131" spans="1:14">
      <c r="A131" s="212"/>
      <c r="B131" s="197" t="s">
        <v>24</v>
      </c>
      <c r="C131" s="72">
        <v>12.395825</v>
      </c>
      <c r="D131" s="78">
        <v>428.13655399999993</v>
      </c>
      <c r="E131" s="78">
        <v>350.98347799999999</v>
      </c>
      <c r="F131" s="155">
        <f t="shared" si="24"/>
        <v>21.981968051498978</v>
      </c>
      <c r="G131" s="78">
        <v>6463</v>
      </c>
      <c r="H131" s="78">
        <v>113359.17</v>
      </c>
      <c r="I131" s="78">
        <v>142</v>
      </c>
      <c r="J131" s="78">
        <v>21.186050000000002</v>
      </c>
      <c r="K131" s="78">
        <v>163.16332775000001</v>
      </c>
      <c r="L131" s="78">
        <v>67.646226850000005</v>
      </c>
      <c r="M131" s="31">
        <f>(K131-L131)/L131*100</f>
        <v>141.20092922817616</v>
      </c>
      <c r="N131" s="168">
        <f t="shared" si="29"/>
        <v>3.5815021848885493</v>
      </c>
    </row>
    <row r="132" spans="1:14">
      <c r="A132" s="212"/>
      <c r="B132" s="197" t="s">
        <v>25</v>
      </c>
      <c r="C132" s="74">
        <v>0</v>
      </c>
      <c r="D132" s="74">
        <v>0</v>
      </c>
      <c r="E132" s="74">
        <v>0</v>
      </c>
      <c r="F132" s="155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31">
        <v>0</v>
      </c>
      <c r="N132" s="168">
        <f t="shared" si="29"/>
        <v>0</v>
      </c>
    </row>
    <row r="133" spans="1:14">
      <c r="A133" s="212"/>
      <c r="B133" s="197" t="s">
        <v>26</v>
      </c>
      <c r="C133" s="72">
        <v>16.005317999999999</v>
      </c>
      <c r="D133" s="78">
        <v>254.35326699999999</v>
      </c>
      <c r="E133" s="78">
        <v>236.16476599999999</v>
      </c>
      <c r="F133" s="155">
        <f>(D133-E133)/E133*100</f>
        <v>7.7016149818046955</v>
      </c>
      <c r="G133" s="78">
        <v>8551</v>
      </c>
      <c r="H133" s="78">
        <v>807456.23</v>
      </c>
      <c r="I133" s="78">
        <v>494</v>
      </c>
      <c r="J133" s="78">
        <v>0.243506</v>
      </c>
      <c r="K133" s="78">
        <v>85.847588999999999</v>
      </c>
      <c r="L133" s="78">
        <v>121.11</v>
      </c>
      <c r="M133" s="31">
        <f>(K133-L133)/L133*100</f>
        <v>-29.116019321278173</v>
      </c>
      <c r="N133" s="168">
        <f t="shared" si="29"/>
        <v>1.4061624212392911</v>
      </c>
    </row>
    <row r="134" spans="1:14">
      <c r="A134" s="212"/>
      <c r="B134" s="197" t="s">
        <v>27</v>
      </c>
      <c r="C134" s="75">
        <v>5.0785970000000002</v>
      </c>
      <c r="D134" s="78">
        <v>35.737459999999999</v>
      </c>
      <c r="E134" s="78">
        <v>24.897269000000001</v>
      </c>
      <c r="F134" s="155">
        <f>(D134-E134)/E134*100</f>
        <v>43.539678990494892</v>
      </c>
      <c r="G134" s="78">
        <v>33</v>
      </c>
      <c r="H134" s="78">
        <v>3161.3841179999999</v>
      </c>
      <c r="I134" s="78">
        <v>1</v>
      </c>
      <c r="J134" s="78">
        <v>2.85</v>
      </c>
      <c r="K134" s="78">
        <v>2.85</v>
      </c>
      <c r="L134" s="78">
        <v>8.7859820000000006</v>
      </c>
      <c r="M134" s="31">
        <f>(K134-L134)/L134*100</f>
        <v>-67.561964046819128</v>
      </c>
      <c r="N134" s="168">
        <f t="shared" si="29"/>
        <v>1.5568145744684967</v>
      </c>
    </row>
    <row r="135" spans="1:14">
      <c r="A135" s="212"/>
      <c r="B135" s="14" t="s">
        <v>28</v>
      </c>
      <c r="C135" s="74">
        <v>0</v>
      </c>
      <c r="D135" s="74">
        <v>0</v>
      </c>
      <c r="E135" s="74">
        <v>0</v>
      </c>
      <c r="F135" s="155">
        <v>0</v>
      </c>
      <c r="G135" s="74">
        <v>0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31">
        <v>0</v>
      </c>
      <c r="N135" s="168">
        <f t="shared" si="29"/>
        <v>0</v>
      </c>
    </row>
    <row r="136" spans="1:14">
      <c r="A136" s="212"/>
      <c r="B136" s="14" t="s">
        <v>29</v>
      </c>
      <c r="C136" s="75">
        <v>0</v>
      </c>
      <c r="D136" s="75">
        <v>3.6747559999999999</v>
      </c>
      <c r="E136" s="74">
        <v>0</v>
      </c>
      <c r="F136" s="155">
        <v>0</v>
      </c>
      <c r="G136" s="80">
        <v>3</v>
      </c>
      <c r="H136" s="80">
        <v>2086.8002999999999</v>
      </c>
      <c r="I136" s="75">
        <v>0</v>
      </c>
      <c r="J136" s="75">
        <v>0</v>
      </c>
      <c r="K136" s="75">
        <v>0</v>
      </c>
      <c r="L136" s="75">
        <v>8.7859820000000006</v>
      </c>
      <c r="M136" s="31">
        <v>0</v>
      </c>
      <c r="N136" s="168">
        <f t="shared" si="29"/>
        <v>1.4087905858784264</v>
      </c>
    </row>
    <row r="137" spans="1:14">
      <c r="A137" s="212"/>
      <c r="B137" s="14" t="s">
        <v>30</v>
      </c>
      <c r="C137" s="75">
        <v>5.0785970000000002</v>
      </c>
      <c r="D137" s="81">
        <v>32.062703999999997</v>
      </c>
      <c r="E137" s="81">
        <v>24.897269000000001</v>
      </c>
      <c r="F137" s="155">
        <f>(D137-E137)/E137*100</f>
        <v>28.780003943404374</v>
      </c>
      <c r="G137" s="81">
        <v>30</v>
      </c>
      <c r="H137" s="81">
        <v>1074.5838180000001</v>
      </c>
      <c r="I137" s="75">
        <v>1</v>
      </c>
      <c r="J137" s="75">
        <v>2.85</v>
      </c>
      <c r="K137" s="75">
        <v>2.85</v>
      </c>
      <c r="L137" s="80">
        <v>0</v>
      </c>
      <c r="M137" s="31">
        <v>0</v>
      </c>
      <c r="N137" s="168">
        <f t="shared" si="29"/>
        <v>2.4171857017077376</v>
      </c>
    </row>
    <row r="138" spans="1:14" ht="14.25" thickBot="1">
      <c r="A138" s="213"/>
      <c r="B138" s="15" t="s">
        <v>31</v>
      </c>
      <c r="C138" s="16">
        <f t="shared" ref="C138:L138" si="30">C126+C128+C129+C130+C131+C132+C133+C134</f>
        <v>341.82733899999994</v>
      </c>
      <c r="D138" s="16">
        <f t="shared" si="30"/>
        <v>3353.3170849999997</v>
      </c>
      <c r="E138" s="16">
        <f t="shared" si="30"/>
        <v>3429.3460830000004</v>
      </c>
      <c r="F138" s="156">
        <f>(D138-E138)/E138*100</f>
        <v>-2.217011528142133</v>
      </c>
      <c r="G138" s="16">
        <f t="shared" si="30"/>
        <v>40575</v>
      </c>
      <c r="H138" s="16">
        <f t="shared" si="30"/>
        <v>4600101.4823369998</v>
      </c>
      <c r="I138" s="16">
        <f t="shared" si="30"/>
        <v>3899</v>
      </c>
      <c r="J138" s="16">
        <f t="shared" si="30"/>
        <v>230.13388599999999</v>
      </c>
      <c r="K138" s="16">
        <f t="shared" si="30"/>
        <v>2061.8004057500002</v>
      </c>
      <c r="L138" s="16">
        <f t="shared" si="30"/>
        <v>1400.2575088499998</v>
      </c>
      <c r="M138" s="16">
        <f>(K138-L138)/L138*100</f>
        <v>47.244374175383697</v>
      </c>
      <c r="N138" s="169">
        <f t="shared" si="29"/>
        <v>2.0521835558388202</v>
      </c>
    </row>
    <row r="139" spans="1:14" ht="14.25" thickTop="1"/>
    <row r="142" spans="1:14" s="57" customFormat="1" ht="18.75">
      <c r="A142" s="215" t="str">
        <f>A1</f>
        <v>2023年1-11月丹东市财产保险业务统计表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</row>
    <row r="143" spans="1:14" s="57" customFormat="1" ht="14.25" thickBot="1">
      <c r="B143" s="59" t="s">
        <v>0</v>
      </c>
      <c r="C143" s="58"/>
      <c r="D143" s="58"/>
      <c r="F143" s="154"/>
      <c r="G143" s="73" t="str">
        <f>G2</f>
        <v>（2023年11月）</v>
      </c>
      <c r="H143" s="58"/>
      <c r="I143" s="58"/>
      <c r="J143" s="58"/>
      <c r="K143" s="58"/>
      <c r="L143" s="59" t="s">
        <v>1</v>
      </c>
      <c r="N143" s="167"/>
    </row>
    <row r="144" spans="1:14" ht="13.5" customHeight="1">
      <c r="A144" s="211" t="s">
        <v>116</v>
      </c>
      <c r="B144" s="164" t="s">
        <v>3</v>
      </c>
      <c r="C144" s="216" t="s">
        <v>4</v>
      </c>
      <c r="D144" s="216"/>
      <c r="E144" s="216"/>
      <c r="F144" s="217"/>
      <c r="G144" s="216" t="s">
        <v>5</v>
      </c>
      <c r="H144" s="216"/>
      <c r="I144" s="216" t="s">
        <v>6</v>
      </c>
      <c r="J144" s="216"/>
      <c r="K144" s="216"/>
      <c r="L144" s="216"/>
      <c r="M144" s="216"/>
      <c r="N144" s="219" t="s">
        <v>7</v>
      </c>
    </row>
    <row r="145" spans="1:14">
      <c r="A145" s="212"/>
      <c r="B145" s="58" t="s">
        <v>8</v>
      </c>
      <c r="C145" s="218" t="s">
        <v>9</v>
      </c>
      <c r="D145" s="218" t="s">
        <v>10</v>
      </c>
      <c r="E145" s="218" t="s">
        <v>11</v>
      </c>
      <c r="F145" s="195" t="s">
        <v>12</v>
      </c>
      <c r="G145" s="218" t="s">
        <v>13</v>
      </c>
      <c r="H145" s="218" t="s">
        <v>14</v>
      </c>
      <c r="I145" s="197" t="s">
        <v>13</v>
      </c>
      <c r="J145" s="218" t="s">
        <v>15</v>
      </c>
      <c r="K145" s="218"/>
      <c r="L145" s="218"/>
      <c r="M145" s="198" t="s">
        <v>12</v>
      </c>
      <c r="N145" s="220"/>
    </row>
    <row r="146" spans="1:14">
      <c r="A146" s="222"/>
      <c r="B146" s="165" t="s">
        <v>16</v>
      </c>
      <c r="C146" s="218"/>
      <c r="D146" s="218"/>
      <c r="E146" s="218"/>
      <c r="F146" s="196" t="s">
        <v>17</v>
      </c>
      <c r="G146" s="218"/>
      <c r="H146" s="218"/>
      <c r="I146" s="33" t="s">
        <v>18</v>
      </c>
      <c r="J146" s="197" t="s">
        <v>9</v>
      </c>
      <c r="K146" s="197" t="s">
        <v>10</v>
      </c>
      <c r="L146" s="197" t="s">
        <v>11</v>
      </c>
      <c r="M146" s="199" t="s">
        <v>17</v>
      </c>
      <c r="N146" s="194" t="s">
        <v>17</v>
      </c>
    </row>
    <row r="147" spans="1:14" ht="12.75" customHeight="1">
      <c r="A147" s="221" t="s">
        <v>39</v>
      </c>
      <c r="B147" s="197" t="s">
        <v>19</v>
      </c>
      <c r="C147" s="23">
        <v>0</v>
      </c>
      <c r="D147" s="125">
        <v>0</v>
      </c>
      <c r="E147" s="125">
        <v>0.1376</v>
      </c>
      <c r="F147" s="12">
        <f>(D147-E147)/E147*100</f>
        <v>-100</v>
      </c>
      <c r="G147" s="20">
        <v>0</v>
      </c>
      <c r="H147" s="20">
        <v>0</v>
      </c>
      <c r="I147" s="20">
        <v>10</v>
      </c>
      <c r="J147" s="23">
        <v>-5.9999999999999995E-4</v>
      </c>
      <c r="K147" s="23">
        <v>32.1569</v>
      </c>
      <c r="L147" s="23">
        <v>71.518100000000004</v>
      </c>
      <c r="M147" s="31">
        <f>(K147-L147)/L147*100</f>
        <v>-55.03669700397522</v>
      </c>
      <c r="N147" s="168">
        <f t="shared" ref="N147:N159" si="31">D147/D327*100</f>
        <v>0</v>
      </c>
    </row>
    <row r="148" spans="1:14" ht="12.75" customHeight="1">
      <c r="A148" s="212"/>
      <c r="B148" s="197" t="s">
        <v>20</v>
      </c>
      <c r="C148" s="126">
        <v>0</v>
      </c>
      <c r="D148" s="126">
        <v>0</v>
      </c>
      <c r="E148" s="202">
        <v>0</v>
      </c>
      <c r="F148" s="12">
        <v>0</v>
      </c>
      <c r="G148" s="20">
        <v>0</v>
      </c>
      <c r="H148" s="20">
        <v>0</v>
      </c>
      <c r="I148" s="20">
        <v>0</v>
      </c>
      <c r="J148" s="126">
        <v>0</v>
      </c>
      <c r="K148" s="126">
        <v>0</v>
      </c>
      <c r="L148" s="126">
        <v>0</v>
      </c>
      <c r="M148" s="31">
        <v>0</v>
      </c>
      <c r="N148" s="168">
        <f t="shared" si="31"/>
        <v>0</v>
      </c>
    </row>
    <row r="149" spans="1:14" ht="12.75" customHeight="1">
      <c r="A149" s="212"/>
      <c r="B149" s="197" t="s">
        <v>21</v>
      </c>
      <c r="C149" s="23">
        <v>4.2686000000000002</v>
      </c>
      <c r="D149" s="23">
        <v>23.6465</v>
      </c>
      <c r="E149" s="23">
        <v>22.0533</v>
      </c>
      <c r="F149" s="12">
        <f>(D149-E149)/E149*100</f>
        <v>7.2243156353017435</v>
      </c>
      <c r="G149" s="30">
        <v>14</v>
      </c>
      <c r="H149" s="30">
        <v>89626.34</v>
      </c>
      <c r="I149" s="20">
        <v>5</v>
      </c>
      <c r="J149" s="23">
        <v>0.15</v>
      </c>
      <c r="K149" s="23">
        <v>1.1156999999999999</v>
      </c>
      <c r="L149" s="23">
        <v>0.63329999999999997</v>
      </c>
      <c r="M149" s="31">
        <f>(K149-L149)/L149*100</f>
        <v>76.172430127901464</v>
      </c>
      <c r="N149" s="168">
        <f t="shared" si="31"/>
        <v>0.50466193965120354</v>
      </c>
    </row>
    <row r="150" spans="1:14" ht="12.75" customHeight="1">
      <c r="A150" s="212"/>
      <c r="B150" s="197" t="s">
        <v>22</v>
      </c>
      <c r="C150" s="23">
        <v>0</v>
      </c>
      <c r="D150" s="23">
        <v>6.4199999999999993E-2</v>
      </c>
      <c r="E150" s="23">
        <v>0.628</v>
      </c>
      <c r="F150" s="12">
        <f>(D150-E150)/E150*100</f>
        <v>-89.777070063694268</v>
      </c>
      <c r="G150" s="30">
        <v>5</v>
      </c>
      <c r="H150" s="30">
        <v>3401.71</v>
      </c>
      <c r="I150" s="20">
        <v>1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68">
        <f t="shared" si="31"/>
        <v>1.6532591406254694E-3</v>
      </c>
    </row>
    <row r="151" spans="1:14" ht="12.75" customHeight="1">
      <c r="A151" s="212"/>
      <c r="B151" s="197" t="s">
        <v>23</v>
      </c>
      <c r="C151" s="127">
        <v>12.802099999999999</v>
      </c>
      <c r="D151" s="127">
        <v>104.378</v>
      </c>
      <c r="E151" s="127">
        <v>30.569900000000001</v>
      </c>
      <c r="F151" s="12">
        <f>(D151-E151)/E151*100</f>
        <v>241.44043650780668</v>
      </c>
      <c r="G151" s="30">
        <v>700</v>
      </c>
      <c r="H151" s="30">
        <v>925093.67850000004</v>
      </c>
      <c r="I151" s="20">
        <v>5</v>
      </c>
      <c r="J151" s="20">
        <v>0</v>
      </c>
      <c r="K151" s="20">
        <v>10.5768</v>
      </c>
      <c r="L151" s="20">
        <v>2.6200000000000001E-2</v>
      </c>
      <c r="M151" s="31">
        <v>0</v>
      </c>
      <c r="N151" s="168">
        <f t="shared" si="31"/>
        <v>22.908131838856029</v>
      </c>
    </row>
    <row r="152" spans="1:14" ht="12.75" customHeight="1">
      <c r="A152" s="212"/>
      <c r="B152" s="197" t="s">
        <v>24</v>
      </c>
      <c r="C152" s="23">
        <v>0</v>
      </c>
      <c r="D152" s="23">
        <v>47.854799999999997</v>
      </c>
      <c r="E152" s="23">
        <v>39.994500000000002</v>
      </c>
      <c r="F152" s="12">
        <f>(D152-E152)/E152*100</f>
        <v>19.653452349698071</v>
      </c>
      <c r="G152" s="30">
        <v>164</v>
      </c>
      <c r="H152" s="30">
        <v>299663.05570000003</v>
      </c>
      <c r="I152" s="20">
        <v>7</v>
      </c>
      <c r="J152" s="23">
        <v>1.605</v>
      </c>
      <c r="K152" s="23">
        <v>18.124700000000001</v>
      </c>
      <c r="L152" s="23">
        <v>24.321400000000001</v>
      </c>
      <c r="M152" s="31">
        <f>(K152-L152)/L152*100</f>
        <v>-25.47838529032046</v>
      </c>
      <c r="N152" s="168">
        <f t="shared" si="31"/>
        <v>0.40032104046272249</v>
      </c>
    </row>
    <row r="153" spans="1:14" ht="12.75" customHeight="1">
      <c r="A153" s="212"/>
      <c r="B153" s="197" t="s">
        <v>25</v>
      </c>
      <c r="C153" s="74">
        <v>0</v>
      </c>
      <c r="D153" s="74">
        <v>0</v>
      </c>
      <c r="E153" s="74">
        <v>0</v>
      </c>
      <c r="F153" s="12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1">
        <v>0</v>
      </c>
      <c r="N153" s="168">
        <f t="shared" si="31"/>
        <v>0</v>
      </c>
    </row>
    <row r="154" spans="1:14" ht="12.75" customHeight="1">
      <c r="A154" s="212"/>
      <c r="B154" s="197" t="s">
        <v>26</v>
      </c>
      <c r="C154" s="128">
        <v>0</v>
      </c>
      <c r="D154" s="128">
        <v>25.364999999999998</v>
      </c>
      <c r="E154" s="128">
        <v>18.889600000000002</v>
      </c>
      <c r="F154" s="12">
        <f>(D154-E154)/E154*100</f>
        <v>34.280238861595777</v>
      </c>
      <c r="G154" s="30">
        <v>120</v>
      </c>
      <c r="H154" s="30">
        <v>139818.70000000001</v>
      </c>
      <c r="I154" s="20">
        <v>29</v>
      </c>
      <c r="J154" s="23">
        <v>0.44929999999999998</v>
      </c>
      <c r="K154" s="23">
        <v>5.3083999999999998</v>
      </c>
      <c r="L154" s="23">
        <v>7.5231000000000003</v>
      </c>
      <c r="M154" s="31">
        <f>(K154-L154)/L154*100</f>
        <v>-29.438662253592273</v>
      </c>
      <c r="N154" s="168">
        <f t="shared" si="31"/>
        <v>0.14022744915139862</v>
      </c>
    </row>
    <row r="155" spans="1:14" ht="12.75" customHeight="1">
      <c r="A155" s="212"/>
      <c r="B155" s="197" t="s">
        <v>27</v>
      </c>
      <c r="C155" s="34">
        <v>0</v>
      </c>
      <c r="D155" s="34">
        <v>7.77</v>
      </c>
      <c r="E155" s="34">
        <v>7.2210999999999999</v>
      </c>
      <c r="F155" s="12">
        <f>(D155-E155)/E155*100</f>
        <v>7.6013349766656013</v>
      </c>
      <c r="G155" s="129">
        <v>4</v>
      </c>
      <c r="H155" s="129">
        <v>274.54070000000002</v>
      </c>
      <c r="I155" s="30">
        <v>0</v>
      </c>
      <c r="J155" s="23">
        <v>0</v>
      </c>
      <c r="K155" s="23">
        <v>0</v>
      </c>
      <c r="L155" s="23">
        <v>0</v>
      </c>
      <c r="M155" s="31">
        <v>0</v>
      </c>
      <c r="N155" s="168">
        <f t="shared" si="31"/>
        <v>0.33848094530557626</v>
      </c>
    </row>
    <row r="156" spans="1:14" ht="12.75" customHeight="1">
      <c r="A156" s="212"/>
      <c r="B156" s="14" t="s">
        <v>28</v>
      </c>
      <c r="C156" s="74">
        <v>0</v>
      </c>
      <c r="D156" s="74">
        <v>0</v>
      </c>
      <c r="E156" s="74">
        <v>0</v>
      </c>
      <c r="F156" s="12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1">
        <v>0</v>
      </c>
      <c r="N156" s="168">
        <f t="shared" si="31"/>
        <v>0</v>
      </c>
    </row>
    <row r="157" spans="1:14" ht="12.75" customHeight="1">
      <c r="A157" s="212"/>
      <c r="B157" s="14" t="s">
        <v>29</v>
      </c>
      <c r="C157" s="30">
        <v>0</v>
      </c>
      <c r="D157" s="128">
        <v>0</v>
      </c>
      <c r="E157" s="30">
        <v>0</v>
      </c>
      <c r="F157" s="12">
        <v>0</v>
      </c>
      <c r="G157" s="30">
        <v>0</v>
      </c>
      <c r="H157" s="30">
        <v>0</v>
      </c>
      <c r="I157" s="30">
        <v>0</v>
      </c>
      <c r="J157" s="31">
        <v>0</v>
      </c>
      <c r="K157" s="31">
        <v>0</v>
      </c>
      <c r="L157" s="31">
        <v>0</v>
      </c>
      <c r="M157" s="31">
        <v>0</v>
      </c>
      <c r="N157" s="168">
        <f t="shared" si="31"/>
        <v>0</v>
      </c>
    </row>
    <row r="158" spans="1:14" ht="12.75" customHeight="1">
      <c r="A158" s="212"/>
      <c r="B158" s="14" t="s">
        <v>30</v>
      </c>
      <c r="C158" s="34">
        <v>0</v>
      </c>
      <c r="D158" s="34">
        <v>7.77</v>
      </c>
      <c r="E158" s="34">
        <v>7.2210999999999999</v>
      </c>
      <c r="F158" s="12">
        <f t="shared" ref="F158:F176" si="32">(D158-E158)/E158*100</f>
        <v>7.6013349766656013</v>
      </c>
      <c r="G158" s="129">
        <v>4</v>
      </c>
      <c r="H158" s="129">
        <v>274.54070000000002</v>
      </c>
      <c r="I158" s="129">
        <v>0</v>
      </c>
      <c r="J158" s="129">
        <v>0</v>
      </c>
      <c r="K158" s="129">
        <v>0</v>
      </c>
      <c r="L158" s="129">
        <v>0</v>
      </c>
      <c r="M158" s="31">
        <v>0</v>
      </c>
      <c r="N158" s="168">
        <f t="shared" si="31"/>
        <v>0.58577507693266051</v>
      </c>
    </row>
    <row r="159" spans="1:14" ht="12.75" customHeight="1" thickBot="1">
      <c r="A159" s="213"/>
      <c r="B159" s="15" t="s">
        <v>31</v>
      </c>
      <c r="C159" s="16">
        <f t="shared" ref="C159:L159" si="33">C147+C149+C150+C151+C152+C153+C154+C155</f>
        <v>17.070699999999999</v>
      </c>
      <c r="D159" s="16">
        <f t="shared" si="33"/>
        <v>209.07849999999999</v>
      </c>
      <c r="E159" s="16">
        <f t="shared" si="33"/>
        <v>119.494</v>
      </c>
      <c r="F159" s="17">
        <f t="shared" si="32"/>
        <v>74.969872964332922</v>
      </c>
      <c r="G159" s="16">
        <f t="shared" si="33"/>
        <v>1007</v>
      </c>
      <c r="H159" s="16">
        <f t="shared" si="33"/>
        <v>1457878.0249000001</v>
      </c>
      <c r="I159" s="16">
        <f t="shared" si="33"/>
        <v>57</v>
      </c>
      <c r="J159" s="16">
        <f t="shared" si="33"/>
        <v>2.2037</v>
      </c>
      <c r="K159" s="16">
        <f t="shared" si="33"/>
        <v>67.282499999999999</v>
      </c>
      <c r="L159" s="16">
        <f t="shared" si="33"/>
        <v>104.02420000000001</v>
      </c>
      <c r="M159" s="16">
        <f>(K159-L159)/L159*100</f>
        <v>-35.320338921135665</v>
      </c>
      <c r="N159" s="169">
        <f t="shared" si="31"/>
        <v>0.12795314272507777</v>
      </c>
    </row>
    <row r="160" spans="1:14" ht="14.25" thickTop="1">
      <c r="A160" s="223" t="s">
        <v>40</v>
      </c>
      <c r="B160" s="197" t="s">
        <v>19</v>
      </c>
      <c r="C160" s="29">
        <v>401.35188700000003</v>
      </c>
      <c r="D160" s="29">
        <v>4298.4763659999999</v>
      </c>
      <c r="E160" s="29">
        <v>4445.6701039999998</v>
      </c>
      <c r="F160" s="12">
        <f t="shared" si="32"/>
        <v>-3.3109460341549433</v>
      </c>
      <c r="G160" s="29">
        <v>36900</v>
      </c>
      <c r="H160" s="29">
        <v>4297240.1068169996</v>
      </c>
      <c r="I160" s="30">
        <v>4243</v>
      </c>
      <c r="J160" s="30">
        <v>326.70999999999998</v>
      </c>
      <c r="K160" s="29">
        <v>2862.46</v>
      </c>
      <c r="L160" s="29">
        <v>2177.4299999999998</v>
      </c>
      <c r="M160" s="33">
        <f t="shared" ref="M160:M174" si="34">(K160-L160)/L160*100</f>
        <v>31.460483230230146</v>
      </c>
      <c r="N160" s="168">
        <f t="shared" ref="N160:N172" si="35">D160/D327*100</f>
        <v>4.5194458208793105</v>
      </c>
    </row>
    <row r="161" spans="1:14">
      <c r="A161" s="212"/>
      <c r="B161" s="197" t="s">
        <v>20</v>
      </c>
      <c r="C161" s="29">
        <v>142.411934</v>
      </c>
      <c r="D161" s="29">
        <v>1463.7230529999999</v>
      </c>
      <c r="E161" s="29">
        <v>1370.7492320000001</v>
      </c>
      <c r="F161" s="12">
        <f t="shared" si="32"/>
        <v>6.7827009367968634</v>
      </c>
      <c r="G161" s="29">
        <v>18122</v>
      </c>
      <c r="H161" s="29">
        <v>362440</v>
      </c>
      <c r="I161" s="30">
        <v>2143</v>
      </c>
      <c r="J161" s="30">
        <v>126.44</v>
      </c>
      <c r="K161" s="29">
        <v>992.51</v>
      </c>
      <c r="L161" s="29">
        <v>680.9</v>
      </c>
      <c r="M161" s="33">
        <f t="shared" si="34"/>
        <v>45.764429431634603</v>
      </c>
      <c r="N161" s="168">
        <f t="shared" si="35"/>
        <v>4.8556357270934409</v>
      </c>
    </row>
    <row r="162" spans="1:14">
      <c r="A162" s="212"/>
      <c r="B162" s="197" t="s">
        <v>21</v>
      </c>
      <c r="C162" s="29">
        <v>5.658474</v>
      </c>
      <c r="D162" s="29">
        <v>242.67871</v>
      </c>
      <c r="E162" s="29">
        <v>242.67247200000003</v>
      </c>
      <c r="F162" s="12">
        <f t="shared" si="32"/>
        <v>2.5705429002955758E-3</v>
      </c>
      <c r="G162" s="29">
        <v>108</v>
      </c>
      <c r="H162" s="29">
        <v>509928.13243500004</v>
      </c>
      <c r="I162" s="30">
        <v>20</v>
      </c>
      <c r="J162" s="30">
        <v>0</v>
      </c>
      <c r="K162" s="29">
        <v>19.27</v>
      </c>
      <c r="L162" s="29">
        <v>9.5299999999999994</v>
      </c>
      <c r="M162" s="33">
        <f t="shared" si="34"/>
        <v>102.20356768100736</v>
      </c>
      <c r="N162" s="168">
        <f t="shared" si="35"/>
        <v>5.1792319582454871</v>
      </c>
    </row>
    <row r="163" spans="1:14">
      <c r="A163" s="212"/>
      <c r="B163" s="197" t="s">
        <v>22</v>
      </c>
      <c r="C163" s="29">
        <v>15.203307000000001</v>
      </c>
      <c r="D163" s="29">
        <v>254.58882400000002</v>
      </c>
      <c r="E163" s="29">
        <v>286.37368900000001</v>
      </c>
      <c r="F163" s="12">
        <f t="shared" si="32"/>
        <v>-11.099087039382306</v>
      </c>
      <c r="G163" s="29">
        <v>12980</v>
      </c>
      <c r="H163" s="29">
        <v>587996.42000000004</v>
      </c>
      <c r="I163" s="30">
        <v>740</v>
      </c>
      <c r="J163" s="30">
        <v>5.16</v>
      </c>
      <c r="K163" s="29">
        <v>109.99</v>
      </c>
      <c r="L163" s="29">
        <v>131.68</v>
      </c>
      <c r="M163" s="33">
        <f t="shared" si="34"/>
        <v>-16.471749696233299</v>
      </c>
      <c r="N163" s="168">
        <f t="shared" si="35"/>
        <v>6.556095021481136</v>
      </c>
    </row>
    <row r="164" spans="1:14">
      <c r="A164" s="212"/>
      <c r="B164" s="197" t="s">
        <v>23</v>
      </c>
      <c r="C164" s="29">
        <v>2.8299999999999999E-2</v>
      </c>
      <c r="D164" s="29">
        <v>7.8472539999999995</v>
      </c>
      <c r="E164" s="29">
        <v>13.999912</v>
      </c>
      <c r="F164" s="12">
        <f t="shared" si="32"/>
        <v>-43.947833386381291</v>
      </c>
      <c r="G164" s="29">
        <v>69</v>
      </c>
      <c r="H164" s="29">
        <v>3708.05</v>
      </c>
      <c r="I164" s="30">
        <v>1</v>
      </c>
      <c r="J164" s="30">
        <v>0</v>
      </c>
      <c r="K164" s="30">
        <v>0</v>
      </c>
      <c r="L164" s="30">
        <v>0</v>
      </c>
      <c r="M164" s="33">
        <v>0</v>
      </c>
      <c r="N164" s="168">
        <f t="shared" si="35"/>
        <v>1.7222588017109957</v>
      </c>
    </row>
    <row r="165" spans="1:14">
      <c r="A165" s="212"/>
      <c r="B165" s="197" t="s">
        <v>24</v>
      </c>
      <c r="C165" s="29">
        <v>20.806207000000001</v>
      </c>
      <c r="D165" s="29">
        <v>315.17398800000001</v>
      </c>
      <c r="E165" s="29">
        <v>457.33287300000006</v>
      </c>
      <c r="F165" s="12">
        <f t="shared" si="32"/>
        <v>-31.084335588533136</v>
      </c>
      <c r="G165" s="29">
        <v>521</v>
      </c>
      <c r="H165" s="29">
        <v>749578.22918599995</v>
      </c>
      <c r="I165" s="30">
        <v>345</v>
      </c>
      <c r="J165" s="30">
        <v>10.3</v>
      </c>
      <c r="K165" s="29">
        <v>271.86</v>
      </c>
      <c r="L165" s="29">
        <v>117.22</v>
      </c>
      <c r="M165" s="33">
        <f t="shared" si="34"/>
        <v>131.92288005459821</v>
      </c>
      <c r="N165" s="168">
        <f t="shared" si="35"/>
        <v>2.6365334052790028</v>
      </c>
    </row>
    <row r="166" spans="1:14">
      <c r="A166" s="212"/>
      <c r="B166" s="197" t="s">
        <v>25</v>
      </c>
      <c r="C166" s="29">
        <v>0</v>
      </c>
      <c r="D166" s="29">
        <v>119.42254399999999</v>
      </c>
      <c r="E166" s="29">
        <v>115.56498500000001</v>
      </c>
      <c r="F166" s="12">
        <f t="shared" si="32"/>
        <v>3.3379998275429021</v>
      </c>
      <c r="G166" s="29">
        <v>33</v>
      </c>
      <c r="H166" s="29">
        <v>3898.6439999999998</v>
      </c>
      <c r="I166" s="130">
        <v>1</v>
      </c>
      <c r="J166" s="30"/>
      <c r="K166" s="29">
        <v>0.05</v>
      </c>
      <c r="L166" s="29">
        <v>185.24</v>
      </c>
      <c r="M166" s="33">
        <v>0</v>
      </c>
      <c r="N166" s="168">
        <f t="shared" si="35"/>
        <v>0.44347047458508648</v>
      </c>
    </row>
    <row r="167" spans="1:14">
      <c r="A167" s="212"/>
      <c r="B167" s="197" t="s">
        <v>26</v>
      </c>
      <c r="C167" s="29">
        <v>45.577484000000005</v>
      </c>
      <c r="D167" s="29">
        <v>3571.524692</v>
      </c>
      <c r="E167" s="29">
        <v>1083.873587</v>
      </c>
      <c r="F167" s="12">
        <f t="shared" si="32"/>
        <v>229.51487468990237</v>
      </c>
      <c r="G167" s="29">
        <v>16865</v>
      </c>
      <c r="H167" s="29">
        <v>9930847.3866509981</v>
      </c>
      <c r="I167" s="30">
        <v>7945</v>
      </c>
      <c r="J167" s="30">
        <v>553.08000000000004</v>
      </c>
      <c r="K167" s="29">
        <v>1842.02</v>
      </c>
      <c r="L167" s="29">
        <v>112.05</v>
      </c>
      <c r="M167" s="33">
        <f t="shared" si="34"/>
        <v>1543.9268183846498</v>
      </c>
      <c r="N167" s="168">
        <f t="shared" si="35"/>
        <v>19.744758412789064</v>
      </c>
    </row>
    <row r="168" spans="1:14">
      <c r="A168" s="212"/>
      <c r="B168" s="197" t="s">
        <v>27</v>
      </c>
      <c r="C168" s="29">
        <v>4.0524810000000002</v>
      </c>
      <c r="D168" s="29">
        <v>40.053111999999999</v>
      </c>
      <c r="E168" s="29">
        <v>13.676119</v>
      </c>
      <c r="F168" s="12">
        <f t="shared" si="32"/>
        <v>192.86899302353245</v>
      </c>
      <c r="G168" s="29">
        <v>82</v>
      </c>
      <c r="H168" s="29">
        <v>13109.718752000001</v>
      </c>
      <c r="I168" s="30">
        <v>0</v>
      </c>
      <c r="J168" s="30">
        <v>0</v>
      </c>
      <c r="K168" s="30">
        <v>0</v>
      </c>
      <c r="L168" s="30">
        <v>0</v>
      </c>
      <c r="M168" s="33">
        <v>0</v>
      </c>
      <c r="N168" s="168">
        <f t="shared" si="35"/>
        <v>1.7448153426242108</v>
      </c>
    </row>
    <row r="169" spans="1:14">
      <c r="A169" s="212"/>
      <c r="B169" s="14" t="s">
        <v>28</v>
      </c>
      <c r="C169" s="29">
        <v>0</v>
      </c>
      <c r="D169" s="29">
        <v>0.60424500000000003</v>
      </c>
      <c r="E169" s="29">
        <v>0.60424500000000003</v>
      </c>
      <c r="F169" s="12">
        <f t="shared" si="32"/>
        <v>0</v>
      </c>
      <c r="G169" s="29">
        <v>1</v>
      </c>
      <c r="H169" s="29">
        <v>160</v>
      </c>
      <c r="I169" s="30">
        <v>0</v>
      </c>
      <c r="J169" s="30">
        <v>0</v>
      </c>
      <c r="K169" s="30">
        <v>0</v>
      </c>
      <c r="L169" s="29">
        <v>11.45</v>
      </c>
      <c r="M169" s="33">
        <v>0</v>
      </c>
      <c r="N169" s="168">
        <f t="shared" si="35"/>
        <v>0.19449716190000152</v>
      </c>
    </row>
    <row r="170" spans="1:14">
      <c r="A170" s="212"/>
      <c r="B170" s="14" t="s">
        <v>29</v>
      </c>
      <c r="C170" s="29">
        <v>0</v>
      </c>
      <c r="D170" s="29">
        <v>5.8767899999999997</v>
      </c>
      <c r="E170" s="29">
        <v>3.1624460000000001</v>
      </c>
      <c r="F170" s="12">
        <f t="shared" si="32"/>
        <v>85.830524853230685</v>
      </c>
      <c r="G170" s="29">
        <v>17</v>
      </c>
      <c r="H170" s="29">
        <v>1904.4094070000001</v>
      </c>
      <c r="I170" s="30">
        <v>0</v>
      </c>
      <c r="J170" s="30">
        <v>0</v>
      </c>
      <c r="K170" s="30">
        <v>0</v>
      </c>
      <c r="L170" s="30">
        <v>0</v>
      </c>
      <c r="M170" s="33">
        <v>0</v>
      </c>
      <c r="N170" s="168">
        <f t="shared" si="35"/>
        <v>2.2529839878306146</v>
      </c>
    </row>
    <row r="171" spans="1:14">
      <c r="A171" s="212"/>
      <c r="B171" s="14" t="s">
        <v>30</v>
      </c>
      <c r="C171" s="34">
        <v>2.999282</v>
      </c>
      <c r="D171" s="34">
        <v>28.759928000000002</v>
      </c>
      <c r="E171" s="34">
        <v>7.1565100000000008</v>
      </c>
      <c r="F171" s="12">
        <f t="shared" si="32"/>
        <v>301.87085604575412</v>
      </c>
      <c r="G171" s="41">
        <v>27</v>
      </c>
      <c r="H171" s="41">
        <v>2302.8793449999998</v>
      </c>
      <c r="I171" s="30">
        <v>0</v>
      </c>
      <c r="J171" s="30">
        <v>0</v>
      </c>
      <c r="K171" s="30">
        <v>0</v>
      </c>
      <c r="L171" s="30">
        <v>0</v>
      </c>
      <c r="M171" s="33">
        <v>0</v>
      </c>
      <c r="N171" s="168">
        <f t="shared" si="35"/>
        <v>2.1681916392249394</v>
      </c>
    </row>
    <row r="172" spans="1:14" ht="14.25" thickBot="1">
      <c r="A172" s="213"/>
      <c r="B172" s="15" t="s">
        <v>31</v>
      </c>
      <c r="C172" s="16">
        <f t="shared" ref="C172:L172" si="36">C160+C162+C163+C164+C165+C166+C167+C168</f>
        <v>492.67814000000004</v>
      </c>
      <c r="D172" s="16">
        <f t="shared" si="36"/>
        <v>8849.7654899999998</v>
      </c>
      <c r="E172" s="16">
        <f t="shared" si="36"/>
        <v>6659.1637410000003</v>
      </c>
      <c r="F172" s="17">
        <f t="shared" si="32"/>
        <v>32.896048726247997</v>
      </c>
      <c r="G172" s="16">
        <f t="shared" si="36"/>
        <v>67558</v>
      </c>
      <c r="H172" s="16">
        <f t="shared" si="36"/>
        <v>16096306.687840998</v>
      </c>
      <c r="I172" s="16">
        <f>I160+I162+I163+I164+I165+I166+I167+I168</f>
        <v>13295</v>
      </c>
      <c r="J172" s="16">
        <f t="shared" si="36"/>
        <v>895.25</v>
      </c>
      <c r="K172" s="16">
        <f t="shared" si="36"/>
        <v>5105.6499999999996</v>
      </c>
      <c r="L172" s="16">
        <f t="shared" si="36"/>
        <v>2733.1499999999996</v>
      </c>
      <c r="M172" s="16">
        <f t="shared" si="34"/>
        <v>86.804602747745292</v>
      </c>
      <c r="N172" s="169">
        <f t="shared" si="35"/>
        <v>5.4159337608861646</v>
      </c>
    </row>
    <row r="173" spans="1:14" ht="14.25" thickTop="1">
      <c r="A173" s="223" t="s">
        <v>41</v>
      </c>
      <c r="B173" s="18" t="s">
        <v>19</v>
      </c>
      <c r="C173" s="203">
        <v>131.61000000000001</v>
      </c>
      <c r="D173" s="204">
        <v>1492.4</v>
      </c>
      <c r="E173" s="204">
        <v>1359.22</v>
      </c>
      <c r="F173" s="205">
        <f t="shared" si="32"/>
        <v>9.7982666529333038</v>
      </c>
      <c r="G173" s="203">
        <v>14605</v>
      </c>
      <c r="H173" s="203">
        <v>1264630.8500000001</v>
      </c>
      <c r="I173" s="203">
        <v>2830</v>
      </c>
      <c r="J173" s="203">
        <v>128.56</v>
      </c>
      <c r="K173" s="204">
        <v>1026.46</v>
      </c>
      <c r="L173" s="204">
        <v>443.59</v>
      </c>
      <c r="M173" s="111">
        <f t="shared" si="34"/>
        <v>131.39836335354721</v>
      </c>
      <c r="N173" s="170">
        <f t="shared" ref="N173:N185" si="37">D173/D327*100</f>
        <v>1.5691190014281178</v>
      </c>
    </row>
    <row r="174" spans="1:14">
      <c r="A174" s="212"/>
      <c r="B174" s="197" t="s">
        <v>20</v>
      </c>
      <c r="C174" s="72">
        <v>53.88</v>
      </c>
      <c r="D174" s="107">
        <v>632.35</v>
      </c>
      <c r="E174" s="107">
        <v>606.29</v>
      </c>
      <c r="F174" s="12">
        <f t="shared" si="32"/>
        <v>4.2982731036302857</v>
      </c>
      <c r="G174" s="72">
        <v>7840</v>
      </c>
      <c r="H174" s="72">
        <v>156480</v>
      </c>
      <c r="I174" s="72">
        <v>1398</v>
      </c>
      <c r="J174" s="72">
        <v>57.7</v>
      </c>
      <c r="K174" s="107">
        <v>569.61</v>
      </c>
      <c r="L174" s="107">
        <v>272.26</v>
      </c>
      <c r="M174" s="31">
        <f t="shared" si="34"/>
        <v>109.21545581429517</v>
      </c>
      <c r="N174" s="168">
        <f t="shared" si="37"/>
        <v>2.0977064245414585</v>
      </c>
    </row>
    <row r="175" spans="1:14">
      <c r="A175" s="212"/>
      <c r="B175" s="197" t="s">
        <v>21</v>
      </c>
      <c r="C175" s="72">
        <v>3.49</v>
      </c>
      <c r="D175" s="107">
        <v>75.89</v>
      </c>
      <c r="E175" s="107">
        <v>65.569999999999993</v>
      </c>
      <c r="F175" s="12">
        <f t="shared" si="32"/>
        <v>15.738904987036767</v>
      </c>
      <c r="G175" s="72">
        <v>29</v>
      </c>
      <c r="H175" s="72">
        <v>83388.08</v>
      </c>
      <c r="I175" s="107">
        <v>2</v>
      </c>
      <c r="J175" s="72">
        <v>22</v>
      </c>
      <c r="K175" s="72">
        <v>22.76</v>
      </c>
      <c r="L175" s="72">
        <v>0</v>
      </c>
      <c r="M175" s="31">
        <v>0</v>
      </c>
      <c r="N175" s="168">
        <f t="shared" si="37"/>
        <v>1.6196390417241382</v>
      </c>
    </row>
    <row r="176" spans="1:14">
      <c r="A176" s="212"/>
      <c r="B176" s="197" t="s">
        <v>22</v>
      </c>
      <c r="C176" s="72">
        <v>0</v>
      </c>
      <c r="D176" s="107">
        <v>0.14000000000000001</v>
      </c>
      <c r="E176" s="107">
        <v>0.01</v>
      </c>
      <c r="F176" s="12">
        <f t="shared" si="32"/>
        <v>1300</v>
      </c>
      <c r="G176" s="72">
        <v>65</v>
      </c>
      <c r="H176" s="72">
        <v>498.42</v>
      </c>
      <c r="I176" s="72">
        <v>0</v>
      </c>
      <c r="J176" s="72">
        <v>0</v>
      </c>
      <c r="K176" s="72">
        <v>0</v>
      </c>
      <c r="L176" s="107">
        <v>0</v>
      </c>
      <c r="M176" s="31">
        <v>0</v>
      </c>
      <c r="N176" s="168">
        <f t="shared" si="37"/>
        <v>3.6052380013639525E-3</v>
      </c>
    </row>
    <row r="177" spans="1:14">
      <c r="A177" s="212"/>
      <c r="B177" s="197" t="s">
        <v>23</v>
      </c>
      <c r="C177" s="72">
        <v>0</v>
      </c>
      <c r="D177" s="72">
        <v>0</v>
      </c>
      <c r="E177" s="72">
        <v>0</v>
      </c>
      <c r="F177" s="1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31">
        <v>0</v>
      </c>
      <c r="N177" s="168">
        <f t="shared" si="37"/>
        <v>0</v>
      </c>
    </row>
    <row r="178" spans="1:14">
      <c r="A178" s="212"/>
      <c r="B178" s="197" t="s">
        <v>24</v>
      </c>
      <c r="C178" s="72">
        <v>4.66</v>
      </c>
      <c r="D178" s="107">
        <v>47.28</v>
      </c>
      <c r="E178" s="107">
        <v>39.5</v>
      </c>
      <c r="F178" s="12">
        <f>(D178-E178)/E178*100</f>
        <v>19.696202531645575</v>
      </c>
      <c r="G178" s="72">
        <v>84</v>
      </c>
      <c r="H178" s="72">
        <v>60534.13</v>
      </c>
      <c r="I178" s="107">
        <v>33</v>
      </c>
      <c r="J178" s="72">
        <v>2.85</v>
      </c>
      <c r="K178" s="107">
        <v>38.71</v>
      </c>
      <c r="L178" s="107">
        <v>6.83</v>
      </c>
      <c r="M178" s="31">
        <f>(K178-L178)/L178*100</f>
        <v>466.76427525622256</v>
      </c>
      <c r="N178" s="168">
        <f t="shared" si="37"/>
        <v>0.39551265062391899</v>
      </c>
    </row>
    <row r="179" spans="1:14">
      <c r="A179" s="212"/>
      <c r="B179" s="197" t="s">
        <v>25</v>
      </c>
      <c r="C179" s="72">
        <v>0</v>
      </c>
      <c r="D179" s="72">
        <v>0</v>
      </c>
      <c r="E179" s="72">
        <v>0</v>
      </c>
      <c r="F179" s="1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31">
        <v>0</v>
      </c>
      <c r="N179" s="168">
        <f t="shared" si="37"/>
        <v>0</v>
      </c>
    </row>
    <row r="180" spans="1:14">
      <c r="A180" s="212"/>
      <c r="B180" s="197" t="s">
        <v>26</v>
      </c>
      <c r="C180" s="72">
        <v>1.67</v>
      </c>
      <c r="D180" s="107">
        <v>48.43</v>
      </c>
      <c r="E180" s="107">
        <v>81.25</v>
      </c>
      <c r="F180" s="12">
        <f>(D180-E180)/E180*100</f>
        <v>-40.393846153846155</v>
      </c>
      <c r="G180" s="72">
        <v>1027</v>
      </c>
      <c r="H180" s="72">
        <v>143380.26</v>
      </c>
      <c r="I180" s="107">
        <v>39</v>
      </c>
      <c r="J180" s="72">
        <v>1.1499999999999999</v>
      </c>
      <c r="K180" s="72">
        <v>9.58</v>
      </c>
      <c r="L180" s="107">
        <v>21.15</v>
      </c>
      <c r="M180" s="31">
        <f>(K180-L180)/L180*100</f>
        <v>-54.704491725768321</v>
      </c>
      <c r="N180" s="168">
        <f t="shared" si="37"/>
        <v>0.2677396161010146</v>
      </c>
    </row>
    <row r="181" spans="1:14">
      <c r="A181" s="212"/>
      <c r="B181" s="197" t="s">
        <v>27</v>
      </c>
      <c r="C181" s="72">
        <v>0</v>
      </c>
      <c r="D181" s="72">
        <v>0</v>
      </c>
      <c r="E181" s="72">
        <v>0</v>
      </c>
      <c r="F181" s="1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31">
        <v>0</v>
      </c>
      <c r="N181" s="168">
        <f t="shared" si="37"/>
        <v>0</v>
      </c>
    </row>
    <row r="182" spans="1:14">
      <c r="A182" s="212"/>
      <c r="B182" s="14" t="s">
        <v>28</v>
      </c>
      <c r="C182" s="72">
        <v>0</v>
      </c>
      <c r="D182" s="72">
        <v>0</v>
      </c>
      <c r="E182" s="72">
        <v>0</v>
      </c>
      <c r="F182" s="1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31">
        <v>0</v>
      </c>
      <c r="N182" s="168">
        <f t="shared" si="37"/>
        <v>0</v>
      </c>
    </row>
    <row r="183" spans="1:14">
      <c r="A183" s="212"/>
      <c r="B183" s="14" t="s">
        <v>29</v>
      </c>
      <c r="C183" s="72">
        <v>0</v>
      </c>
      <c r="D183" s="72">
        <v>0</v>
      </c>
      <c r="E183" s="72">
        <v>0</v>
      </c>
      <c r="F183" s="1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31">
        <v>0</v>
      </c>
      <c r="N183" s="168">
        <f t="shared" si="37"/>
        <v>0</v>
      </c>
    </row>
    <row r="184" spans="1:14">
      <c r="A184" s="212"/>
      <c r="B184" s="14" t="s">
        <v>30</v>
      </c>
      <c r="C184" s="72">
        <v>0</v>
      </c>
      <c r="D184" s="72">
        <v>0</v>
      </c>
      <c r="E184" s="72">
        <v>0</v>
      </c>
      <c r="F184" s="1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31">
        <v>0</v>
      </c>
      <c r="N184" s="168">
        <f t="shared" si="37"/>
        <v>0</v>
      </c>
    </row>
    <row r="185" spans="1:14" ht="14.25" thickBot="1">
      <c r="A185" s="214"/>
      <c r="B185" s="35" t="s">
        <v>31</v>
      </c>
      <c r="C185" s="36">
        <f t="shared" ref="C185:L185" si="38">C173+C175+C176+C177+C178+C179+C180+C181</f>
        <v>141.43</v>
      </c>
      <c r="D185" s="36">
        <f>D173+D175+D176+D177+D178+D179+D180+D181</f>
        <v>1664.1400000000003</v>
      </c>
      <c r="E185" s="36">
        <f t="shared" si="38"/>
        <v>1545.55</v>
      </c>
      <c r="F185" s="206">
        <f>(D185-E185)/E185*100</f>
        <v>7.6729966678528925</v>
      </c>
      <c r="G185" s="36">
        <f t="shared" si="38"/>
        <v>15810</v>
      </c>
      <c r="H185" s="36">
        <f t="shared" si="38"/>
        <v>1552431.74</v>
      </c>
      <c r="I185" s="36">
        <f t="shared" si="38"/>
        <v>2904</v>
      </c>
      <c r="J185" s="36">
        <f t="shared" si="38"/>
        <v>154.56</v>
      </c>
      <c r="K185" s="36">
        <f>K173+K175+K176+K177+K178+K179+K180+K181</f>
        <v>1097.51</v>
      </c>
      <c r="L185" s="36">
        <f t="shared" si="38"/>
        <v>471.56999999999994</v>
      </c>
      <c r="M185" s="36">
        <f>(K185-L185)/L185*100</f>
        <v>132.7353309158768</v>
      </c>
      <c r="N185" s="207">
        <f t="shared" si="37"/>
        <v>1.018430603503043</v>
      </c>
    </row>
    <row r="186" spans="1:14">
      <c r="A186" s="62"/>
      <c r="N186" s="171"/>
    </row>
    <row r="187" spans="1:14">
      <c r="A187" s="62"/>
      <c r="N187" s="171"/>
    </row>
    <row r="188" spans="1:14">
      <c r="A188" s="62"/>
      <c r="N188" s="171"/>
    </row>
    <row r="189" spans="1:14" s="57" customFormat="1" ht="18.75">
      <c r="A189" s="224" t="str">
        <f>A1</f>
        <v>2023年1-11月丹东市财产保险业务统计表</v>
      </c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</row>
    <row r="190" spans="1:14" s="57" customFormat="1" ht="14.25" thickBot="1">
      <c r="A190" s="63"/>
      <c r="B190" s="59" t="s">
        <v>0</v>
      </c>
      <c r="C190" s="58"/>
      <c r="D190" s="58"/>
      <c r="F190" s="154"/>
      <c r="G190" s="73" t="str">
        <f>G2</f>
        <v>（2023年11月）</v>
      </c>
      <c r="H190" s="58"/>
      <c r="I190" s="58"/>
      <c r="J190" s="58"/>
      <c r="K190" s="58"/>
      <c r="L190" s="59" t="s">
        <v>1</v>
      </c>
      <c r="N190" s="154"/>
    </row>
    <row r="191" spans="1:14" ht="13.5" customHeight="1">
      <c r="A191" s="211" t="s">
        <v>116</v>
      </c>
      <c r="B191" s="164" t="s">
        <v>3</v>
      </c>
      <c r="C191" s="216" t="s">
        <v>4</v>
      </c>
      <c r="D191" s="216"/>
      <c r="E191" s="216"/>
      <c r="F191" s="217"/>
      <c r="G191" s="216" t="s">
        <v>5</v>
      </c>
      <c r="H191" s="216"/>
      <c r="I191" s="216" t="s">
        <v>6</v>
      </c>
      <c r="J191" s="216"/>
      <c r="K191" s="216"/>
      <c r="L191" s="216"/>
      <c r="M191" s="216"/>
      <c r="N191" s="219" t="s">
        <v>7</v>
      </c>
    </row>
    <row r="192" spans="1:14">
      <c r="A192" s="212"/>
      <c r="B192" s="58" t="s">
        <v>8</v>
      </c>
      <c r="C192" s="218" t="s">
        <v>9</v>
      </c>
      <c r="D192" s="218" t="s">
        <v>10</v>
      </c>
      <c r="E192" s="218" t="s">
        <v>11</v>
      </c>
      <c r="F192" s="195" t="s">
        <v>12</v>
      </c>
      <c r="G192" s="218" t="s">
        <v>13</v>
      </c>
      <c r="H192" s="218" t="s">
        <v>14</v>
      </c>
      <c r="I192" s="197" t="s">
        <v>13</v>
      </c>
      <c r="J192" s="218" t="s">
        <v>15</v>
      </c>
      <c r="K192" s="218"/>
      <c r="L192" s="218"/>
      <c r="M192" s="198" t="s">
        <v>12</v>
      </c>
      <c r="N192" s="220"/>
    </row>
    <row r="193" spans="1:14">
      <c r="A193" s="222"/>
      <c r="B193" s="165" t="s">
        <v>16</v>
      </c>
      <c r="C193" s="218"/>
      <c r="D193" s="218"/>
      <c r="E193" s="218"/>
      <c r="F193" s="196" t="s">
        <v>17</v>
      </c>
      <c r="G193" s="218"/>
      <c r="H193" s="218"/>
      <c r="I193" s="33" t="s">
        <v>18</v>
      </c>
      <c r="J193" s="197" t="s">
        <v>9</v>
      </c>
      <c r="K193" s="197" t="s">
        <v>10</v>
      </c>
      <c r="L193" s="197" t="s">
        <v>11</v>
      </c>
      <c r="M193" s="199" t="s">
        <v>17</v>
      </c>
      <c r="N193" s="194" t="s">
        <v>17</v>
      </c>
    </row>
    <row r="194" spans="1:14" ht="15" customHeight="1">
      <c r="A194" s="221" t="s">
        <v>42</v>
      </c>
      <c r="B194" s="197" t="s">
        <v>19</v>
      </c>
      <c r="C194" s="197">
        <v>272.33759199999997</v>
      </c>
      <c r="D194" s="32">
        <v>2842.2055129999999</v>
      </c>
      <c r="E194" s="32">
        <v>2664.728963</v>
      </c>
      <c r="F194" s="155">
        <f t="shared" ref="F194:F202" si="39">(D194-E194)/E194*100</f>
        <v>6.6602101926416397</v>
      </c>
      <c r="G194" s="32">
        <v>23573</v>
      </c>
      <c r="H194" s="31">
        <v>2401174.1166929998</v>
      </c>
      <c r="I194" s="31">
        <v>3377</v>
      </c>
      <c r="J194" s="31">
        <v>115.458192</v>
      </c>
      <c r="K194" s="31">
        <v>1298.176811</v>
      </c>
      <c r="L194" s="31">
        <v>789.178359</v>
      </c>
      <c r="M194" s="31">
        <f t="shared" ref="M194:M206" si="40">(K194-L194)/L194*100</f>
        <v>64.497264299666384</v>
      </c>
      <c r="N194" s="168">
        <f t="shared" ref="N194:N206" si="41">D194/D327*100</f>
        <v>2.988313238013971</v>
      </c>
    </row>
    <row r="195" spans="1:14" ht="15" customHeight="1">
      <c r="A195" s="212"/>
      <c r="B195" s="197" t="s">
        <v>20</v>
      </c>
      <c r="C195" s="197">
        <v>99.260624000000007</v>
      </c>
      <c r="D195" s="32">
        <v>1073.694978</v>
      </c>
      <c r="E195" s="32">
        <v>1010.853965</v>
      </c>
      <c r="F195" s="155">
        <f t="shared" si="39"/>
        <v>6.2166262561971521</v>
      </c>
      <c r="G195" s="32">
        <v>12322</v>
      </c>
      <c r="H195" s="31">
        <v>246440</v>
      </c>
      <c r="I195" s="31">
        <v>1609</v>
      </c>
      <c r="J195" s="31">
        <v>57.795676999999998</v>
      </c>
      <c r="K195" s="31">
        <v>594.34519</v>
      </c>
      <c r="L195" s="31">
        <v>352.07402200000001</v>
      </c>
      <c r="M195" s="31">
        <f t="shared" si="40"/>
        <v>68.812565784816698</v>
      </c>
      <c r="N195" s="168">
        <f t="shared" si="41"/>
        <v>3.5617883345433698</v>
      </c>
    </row>
    <row r="196" spans="1:14" ht="15" customHeight="1">
      <c r="A196" s="212"/>
      <c r="B196" s="197" t="s">
        <v>21</v>
      </c>
      <c r="C196" s="197">
        <v>1.31227</v>
      </c>
      <c r="D196" s="32">
        <v>54.233620999999999</v>
      </c>
      <c r="E196" s="32">
        <v>77.892224999999996</v>
      </c>
      <c r="F196" s="155">
        <f t="shared" si="39"/>
        <v>-30.373511605298216</v>
      </c>
      <c r="G196" s="32">
        <v>903</v>
      </c>
      <c r="H196" s="31">
        <v>68252.250807999997</v>
      </c>
      <c r="I196" s="31">
        <v>7</v>
      </c>
      <c r="J196" s="31">
        <v>0</v>
      </c>
      <c r="K196" s="31">
        <v>4.4217519999999997</v>
      </c>
      <c r="L196" s="31">
        <v>450.9067</v>
      </c>
      <c r="M196" s="31">
        <f t="shared" si="40"/>
        <v>-99.019364316387396</v>
      </c>
      <c r="N196" s="168">
        <f t="shared" si="41"/>
        <v>1.1574501244652802</v>
      </c>
    </row>
    <row r="197" spans="1:14" ht="15" customHeight="1">
      <c r="A197" s="212"/>
      <c r="B197" s="197" t="s">
        <v>22</v>
      </c>
      <c r="C197" s="197">
        <v>2.8307979999999899</v>
      </c>
      <c r="D197" s="32">
        <v>74.255799999999994</v>
      </c>
      <c r="E197" s="32">
        <v>76.317991000000006</v>
      </c>
      <c r="F197" s="155">
        <f t="shared" si="39"/>
        <v>-2.7021033611851921</v>
      </c>
      <c r="G197" s="32">
        <v>1184</v>
      </c>
      <c r="H197" s="31">
        <v>724985.37247099995</v>
      </c>
      <c r="I197" s="31">
        <v>323</v>
      </c>
      <c r="J197" s="31">
        <v>3.4942709999999999</v>
      </c>
      <c r="K197" s="31">
        <v>41.768259999999998</v>
      </c>
      <c r="L197" s="31">
        <v>27.627400000000002</v>
      </c>
      <c r="M197" s="31">
        <f t="shared" si="40"/>
        <v>51.184186713190513</v>
      </c>
      <c r="N197" s="168">
        <f t="shared" si="41"/>
        <v>1.9122130855834381</v>
      </c>
    </row>
    <row r="198" spans="1:14" ht="15" customHeight="1">
      <c r="A198" s="212"/>
      <c r="B198" s="197" t="s">
        <v>23</v>
      </c>
      <c r="C198" s="197">
        <v>0.113320000000001</v>
      </c>
      <c r="D198" s="32">
        <v>5.5849200000000003</v>
      </c>
      <c r="E198" s="32">
        <v>2.377354</v>
      </c>
      <c r="F198" s="155">
        <f t="shared" si="39"/>
        <v>134.92168183619268</v>
      </c>
      <c r="G198" s="32">
        <v>46</v>
      </c>
      <c r="H198" s="31">
        <v>38320</v>
      </c>
      <c r="I198" s="31">
        <v>1</v>
      </c>
      <c r="J198" s="31">
        <v>0</v>
      </c>
      <c r="K198" s="31">
        <v>0</v>
      </c>
      <c r="L198" s="31">
        <v>0</v>
      </c>
      <c r="M198" s="31">
        <v>0</v>
      </c>
      <c r="N198" s="168">
        <f t="shared" si="41"/>
        <v>1.2257380259198665</v>
      </c>
    </row>
    <row r="199" spans="1:14" ht="15" customHeight="1">
      <c r="A199" s="212"/>
      <c r="B199" s="197" t="s">
        <v>24</v>
      </c>
      <c r="C199" s="197">
        <v>14.817622</v>
      </c>
      <c r="D199" s="32">
        <v>264.69388300000003</v>
      </c>
      <c r="E199" s="32">
        <v>227.40812399999999</v>
      </c>
      <c r="F199" s="155">
        <f t="shared" si="39"/>
        <v>16.395966135317156</v>
      </c>
      <c r="G199" s="32">
        <v>1007</v>
      </c>
      <c r="H199" s="31">
        <v>468832.745681</v>
      </c>
      <c r="I199" s="31">
        <v>76</v>
      </c>
      <c r="J199" s="31">
        <v>11.6501</v>
      </c>
      <c r="K199" s="31">
        <v>84.450231000000002</v>
      </c>
      <c r="L199" s="31">
        <v>19.685721999999998</v>
      </c>
      <c r="M199" s="31">
        <f t="shared" si="40"/>
        <v>328.99229705671962</v>
      </c>
      <c r="N199" s="168">
        <f t="shared" si="41"/>
        <v>2.2142508305682638</v>
      </c>
    </row>
    <row r="200" spans="1:14" ht="15" customHeight="1">
      <c r="A200" s="212"/>
      <c r="B200" s="197" t="s">
        <v>25</v>
      </c>
      <c r="C200" s="197">
        <v>0</v>
      </c>
      <c r="D200" s="32">
        <v>47.786045000000001</v>
      </c>
      <c r="E200" s="32">
        <v>39.241988999999997</v>
      </c>
      <c r="F200" s="155">
        <f t="shared" si="39"/>
        <v>21.77273939911661</v>
      </c>
      <c r="G200" s="32">
        <v>59</v>
      </c>
      <c r="H200" s="31">
        <v>1362.3904</v>
      </c>
      <c r="I200" s="31">
        <v>62</v>
      </c>
      <c r="J200" s="31">
        <v>30.192696000000002</v>
      </c>
      <c r="K200" s="31">
        <v>46.502696</v>
      </c>
      <c r="L200" s="33">
        <v>8.4003180000000004</v>
      </c>
      <c r="M200" s="31">
        <v>0</v>
      </c>
      <c r="N200" s="168">
        <f t="shared" si="41"/>
        <v>0.1774514203507028</v>
      </c>
    </row>
    <row r="201" spans="1:14" ht="15" customHeight="1">
      <c r="A201" s="212"/>
      <c r="B201" s="197" t="s">
        <v>26</v>
      </c>
      <c r="C201" s="197">
        <v>32.664700000000003</v>
      </c>
      <c r="D201" s="32">
        <v>426.0806</v>
      </c>
      <c r="E201" s="32">
        <v>383</v>
      </c>
      <c r="F201" s="155">
        <f t="shared" si="39"/>
        <v>11.248198433420367</v>
      </c>
      <c r="G201" s="32">
        <v>10553</v>
      </c>
      <c r="H201" s="31">
        <v>3046911.4602000001</v>
      </c>
      <c r="I201" s="31">
        <v>131120</v>
      </c>
      <c r="J201" s="31">
        <v>10.942805</v>
      </c>
      <c r="K201" s="31">
        <v>227.26064700000001</v>
      </c>
      <c r="L201" s="31">
        <v>101.759125</v>
      </c>
      <c r="M201" s="31">
        <f t="shared" si="40"/>
        <v>123.33195868183813</v>
      </c>
      <c r="N201" s="168">
        <f t="shared" si="41"/>
        <v>2.3555369868282048</v>
      </c>
    </row>
    <row r="202" spans="1:14" ht="15" customHeight="1">
      <c r="A202" s="212"/>
      <c r="B202" s="197" t="s">
        <v>27</v>
      </c>
      <c r="C202" s="197">
        <v>99.681899999999999</v>
      </c>
      <c r="D202" s="32">
        <v>750.80640000000005</v>
      </c>
      <c r="E202" s="32">
        <v>2439</v>
      </c>
      <c r="F202" s="155">
        <f t="shared" si="39"/>
        <v>-69.216629766297672</v>
      </c>
      <c r="G202" s="32">
        <v>647</v>
      </c>
      <c r="H202" s="31">
        <v>59716.55</v>
      </c>
      <c r="I202" s="31">
        <v>175</v>
      </c>
      <c r="J202" s="31">
        <v>70.31935</v>
      </c>
      <c r="K202" s="31">
        <v>1081.176708</v>
      </c>
      <c r="L202" s="31">
        <v>1234.7330010000001</v>
      </c>
      <c r="M202" s="31">
        <f t="shared" si="40"/>
        <v>-12.436396603608726</v>
      </c>
      <c r="N202" s="168">
        <f t="shared" si="41"/>
        <v>32.707034750769196</v>
      </c>
    </row>
    <row r="203" spans="1:14" ht="15" customHeight="1">
      <c r="A203" s="212"/>
      <c r="B203" s="14" t="s">
        <v>28</v>
      </c>
      <c r="C203" s="197">
        <v>0</v>
      </c>
      <c r="D203" s="32">
        <v>0</v>
      </c>
      <c r="E203" s="32">
        <v>0</v>
      </c>
      <c r="F203" s="155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>
        <v>0</v>
      </c>
      <c r="N203" s="168">
        <f t="shared" si="41"/>
        <v>0</v>
      </c>
    </row>
    <row r="204" spans="1:14" ht="15" customHeight="1">
      <c r="A204" s="212"/>
      <c r="B204" s="14" t="s">
        <v>29</v>
      </c>
      <c r="C204" s="197">
        <v>-0.32905599999999402</v>
      </c>
      <c r="D204" s="32">
        <v>64.670944000000006</v>
      </c>
      <c r="E204" s="32">
        <v>107</v>
      </c>
      <c r="F204" s="155">
        <f t="shared" ref="F204:F210" si="42">(D204-E204)/E204*100</f>
        <v>-39.55986542056074</v>
      </c>
      <c r="G204" s="32">
        <v>25</v>
      </c>
      <c r="H204" s="31">
        <v>32409.269468999999</v>
      </c>
      <c r="I204" s="31">
        <v>5</v>
      </c>
      <c r="J204" s="31">
        <v>0</v>
      </c>
      <c r="K204" s="31">
        <v>50.056600000000003</v>
      </c>
      <c r="L204" s="34">
        <v>19.2273</v>
      </c>
      <c r="M204" s="31">
        <v>0</v>
      </c>
      <c r="N204" s="168">
        <f t="shared" si="41"/>
        <v>24.792888857674065</v>
      </c>
    </row>
    <row r="205" spans="1:14" ht="15" customHeight="1">
      <c r="A205" s="212"/>
      <c r="B205" s="14" t="s">
        <v>30</v>
      </c>
      <c r="C205" s="197">
        <v>99.100314999999995</v>
      </c>
      <c r="D205" s="32">
        <v>663.50836700000002</v>
      </c>
      <c r="E205" s="32">
        <v>2323</v>
      </c>
      <c r="F205" s="155">
        <f t="shared" si="42"/>
        <v>-71.437435772707715</v>
      </c>
      <c r="G205" s="32">
        <v>622</v>
      </c>
      <c r="H205" s="31">
        <v>8367.6826340000007</v>
      </c>
      <c r="I205" s="31">
        <v>170</v>
      </c>
      <c r="J205" s="31">
        <v>70.319350000000099</v>
      </c>
      <c r="K205" s="31">
        <v>1031.1201080000001</v>
      </c>
      <c r="L205" s="31">
        <v>1215.505701</v>
      </c>
      <c r="M205" s="31">
        <f t="shared" si="40"/>
        <v>-15.169455219198513</v>
      </c>
      <c r="N205" s="168">
        <f t="shared" si="41"/>
        <v>50.021449771542983</v>
      </c>
    </row>
    <row r="206" spans="1:14" ht="15" customHeight="1" thickBot="1">
      <c r="A206" s="213"/>
      <c r="B206" s="15" t="s">
        <v>31</v>
      </c>
      <c r="C206" s="16">
        <f>C194+C196+C197+C198+C199+C200+C201+C202</f>
        <v>423.75820199999998</v>
      </c>
      <c r="D206" s="16">
        <f t="shared" ref="D206:L206" si="43">D194+D196+D197+D198+D199+D200+D201+D202</f>
        <v>4465.6467819999998</v>
      </c>
      <c r="E206" s="16">
        <f t="shared" si="43"/>
        <v>5909.9666460000008</v>
      </c>
      <c r="F206" s="156">
        <f t="shared" si="42"/>
        <v>-24.438714302686453</v>
      </c>
      <c r="G206" s="16">
        <f t="shared" si="43"/>
        <v>37972</v>
      </c>
      <c r="H206" s="16">
        <f>H194+H196+H197+H198+H199+H200+H201+H202</f>
        <v>6809554.8862530002</v>
      </c>
      <c r="I206" s="16">
        <f t="shared" si="43"/>
        <v>135141</v>
      </c>
      <c r="J206" s="16">
        <f t="shared" si="43"/>
        <v>242.05741399999999</v>
      </c>
      <c r="K206" s="16">
        <f t="shared" si="43"/>
        <v>2783.7571050000001</v>
      </c>
      <c r="L206" s="16">
        <f t="shared" si="43"/>
        <v>2632.2906250000001</v>
      </c>
      <c r="M206" s="16">
        <f t="shared" si="40"/>
        <v>5.7541700966244962</v>
      </c>
      <c r="N206" s="169">
        <f t="shared" si="41"/>
        <v>2.7329139058154248</v>
      </c>
    </row>
    <row r="207" spans="1:14" ht="14.25" thickTop="1">
      <c r="A207" s="223" t="s">
        <v>43</v>
      </c>
      <c r="B207" s="197" t="s">
        <v>19</v>
      </c>
      <c r="C207" s="82">
        <v>19.29</v>
      </c>
      <c r="D207" s="82">
        <v>484.25</v>
      </c>
      <c r="E207" s="82">
        <v>318.33</v>
      </c>
      <c r="F207" s="160">
        <f t="shared" si="42"/>
        <v>52.122011748814131</v>
      </c>
      <c r="G207" s="83">
        <v>4690</v>
      </c>
      <c r="H207" s="83">
        <v>614330.43000000005</v>
      </c>
      <c r="I207" s="83">
        <v>346</v>
      </c>
      <c r="J207" s="83">
        <v>14.06</v>
      </c>
      <c r="K207" s="83">
        <v>145.16999999999999</v>
      </c>
      <c r="L207" s="83">
        <v>228.52</v>
      </c>
      <c r="M207" s="31">
        <f t="shared" ref="M207:M221" si="44">(K207-L207)/L207*100</f>
        <v>-36.473831612112733</v>
      </c>
      <c r="N207" s="168">
        <f t="shared" ref="N207:N219" si="45">D207/D327*100</f>
        <v>0.5091435784250643</v>
      </c>
    </row>
    <row r="208" spans="1:14">
      <c r="A208" s="212"/>
      <c r="B208" s="197" t="s">
        <v>20</v>
      </c>
      <c r="C208" s="83">
        <v>7.13</v>
      </c>
      <c r="D208" s="83">
        <v>102.72</v>
      </c>
      <c r="E208" s="83">
        <v>135.07</v>
      </c>
      <c r="F208" s="160">
        <f t="shared" si="42"/>
        <v>-23.950544162286221</v>
      </c>
      <c r="G208" s="83">
        <v>1216</v>
      </c>
      <c r="H208" s="83">
        <v>24320</v>
      </c>
      <c r="I208" s="83">
        <v>140</v>
      </c>
      <c r="J208" s="83">
        <v>2.7</v>
      </c>
      <c r="K208" s="83">
        <v>67.17</v>
      </c>
      <c r="L208" s="83">
        <v>96.81</v>
      </c>
      <c r="M208" s="31">
        <f t="shared" si="44"/>
        <v>-30.616671831422376</v>
      </c>
      <c r="N208" s="168">
        <f t="shared" si="45"/>
        <v>0.34075496786415527</v>
      </c>
    </row>
    <row r="209" spans="1:14">
      <c r="A209" s="212"/>
      <c r="B209" s="197" t="s">
        <v>21</v>
      </c>
      <c r="C209" s="83">
        <v>0</v>
      </c>
      <c r="D209" s="83">
        <v>1.74</v>
      </c>
      <c r="E209" s="83">
        <v>0.74</v>
      </c>
      <c r="F209" s="160">
        <f t="shared" si="42"/>
        <v>135.13513513513513</v>
      </c>
      <c r="G209" s="83">
        <v>2</v>
      </c>
      <c r="H209" s="83">
        <v>1226.46</v>
      </c>
      <c r="I209" s="83">
        <v>1</v>
      </c>
      <c r="J209" s="83">
        <v>0</v>
      </c>
      <c r="K209" s="83">
        <v>0</v>
      </c>
      <c r="L209" s="83">
        <v>0</v>
      </c>
      <c r="M209" s="31">
        <v>0</v>
      </c>
      <c r="N209" s="168">
        <f t="shared" si="45"/>
        <v>3.7134957604427463E-2</v>
      </c>
    </row>
    <row r="210" spans="1:14">
      <c r="A210" s="212"/>
      <c r="B210" s="197" t="s">
        <v>22</v>
      </c>
      <c r="C210" s="83">
        <v>0</v>
      </c>
      <c r="D210" s="83">
        <v>0.52</v>
      </c>
      <c r="E210" s="83">
        <v>0.8</v>
      </c>
      <c r="F210" s="160">
        <f t="shared" si="42"/>
        <v>-35</v>
      </c>
      <c r="G210" s="83">
        <v>60</v>
      </c>
      <c r="H210" s="83">
        <v>934.27</v>
      </c>
      <c r="I210" s="83">
        <v>2</v>
      </c>
      <c r="J210" s="83">
        <v>0</v>
      </c>
      <c r="K210" s="83">
        <v>0.22</v>
      </c>
      <c r="L210" s="83">
        <v>1.08</v>
      </c>
      <c r="M210" s="31">
        <f t="shared" si="44"/>
        <v>-79.629629629629633</v>
      </c>
      <c r="N210" s="168">
        <f t="shared" si="45"/>
        <v>1.3390884005066108E-2</v>
      </c>
    </row>
    <row r="211" spans="1:14">
      <c r="A211" s="212"/>
      <c r="B211" s="197" t="s">
        <v>23</v>
      </c>
      <c r="C211" s="83">
        <v>0</v>
      </c>
      <c r="D211" s="83">
        <v>0</v>
      </c>
      <c r="E211" s="83">
        <v>0</v>
      </c>
      <c r="F211" s="160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0.92</v>
      </c>
      <c r="M211" s="31">
        <f t="shared" si="44"/>
        <v>0</v>
      </c>
      <c r="N211" s="168">
        <f t="shared" si="45"/>
        <v>0</v>
      </c>
    </row>
    <row r="212" spans="1:14">
      <c r="A212" s="212"/>
      <c r="B212" s="197" t="s">
        <v>24</v>
      </c>
      <c r="C212" s="83">
        <v>0.01</v>
      </c>
      <c r="D212" s="83">
        <v>6.66</v>
      </c>
      <c r="E212" s="83">
        <v>9.8800000000000008</v>
      </c>
      <c r="F212" s="160">
        <f>(D212-E212)/E212*100</f>
        <v>-32.59109311740891</v>
      </c>
      <c r="G212" s="83">
        <v>6</v>
      </c>
      <c r="H212" s="83">
        <v>9964.56</v>
      </c>
      <c r="I212" s="83">
        <v>4</v>
      </c>
      <c r="J212" s="83">
        <v>0.36</v>
      </c>
      <c r="K212" s="83">
        <v>14.3</v>
      </c>
      <c r="L212" s="83">
        <v>4.17</v>
      </c>
      <c r="M212" s="31">
        <f>(K212-L212)/L212*100</f>
        <v>242.9256594724221</v>
      </c>
      <c r="N212" s="168">
        <f t="shared" si="45"/>
        <v>5.5713076420374388E-2</v>
      </c>
    </row>
    <row r="213" spans="1:14">
      <c r="A213" s="212"/>
      <c r="B213" s="197" t="s">
        <v>25</v>
      </c>
      <c r="C213" s="84">
        <v>7.95</v>
      </c>
      <c r="D213" s="84">
        <v>1766.63</v>
      </c>
      <c r="E213" s="84">
        <v>1489.47</v>
      </c>
      <c r="F213" s="160">
        <f>(D213-E213)/E213*100</f>
        <v>18.607961221105498</v>
      </c>
      <c r="G213" s="84">
        <v>262</v>
      </c>
      <c r="H213" s="84">
        <v>31930.63</v>
      </c>
      <c r="I213" s="84">
        <v>582</v>
      </c>
      <c r="J213" s="84">
        <v>410.93</v>
      </c>
      <c r="K213" s="84">
        <v>883.03</v>
      </c>
      <c r="L213" s="84">
        <v>391.23</v>
      </c>
      <c r="M213" s="31">
        <f t="shared" si="44"/>
        <v>125.70610638243487</v>
      </c>
      <c r="N213" s="168">
        <f t="shared" si="45"/>
        <v>6.5603044305960481</v>
      </c>
    </row>
    <row r="214" spans="1:14">
      <c r="A214" s="212"/>
      <c r="B214" s="197" t="s">
        <v>26</v>
      </c>
      <c r="C214" s="83">
        <v>0.49</v>
      </c>
      <c r="D214" s="83">
        <v>27.04</v>
      </c>
      <c r="E214" s="83">
        <v>6.75</v>
      </c>
      <c r="F214" s="160">
        <f>(D214-E214)/E214*100</f>
        <v>300.59259259259255</v>
      </c>
      <c r="G214" s="83">
        <v>2278</v>
      </c>
      <c r="H214" s="83">
        <v>104646.52</v>
      </c>
      <c r="I214" s="83">
        <v>9</v>
      </c>
      <c r="J214" s="83">
        <v>0.7</v>
      </c>
      <c r="K214" s="83">
        <v>8.2799999999999994</v>
      </c>
      <c r="L214" s="83">
        <v>10.85</v>
      </c>
      <c r="M214" s="31">
        <f t="shared" si="44"/>
        <v>-23.686635944700466</v>
      </c>
      <c r="N214" s="168">
        <f t="shared" si="45"/>
        <v>0.14948749162443598</v>
      </c>
    </row>
    <row r="215" spans="1:14">
      <c r="A215" s="212"/>
      <c r="B215" s="197" t="s">
        <v>27</v>
      </c>
      <c r="C215" s="85">
        <v>0</v>
      </c>
      <c r="D215" s="85">
        <v>0.4</v>
      </c>
      <c r="E215" s="85">
        <v>0.06</v>
      </c>
      <c r="F215" s="160">
        <f>(D215-E215)/E215*100</f>
        <v>566.66666666666674</v>
      </c>
      <c r="G215" s="85">
        <v>5</v>
      </c>
      <c r="H215" s="85">
        <v>1019.74</v>
      </c>
      <c r="I215" s="85">
        <v>0</v>
      </c>
      <c r="J215" s="85">
        <v>0</v>
      </c>
      <c r="K215" s="85">
        <v>0</v>
      </c>
      <c r="L215" s="85">
        <v>0</v>
      </c>
      <c r="M215" s="31">
        <v>0</v>
      </c>
      <c r="N215" s="168">
        <f t="shared" si="45"/>
        <v>1.7425016489347557E-2</v>
      </c>
    </row>
    <row r="216" spans="1:14">
      <c r="A216" s="212"/>
      <c r="B216" s="14" t="s">
        <v>28</v>
      </c>
      <c r="C216" s="85">
        <v>0</v>
      </c>
      <c r="D216" s="85">
        <v>0</v>
      </c>
      <c r="E216" s="85">
        <v>0</v>
      </c>
      <c r="F216" s="160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1">
        <v>0</v>
      </c>
      <c r="N216" s="168">
        <f t="shared" si="45"/>
        <v>0</v>
      </c>
    </row>
    <row r="217" spans="1:14">
      <c r="A217" s="212"/>
      <c r="B217" s="14" t="s">
        <v>29</v>
      </c>
      <c r="C217" s="85">
        <v>0</v>
      </c>
      <c r="D217" s="85">
        <v>0.35</v>
      </c>
      <c r="E217" s="85">
        <v>0</v>
      </c>
      <c r="F217" s="160">
        <v>0</v>
      </c>
      <c r="G217" s="85">
        <v>3</v>
      </c>
      <c r="H217" s="85">
        <v>980.74</v>
      </c>
      <c r="I217" s="85">
        <v>0</v>
      </c>
      <c r="J217" s="85">
        <v>0</v>
      </c>
      <c r="K217" s="85">
        <v>0</v>
      </c>
      <c r="L217" s="85">
        <v>0</v>
      </c>
      <c r="M217" s="31">
        <v>0</v>
      </c>
      <c r="N217" s="168">
        <f t="shared" si="45"/>
        <v>0.13417944077306063</v>
      </c>
    </row>
    <row r="218" spans="1:14">
      <c r="A218" s="212"/>
      <c r="B218" s="14" t="s">
        <v>30</v>
      </c>
      <c r="C218" s="34">
        <v>0</v>
      </c>
      <c r="D218" s="34">
        <v>0</v>
      </c>
      <c r="E218" s="34">
        <v>0</v>
      </c>
      <c r="F218" s="160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1">
        <v>0</v>
      </c>
      <c r="N218" s="168">
        <f t="shared" si="45"/>
        <v>0</v>
      </c>
    </row>
    <row r="219" spans="1:14" ht="14.25" thickBot="1">
      <c r="A219" s="213"/>
      <c r="B219" s="15" t="s">
        <v>31</v>
      </c>
      <c r="C219" s="16">
        <f t="shared" ref="C219:L219" si="46">C207+C209+C210+C211+C212+C213+C214+C215</f>
        <v>27.74</v>
      </c>
      <c r="D219" s="16">
        <f t="shared" si="46"/>
        <v>2287.2400000000002</v>
      </c>
      <c r="E219" s="16">
        <f t="shared" si="46"/>
        <v>1826.03</v>
      </c>
      <c r="F219" s="156">
        <f>(D219-E219)/E219*100</f>
        <v>25.257525889497995</v>
      </c>
      <c r="G219" s="16">
        <f t="shared" si="46"/>
        <v>7303</v>
      </c>
      <c r="H219" s="16">
        <f t="shared" si="46"/>
        <v>764052.6100000001</v>
      </c>
      <c r="I219" s="16">
        <f t="shared" si="46"/>
        <v>944</v>
      </c>
      <c r="J219" s="16">
        <f t="shared" si="46"/>
        <v>426.05</v>
      </c>
      <c r="K219" s="16">
        <f t="shared" si="46"/>
        <v>1051.9199999999998</v>
      </c>
      <c r="L219" s="16">
        <f t="shared" si="46"/>
        <v>636.7700000000001</v>
      </c>
      <c r="M219" s="16">
        <f t="shared" si="44"/>
        <v>65.196224696515188</v>
      </c>
      <c r="N219" s="169">
        <f t="shared" si="45"/>
        <v>1.3997591630249258</v>
      </c>
    </row>
    <row r="220" spans="1:14" ht="14.25" thickTop="1">
      <c r="A220" s="223" t="s">
        <v>44</v>
      </c>
      <c r="B220" s="18" t="s">
        <v>19</v>
      </c>
      <c r="C220" s="203">
        <v>2.52</v>
      </c>
      <c r="D220" s="203">
        <v>49.07</v>
      </c>
      <c r="E220" s="203">
        <v>28.23</v>
      </c>
      <c r="F220" s="157">
        <f>(D220-E220)/E220*100</f>
        <v>73.82217499114418</v>
      </c>
      <c r="G220" s="203">
        <v>340</v>
      </c>
      <c r="H220" s="203">
        <v>33023.65</v>
      </c>
      <c r="I220" s="203">
        <v>30</v>
      </c>
      <c r="J220" s="203">
        <v>2.06</v>
      </c>
      <c r="K220" s="203">
        <v>6.62</v>
      </c>
      <c r="L220" s="203">
        <v>9.67</v>
      </c>
      <c r="M220" s="111">
        <f t="shared" si="44"/>
        <v>-31.540847983453979</v>
      </c>
      <c r="N220" s="170">
        <f t="shared" ref="N220:N232" si="47">D220/D327*100</f>
        <v>5.1592515009432939E-2</v>
      </c>
    </row>
    <row r="221" spans="1:14">
      <c r="A221" s="212"/>
      <c r="B221" s="197" t="s">
        <v>20</v>
      </c>
      <c r="C221" s="72">
        <v>0.86</v>
      </c>
      <c r="D221" s="72">
        <v>13.97</v>
      </c>
      <c r="E221" s="72">
        <v>7.1</v>
      </c>
      <c r="F221" s="155">
        <f>(D221-E221)/E221*100</f>
        <v>96.76056338028171</v>
      </c>
      <c r="G221" s="72">
        <v>180</v>
      </c>
      <c r="H221" s="72">
        <v>3600</v>
      </c>
      <c r="I221" s="72">
        <v>14</v>
      </c>
      <c r="J221" s="72">
        <v>1.62</v>
      </c>
      <c r="K221" s="72">
        <v>4.91</v>
      </c>
      <c r="L221" s="72">
        <v>0.76</v>
      </c>
      <c r="M221" s="31">
        <f t="shared" si="44"/>
        <v>546.0526315789474</v>
      </c>
      <c r="N221" s="168">
        <f t="shared" si="47"/>
        <v>4.6342941015014114E-2</v>
      </c>
    </row>
    <row r="222" spans="1:14">
      <c r="A222" s="212"/>
      <c r="B222" s="197" t="s">
        <v>21</v>
      </c>
      <c r="C222" s="34">
        <v>0</v>
      </c>
      <c r="D222" s="72">
        <v>27.68</v>
      </c>
      <c r="E222" s="72">
        <v>23.81</v>
      </c>
      <c r="F222" s="155">
        <f>(D222-E222)/E222*100</f>
        <v>16.253674926501475</v>
      </c>
      <c r="G222" s="72">
        <v>16</v>
      </c>
      <c r="H222" s="72">
        <v>36965.58</v>
      </c>
      <c r="I222" s="34">
        <v>0</v>
      </c>
      <c r="J222" s="34">
        <v>0</v>
      </c>
      <c r="K222" s="34">
        <v>0</v>
      </c>
      <c r="L222" s="72">
        <v>3.39</v>
      </c>
      <c r="M222" s="34">
        <v>0</v>
      </c>
      <c r="N222" s="168">
        <f t="shared" si="47"/>
        <v>0.59074461292560476</v>
      </c>
    </row>
    <row r="223" spans="1:14">
      <c r="A223" s="212"/>
      <c r="B223" s="197" t="s">
        <v>22</v>
      </c>
      <c r="C223" s="72">
        <v>0.26</v>
      </c>
      <c r="D223" s="72">
        <v>6.11</v>
      </c>
      <c r="E223" s="72">
        <v>13.9</v>
      </c>
      <c r="F223" s="155">
        <f>(D223-E223)/E223*100</f>
        <v>-56.043165467625897</v>
      </c>
      <c r="G223" s="72">
        <v>607</v>
      </c>
      <c r="H223" s="72">
        <v>3777.08</v>
      </c>
      <c r="I223" s="72">
        <v>2</v>
      </c>
      <c r="J223" s="34">
        <v>0</v>
      </c>
      <c r="K223" s="72">
        <v>0.25</v>
      </c>
      <c r="L223" s="72">
        <v>1.73</v>
      </c>
      <c r="M223" s="34">
        <v>0</v>
      </c>
      <c r="N223" s="168">
        <f t="shared" si="47"/>
        <v>0.15734288705952676</v>
      </c>
    </row>
    <row r="224" spans="1:14">
      <c r="A224" s="212"/>
      <c r="B224" s="197" t="s">
        <v>23</v>
      </c>
      <c r="C224" s="34">
        <v>0</v>
      </c>
      <c r="D224" s="34">
        <v>0</v>
      </c>
      <c r="E224" s="34">
        <v>0</v>
      </c>
      <c r="F224" s="155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168">
        <f t="shared" si="47"/>
        <v>0</v>
      </c>
    </row>
    <row r="225" spans="1:14">
      <c r="A225" s="212"/>
      <c r="B225" s="197" t="s">
        <v>24</v>
      </c>
      <c r="C225" s="72">
        <v>53.64</v>
      </c>
      <c r="D225" s="72">
        <v>685.02</v>
      </c>
      <c r="E225" s="72">
        <v>640.04999999999995</v>
      </c>
      <c r="F225" s="155">
        <f>(D225-E225)/E225*100</f>
        <v>7.0260135926880753</v>
      </c>
      <c r="G225" s="72">
        <v>1811</v>
      </c>
      <c r="H225" s="72">
        <v>124572.4</v>
      </c>
      <c r="I225" s="72">
        <v>100</v>
      </c>
      <c r="J225" s="72"/>
      <c r="K225" s="72">
        <v>262.64</v>
      </c>
      <c r="L225" s="72">
        <v>181.35</v>
      </c>
      <c r="M225" s="31">
        <f>(K225-L225)/L225*100</f>
        <v>44.824924179762888</v>
      </c>
      <c r="N225" s="168">
        <f t="shared" si="47"/>
        <v>5.7304161575803096</v>
      </c>
    </row>
    <row r="226" spans="1:14">
      <c r="A226" s="212"/>
      <c r="B226" s="197" t="s">
        <v>25</v>
      </c>
      <c r="C226" s="74">
        <v>2.7</v>
      </c>
      <c r="D226" s="74">
        <v>1355.62</v>
      </c>
      <c r="E226" s="74">
        <v>1423.99</v>
      </c>
      <c r="F226" s="155">
        <f>(D226-E226)/E226*100</f>
        <v>-4.801297761922493</v>
      </c>
      <c r="G226" s="74">
        <v>206</v>
      </c>
      <c r="H226" s="74">
        <v>29100.86</v>
      </c>
      <c r="I226" s="79">
        <v>948</v>
      </c>
      <c r="J226" s="72">
        <v>576.45000000000005</v>
      </c>
      <c r="K226" s="72">
        <v>763.5</v>
      </c>
      <c r="L226" s="79">
        <v>203.61</v>
      </c>
      <c r="M226" s="31">
        <f>(K226-L226)/L226*100</f>
        <v>274.98158243701192</v>
      </c>
      <c r="N226" s="168">
        <f t="shared" si="47"/>
        <v>5.0340364944581566</v>
      </c>
    </row>
    <row r="227" spans="1:14">
      <c r="A227" s="212"/>
      <c r="B227" s="197" t="s">
        <v>26</v>
      </c>
      <c r="C227" s="72">
        <v>4.25</v>
      </c>
      <c r="D227" s="72">
        <v>53.94</v>
      </c>
      <c r="E227" s="72">
        <v>41.96</v>
      </c>
      <c r="F227" s="155">
        <f>(D227-E227)/E227*100</f>
        <v>28.551000953288842</v>
      </c>
      <c r="G227" s="72">
        <v>2441</v>
      </c>
      <c r="H227" s="72">
        <v>273221.65999999997</v>
      </c>
      <c r="I227" s="72">
        <v>12</v>
      </c>
      <c r="J227" s="72">
        <v>0.14000000000000001</v>
      </c>
      <c r="K227" s="72">
        <v>1.17</v>
      </c>
      <c r="L227" s="72">
        <v>0.57999999999999996</v>
      </c>
      <c r="M227" s="34">
        <v>0</v>
      </c>
      <c r="N227" s="168">
        <f t="shared" si="47"/>
        <v>0.29820100954963302</v>
      </c>
    </row>
    <row r="228" spans="1:14">
      <c r="A228" s="212"/>
      <c r="B228" s="197" t="s">
        <v>27</v>
      </c>
      <c r="C228" s="72">
        <v>5.6000000000000001E-2</v>
      </c>
      <c r="D228" s="72">
        <v>0.13550000000000001</v>
      </c>
      <c r="E228" s="72">
        <v>0.19</v>
      </c>
      <c r="F228" s="155">
        <f>(D228-E228)/E228*100</f>
        <v>-28.684210526315784</v>
      </c>
      <c r="G228" s="72">
        <v>12</v>
      </c>
      <c r="H228" s="72">
        <v>1363.6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168">
        <f t="shared" si="47"/>
        <v>5.9027243357664847E-3</v>
      </c>
    </row>
    <row r="229" spans="1:14">
      <c r="A229" s="212"/>
      <c r="B229" s="14" t="s">
        <v>28</v>
      </c>
      <c r="C229" s="34">
        <v>0</v>
      </c>
      <c r="D229" s="34">
        <v>0</v>
      </c>
      <c r="E229" s="34">
        <v>0</v>
      </c>
      <c r="F229" s="155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168">
        <f t="shared" si="47"/>
        <v>0</v>
      </c>
    </row>
    <row r="230" spans="1:14">
      <c r="A230" s="212"/>
      <c r="B230" s="14" t="s">
        <v>29</v>
      </c>
      <c r="C230" s="34">
        <v>0</v>
      </c>
      <c r="D230" s="34">
        <v>0</v>
      </c>
      <c r="E230" s="34">
        <v>0</v>
      </c>
      <c r="F230" s="155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168">
        <f t="shared" si="47"/>
        <v>0</v>
      </c>
    </row>
    <row r="231" spans="1:14">
      <c r="A231" s="212"/>
      <c r="B231" s="14" t="s">
        <v>30</v>
      </c>
      <c r="C231" s="34">
        <v>0</v>
      </c>
      <c r="D231" s="34">
        <v>0</v>
      </c>
      <c r="E231" s="34">
        <v>0</v>
      </c>
      <c r="F231" s="155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168">
        <f t="shared" si="47"/>
        <v>0</v>
      </c>
    </row>
    <row r="232" spans="1:14" ht="14.25" thickBot="1">
      <c r="A232" s="214"/>
      <c r="B232" s="35" t="s">
        <v>31</v>
      </c>
      <c r="C232" s="36">
        <f t="shared" ref="C232:L232" si="48">C220+C222+C223+C224+C225+C226+C227+C228</f>
        <v>63.426000000000002</v>
      </c>
      <c r="D232" s="36">
        <f>D220+D222+D223+D224+D225+D226+D227+D228</f>
        <v>2177.5754999999999</v>
      </c>
      <c r="E232" s="36">
        <f t="shared" si="48"/>
        <v>2172.13</v>
      </c>
      <c r="F232" s="206">
        <f>(D232-E232)/E232*100</f>
        <v>0.25069862301058454</v>
      </c>
      <c r="G232" s="36">
        <f t="shared" si="48"/>
        <v>5433</v>
      </c>
      <c r="H232" s="36">
        <f t="shared" si="48"/>
        <v>502024.82999999996</v>
      </c>
      <c r="I232" s="36">
        <f t="shared" si="48"/>
        <v>1092</v>
      </c>
      <c r="J232" s="36">
        <f t="shared" si="48"/>
        <v>578.65</v>
      </c>
      <c r="K232" s="36">
        <f t="shared" si="48"/>
        <v>1034.18</v>
      </c>
      <c r="L232" s="36">
        <f t="shared" si="48"/>
        <v>400.33</v>
      </c>
      <c r="M232" s="36">
        <f t="shared" ref="M232" si="49">(K232-L232)/L232*100</f>
        <v>158.33187620213326</v>
      </c>
      <c r="N232" s="207">
        <f t="shared" si="47"/>
        <v>1.3326460097338204</v>
      </c>
    </row>
    <row r="236" spans="1:14" s="57" customFormat="1" ht="18.75">
      <c r="A236" s="215" t="str">
        <f>A1</f>
        <v>2023年1-11月丹东市财产保险业务统计表</v>
      </c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</row>
    <row r="237" spans="1:14" s="57" customFormat="1" ht="14.25" thickBot="1">
      <c r="B237" s="59" t="s">
        <v>0</v>
      </c>
      <c r="C237" s="58"/>
      <c r="D237" s="58"/>
      <c r="F237" s="154"/>
      <c r="G237" s="73" t="str">
        <f>G2</f>
        <v>（2023年11月）</v>
      </c>
      <c r="H237" s="58"/>
      <c r="I237" s="58"/>
      <c r="J237" s="58"/>
      <c r="K237" s="58"/>
      <c r="L237" s="59" t="s">
        <v>1</v>
      </c>
      <c r="N237" s="167"/>
    </row>
    <row r="238" spans="1:14" ht="13.5" customHeight="1">
      <c r="A238" s="211" t="s">
        <v>117</v>
      </c>
      <c r="B238" s="164" t="s">
        <v>3</v>
      </c>
      <c r="C238" s="216" t="s">
        <v>4</v>
      </c>
      <c r="D238" s="216"/>
      <c r="E238" s="216"/>
      <c r="F238" s="217"/>
      <c r="G238" s="216" t="s">
        <v>5</v>
      </c>
      <c r="H238" s="216"/>
      <c r="I238" s="216" t="s">
        <v>6</v>
      </c>
      <c r="J238" s="216"/>
      <c r="K238" s="216"/>
      <c r="L238" s="216"/>
      <c r="M238" s="216"/>
      <c r="N238" s="219" t="s">
        <v>7</v>
      </c>
    </row>
    <row r="239" spans="1:14">
      <c r="A239" s="212"/>
      <c r="B239" s="58" t="s">
        <v>8</v>
      </c>
      <c r="C239" s="218" t="s">
        <v>9</v>
      </c>
      <c r="D239" s="218" t="s">
        <v>10</v>
      </c>
      <c r="E239" s="218" t="s">
        <v>11</v>
      </c>
      <c r="F239" s="195" t="s">
        <v>12</v>
      </c>
      <c r="G239" s="218" t="s">
        <v>13</v>
      </c>
      <c r="H239" s="218" t="s">
        <v>14</v>
      </c>
      <c r="I239" s="197" t="s">
        <v>13</v>
      </c>
      <c r="J239" s="218" t="s">
        <v>15</v>
      </c>
      <c r="K239" s="218"/>
      <c r="L239" s="218"/>
      <c r="M239" s="198" t="s">
        <v>12</v>
      </c>
      <c r="N239" s="220"/>
    </row>
    <row r="240" spans="1:14">
      <c r="A240" s="222"/>
      <c r="B240" s="165" t="s">
        <v>16</v>
      </c>
      <c r="C240" s="218"/>
      <c r="D240" s="218"/>
      <c r="E240" s="218"/>
      <c r="F240" s="196" t="s">
        <v>17</v>
      </c>
      <c r="G240" s="218"/>
      <c r="H240" s="218"/>
      <c r="I240" s="33" t="s">
        <v>18</v>
      </c>
      <c r="J240" s="197" t="s">
        <v>9</v>
      </c>
      <c r="K240" s="197" t="s">
        <v>10</v>
      </c>
      <c r="L240" s="197" t="s">
        <v>11</v>
      </c>
      <c r="M240" s="199" t="s">
        <v>17</v>
      </c>
      <c r="N240" s="194" t="s">
        <v>17</v>
      </c>
    </row>
    <row r="241" spans="1:14" ht="14.25" customHeight="1">
      <c r="A241" s="221" t="s">
        <v>45</v>
      </c>
      <c r="B241" s="197" t="s">
        <v>19</v>
      </c>
      <c r="C241" s="32">
        <v>18.786740000000002</v>
      </c>
      <c r="D241" s="32">
        <v>238.21112600000001</v>
      </c>
      <c r="E241" s="32">
        <v>313.38685600000002</v>
      </c>
      <c r="F241" s="155">
        <f>(D241-E241)/E241*100</f>
        <v>-23.988156669850891</v>
      </c>
      <c r="G241" s="31">
        <v>1984</v>
      </c>
      <c r="H241" s="31">
        <v>192946.5423</v>
      </c>
      <c r="I241" s="31">
        <v>450</v>
      </c>
      <c r="J241" s="31">
        <v>23.083182000000001</v>
      </c>
      <c r="K241" s="31">
        <v>332.52434</v>
      </c>
      <c r="L241" s="31">
        <v>332.80237399999999</v>
      </c>
      <c r="M241" s="31">
        <f>(K241-L241)/L241*100</f>
        <v>-8.3543274243587887E-2</v>
      </c>
      <c r="N241" s="168">
        <f t="shared" ref="N241:N253" si="50">D241/D327*100</f>
        <v>0.25045671680393161</v>
      </c>
    </row>
    <row r="242" spans="1:14" ht="14.25" customHeight="1">
      <c r="A242" s="212"/>
      <c r="B242" s="197" t="s">
        <v>20</v>
      </c>
      <c r="C242" s="31">
        <v>6.0948450000000198</v>
      </c>
      <c r="D242" s="31">
        <v>75.739806000000002</v>
      </c>
      <c r="E242" s="31">
        <v>95.586799999999997</v>
      </c>
      <c r="F242" s="155">
        <f>(D242-E242)/E242*100</f>
        <v>-20.763320876941162</v>
      </c>
      <c r="G242" s="31">
        <v>934</v>
      </c>
      <c r="H242" s="31">
        <v>18640</v>
      </c>
      <c r="I242" s="31">
        <v>197</v>
      </c>
      <c r="J242" s="31">
        <v>7.97072800000001</v>
      </c>
      <c r="K242" s="31">
        <v>133.081602</v>
      </c>
      <c r="L242" s="31">
        <v>95.944086999999996</v>
      </c>
      <c r="M242" s="31">
        <f>(K242-L242)/L242*100</f>
        <v>38.707455728876766</v>
      </c>
      <c r="N242" s="168">
        <f t="shared" si="50"/>
        <v>0.25125306814220555</v>
      </c>
    </row>
    <row r="243" spans="1:14" ht="14.25" customHeight="1">
      <c r="A243" s="212"/>
      <c r="B243" s="197" t="s">
        <v>21</v>
      </c>
      <c r="C243" s="31">
        <v>1.8002830000000001</v>
      </c>
      <c r="D243" s="31">
        <v>21.351903</v>
      </c>
      <c r="E243" s="31">
        <v>21.460158</v>
      </c>
      <c r="F243" s="155">
        <f>(D243-E243)/E243*100</f>
        <v>-0.50444642579052668</v>
      </c>
      <c r="G243" s="31">
        <v>15</v>
      </c>
      <c r="H243" s="31">
        <v>43244.98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168">
        <f t="shared" si="50"/>
        <v>0.4556908118843952</v>
      </c>
    </row>
    <row r="244" spans="1:14" ht="14.25" customHeight="1">
      <c r="A244" s="212"/>
      <c r="B244" s="197" t="s">
        <v>22</v>
      </c>
      <c r="C244" s="31">
        <v>0</v>
      </c>
      <c r="D244" s="31">
        <v>1.2847029999999999</v>
      </c>
      <c r="E244" s="31">
        <v>0.137651</v>
      </c>
      <c r="F244" s="155">
        <f>(D244-E244)/E244*100</f>
        <v>833.30451649461315</v>
      </c>
      <c r="G244" s="31">
        <v>4</v>
      </c>
      <c r="H244" s="31">
        <v>1771.114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168">
        <f t="shared" si="50"/>
        <v>3.3083286257616237E-2</v>
      </c>
    </row>
    <row r="245" spans="1:14" ht="14.25" customHeight="1">
      <c r="A245" s="212"/>
      <c r="B245" s="197" t="s">
        <v>23</v>
      </c>
      <c r="C245" s="31">
        <v>0</v>
      </c>
      <c r="D245" s="31">
        <v>0</v>
      </c>
      <c r="E245" s="31">
        <v>0</v>
      </c>
      <c r="F245" s="155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68">
        <f t="shared" si="50"/>
        <v>0</v>
      </c>
    </row>
    <row r="246" spans="1:14" ht="14.25" customHeight="1">
      <c r="A246" s="212"/>
      <c r="B246" s="197" t="s">
        <v>24</v>
      </c>
      <c r="C246" s="31">
        <v>9.3866239999999994</v>
      </c>
      <c r="D246" s="31">
        <v>59.486373</v>
      </c>
      <c r="E246" s="31">
        <v>29.021892000000001</v>
      </c>
      <c r="F246" s="155">
        <f>(D246-E246)/E246*100</f>
        <v>104.97069246898167</v>
      </c>
      <c r="G246" s="31">
        <v>153</v>
      </c>
      <c r="H246" s="31">
        <v>38856.586158999999</v>
      </c>
      <c r="I246" s="31">
        <v>9</v>
      </c>
      <c r="J246" s="31">
        <v>1.4919999999999999E-2</v>
      </c>
      <c r="K246" s="31">
        <v>1.1105670000000001</v>
      </c>
      <c r="L246" s="31">
        <v>1.1284259999999999</v>
      </c>
      <c r="M246" s="31">
        <f>(K246-L246)/L246*100</f>
        <v>-1.5826469790664031</v>
      </c>
      <c r="N246" s="168">
        <f t="shared" si="50"/>
        <v>0.49762294968767201</v>
      </c>
    </row>
    <row r="247" spans="1:14" ht="14.25" customHeight="1">
      <c r="A247" s="212"/>
      <c r="B247" s="197" t="s">
        <v>25</v>
      </c>
      <c r="C247" s="33">
        <v>0</v>
      </c>
      <c r="D247" s="33">
        <v>0</v>
      </c>
      <c r="E247" s="33">
        <v>0</v>
      </c>
      <c r="F247" s="155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>
        <v>0</v>
      </c>
      <c r="N247" s="168">
        <f t="shared" si="50"/>
        <v>0</v>
      </c>
    </row>
    <row r="248" spans="1:14" ht="14.25" customHeight="1">
      <c r="A248" s="212"/>
      <c r="B248" s="197" t="s">
        <v>26</v>
      </c>
      <c r="C248" s="31">
        <v>0.42092099999999999</v>
      </c>
      <c r="D248" s="31">
        <v>14.418011</v>
      </c>
      <c r="E248" s="31">
        <v>11.185883</v>
      </c>
      <c r="F248" s="155">
        <f>(D248-E248)/E248*100</f>
        <v>28.894705943196431</v>
      </c>
      <c r="G248" s="31">
        <v>621</v>
      </c>
      <c r="H248" s="31">
        <v>76638.789999999994</v>
      </c>
      <c r="I248" s="31">
        <v>7</v>
      </c>
      <c r="J248" s="31">
        <v>1.628417</v>
      </c>
      <c r="K248" s="31">
        <v>3.0545770000000001</v>
      </c>
      <c r="L248" s="31">
        <v>4.420102</v>
      </c>
      <c r="M248" s="31">
        <f t="shared" ref="M248" si="51">(K248-L248)/L248*100</f>
        <v>-30.89351784189595</v>
      </c>
      <c r="N248" s="168">
        <f t="shared" si="50"/>
        <v>7.9708295066698437E-2</v>
      </c>
    </row>
    <row r="249" spans="1:14" ht="14.25" customHeight="1">
      <c r="A249" s="212"/>
      <c r="B249" s="197" t="s">
        <v>27</v>
      </c>
      <c r="C249" s="31">
        <v>0</v>
      </c>
      <c r="D249" s="31">
        <v>0.95281400000000005</v>
      </c>
      <c r="E249" s="31">
        <v>9.4191350000000007</v>
      </c>
      <c r="F249" s="155">
        <f>(D249-E249)/E249*100</f>
        <v>-89.884272812737052</v>
      </c>
      <c r="G249" s="31">
        <v>2</v>
      </c>
      <c r="H249" s="31">
        <v>67.332203000000007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68">
        <f t="shared" si="50"/>
        <v>4.1506999153203002E-2</v>
      </c>
    </row>
    <row r="250" spans="1:14" ht="14.25" customHeight="1">
      <c r="A250" s="212"/>
      <c r="B250" s="14" t="s">
        <v>28</v>
      </c>
      <c r="C250" s="34">
        <v>0</v>
      </c>
      <c r="D250" s="34">
        <v>0</v>
      </c>
      <c r="E250" s="34">
        <v>0</v>
      </c>
      <c r="F250" s="155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>
        <v>0</v>
      </c>
      <c r="N250" s="168">
        <f t="shared" si="50"/>
        <v>0</v>
      </c>
    </row>
    <row r="251" spans="1:14" ht="14.25" customHeight="1">
      <c r="A251" s="212"/>
      <c r="B251" s="14" t="s">
        <v>29</v>
      </c>
      <c r="C251" s="34">
        <v>0</v>
      </c>
      <c r="D251" s="34">
        <v>0</v>
      </c>
      <c r="E251" s="34">
        <v>9.4191350000000007</v>
      </c>
      <c r="F251" s="155">
        <f>(D251-E251)/E251*100</f>
        <v>-100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>
        <v>0</v>
      </c>
      <c r="N251" s="168">
        <f t="shared" si="50"/>
        <v>0</v>
      </c>
    </row>
    <row r="252" spans="1:14" ht="14.25" customHeight="1">
      <c r="A252" s="212"/>
      <c r="B252" s="14" t="s">
        <v>30</v>
      </c>
      <c r="C252" s="34">
        <v>0</v>
      </c>
      <c r="D252" s="34">
        <v>0.95281400000000005</v>
      </c>
      <c r="E252" s="34">
        <v>0</v>
      </c>
      <c r="F252" s="155">
        <v>0</v>
      </c>
      <c r="G252" s="34">
        <v>2</v>
      </c>
      <c r="H252" s="34">
        <v>67.332203000000007</v>
      </c>
      <c r="I252" s="34">
        <v>0</v>
      </c>
      <c r="J252" s="34">
        <v>0</v>
      </c>
      <c r="K252" s="34">
        <v>0</v>
      </c>
      <c r="L252" s="34">
        <v>0</v>
      </c>
      <c r="M252" s="31">
        <v>0</v>
      </c>
      <c r="N252" s="168">
        <f t="shared" si="50"/>
        <v>7.1832006969435785E-2</v>
      </c>
    </row>
    <row r="253" spans="1:14" ht="14.25" customHeight="1" thickBot="1">
      <c r="A253" s="213"/>
      <c r="B253" s="15" t="s">
        <v>31</v>
      </c>
      <c r="C253" s="16">
        <f t="shared" ref="C253:L253" si="52">C241+C243+C244+C245+C246+C247+C248+C249</f>
        <v>30.394568</v>
      </c>
      <c r="D253" s="16">
        <f t="shared" si="52"/>
        <v>335.70492999999999</v>
      </c>
      <c r="E253" s="16">
        <f>E241+E243+E244+E245+E246+E247+E248+E249</f>
        <v>384.61157499999996</v>
      </c>
      <c r="F253" s="156">
        <f t="shared" ref="F253:F259" si="53">(D253-E253)/E253*100</f>
        <v>-12.7158536505304</v>
      </c>
      <c r="G253" s="16">
        <f t="shared" si="52"/>
        <v>2779</v>
      </c>
      <c r="H253" s="16">
        <f t="shared" si="52"/>
        <v>353525.34466200002</v>
      </c>
      <c r="I253" s="16">
        <f t="shared" si="52"/>
        <v>466</v>
      </c>
      <c r="J253" s="16">
        <f t="shared" si="52"/>
        <v>24.726519</v>
      </c>
      <c r="K253" s="16">
        <f t="shared" si="52"/>
        <v>336.68948399999999</v>
      </c>
      <c r="L253" s="16">
        <f t="shared" si="52"/>
        <v>338.35090199999996</v>
      </c>
      <c r="M253" s="16">
        <f t="shared" ref="M253:M258" si="54">(K253-L253)/L253*100</f>
        <v>-0.49103400942018749</v>
      </c>
      <c r="N253" s="169">
        <f t="shared" si="50"/>
        <v>0.2054467619664492</v>
      </c>
    </row>
    <row r="254" spans="1:14" ht="14.25" thickTop="1">
      <c r="A254" s="223" t="s">
        <v>46</v>
      </c>
      <c r="B254" s="197" t="s">
        <v>19</v>
      </c>
      <c r="C254" s="137">
        <v>178.02959999999999</v>
      </c>
      <c r="D254" s="137">
        <v>1081.6262999999999</v>
      </c>
      <c r="E254" s="137">
        <v>1339.1579999999999</v>
      </c>
      <c r="F254" s="155">
        <f t="shared" si="53"/>
        <v>-19.23086745552056</v>
      </c>
      <c r="G254" s="133">
        <v>3438</v>
      </c>
      <c r="H254" s="134">
        <v>708821.70030000003</v>
      </c>
      <c r="I254" s="132">
        <v>1441</v>
      </c>
      <c r="J254" s="132">
        <v>61.786700000000003</v>
      </c>
      <c r="K254" s="132">
        <v>815.91459999999995</v>
      </c>
      <c r="L254" s="132">
        <v>561.13779999999997</v>
      </c>
      <c r="M254" s="31">
        <f t="shared" si="54"/>
        <v>45.403606743299058</v>
      </c>
      <c r="N254" s="168">
        <f t="shared" ref="N254:N266" si="55">D254/D327*100</f>
        <v>1.1372288795057555</v>
      </c>
    </row>
    <row r="255" spans="1:14">
      <c r="A255" s="212"/>
      <c r="B255" s="197" t="s">
        <v>20</v>
      </c>
      <c r="C255" s="132">
        <v>35.664099999999998</v>
      </c>
      <c r="D255" s="132">
        <v>259.74169999999998</v>
      </c>
      <c r="E255" s="132">
        <v>299.19380000000001</v>
      </c>
      <c r="F255" s="155">
        <f t="shared" si="53"/>
        <v>-13.186135541578745</v>
      </c>
      <c r="G255" s="135">
        <v>3300</v>
      </c>
      <c r="H255" s="136">
        <v>1934452</v>
      </c>
      <c r="I255" s="132">
        <v>453</v>
      </c>
      <c r="J255" s="132">
        <v>18.170000000000002</v>
      </c>
      <c r="K255" s="132">
        <v>72.3</v>
      </c>
      <c r="L255" s="132">
        <v>60.35</v>
      </c>
      <c r="M255" s="31">
        <f t="shared" si="54"/>
        <v>19.801159900579943</v>
      </c>
      <c r="N255" s="168">
        <f t="shared" si="55"/>
        <v>0.86164597582244018</v>
      </c>
    </row>
    <row r="256" spans="1:14">
      <c r="A256" s="212"/>
      <c r="B256" s="197" t="s">
        <v>21</v>
      </c>
      <c r="C256" s="132">
        <v>0</v>
      </c>
      <c r="D256" s="132">
        <v>182.54150000000001</v>
      </c>
      <c r="E256" s="132">
        <v>169.24879999999999</v>
      </c>
      <c r="F256" s="155">
        <f t="shared" si="53"/>
        <v>7.8539404710698246</v>
      </c>
      <c r="G256" s="132">
        <v>3</v>
      </c>
      <c r="H256" s="23">
        <v>296935.57500000001</v>
      </c>
      <c r="I256" s="132">
        <v>19</v>
      </c>
      <c r="J256" s="132">
        <v>2.1293000000000002</v>
      </c>
      <c r="K256" s="132">
        <v>27.0045</v>
      </c>
      <c r="L256" s="132">
        <v>25.603400000000001</v>
      </c>
      <c r="M256" s="31">
        <f t="shared" si="54"/>
        <v>5.472320082489043</v>
      </c>
      <c r="N256" s="168">
        <f t="shared" si="55"/>
        <v>3.8957878526141361</v>
      </c>
    </row>
    <row r="257" spans="1:14">
      <c r="A257" s="212"/>
      <c r="B257" s="197" t="s">
        <v>22</v>
      </c>
      <c r="C257" s="132">
        <v>0.152</v>
      </c>
      <c r="D257" s="132">
        <v>1.284</v>
      </c>
      <c r="E257" s="132">
        <v>2.0165000000000002</v>
      </c>
      <c r="F257" s="155">
        <f t="shared" si="53"/>
        <v>-36.325316141829909</v>
      </c>
      <c r="G257" s="132">
        <v>30</v>
      </c>
      <c r="H257" s="132">
        <v>9714.7999999999993</v>
      </c>
      <c r="I257" s="132">
        <v>11</v>
      </c>
      <c r="J257" s="132">
        <v>0</v>
      </c>
      <c r="K257" s="132">
        <v>3.3210000000000002</v>
      </c>
      <c r="L257" s="132">
        <v>2.1524999999999999</v>
      </c>
      <c r="M257" s="31">
        <f t="shared" si="54"/>
        <v>54.285714285714306</v>
      </c>
      <c r="N257" s="168">
        <f t="shared" si="55"/>
        <v>3.3065182812509392E-2</v>
      </c>
    </row>
    <row r="258" spans="1:14">
      <c r="A258" s="212"/>
      <c r="B258" s="197" t="s">
        <v>23</v>
      </c>
      <c r="C258" s="132">
        <v>0</v>
      </c>
      <c r="D258" s="132">
        <v>5.7027999999999999</v>
      </c>
      <c r="E258" s="132">
        <v>4.9246999999999996</v>
      </c>
      <c r="F258" s="155">
        <f t="shared" si="53"/>
        <v>15.799947204905889</v>
      </c>
      <c r="G258" s="132">
        <v>0</v>
      </c>
      <c r="H258" s="132">
        <v>8060</v>
      </c>
      <c r="I258" s="132">
        <v>0</v>
      </c>
      <c r="J258" s="132">
        <v>0</v>
      </c>
      <c r="K258" s="132">
        <v>0</v>
      </c>
      <c r="L258" s="132">
        <v>1.2426999999999999</v>
      </c>
      <c r="M258" s="31">
        <f t="shared" si="54"/>
        <v>-100</v>
      </c>
      <c r="N258" s="168">
        <f t="shared" si="55"/>
        <v>1.2516094794940329</v>
      </c>
    </row>
    <row r="259" spans="1:14">
      <c r="A259" s="212"/>
      <c r="B259" s="197" t="s">
        <v>24</v>
      </c>
      <c r="C259" s="132">
        <v>10.212</v>
      </c>
      <c r="D259" s="132">
        <v>256.08240000000001</v>
      </c>
      <c r="E259" s="132">
        <v>259.4178</v>
      </c>
      <c r="F259" s="155">
        <f t="shared" si="53"/>
        <v>-1.2857251892506962</v>
      </c>
      <c r="G259" s="132">
        <v>50</v>
      </c>
      <c r="H259" s="132">
        <v>291402.34999999998</v>
      </c>
      <c r="I259" s="132">
        <v>139</v>
      </c>
      <c r="J259" s="132">
        <v>5.6360999999999999</v>
      </c>
      <c r="K259" s="132">
        <v>190.33109999999999</v>
      </c>
      <c r="L259" s="132">
        <v>97.933499999999995</v>
      </c>
      <c r="M259" s="31">
        <v>0</v>
      </c>
      <c r="N259" s="168">
        <f t="shared" si="55"/>
        <v>2.1422129611280605</v>
      </c>
    </row>
    <row r="260" spans="1:14">
      <c r="A260" s="212"/>
      <c r="B260" s="197" t="s">
        <v>25</v>
      </c>
      <c r="C260" s="132">
        <v>0</v>
      </c>
      <c r="D260" s="132">
        <v>0</v>
      </c>
      <c r="E260" s="132">
        <v>0</v>
      </c>
      <c r="F260" s="155">
        <v>0</v>
      </c>
      <c r="G260" s="132">
        <v>0</v>
      </c>
      <c r="H260" s="132">
        <v>0</v>
      </c>
      <c r="I260" s="132">
        <v>0</v>
      </c>
      <c r="J260" s="132">
        <v>0</v>
      </c>
      <c r="K260" s="132">
        <v>0</v>
      </c>
      <c r="L260" s="132">
        <v>0</v>
      </c>
      <c r="M260" s="31">
        <v>0</v>
      </c>
      <c r="N260" s="168">
        <f t="shared" si="55"/>
        <v>0</v>
      </c>
    </row>
    <row r="261" spans="1:14">
      <c r="A261" s="212"/>
      <c r="B261" s="197" t="s">
        <v>26</v>
      </c>
      <c r="C261" s="132">
        <v>0.1757</v>
      </c>
      <c r="D261" s="132">
        <v>8.9620999999999995</v>
      </c>
      <c r="E261" s="132">
        <v>11.7416</v>
      </c>
      <c r="F261" s="155">
        <f>(D261-E261)/E261*100</f>
        <v>-23.672242283845478</v>
      </c>
      <c r="G261" s="132">
        <v>62</v>
      </c>
      <c r="H261" s="132">
        <v>28048.07</v>
      </c>
      <c r="I261" s="132">
        <v>4</v>
      </c>
      <c r="J261" s="132">
        <v>0</v>
      </c>
      <c r="K261" s="132">
        <v>5.9504999999999999</v>
      </c>
      <c r="L261" s="132">
        <v>10.011900000000001</v>
      </c>
      <c r="M261" s="31">
        <f>(K261-L261)/L261*100</f>
        <v>-40.565726785125705</v>
      </c>
      <c r="N261" s="168">
        <f t="shared" si="55"/>
        <v>4.9545926356780977E-2</v>
      </c>
    </row>
    <row r="262" spans="1:14">
      <c r="A262" s="212"/>
      <c r="B262" s="197" t="s">
        <v>27</v>
      </c>
      <c r="C262" s="41">
        <v>3.8411</v>
      </c>
      <c r="D262" s="41">
        <v>6.0258000000000003</v>
      </c>
      <c r="E262" s="29">
        <v>2.0310000000000001</v>
      </c>
      <c r="F262" s="155">
        <f>(D262-E262)/E262*100</f>
        <v>196.69128508124075</v>
      </c>
      <c r="G262" s="41">
        <v>0</v>
      </c>
      <c r="H262" s="41">
        <v>425.822</v>
      </c>
      <c r="I262" s="132">
        <v>0</v>
      </c>
      <c r="J262" s="132">
        <v>0</v>
      </c>
      <c r="K262" s="132">
        <v>0</v>
      </c>
      <c r="L262" s="132">
        <v>0</v>
      </c>
      <c r="M262" s="31">
        <v>0</v>
      </c>
      <c r="N262" s="168">
        <f t="shared" si="55"/>
        <v>0.26249916090377629</v>
      </c>
    </row>
    <row r="263" spans="1:14">
      <c r="A263" s="212"/>
      <c r="B263" s="14" t="s">
        <v>28</v>
      </c>
      <c r="C263" s="34">
        <v>0</v>
      </c>
      <c r="D263" s="34">
        <v>0</v>
      </c>
      <c r="E263" s="34">
        <v>0</v>
      </c>
      <c r="F263" s="155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31">
        <v>0</v>
      </c>
      <c r="N263" s="168">
        <f t="shared" si="55"/>
        <v>0</v>
      </c>
    </row>
    <row r="264" spans="1:14">
      <c r="A264" s="212"/>
      <c r="B264" s="14" t="s">
        <v>29</v>
      </c>
      <c r="C264" s="41">
        <v>0</v>
      </c>
      <c r="D264" s="41">
        <v>0</v>
      </c>
      <c r="E264" s="41">
        <v>0</v>
      </c>
      <c r="F264" s="155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>
        <v>0</v>
      </c>
      <c r="N264" s="168">
        <f t="shared" si="55"/>
        <v>0</v>
      </c>
    </row>
    <row r="265" spans="1:14">
      <c r="A265" s="212"/>
      <c r="B265" s="14" t="s">
        <v>30</v>
      </c>
      <c r="C265" s="41">
        <v>3.8411</v>
      </c>
      <c r="D265" s="41">
        <v>6.0258000000000003</v>
      </c>
      <c r="E265" s="41">
        <v>0</v>
      </c>
      <c r="F265" s="155">
        <v>0</v>
      </c>
      <c r="G265" s="41">
        <v>0</v>
      </c>
      <c r="H265" s="41">
        <v>425.822</v>
      </c>
      <c r="I265" s="41">
        <v>0</v>
      </c>
      <c r="J265" s="41">
        <v>0</v>
      </c>
      <c r="K265" s="41">
        <v>0</v>
      </c>
      <c r="L265" s="41">
        <v>0</v>
      </c>
      <c r="M265" s="31">
        <v>0</v>
      </c>
      <c r="N265" s="168">
        <f t="shared" si="55"/>
        <v>0.4542810114003637</v>
      </c>
    </row>
    <row r="266" spans="1:14" ht="14.25" thickBot="1">
      <c r="A266" s="213"/>
      <c r="B266" s="15" t="s">
        <v>31</v>
      </c>
      <c r="C266" s="16">
        <f t="shared" ref="C266:L266" si="56">C254+C256+C257+C258+C259+C260+C261+C262</f>
        <v>192.41039999999998</v>
      </c>
      <c r="D266" s="16">
        <f t="shared" si="56"/>
        <v>1542.2248999999999</v>
      </c>
      <c r="E266" s="16">
        <f t="shared" si="56"/>
        <v>1788.5383999999999</v>
      </c>
      <c r="F266" s="156">
        <f t="shared" ref="F266:F279" si="57">(D266-E266)/E266*100</f>
        <v>-13.771775881356529</v>
      </c>
      <c r="G266" s="16">
        <f t="shared" si="56"/>
        <v>3583</v>
      </c>
      <c r="H266" s="16">
        <f>H254+H256+H257+H258+H259+H260+H261+H262</f>
        <v>1343408.3173000002</v>
      </c>
      <c r="I266" s="16">
        <f t="shared" si="56"/>
        <v>1614</v>
      </c>
      <c r="J266" s="16">
        <f t="shared" si="56"/>
        <v>69.55210000000001</v>
      </c>
      <c r="K266" s="16">
        <f t="shared" si="56"/>
        <v>1042.5216999999998</v>
      </c>
      <c r="L266" s="16">
        <f t="shared" si="56"/>
        <v>698.08179999999993</v>
      </c>
      <c r="M266" s="16">
        <f>(K266-L266)/L266*100</f>
        <v>49.340908185831502</v>
      </c>
      <c r="N266" s="169">
        <f t="shared" si="55"/>
        <v>0.94382025289003313</v>
      </c>
    </row>
    <row r="267" spans="1:14" ht="14.25" thickTop="1">
      <c r="A267" s="223" t="s">
        <v>47</v>
      </c>
      <c r="B267" s="18" t="s">
        <v>19</v>
      </c>
      <c r="C267" s="203">
        <v>0</v>
      </c>
      <c r="D267" s="203">
        <v>243.66</v>
      </c>
      <c r="E267" s="203">
        <v>475.08</v>
      </c>
      <c r="F267" s="205">
        <f t="shared" si="57"/>
        <v>-48.711795908057589</v>
      </c>
      <c r="G267" s="203">
        <v>0</v>
      </c>
      <c r="H267" s="203">
        <v>236321.58790000001</v>
      </c>
      <c r="I267" s="203">
        <v>0</v>
      </c>
      <c r="J267" s="203">
        <v>0</v>
      </c>
      <c r="K267" s="203">
        <v>220.01</v>
      </c>
      <c r="L267" s="203">
        <v>269.83</v>
      </c>
      <c r="M267" s="111">
        <f>(K267-L267)/L267*100</f>
        <v>-18.463477004039579</v>
      </c>
      <c r="N267" s="170">
        <f t="shared" ref="N267:N279" si="58">D267/D327*100</f>
        <v>0.25618569812917125</v>
      </c>
    </row>
    <row r="268" spans="1:14">
      <c r="A268" s="212"/>
      <c r="B268" s="197" t="s">
        <v>20</v>
      </c>
      <c r="C268" s="72">
        <v>0</v>
      </c>
      <c r="D268" s="72">
        <v>66.69</v>
      </c>
      <c r="E268" s="72">
        <v>178.56</v>
      </c>
      <c r="F268" s="12">
        <f t="shared" si="57"/>
        <v>-62.651209677419359</v>
      </c>
      <c r="G268" s="72">
        <v>0</v>
      </c>
      <c r="H268" s="72">
        <v>16240</v>
      </c>
      <c r="I268" s="72">
        <v>0</v>
      </c>
      <c r="J268" s="72">
        <v>0</v>
      </c>
      <c r="K268" s="72">
        <v>83.77</v>
      </c>
      <c r="L268" s="72">
        <v>61.97</v>
      </c>
      <c r="M268" s="31">
        <f t="shared" ref="M268:M272" si="59">(K268-L268)/L268*100</f>
        <v>35.178312086493463</v>
      </c>
      <c r="N268" s="168">
        <f t="shared" si="58"/>
        <v>0.22123197825993493</v>
      </c>
    </row>
    <row r="269" spans="1:14">
      <c r="A269" s="212"/>
      <c r="B269" s="197" t="s">
        <v>21</v>
      </c>
      <c r="C269" s="72">
        <v>0</v>
      </c>
      <c r="D269" s="72">
        <v>0</v>
      </c>
      <c r="E269" s="72">
        <v>0.28000000000000003</v>
      </c>
      <c r="F269" s="12">
        <f t="shared" si="57"/>
        <v>-100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168">
        <f t="shared" si="58"/>
        <v>0</v>
      </c>
    </row>
    <row r="270" spans="1:14">
      <c r="A270" s="212"/>
      <c r="B270" s="197" t="s">
        <v>22</v>
      </c>
      <c r="C270" s="72">
        <v>0</v>
      </c>
      <c r="D270" s="72">
        <v>0.01</v>
      </c>
      <c r="E270" s="72">
        <v>0.15</v>
      </c>
      <c r="F270" s="12">
        <f t="shared" si="57"/>
        <v>-93.333333333333329</v>
      </c>
      <c r="G270" s="72">
        <v>0</v>
      </c>
      <c r="H270" s="72">
        <v>73</v>
      </c>
      <c r="I270" s="72">
        <v>0</v>
      </c>
      <c r="J270" s="72">
        <v>0</v>
      </c>
      <c r="K270" s="72">
        <v>0</v>
      </c>
      <c r="L270" s="72">
        <v>0</v>
      </c>
      <c r="M270" s="72">
        <v>0</v>
      </c>
      <c r="N270" s="168">
        <f t="shared" si="58"/>
        <v>2.5751700009742518E-4</v>
      </c>
    </row>
    <row r="271" spans="1:14">
      <c r="A271" s="212"/>
      <c r="B271" s="197" t="s">
        <v>23</v>
      </c>
      <c r="C271" s="72">
        <v>0</v>
      </c>
      <c r="D271" s="72">
        <v>0</v>
      </c>
      <c r="E271" s="72">
        <v>0</v>
      </c>
      <c r="F271" s="1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168">
        <f t="shared" si="58"/>
        <v>0</v>
      </c>
    </row>
    <row r="272" spans="1:14">
      <c r="A272" s="212"/>
      <c r="B272" s="197" t="s">
        <v>24</v>
      </c>
      <c r="C272" s="72">
        <v>0</v>
      </c>
      <c r="D272" s="72">
        <v>2.37</v>
      </c>
      <c r="E272" s="72">
        <v>4.28</v>
      </c>
      <c r="F272" s="12">
        <f t="shared" si="57"/>
        <v>-44.626168224299064</v>
      </c>
      <c r="G272" s="72">
        <v>0</v>
      </c>
      <c r="H272" s="72">
        <v>4600</v>
      </c>
      <c r="I272" s="72">
        <v>0</v>
      </c>
      <c r="J272" s="72">
        <v>0</v>
      </c>
      <c r="K272" s="72">
        <v>28.69</v>
      </c>
      <c r="L272" s="72">
        <v>6.73</v>
      </c>
      <c r="M272" s="31">
        <f t="shared" si="59"/>
        <v>326.30014858841008</v>
      </c>
      <c r="N272" s="168">
        <f t="shared" si="58"/>
        <v>1.982582449193503E-2</v>
      </c>
    </row>
    <row r="273" spans="1:14">
      <c r="A273" s="212"/>
      <c r="B273" s="197" t="s">
        <v>25</v>
      </c>
      <c r="C273" s="74">
        <v>0</v>
      </c>
      <c r="D273" s="74">
        <v>0</v>
      </c>
      <c r="E273" s="74">
        <v>0</v>
      </c>
      <c r="F273" s="12">
        <v>0</v>
      </c>
      <c r="G273" s="74">
        <v>0</v>
      </c>
      <c r="H273" s="74">
        <v>0</v>
      </c>
      <c r="I273" s="72">
        <v>0</v>
      </c>
      <c r="J273" s="72">
        <v>0</v>
      </c>
      <c r="K273" s="74">
        <v>0</v>
      </c>
      <c r="L273" s="72">
        <v>0</v>
      </c>
      <c r="M273" s="72">
        <v>0</v>
      </c>
      <c r="N273" s="168">
        <f t="shared" si="58"/>
        <v>0</v>
      </c>
    </row>
    <row r="274" spans="1:14">
      <c r="A274" s="212"/>
      <c r="B274" s="197" t="s">
        <v>26</v>
      </c>
      <c r="C274" s="72">
        <v>0</v>
      </c>
      <c r="D274" s="72">
        <v>7.82</v>
      </c>
      <c r="E274" s="72">
        <v>11.73</v>
      </c>
      <c r="F274" s="12">
        <f t="shared" si="57"/>
        <v>-33.333333333333329</v>
      </c>
      <c r="G274" s="72">
        <v>0</v>
      </c>
      <c r="H274" s="72">
        <v>16209.38</v>
      </c>
      <c r="I274" s="72">
        <v>0</v>
      </c>
      <c r="J274" s="72">
        <v>0</v>
      </c>
      <c r="K274" s="72">
        <v>0.4</v>
      </c>
      <c r="L274" s="72">
        <v>31.86</v>
      </c>
      <c r="M274" s="31">
        <f>(K274-L274)/L274*100</f>
        <v>-98.744507219083502</v>
      </c>
      <c r="N274" s="168">
        <f t="shared" si="58"/>
        <v>4.3231959486060997E-2</v>
      </c>
    </row>
    <row r="275" spans="1:14">
      <c r="A275" s="212"/>
      <c r="B275" s="197" t="s">
        <v>27</v>
      </c>
      <c r="C275" s="72">
        <v>0</v>
      </c>
      <c r="D275" s="72">
        <v>0</v>
      </c>
      <c r="E275" s="72">
        <v>0</v>
      </c>
      <c r="F275" s="1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168">
        <f t="shared" si="58"/>
        <v>0</v>
      </c>
    </row>
    <row r="276" spans="1:14">
      <c r="A276" s="212"/>
      <c r="B276" s="14" t="s">
        <v>28</v>
      </c>
      <c r="C276" s="75">
        <v>0</v>
      </c>
      <c r="D276" s="75">
        <v>0</v>
      </c>
      <c r="E276" s="75">
        <v>0</v>
      </c>
      <c r="F276" s="12">
        <v>0</v>
      </c>
      <c r="G276" s="75">
        <v>0</v>
      </c>
      <c r="H276" s="75">
        <v>0</v>
      </c>
      <c r="I276" s="72">
        <v>0</v>
      </c>
      <c r="J276" s="72">
        <v>0</v>
      </c>
      <c r="K276" s="75">
        <v>0</v>
      </c>
      <c r="L276" s="72">
        <v>0</v>
      </c>
      <c r="M276" s="72">
        <v>0</v>
      </c>
      <c r="N276" s="168">
        <f t="shared" si="58"/>
        <v>0</v>
      </c>
    </row>
    <row r="277" spans="1:14">
      <c r="A277" s="212"/>
      <c r="B277" s="14" t="s">
        <v>29</v>
      </c>
      <c r="C277" s="75">
        <v>0</v>
      </c>
      <c r="D277" s="75">
        <v>0</v>
      </c>
      <c r="E277" s="75">
        <v>0</v>
      </c>
      <c r="F277" s="12">
        <v>0</v>
      </c>
      <c r="G277" s="75">
        <v>0</v>
      </c>
      <c r="H277" s="75">
        <v>0</v>
      </c>
      <c r="I277" s="72">
        <v>0</v>
      </c>
      <c r="J277" s="72">
        <v>0</v>
      </c>
      <c r="K277" s="75">
        <v>0</v>
      </c>
      <c r="L277" s="72">
        <v>0</v>
      </c>
      <c r="M277" s="72">
        <v>0</v>
      </c>
      <c r="N277" s="168">
        <f t="shared" si="58"/>
        <v>0</v>
      </c>
    </row>
    <row r="278" spans="1:14">
      <c r="A278" s="212"/>
      <c r="B278" s="14" t="s">
        <v>30</v>
      </c>
      <c r="C278" s="75">
        <v>0</v>
      </c>
      <c r="D278" s="75">
        <v>0</v>
      </c>
      <c r="E278" s="75">
        <v>0</v>
      </c>
      <c r="F278" s="12">
        <v>0</v>
      </c>
      <c r="G278" s="75">
        <v>0</v>
      </c>
      <c r="H278" s="75">
        <v>0</v>
      </c>
      <c r="I278" s="72">
        <v>0</v>
      </c>
      <c r="J278" s="72">
        <v>0</v>
      </c>
      <c r="K278" s="75">
        <v>0</v>
      </c>
      <c r="L278" s="72">
        <v>0</v>
      </c>
      <c r="M278" s="72">
        <v>0</v>
      </c>
      <c r="N278" s="168">
        <f t="shared" si="58"/>
        <v>0</v>
      </c>
    </row>
    <row r="279" spans="1:14" ht="14.25" thickBot="1">
      <c r="A279" s="214"/>
      <c r="B279" s="35" t="s">
        <v>31</v>
      </c>
      <c r="C279" s="36">
        <f>C267+C269+C270+C271+C272+C273+C274+C275</f>
        <v>0</v>
      </c>
      <c r="D279" s="36">
        <f t="shared" ref="D279:L279" si="60">D267+D269+D270+D271+D272+D273+D274+D275</f>
        <v>253.85999999999999</v>
      </c>
      <c r="E279" s="36">
        <f t="shared" si="60"/>
        <v>491.51999999999992</v>
      </c>
      <c r="F279" s="206">
        <f t="shared" si="57"/>
        <v>-48.352050781249993</v>
      </c>
      <c r="G279" s="36">
        <f t="shared" si="60"/>
        <v>0</v>
      </c>
      <c r="H279" s="36">
        <f t="shared" si="60"/>
        <v>257203.96790000002</v>
      </c>
      <c r="I279" s="36">
        <f t="shared" si="60"/>
        <v>0</v>
      </c>
      <c r="J279" s="36">
        <f t="shared" si="60"/>
        <v>0</v>
      </c>
      <c r="K279" s="36">
        <f t="shared" si="60"/>
        <v>249.1</v>
      </c>
      <c r="L279" s="36">
        <f t="shared" si="60"/>
        <v>308.42</v>
      </c>
      <c r="M279" s="36">
        <f t="shared" ref="M279" si="61">(K279-L279)/L279*100</f>
        <v>-19.233512742364315</v>
      </c>
      <c r="N279" s="207">
        <f t="shared" si="58"/>
        <v>0.15535879974358072</v>
      </c>
    </row>
    <row r="280" spans="1:14">
      <c r="A280" s="64"/>
      <c r="B280" s="65"/>
      <c r="C280" s="66"/>
      <c r="D280" s="66"/>
      <c r="E280" s="66"/>
      <c r="F280" s="161"/>
      <c r="G280" s="66"/>
      <c r="H280" s="66"/>
      <c r="I280" s="66"/>
      <c r="J280" s="66"/>
      <c r="K280" s="66"/>
      <c r="L280" s="66"/>
      <c r="M280" s="66"/>
      <c r="N280" s="154"/>
    </row>
    <row r="281" spans="1:14">
      <c r="A281" s="86"/>
      <c r="B281" s="86"/>
      <c r="C281" s="86"/>
      <c r="D281" s="86"/>
      <c r="E281" s="86"/>
      <c r="F281" s="162"/>
      <c r="G281" s="86"/>
      <c r="H281" s="86"/>
      <c r="I281" s="86"/>
      <c r="J281" s="86"/>
      <c r="K281" s="86"/>
      <c r="L281" s="86"/>
      <c r="M281" s="86"/>
      <c r="N281" s="162"/>
    </row>
    <row r="282" spans="1:14">
      <c r="A282" s="86"/>
      <c r="B282" s="86"/>
      <c r="C282" s="86"/>
      <c r="D282" s="86"/>
      <c r="E282" s="86"/>
      <c r="F282" s="162"/>
      <c r="G282" s="86"/>
      <c r="H282" s="86"/>
      <c r="I282" s="86"/>
      <c r="J282" s="86"/>
      <c r="K282" s="86"/>
      <c r="L282" s="86"/>
      <c r="M282" s="86"/>
      <c r="N282" s="162"/>
    </row>
    <row r="283" spans="1:14" ht="18.75">
      <c r="A283" s="215" t="str">
        <f>A1</f>
        <v>2023年1-11月丹东市财产保险业务统计表</v>
      </c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</row>
    <row r="284" spans="1:14" ht="14.25" thickBot="1">
      <c r="A284" s="57"/>
      <c r="B284" s="59" t="s">
        <v>0</v>
      </c>
      <c r="C284" s="58"/>
      <c r="D284" s="58"/>
      <c r="E284" s="57"/>
      <c r="F284" s="154"/>
      <c r="G284" s="73" t="str">
        <f>G2</f>
        <v>（2023年11月）</v>
      </c>
      <c r="H284" s="58"/>
      <c r="I284" s="58"/>
      <c r="J284" s="58"/>
      <c r="K284" s="58"/>
      <c r="L284" s="59" t="s">
        <v>1</v>
      </c>
      <c r="M284" s="57"/>
      <c r="N284" s="167"/>
    </row>
    <row r="285" spans="1:14" ht="13.5" customHeight="1">
      <c r="A285" s="211" t="s">
        <v>117</v>
      </c>
      <c r="B285" s="164" t="s">
        <v>3</v>
      </c>
      <c r="C285" s="216" t="s">
        <v>4</v>
      </c>
      <c r="D285" s="216"/>
      <c r="E285" s="216"/>
      <c r="F285" s="217"/>
      <c r="G285" s="216" t="s">
        <v>5</v>
      </c>
      <c r="H285" s="216"/>
      <c r="I285" s="216" t="s">
        <v>6</v>
      </c>
      <c r="J285" s="216"/>
      <c r="K285" s="216"/>
      <c r="L285" s="216"/>
      <c r="M285" s="216"/>
      <c r="N285" s="219" t="s">
        <v>7</v>
      </c>
    </row>
    <row r="286" spans="1:14">
      <c r="A286" s="212"/>
      <c r="B286" s="58" t="s">
        <v>8</v>
      </c>
      <c r="C286" s="218" t="s">
        <v>9</v>
      </c>
      <c r="D286" s="218" t="s">
        <v>10</v>
      </c>
      <c r="E286" s="218" t="s">
        <v>11</v>
      </c>
      <c r="F286" s="195" t="s">
        <v>12</v>
      </c>
      <c r="G286" s="218" t="s">
        <v>13</v>
      </c>
      <c r="H286" s="218" t="s">
        <v>14</v>
      </c>
      <c r="I286" s="197" t="s">
        <v>13</v>
      </c>
      <c r="J286" s="218" t="s">
        <v>15</v>
      </c>
      <c r="K286" s="218"/>
      <c r="L286" s="218"/>
      <c r="M286" s="198" t="s">
        <v>12</v>
      </c>
      <c r="N286" s="220"/>
    </row>
    <row r="287" spans="1:14">
      <c r="A287" s="222"/>
      <c r="B287" s="165" t="s">
        <v>16</v>
      </c>
      <c r="C287" s="218"/>
      <c r="D287" s="218"/>
      <c r="E287" s="218"/>
      <c r="F287" s="196" t="s">
        <v>17</v>
      </c>
      <c r="G287" s="218"/>
      <c r="H287" s="218"/>
      <c r="I287" s="33" t="s">
        <v>18</v>
      </c>
      <c r="J287" s="197" t="s">
        <v>9</v>
      </c>
      <c r="K287" s="197" t="s">
        <v>10</v>
      </c>
      <c r="L287" s="197" t="s">
        <v>11</v>
      </c>
      <c r="M287" s="199" t="s">
        <v>17</v>
      </c>
      <c r="N287" s="194" t="s">
        <v>17</v>
      </c>
    </row>
    <row r="288" spans="1:14" ht="14.25" customHeight="1">
      <c r="A288" s="212" t="s">
        <v>118</v>
      </c>
      <c r="B288" s="197" t="s">
        <v>19</v>
      </c>
      <c r="C288" s="19">
        <v>44.83</v>
      </c>
      <c r="D288" s="19">
        <v>236.65</v>
      </c>
      <c r="E288" s="19">
        <v>284.48</v>
      </c>
      <c r="F288" s="12">
        <f>(D288-E288)/E288*100</f>
        <v>-16.813132733408327</v>
      </c>
      <c r="G288" s="20">
        <v>1326</v>
      </c>
      <c r="H288" s="20">
        <v>150679.44</v>
      </c>
      <c r="I288" s="20">
        <v>149</v>
      </c>
      <c r="J288" s="20">
        <v>9</v>
      </c>
      <c r="K288" s="20">
        <v>201.76</v>
      </c>
      <c r="L288" s="20">
        <v>133.56</v>
      </c>
      <c r="M288" s="31">
        <f>(K288-L288)/L288*100</f>
        <v>51.063192572626527</v>
      </c>
      <c r="N288" s="168">
        <f t="shared" ref="N288:N300" si="62">D288/D327*100</f>
        <v>0.24881533884210938</v>
      </c>
    </row>
    <row r="289" spans="1:14" ht="14.25" customHeight="1">
      <c r="A289" s="212"/>
      <c r="B289" s="197" t="s">
        <v>20</v>
      </c>
      <c r="C289" s="20">
        <v>10.07</v>
      </c>
      <c r="D289" s="20">
        <v>49.57</v>
      </c>
      <c r="E289" s="20">
        <v>97.84</v>
      </c>
      <c r="F289" s="12">
        <f>(D289-E289)/E289*100</f>
        <v>-49.335650040883081</v>
      </c>
      <c r="G289" s="20">
        <v>338</v>
      </c>
      <c r="H289" s="20">
        <v>6800</v>
      </c>
      <c r="I289" s="20">
        <v>58</v>
      </c>
      <c r="J289" s="20">
        <v>0</v>
      </c>
      <c r="K289" s="20">
        <v>53.28</v>
      </c>
      <c r="L289" s="20">
        <v>62.76</v>
      </c>
      <c r="M289" s="31">
        <f>(K289-L289)/L289*100</f>
        <v>-15.105162523900569</v>
      </c>
      <c r="N289" s="168">
        <f t="shared" si="62"/>
        <v>0.16443948361590904</v>
      </c>
    </row>
    <row r="290" spans="1:14" ht="14.25" customHeight="1">
      <c r="A290" s="212"/>
      <c r="B290" s="197" t="s">
        <v>21</v>
      </c>
      <c r="C290" s="20">
        <v>0.59</v>
      </c>
      <c r="D290" s="20">
        <v>7.54</v>
      </c>
      <c r="E290" s="20">
        <v>10.58</v>
      </c>
      <c r="F290" s="12">
        <f>(D290-E290)/E290*100</f>
        <v>-28.733459357277884</v>
      </c>
      <c r="G290" s="20">
        <v>4</v>
      </c>
      <c r="H290" s="20">
        <v>3119.48</v>
      </c>
      <c r="I290" s="20">
        <v>0</v>
      </c>
      <c r="J290" s="20">
        <v>0</v>
      </c>
      <c r="K290" s="20">
        <v>0</v>
      </c>
      <c r="L290" s="20">
        <v>0.56000000000000005</v>
      </c>
      <c r="M290" s="31">
        <v>0</v>
      </c>
      <c r="N290" s="168">
        <f t="shared" si="62"/>
        <v>0.16091814961918571</v>
      </c>
    </row>
    <row r="291" spans="1:14" ht="14.25" customHeight="1">
      <c r="A291" s="212"/>
      <c r="B291" s="197" t="s">
        <v>22</v>
      </c>
      <c r="C291" s="20">
        <v>0.16</v>
      </c>
      <c r="D291" s="20">
        <v>1.56</v>
      </c>
      <c r="E291" s="20">
        <v>0</v>
      </c>
      <c r="F291" s="12">
        <v>0</v>
      </c>
      <c r="G291" s="20">
        <v>83</v>
      </c>
      <c r="H291" s="20">
        <v>7709.14</v>
      </c>
      <c r="I291" s="20">
        <v>0</v>
      </c>
      <c r="J291" s="20">
        <v>0</v>
      </c>
      <c r="K291" s="20">
        <v>0</v>
      </c>
      <c r="L291" s="20">
        <v>0</v>
      </c>
      <c r="M291" s="31">
        <v>0</v>
      </c>
      <c r="N291" s="168">
        <f t="shared" si="62"/>
        <v>4.0172652015198325E-2</v>
      </c>
    </row>
    <row r="292" spans="1:14" ht="14.25" customHeight="1">
      <c r="A292" s="212"/>
      <c r="B292" s="197" t="s">
        <v>23</v>
      </c>
      <c r="C292" s="20">
        <v>0</v>
      </c>
      <c r="D292" s="20">
        <v>0</v>
      </c>
      <c r="E292" s="20">
        <v>0</v>
      </c>
      <c r="F292" s="12">
        <v>0</v>
      </c>
      <c r="G292" s="20">
        <v>0</v>
      </c>
      <c r="H292" s="20"/>
      <c r="I292" s="20">
        <v>0</v>
      </c>
      <c r="J292" s="20">
        <v>0</v>
      </c>
      <c r="K292" s="20">
        <v>0</v>
      </c>
      <c r="L292" s="20">
        <v>0</v>
      </c>
      <c r="M292" s="31">
        <v>0</v>
      </c>
      <c r="N292" s="168">
        <f t="shared" si="62"/>
        <v>0</v>
      </c>
    </row>
    <row r="293" spans="1:14" ht="14.25" customHeight="1">
      <c r="A293" s="212"/>
      <c r="B293" s="197" t="s">
        <v>24</v>
      </c>
      <c r="C293" s="20">
        <v>0</v>
      </c>
      <c r="D293" s="20">
        <v>23.98</v>
      </c>
      <c r="E293" s="20">
        <v>20.23</v>
      </c>
      <c r="F293" s="12">
        <f>(D293-E293)/E293*100</f>
        <v>18.536826495304005</v>
      </c>
      <c r="G293" s="20">
        <v>45</v>
      </c>
      <c r="H293" s="20">
        <v>29929.200000000001</v>
      </c>
      <c r="I293" s="20">
        <v>0</v>
      </c>
      <c r="J293" s="20">
        <v>0</v>
      </c>
      <c r="K293" s="20">
        <v>0.97</v>
      </c>
      <c r="L293" s="20">
        <v>0.44</v>
      </c>
      <c r="M293" s="31">
        <f>(K293-L293)/L293*100</f>
        <v>120.45454545454545</v>
      </c>
      <c r="N293" s="168">
        <f t="shared" si="62"/>
        <v>0.20060053642050718</v>
      </c>
    </row>
    <row r="294" spans="1:14" ht="14.25" customHeight="1">
      <c r="A294" s="212"/>
      <c r="B294" s="197" t="s">
        <v>25</v>
      </c>
      <c r="C294" s="22">
        <v>0</v>
      </c>
      <c r="D294" s="22">
        <v>0</v>
      </c>
      <c r="E294" s="22">
        <v>0</v>
      </c>
      <c r="F294" s="12">
        <v>0</v>
      </c>
      <c r="G294" s="22">
        <v>0</v>
      </c>
      <c r="H294" s="22"/>
      <c r="I294" s="22">
        <v>0</v>
      </c>
      <c r="J294" s="22">
        <v>0</v>
      </c>
      <c r="K294" s="22">
        <v>0</v>
      </c>
      <c r="L294" s="22">
        <v>0</v>
      </c>
      <c r="M294" s="31">
        <v>0</v>
      </c>
      <c r="N294" s="168">
        <f t="shared" si="62"/>
        <v>0</v>
      </c>
    </row>
    <row r="295" spans="1:14" ht="14.25" customHeight="1">
      <c r="A295" s="212"/>
      <c r="B295" s="197" t="s">
        <v>26</v>
      </c>
      <c r="C295" s="20">
        <v>5.19</v>
      </c>
      <c r="D295" s="20">
        <v>108.4</v>
      </c>
      <c r="E295" s="20">
        <v>64.44</v>
      </c>
      <c r="F295" s="12">
        <f>(D295-E295)/E295*100</f>
        <v>68.21849782743638</v>
      </c>
      <c r="G295" s="20">
        <v>758</v>
      </c>
      <c r="H295" s="20">
        <v>88617.97</v>
      </c>
      <c r="I295" s="20">
        <v>0</v>
      </c>
      <c r="J295" s="20">
        <v>0</v>
      </c>
      <c r="K295" s="20">
        <v>44.58</v>
      </c>
      <c r="L295" s="20">
        <v>4.3</v>
      </c>
      <c r="M295" s="31">
        <v>0</v>
      </c>
      <c r="N295" s="168">
        <f t="shared" si="62"/>
        <v>0.59927677855358219</v>
      </c>
    </row>
    <row r="296" spans="1:14" ht="14.25" customHeight="1">
      <c r="A296" s="212"/>
      <c r="B296" s="197" t="s">
        <v>27</v>
      </c>
      <c r="C296" s="31">
        <v>0</v>
      </c>
      <c r="D296" s="31">
        <v>1</v>
      </c>
      <c r="E296" s="31">
        <v>8</v>
      </c>
      <c r="F296" s="12">
        <f>(D296-E296)/E296*100</f>
        <v>-87.5</v>
      </c>
      <c r="G296" s="31">
        <v>3</v>
      </c>
      <c r="H296" s="31">
        <v>67.31</v>
      </c>
      <c r="I296" s="20">
        <v>0</v>
      </c>
      <c r="J296" s="20">
        <v>0</v>
      </c>
      <c r="K296" s="20">
        <v>0</v>
      </c>
      <c r="L296" s="20">
        <v>0</v>
      </c>
      <c r="M296" s="31">
        <v>0</v>
      </c>
      <c r="N296" s="168">
        <f t="shared" si="62"/>
        <v>4.3562541223368889E-2</v>
      </c>
    </row>
    <row r="297" spans="1:14" ht="14.25" customHeight="1">
      <c r="A297" s="212"/>
      <c r="B297" s="14" t="s">
        <v>28</v>
      </c>
      <c r="C297" s="40">
        <v>0</v>
      </c>
      <c r="D297" s="40">
        <v>0</v>
      </c>
      <c r="E297" s="40">
        <v>0</v>
      </c>
      <c r="F297" s="12">
        <v>0</v>
      </c>
      <c r="G297" s="40">
        <v>0</v>
      </c>
      <c r="H297" s="40"/>
      <c r="I297" s="40">
        <v>0</v>
      </c>
      <c r="J297" s="40">
        <v>0</v>
      </c>
      <c r="K297" s="40">
        <v>0</v>
      </c>
      <c r="L297" s="40">
        <v>0</v>
      </c>
      <c r="M297" s="31">
        <v>0</v>
      </c>
      <c r="N297" s="168">
        <f t="shared" si="62"/>
        <v>0</v>
      </c>
    </row>
    <row r="298" spans="1:14" ht="14.25" customHeight="1">
      <c r="A298" s="212"/>
      <c r="B298" s="14" t="s">
        <v>29</v>
      </c>
      <c r="C298" s="40">
        <v>0</v>
      </c>
      <c r="D298" s="40">
        <v>0</v>
      </c>
      <c r="E298" s="40">
        <v>0</v>
      </c>
      <c r="F298" s="12">
        <v>0</v>
      </c>
      <c r="G298" s="40">
        <v>0</v>
      </c>
      <c r="H298" s="40"/>
      <c r="I298" s="40">
        <v>0</v>
      </c>
      <c r="J298" s="40">
        <v>0</v>
      </c>
      <c r="K298" s="40">
        <v>0</v>
      </c>
      <c r="L298" s="40">
        <v>0</v>
      </c>
      <c r="M298" s="31">
        <v>0</v>
      </c>
      <c r="N298" s="168">
        <f t="shared" si="62"/>
        <v>0</v>
      </c>
    </row>
    <row r="299" spans="1:14" ht="14.25" customHeight="1">
      <c r="A299" s="212"/>
      <c r="B299" s="14" t="s">
        <v>30</v>
      </c>
      <c r="C299" s="31">
        <v>0</v>
      </c>
      <c r="D299" s="31">
        <v>1</v>
      </c>
      <c r="E299" s="31">
        <v>8</v>
      </c>
      <c r="F299" s="12">
        <f>(D299-E299)/E299*100</f>
        <v>-87.5</v>
      </c>
      <c r="G299" s="31">
        <v>3</v>
      </c>
      <c r="H299" s="31">
        <v>67.31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168">
        <f t="shared" si="62"/>
        <v>7.5389327790561206E-2</v>
      </c>
    </row>
    <row r="300" spans="1:14" ht="14.25" customHeight="1" thickBot="1">
      <c r="A300" s="213"/>
      <c r="B300" s="15" t="s">
        <v>31</v>
      </c>
      <c r="C300" s="16">
        <f>C288+C290+C291+C292+C293+C294+C295+C296</f>
        <v>50.769999999999996</v>
      </c>
      <c r="D300" s="16">
        <f t="shared" ref="D300:E300" si="63">D288+D290+D291+D292+D293+D294+D295+D296</f>
        <v>379.13</v>
      </c>
      <c r="E300" s="16">
        <f t="shared" si="63"/>
        <v>387.73</v>
      </c>
      <c r="F300" s="17">
        <f>(D300-E300)/E300*100</f>
        <v>-2.2180383256389815</v>
      </c>
      <c r="G300" s="16">
        <f t="shared" ref="G300:L300" si="64">G288+G290+G291+G292+G293+G294+G295+G296</f>
        <v>2219</v>
      </c>
      <c r="H300" s="16">
        <f t="shared" si="64"/>
        <v>280122.54000000004</v>
      </c>
      <c r="I300" s="16">
        <f t="shared" si="64"/>
        <v>149</v>
      </c>
      <c r="J300" s="16">
        <f t="shared" si="64"/>
        <v>9</v>
      </c>
      <c r="K300" s="16">
        <f t="shared" si="64"/>
        <v>247.31</v>
      </c>
      <c r="L300" s="16">
        <f t="shared" si="64"/>
        <v>138.86000000000001</v>
      </c>
      <c r="M300" s="16">
        <f>(K300-L300)/L300*100</f>
        <v>78.100244850928974</v>
      </c>
      <c r="N300" s="169">
        <f t="shared" si="62"/>
        <v>0.23202230263445903</v>
      </c>
    </row>
    <row r="301" spans="1:14" ht="14.25" thickTop="1">
      <c r="A301" s="212" t="s">
        <v>48</v>
      </c>
      <c r="B301" s="197" t="s">
        <v>19</v>
      </c>
      <c r="C301" s="32">
        <v>0</v>
      </c>
      <c r="D301" s="32">
        <v>0</v>
      </c>
      <c r="E301" s="32">
        <v>50.97</v>
      </c>
      <c r="F301" s="26">
        <f>(D301-E301)/E301*100</f>
        <v>-100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2">
        <v>0</v>
      </c>
      <c r="N301" s="168">
        <f t="shared" ref="N301:N313" si="65">D301/D327*100</f>
        <v>0</v>
      </c>
    </row>
    <row r="302" spans="1:14">
      <c r="A302" s="212"/>
      <c r="B302" s="197" t="s">
        <v>20</v>
      </c>
      <c r="C302" s="31">
        <v>0</v>
      </c>
      <c r="D302" s="31">
        <v>0</v>
      </c>
      <c r="E302" s="31">
        <v>0</v>
      </c>
      <c r="F302" s="12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168">
        <f t="shared" si="65"/>
        <v>0</v>
      </c>
    </row>
    <row r="303" spans="1:14">
      <c r="A303" s="212"/>
      <c r="B303" s="197" t="s">
        <v>21</v>
      </c>
      <c r="C303" s="31">
        <v>0</v>
      </c>
      <c r="D303" s="31">
        <v>0</v>
      </c>
      <c r="E303" s="31">
        <v>0</v>
      </c>
      <c r="F303" s="12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68">
        <f t="shared" si="65"/>
        <v>0</v>
      </c>
    </row>
    <row r="304" spans="1:14">
      <c r="A304" s="212"/>
      <c r="B304" s="197" t="s">
        <v>22</v>
      </c>
      <c r="C304" s="31">
        <v>0</v>
      </c>
      <c r="D304" s="31">
        <v>0</v>
      </c>
      <c r="E304" s="31">
        <v>0.21</v>
      </c>
      <c r="F304" s="12">
        <f>(D304-E304)/E304*100</f>
        <v>-100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68">
        <f t="shared" si="65"/>
        <v>0</v>
      </c>
    </row>
    <row r="305" spans="1:14">
      <c r="A305" s="212"/>
      <c r="B305" s="197" t="s">
        <v>23</v>
      </c>
      <c r="C305" s="31">
        <v>0</v>
      </c>
      <c r="D305" s="31">
        <v>0</v>
      </c>
      <c r="E305" s="31">
        <v>0</v>
      </c>
      <c r="F305" s="12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68">
        <f t="shared" si="65"/>
        <v>0</v>
      </c>
    </row>
    <row r="306" spans="1:14">
      <c r="A306" s="212"/>
      <c r="B306" s="197" t="s">
        <v>24</v>
      </c>
      <c r="C306" s="31">
        <v>0</v>
      </c>
      <c r="D306" s="31">
        <v>0</v>
      </c>
      <c r="E306" s="31">
        <v>2.93</v>
      </c>
      <c r="F306" s="12">
        <f>(D306-E306)/E306*100</f>
        <v>-100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168">
        <f t="shared" si="65"/>
        <v>0</v>
      </c>
    </row>
    <row r="307" spans="1:14">
      <c r="A307" s="212"/>
      <c r="B307" s="197" t="s">
        <v>25</v>
      </c>
      <c r="C307" s="33">
        <v>0</v>
      </c>
      <c r="D307" s="33">
        <v>0</v>
      </c>
      <c r="E307" s="33">
        <v>0</v>
      </c>
      <c r="F307" s="12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168">
        <f t="shared" si="65"/>
        <v>0</v>
      </c>
    </row>
    <row r="308" spans="1:14">
      <c r="A308" s="212"/>
      <c r="B308" s="197" t="s">
        <v>26</v>
      </c>
      <c r="C308" s="31">
        <v>0</v>
      </c>
      <c r="D308" s="31">
        <v>0</v>
      </c>
      <c r="E308" s="31">
        <v>0.96</v>
      </c>
      <c r="F308" s="12">
        <f>(D308-E308)/E308*100</f>
        <v>-100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168">
        <f t="shared" si="65"/>
        <v>0</v>
      </c>
    </row>
    <row r="309" spans="1:14">
      <c r="A309" s="212"/>
      <c r="B309" s="197" t="s">
        <v>27</v>
      </c>
      <c r="C309" s="31">
        <v>0</v>
      </c>
      <c r="D309" s="31">
        <v>0</v>
      </c>
      <c r="E309" s="31">
        <v>2.41</v>
      </c>
      <c r="F309" s="12">
        <f>(D309-E309)/E309*100</f>
        <v>-100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68">
        <f t="shared" si="65"/>
        <v>0</v>
      </c>
    </row>
    <row r="310" spans="1:14">
      <c r="A310" s="212"/>
      <c r="B310" s="14" t="s">
        <v>28</v>
      </c>
      <c r="C310" s="34">
        <v>0</v>
      </c>
      <c r="D310" s="34">
        <v>0</v>
      </c>
      <c r="E310" s="34">
        <v>0</v>
      </c>
      <c r="F310" s="12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168">
        <f t="shared" si="65"/>
        <v>0</v>
      </c>
    </row>
    <row r="311" spans="1:14">
      <c r="A311" s="212"/>
      <c r="B311" s="14" t="s">
        <v>29</v>
      </c>
      <c r="C311" s="34">
        <v>0</v>
      </c>
      <c r="D311" s="34">
        <v>0</v>
      </c>
      <c r="E311" s="34">
        <v>0</v>
      </c>
      <c r="F311" s="12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168">
        <f t="shared" si="65"/>
        <v>0</v>
      </c>
    </row>
    <row r="312" spans="1:14">
      <c r="A312" s="212"/>
      <c r="B312" s="14" t="s">
        <v>30</v>
      </c>
      <c r="C312" s="34">
        <v>0</v>
      </c>
      <c r="D312" s="34">
        <v>0</v>
      </c>
      <c r="E312" s="34">
        <v>2.41</v>
      </c>
      <c r="F312" s="12">
        <f t="shared" ref="F312:F317" si="66">(D312-E312)/E312*100</f>
        <v>-100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168">
        <f t="shared" si="65"/>
        <v>0</v>
      </c>
    </row>
    <row r="313" spans="1:14" ht="14.25" thickBot="1">
      <c r="A313" s="213"/>
      <c r="B313" s="15" t="s">
        <v>31</v>
      </c>
      <c r="C313" s="16">
        <f>C301+C303+C304+C305+C306+C307+C308+C309</f>
        <v>0</v>
      </c>
      <c r="D313" s="16">
        <f t="shared" ref="D313:E313" si="67">D301+D303+D304+D305+D306+D307+D308+D309</f>
        <v>0</v>
      </c>
      <c r="E313" s="16">
        <f t="shared" si="67"/>
        <v>57.480000000000004</v>
      </c>
      <c r="F313" s="17">
        <f t="shared" si="66"/>
        <v>-100</v>
      </c>
      <c r="G313" s="16">
        <f t="shared" ref="G313:L313" si="68">G301+G303+G304+G305+G306+G307+G308+G309</f>
        <v>0</v>
      </c>
      <c r="H313" s="16">
        <f t="shared" si="68"/>
        <v>0</v>
      </c>
      <c r="I313" s="16">
        <f t="shared" si="68"/>
        <v>0</v>
      </c>
      <c r="J313" s="16">
        <f t="shared" si="68"/>
        <v>0</v>
      </c>
      <c r="K313" s="16">
        <f t="shared" si="68"/>
        <v>0</v>
      </c>
      <c r="L313" s="16">
        <f t="shared" si="68"/>
        <v>0</v>
      </c>
      <c r="M313" s="16">
        <v>0</v>
      </c>
      <c r="N313" s="169">
        <f t="shared" si="65"/>
        <v>0</v>
      </c>
    </row>
    <row r="314" spans="1:14" ht="14.25" thickTop="1">
      <c r="A314" s="212" t="s">
        <v>95</v>
      </c>
      <c r="B314" s="197" t="s">
        <v>19</v>
      </c>
      <c r="C314" s="32">
        <v>56.79</v>
      </c>
      <c r="D314" s="32">
        <v>530.04999999999995</v>
      </c>
      <c r="E314" s="32">
        <v>768.9</v>
      </c>
      <c r="F314" s="26">
        <f t="shared" si="66"/>
        <v>-31.06385745870725</v>
      </c>
      <c r="G314" s="31">
        <v>4103</v>
      </c>
      <c r="H314" s="31">
        <v>733773.98</v>
      </c>
      <c r="I314" s="31">
        <v>827</v>
      </c>
      <c r="J314" s="31">
        <v>30.8</v>
      </c>
      <c r="K314" s="31">
        <v>487</v>
      </c>
      <c r="L314" s="31">
        <v>358.2</v>
      </c>
      <c r="M314" s="32">
        <f>(K314-L314)/L314*100</f>
        <v>35.95756560580682</v>
      </c>
      <c r="N314" s="168">
        <f t="shared" ref="N314:N326" si="69">D314/D327*100</f>
        <v>0.55729799430914884</v>
      </c>
    </row>
    <row r="315" spans="1:14">
      <c r="A315" s="212"/>
      <c r="B315" s="197" t="s">
        <v>20</v>
      </c>
      <c r="C315" s="31">
        <v>2.2999999999999998</v>
      </c>
      <c r="D315" s="31">
        <v>43.95</v>
      </c>
      <c r="E315" s="31">
        <v>220.64999999999986</v>
      </c>
      <c r="F315" s="12">
        <f t="shared" si="66"/>
        <v>-80.081577158395646</v>
      </c>
      <c r="G315" s="31">
        <v>537</v>
      </c>
      <c r="H315" s="31">
        <v>10740</v>
      </c>
      <c r="I315" s="31">
        <v>190</v>
      </c>
      <c r="J315" s="31">
        <v>16.5</v>
      </c>
      <c r="K315" s="31">
        <v>87</v>
      </c>
      <c r="L315" s="31">
        <v>136.30000000000001</v>
      </c>
      <c r="M315" s="31">
        <f>(K315-L315)/L315*100</f>
        <v>-36.170212765957451</v>
      </c>
      <c r="N315" s="168">
        <f t="shared" si="69"/>
        <v>0.14579615301430712</v>
      </c>
    </row>
    <row r="316" spans="1:14">
      <c r="A316" s="212"/>
      <c r="B316" s="197" t="s">
        <v>21</v>
      </c>
      <c r="C316" s="31">
        <v>0</v>
      </c>
      <c r="D316" s="31">
        <v>10.580000000000002</v>
      </c>
      <c r="E316" s="31">
        <v>9.1700000000000017</v>
      </c>
      <c r="F316" s="12">
        <f t="shared" si="66"/>
        <v>15.376226826608505</v>
      </c>
      <c r="G316" s="31">
        <v>4</v>
      </c>
      <c r="H316" s="31">
        <v>55681.97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68">
        <f t="shared" si="69"/>
        <v>0.22579761577864524</v>
      </c>
    </row>
    <row r="317" spans="1:14">
      <c r="A317" s="212"/>
      <c r="B317" s="197" t="s">
        <v>22</v>
      </c>
      <c r="C317" s="31">
        <v>0.2</v>
      </c>
      <c r="D317" s="31">
        <v>1.1400000000000001</v>
      </c>
      <c r="E317" s="31">
        <v>0.71000000000000008</v>
      </c>
      <c r="F317" s="12">
        <f t="shared" si="66"/>
        <v>60.563380281690137</v>
      </c>
      <c r="G317" s="31">
        <v>114</v>
      </c>
      <c r="H317" s="31">
        <v>13905.5</v>
      </c>
      <c r="I317" s="31">
        <v>1</v>
      </c>
      <c r="J317" s="31">
        <v>0.31</v>
      </c>
      <c r="K317" s="31">
        <v>0.31</v>
      </c>
      <c r="L317" s="31">
        <v>1.34</v>
      </c>
      <c r="M317" s="31">
        <v>0</v>
      </c>
      <c r="N317" s="168">
        <f t="shared" si="69"/>
        <v>2.9356938011106472E-2</v>
      </c>
    </row>
    <row r="318" spans="1:14">
      <c r="A318" s="212"/>
      <c r="B318" s="197" t="s">
        <v>23</v>
      </c>
      <c r="C318" s="31">
        <v>0</v>
      </c>
      <c r="D318" s="31">
        <v>0</v>
      </c>
      <c r="E318" s="31">
        <v>0</v>
      </c>
      <c r="F318" s="12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68">
        <f t="shared" si="69"/>
        <v>0</v>
      </c>
    </row>
    <row r="319" spans="1:14">
      <c r="A319" s="212"/>
      <c r="B319" s="197" t="s">
        <v>24</v>
      </c>
      <c r="C319" s="31">
        <v>0.1</v>
      </c>
      <c r="D319" s="31">
        <v>103.41</v>
      </c>
      <c r="E319" s="31">
        <v>41.03</v>
      </c>
      <c r="F319" s="12">
        <f>(D319-E319)/E319*100</f>
        <v>152.03509627102119</v>
      </c>
      <c r="G319" s="31">
        <v>306</v>
      </c>
      <c r="H319" s="31">
        <v>64212</v>
      </c>
      <c r="I319" s="31">
        <v>5</v>
      </c>
      <c r="J319" s="31">
        <v>1.5</v>
      </c>
      <c r="K319" s="31">
        <v>6</v>
      </c>
      <c r="L319" s="31">
        <v>1.56</v>
      </c>
      <c r="M319" s="31">
        <v>0</v>
      </c>
      <c r="N319" s="168">
        <f t="shared" si="69"/>
        <v>0.8650584433379751</v>
      </c>
    </row>
    <row r="320" spans="1:14">
      <c r="A320" s="212"/>
      <c r="B320" s="197" t="s">
        <v>25</v>
      </c>
      <c r="C320" s="33">
        <v>0</v>
      </c>
      <c r="D320" s="33">
        <v>0</v>
      </c>
      <c r="E320" s="33">
        <v>0</v>
      </c>
      <c r="F320" s="12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1">
        <v>0</v>
      </c>
      <c r="N320" s="168">
        <f t="shared" si="69"/>
        <v>0</v>
      </c>
    </row>
    <row r="321" spans="1:14">
      <c r="A321" s="212"/>
      <c r="B321" s="197" t="s">
        <v>26</v>
      </c>
      <c r="C321" s="31">
        <v>4.41</v>
      </c>
      <c r="D321" s="31">
        <v>47.569999999999993</v>
      </c>
      <c r="E321" s="31">
        <v>59.06</v>
      </c>
      <c r="F321" s="12">
        <f>(D321-E321)/E321*100</f>
        <v>-19.454791737216404</v>
      </c>
      <c r="G321" s="31">
        <v>2221</v>
      </c>
      <c r="H321" s="31">
        <v>213676.99000000002</v>
      </c>
      <c r="I321" s="31">
        <v>159</v>
      </c>
      <c r="J321" s="31">
        <v>1</v>
      </c>
      <c r="K321" s="31">
        <v>27</v>
      </c>
      <c r="L321" s="31">
        <v>14.7</v>
      </c>
      <c r="M321" s="31">
        <v>0</v>
      </c>
      <c r="N321" s="168">
        <f t="shared" si="69"/>
        <v>0.26298520623426103</v>
      </c>
    </row>
    <row r="322" spans="1:14">
      <c r="A322" s="212"/>
      <c r="B322" s="197" t="s">
        <v>27</v>
      </c>
      <c r="C322" s="31">
        <v>0</v>
      </c>
      <c r="D322" s="31">
        <v>6.8999999999999995</v>
      </c>
      <c r="E322" s="31">
        <v>2.02</v>
      </c>
      <c r="F322" s="12">
        <f>(D322-E322)/E322*100</f>
        <v>241.58415841584153</v>
      </c>
      <c r="G322" s="31">
        <v>2</v>
      </c>
      <c r="H322" s="31">
        <v>7459.2300000000005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68">
        <f t="shared" si="69"/>
        <v>0.3005815344412453</v>
      </c>
    </row>
    <row r="323" spans="1:14">
      <c r="A323" s="212"/>
      <c r="B323" s="14" t="s">
        <v>28</v>
      </c>
      <c r="C323" s="34">
        <v>0</v>
      </c>
      <c r="D323" s="34">
        <v>0</v>
      </c>
      <c r="E323" s="34">
        <v>0</v>
      </c>
      <c r="F323" s="12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1">
        <v>0</v>
      </c>
      <c r="N323" s="168">
        <f t="shared" si="69"/>
        <v>0</v>
      </c>
    </row>
    <row r="324" spans="1:14">
      <c r="A324" s="212"/>
      <c r="B324" s="14" t="s">
        <v>29</v>
      </c>
      <c r="C324" s="34">
        <v>0</v>
      </c>
      <c r="D324" s="34">
        <v>6.8999999999999995</v>
      </c>
      <c r="E324" s="34">
        <v>2.02</v>
      </c>
      <c r="F324" s="12">
        <f>(D324-E324)/E324*100</f>
        <v>241.58415841584153</v>
      </c>
      <c r="G324" s="34">
        <v>2</v>
      </c>
      <c r="H324" s="34">
        <v>7459.2300000000005</v>
      </c>
      <c r="I324" s="34">
        <v>0</v>
      </c>
      <c r="J324" s="34">
        <v>0</v>
      </c>
      <c r="K324" s="34">
        <v>0</v>
      </c>
      <c r="L324" s="34">
        <v>0</v>
      </c>
      <c r="M324" s="31">
        <v>0</v>
      </c>
      <c r="N324" s="168">
        <f t="shared" si="69"/>
        <v>2.6452518323831957</v>
      </c>
    </row>
    <row r="325" spans="1:14">
      <c r="A325" s="212"/>
      <c r="B325" s="14" t="s">
        <v>30</v>
      </c>
      <c r="C325" s="34">
        <v>0</v>
      </c>
      <c r="D325" s="34">
        <v>0</v>
      </c>
      <c r="E325" s="34">
        <v>0</v>
      </c>
      <c r="F325" s="12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1">
        <v>0</v>
      </c>
      <c r="N325" s="168">
        <f t="shared" si="69"/>
        <v>0</v>
      </c>
    </row>
    <row r="326" spans="1:14" ht="14.25" thickBot="1">
      <c r="A326" s="213"/>
      <c r="B326" s="15" t="s">
        <v>31</v>
      </c>
      <c r="C326" s="16">
        <f>C314+C316+C317+C318+C319+C320+C321+C322</f>
        <v>61.5</v>
      </c>
      <c r="D326" s="16">
        <f t="shared" ref="D326:E326" si="70">D314+D316+D317+D318+D319+D320+D321+D322</f>
        <v>699.65</v>
      </c>
      <c r="E326" s="16">
        <f t="shared" si="70"/>
        <v>880.88999999999987</v>
      </c>
      <c r="F326" s="17">
        <f t="shared" ref="F326:F339" si="71">(D326-E326)/E326*100</f>
        <v>-20.574646096561423</v>
      </c>
      <c r="G326" s="16">
        <f t="shared" ref="G326:L326" si="72">G314+G316+G317+G318+G319+G320+G321+G322</f>
        <v>6750</v>
      </c>
      <c r="H326" s="16">
        <f t="shared" si="72"/>
        <v>1088709.67</v>
      </c>
      <c r="I326" s="16">
        <f t="shared" si="72"/>
        <v>992</v>
      </c>
      <c r="J326" s="16">
        <f t="shared" si="72"/>
        <v>33.61</v>
      </c>
      <c r="K326" s="16">
        <f t="shared" si="72"/>
        <v>520.30999999999995</v>
      </c>
      <c r="L326" s="16">
        <f t="shared" si="72"/>
        <v>375.79999999999995</v>
      </c>
      <c r="M326" s="16">
        <f>(K326-L326)/L326*100</f>
        <v>38.453964874933476</v>
      </c>
      <c r="N326" s="169">
        <f t="shared" si="69"/>
        <v>0.42817609800912415</v>
      </c>
    </row>
    <row r="327" spans="1:14" ht="14.25" thickTop="1">
      <c r="A327" s="225" t="s">
        <v>49</v>
      </c>
      <c r="B327" s="18" t="s">
        <v>19</v>
      </c>
      <c r="C327" s="111">
        <f t="shared" ref="C327:C338" si="73">C6+C19+C32+C53+C66+C79+C100+C113+C126+C147+C160+C173+C194+C207+C220+C241+C254+C267+C288+C301+C314</f>
        <v>9317.8399230000032</v>
      </c>
      <c r="D327" s="111">
        <f t="shared" ref="D327:E327" si="74">D6+D19+D32+D53+D66+D79+D100+D113+D126+D147+D160+D173+D194+D207+D220+D241+D254+D267+D288+D301+D314</f>
        <v>95110.695787999983</v>
      </c>
      <c r="E327" s="111">
        <f t="shared" si="74"/>
        <v>88904.900913999983</v>
      </c>
      <c r="F327" s="157">
        <f t="shared" si="71"/>
        <v>6.9802618418112017</v>
      </c>
      <c r="G327" s="111">
        <f t="shared" ref="G327:G338" si="75">G6+G19+G32+G53+G66+G79+G100+G113+G126+G147+G160+G173+G194+G207+G220+G241+G254+G267+G288+G301+G314</f>
        <v>679445</v>
      </c>
      <c r="H327" s="111">
        <f t="shared" ref="H327:K327" si="76">H6+H19+H32+H53+H66+H79+H100+H113+H126+H147+H160+H173+H194+H207+H220+H241+H254+H267+H288+H301+H314</f>
        <v>101495903.57286502</v>
      </c>
      <c r="I327" s="111">
        <f t="shared" si="76"/>
        <v>80231</v>
      </c>
      <c r="J327" s="111">
        <f t="shared" si="76"/>
        <v>6854.7251190000015</v>
      </c>
      <c r="K327" s="111">
        <f t="shared" si="76"/>
        <v>62395.747662999995</v>
      </c>
      <c r="L327" s="111">
        <f t="shared" ref="L327:L338" si="77">L6+L19+L32+L53+L66+L79+L100+L113+L126+L147+L160+L173+L194+L207+L220+L241+L254+L267+L288+L301+L314</f>
        <v>43776.241474999988</v>
      </c>
      <c r="M327" s="111">
        <f t="shared" ref="M327:M339" si="78">(K327-L327)/L327*100</f>
        <v>42.533359559050659</v>
      </c>
      <c r="N327" s="170">
        <f>D327/D339*100</f>
        <v>58.206426929805865</v>
      </c>
    </row>
    <row r="328" spans="1:14">
      <c r="A328" s="226"/>
      <c r="B328" s="197" t="s">
        <v>20</v>
      </c>
      <c r="C328" s="31">
        <f t="shared" si="73"/>
        <v>3022.9144460000011</v>
      </c>
      <c r="D328" s="31">
        <f t="shared" ref="D328:E328" si="79">D7+D20+D33+D54+D67+D80+D101+D114+D127+D148+D161+D174+D195+D208+D221+D242+D255+D268+D289+D302+D315</f>
        <v>30144.828304000002</v>
      </c>
      <c r="E328" s="31">
        <f t="shared" si="79"/>
        <v>28809.936406000001</v>
      </c>
      <c r="F328" s="155">
        <f t="shared" si="71"/>
        <v>4.6334427094465749</v>
      </c>
      <c r="G328" s="31">
        <f t="shared" si="75"/>
        <v>355475</v>
      </c>
      <c r="H328" s="31">
        <f t="shared" ref="H328:K328" si="80">H7+H20+H33+H54+H67+H80+H101+H114+H127+H148+H161+H174+H195+H208+H221+H242+H255+H268+H289+H302+H315</f>
        <v>9170132</v>
      </c>
      <c r="I328" s="31">
        <f t="shared" si="80"/>
        <v>44920</v>
      </c>
      <c r="J328" s="31">
        <f t="shared" si="80"/>
        <v>3325.8154679999993</v>
      </c>
      <c r="K328" s="31">
        <f t="shared" si="80"/>
        <v>24235.285144999998</v>
      </c>
      <c r="L328" s="31">
        <f t="shared" si="77"/>
        <v>15405.838198999998</v>
      </c>
      <c r="M328" s="31">
        <f t="shared" si="78"/>
        <v>57.312343748833641</v>
      </c>
      <c r="N328" s="168">
        <f>D328/D339*100</f>
        <v>18.448216906112666</v>
      </c>
    </row>
    <row r="329" spans="1:14">
      <c r="A329" s="226"/>
      <c r="B329" s="197" t="s">
        <v>21</v>
      </c>
      <c r="C329" s="31">
        <f t="shared" si="73"/>
        <v>156.96233399999991</v>
      </c>
      <c r="D329" s="31">
        <f t="shared" ref="D329:E329" si="81">D8+D21+D34+D55+D68+D81+D102+D115+D128+D149+D162+D175+D196+D209+D222+D243+D256+D269+D290+D303+D316</f>
        <v>4685.6119200000003</v>
      </c>
      <c r="E329" s="31">
        <f t="shared" si="81"/>
        <v>3373.8690510000001</v>
      </c>
      <c r="F329" s="155">
        <f t="shared" si="71"/>
        <v>38.879483737260202</v>
      </c>
      <c r="G329" s="31">
        <f t="shared" si="75"/>
        <v>3716</v>
      </c>
      <c r="H329" s="31">
        <f t="shared" ref="H329:K329" si="82">H8+H21+H34+H55+H68+H81+H102+H115+H128+H149+H162+H175+H196+H209+H222+H243+H256+H269+H290+H303+H316</f>
        <v>5777702.8031559996</v>
      </c>
      <c r="I329" s="31">
        <f t="shared" si="82"/>
        <v>450</v>
      </c>
      <c r="J329" s="31">
        <f t="shared" si="82"/>
        <v>145.89118299999993</v>
      </c>
      <c r="K329" s="31">
        <f t="shared" si="82"/>
        <v>2960.2193970000003</v>
      </c>
      <c r="L329" s="31">
        <f t="shared" si="77"/>
        <v>1437.9221260000002</v>
      </c>
      <c r="M329" s="31">
        <f t="shared" si="78"/>
        <v>105.86785219271324</v>
      </c>
      <c r="N329" s="168">
        <f>D329/D339*100</f>
        <v>2.8675295200323601</v>
      </c>
    </row>
    <row r="330" spans="1:14">
      <c r="A330" s="226"/>
      <c r="B330" s="197" t="s">
        <v>22</v>
      </c>
      <c r="C330" s="31">
        <f t="shared" si="73"/>
        <v>358.96516299999996</v>
      </c>
      <c r="D330" s="31">
        <f t="shared" ref="D330:E330" si="83">D9+D22+D35+D56+D69+D82+D103+D116+D129+D150+D163+D176+D197+D210+D223+D244+D257+D270+D291+D304+D317</f>
        <v>3883.2387749999994</v>
      </c>
      <c r="E330" s="31">
        <f t="shared" si="83"/>
        <v>2575.4372490000005</v>
      </c>
      <c r="F330" s="155">
        <f t="shared" si="71"/>
        <v>50.779786092936121</v>
      </c>
      <c r="G330" s="31">
        <f t="shared" si="75"/>
        <v>260748</v>
      </c>
      <c r="H330" s="31">
        <f t="shared" ref="H330:K330" si="84">H9+H22+H35+H56+H69+H82+H103+H116+H129+H150+H163+H176+H197+H210+H223+H244+H257+H270+H291+H304+H317</f>
        <v>8816044.6914709993</v>
      </c>
      <c r="I330" s="31">
        <f t="shared" si="84"/>
        <v>4709</v>
      </c>
      <c r="J330" s="31">
        <f t="shared" si="84"/>
        <v>76.060685000000007</v>
      </c>
      <c r="K330" s="31">
        <f t="shared" si="84"/>
        <v>732.49932699999988</v>
      </c>
      <c r="L330" s="31">
        <f t="shared" si="77"/>
        <v>790.35615099999995</v>
      </c>
      <c r="M330" s="31">
        <f t="shared" si="78"/>
        <v>-7.320348418468889</v>
      </c>
      <c r="N330" s="168">
        <f>D330/D339*100</f>
        <v>2.3764882817369126</v>
      </c>
    </row>
    <row r="331" spans="1:14">
      <c r="A331" s="226"/>
      <c r="B331" s="197" t="s">
        <v>23</v>
      </c>
      <c r="C331" s="31">
        <f t="shared" si="73"/>
        <v>46.161282970000002</v>
      </c>
      <c r="D331" s="31">
        <f t="shared" ref="D331:E331" si="85">D10+D23+D36+D57+D70+D83+D104+D117+D130+D151+D164+D177+D198+D211+D224+D245+D258+D271+D292+D305+D318</f>
        <v>455.63732885000002</v>
      </c>
      <c r="E331" s="31">
        <f t="shared" si="85"/>
        <v>345.14634297000003</v>
      </c>
      <c r="F331" s="155">
        <f t="shared" si="71"/>
        <v>32.01279345138645</v>
      </c>
      <c r="G331" s="31">
        <f t="shared" si="75"/>
        <v>5406</v>
      </c>
      <c r="H331" s="31">
        <f t="shared" ref="H331:K331" si="86">H10+H23+H36+H57+H70+H83+H104+H117+H130+H151+H164+H177+H198+H211+H224+H245+H258+H271+H292+H305+H318</f>
        <v>2087584.7538030201</v>
      </c>
      <c r="I331" s="31">
        <f t="shared" si="86"/>
        <v>63</v>
      </c>
      <c r="J331" s="31">
        <f t="shared" si="86"/>
        <v>2.1342520000000103</v>
      </c>
      <c r="K331" s="31">
        <f t="shared" si="86"/>
        <v>77.751778000000002</v>
      </c>
      <c r="L331" s="31">
        <f t="shared" si="77"/>
        <v>64.909635000000009</v>
      </c>
      <c r="M331" s="31">
        <f t="shared" si="78"/>
        <v>19.78464830375335</v>
      </c>
      <c r="N331" s="168">
        <f>D331/D339*100</f>
        <v>0.2788437269696179</v>
      </c>
    </row>
    <row r="332" spans="1:14">
      <c r="A332" s="226"/>
      <c r="B332" s="197" t="s">
        <v>24</v>
      </c>
      <c r="C332" s="31">
        <f t="shared" si="73"/>
        <v>1112.8947559999988</v>
      </c>
      <c r="D332" s="31">
        <f t="shared" ref="D332:E332" si="87">D11+D24+D37+D58+D71+D84+D105+D118+D131+D152+D165+D178+D199+D212+D225+D246+D259+D272+D293+D306+D319</f>
        <v>11954.105621000001</v>
      </c>
      <c r="E332" s="31">
        <f t="shared" si="87"/>
        <v>9883.3999139999978</v>
      </c>
      <c r="F332" s="155">
        <f t="shared" si="71"/>
        <v>20.95134999107761</v>
      </c>
      <c r="G332" s="31">
        <f t="shared" si="75"/>
        <v>84332</v>
      </c>
      <c r="H332" s="31">
        <f t="shared" ref="H332:K332" si="88">H11+H24+H37+H58+H71+H84+H105+H118+H131+H152+H165+H178+H199+H212+H225+H246+H259+H272+H293+H306+H319</f>
        <v>19014184.027102992</v>
      </c>
      <c r="I332" s="31">
        <f t="shared" si="88"/>
        <v>2571</v>
      </c>
      <c r="J332" s="31">
        <f t="shared" si="88"/>
        <v>668.34789300000023</v>
      </c>
      <c r="K332" s="31">
        <f t="shared" si="88"/>
        <v>4699.3127877500001</v>
      </c>
      <c r="L332" s="31">
        <f t="shared" si="77"/>
        <v>4335.2418998499998</v>
      </c>
      <c r="M332" s="31">
        <f t="shared" si="78"/>
        <v>8.3979371004094894</v>
      </c>
      <c r="N332" s="168">
        <f>D332/D339*100</f>
        <v>7.3157468734205935</v>
      </c>
    </row>
    <row r="333" spans="1:14">
      <c r="A333" s="226"/>
      <c r="B333" s="197" t="s">
        <v>25</v>
      </c>
      <c r="C333" s="31">
        <f t="shared" si="73"/>
        <v>413.4273699999988</v>
      </c>
      <c r="D333" s="31">
        <f t="shared" ref="D333:E333" si="89">D12+D25+D38+D59+D72+D85+D106+D119+D132+D153+D166+D179+D200+D213+D226+D247+D260+D273+D294+D307+D320</f>
        <v>26929.085664999999</v>
      </c>
      <c r="E333" s="31">
        <f t="shared" si="89"/>
        <v>18647.405460000002</v>
      </c>
      <c r="F333" s="155">
        <f t="shared" si="71"/>
        <v>44.411970462940722</v>
      </c>
      <c r="G333" s="31">
        <f t="shared" si="75"/>
        <v>6321</v>
      </c>
      <c r="H333" s="31">
        <f t="shared" ref="H333:K333" si="90">H12+H25+H38+H59+H72+H85+H106+H119+H132+H153+H166+H179+H200+H213+H226+H247+H260+H273+H294+H307+H320</f>
        <v>1031207.44896</v>
      </c>
      <c r="I333" s="31">
        <f t="shared" si="90"/>
        <v>11945</v>
      </c>
      <c r="J333" s="31">
        <f t="shared" si="90"/>
        <v>6294.0988819999993</v>
      </c>
      <c r="K333" s="31">
        <f t="shared" si="90"/>
        <v>17311.629158</v>
      </c>
      <c r="L333" s="31">
        <f t="shared" si="77"/>
        <v>6290.8426539999991</v>
      </c>
      <c r="M333" s="31">
        <f t="shared" si="78"/>
        <v>175.18776275532008</v>
      </c>
      <c r="N333" s="168">
        <f>D333/D339*100</f>
        <v>16.480227003491947</v>
      </c>
    </row>
    <row r="334" spans="1:14">
      <c r="A334" s="226"/>
      <c r="B334" s="197" t="s">
        <v>26</v>
      </c>
      <c r="C334" s="31">
        <f t="shared" si="73"/>
        <v>749.66825399999857</v>
      </c>
      <c r="D334" s="31">
        <f t="shared" ref="D334:E334" si="91">D13+D26+D39+D60+D73+D86+D107+D120+D133+D154+D167+D180+D201+D214+D227+D248+D261+D274+D295+D308+D321</f>
        <v>18088.469949000002</v>
      </c>
      <c r="E334" s="31">
        <f t="shared" si="91"/>
        <v>18646.995455</v>
      </c>
      <c r="F334" s="155">
        <f t="shared" si="71"/>
        <v>-2.9952573718799038</v>
      </c>
      <c r="G334" s="31">
        <f t="shared" si="75"/>
        <v>880002</v>
      </c>
      <c r="H334" s="31">
        <f t="shared" ref="H334:K334" si="92">H13+H26+H39+H60+H73+H86+H107+H120+H133+H154+H167+H180+H201+H214+H227+H248+H261+H274+H295+H308+H321</f>
        <v>175324087.057495</v>
      </c>
      <c r="I334" s="31">
        <f>I13+I26+I39+I60+I73+I86+I107+I120+I133+I154+I167+I180+I201+I214+I227+I248+I261+I274+I295+I308+I321</f>
        <v>311182</v>
      </c>
      <c r="J334" s="31">
        <f t="shared" si="92"/>
        <v>1664.7098570000001</v>
      </c>
      <c r="K334" s="31">
        <f t="shared" si="92"/>
        <v>13318.159791</v>
      </c>
      <c r="L334" s="31">
        <f t="shared" si="77"/>
        <v>9371.086421</v>
      </c>
      <c r="M334" s="31">
        <f t="shared" si="78"/>
        <v>42.119698748640957</v>
      </c>
      <c r="N334" s="168">
        <f>D334/D339*100</f>
        <v>11.069892777414598</v>
      </c>
    </row>
    <row r="335" spans="1:14">
      <c r="A335" s="226"/>
      <c r="B335" s="197" t="s">
        <v>27</v>
      </c>
      <c r="C335" s="31">
        <f t="shared" si="73"/>
        <v>162.71687900000001</v>
      </c>
      <c r="D335" s="31">
        <f t="shared" ref="D335:E335" si="93">D14+D27+D40+D61+D74+D87+D108+D121+D134+D155+D168+D181+D202+D215+D228+D249+D262+D275+D296+D309+D322</f>
        <v>2295.5501950000003</v>
      </c>
      <c r="E335" s="31">
        <f t="shared" si="93"/>
        <v>3514.556967</v>
      </c>
      <c r="F335" s="155">
        <f t="shared" si="71"/>
        <v>-34.684507420021561</v>
      </c>
      <c r="G335" s="31">
        <f t="shared" si="75"/>
        <v>40073</v>
      </c>
      <c r="H335" s="31">
        <f t="shared" ref="H335:K335" si="94">H14+H27+H40+H61+H74+H87+H108+H121+H134+H155+H168+H181+H202+H215+H228+H249+H262+H275+H296+H309+H322</f>
        <v>553105.04593790008</v>
      </c>
      <c r="I335" s="31">
        <f>I14+I27+I40+I61+I74+I87+I108+I121+I134+I155+I168+I181+I202+I215+I228+I249+I262+I275+I296+I309+I322</f>
        <v>211</v>
      </c>
      <c r="J335" s="31">
        <f t="shared" si="94"/>
        <v>74.219375000000014</v>
      </c>
      <c r="K335" s="31">
        <f t="shared" si="94"/>
        <v>2318.7037279999995</v>
      </c>
      <c r="L335" s="31">
        <f t="shared" si="77"/>
        <v>1591.8454630000001</v>
      </c>
      <c r="M335" s="31">
        <f t="shared" si="78"/>
        <v>45.661358586288806</v>
      </c>
      <c r="N335" s="168">
        <f>D335/D339*100</f>
        <v>1.404844887128113</v>
      </c>
    </row>
    <row r="336" spans="1:14">
      <c r="A336" s="226"/>
      <c r="B336" s="14" t="s">
        <v>28</v>
      </c>
      <c r="C336" s="31">
        <f t="shared" si="73"/>
        <v>2.60377400000002</v>
      </c>
      <c r="D336" s="31">
        <f t="shared" ref="D336:E336" si="95">D15+D28+D41+D62+D75+D88+D109+D122+D135+D156+D169+D182+D203+D216+D229+D250+D263+D276+D297+D310+D323</f>
        <v>310.670343</v>
      </c>
      <c r="E336" s="31">
        <f t="shared" si="95"/>
        <v>231.68403499999999</v>
      </c>
      <c r="F336" s="155">
        <f t="shared" si="71"/>
        <v>34.092253270709833</v>
      </c>
      <c r="G336" s="31">
        <f t="shared" si="75"/>
        <v>103</v>
      </c>
      <c r="H336" s="31">
        <f t="shared" ref="H336:K336" si="96">H15+H28+H41+H62+H75+H88+H109+H122+H135+H156+H169+H182+H203+H216+H229+H250+H263+H276+H297+H310+H323</f>
        <v>68806.247199999998</v>
      </c>
      <c r="I336" s="31">
        <f>I15+I28+I41+I62+I75+I88+I109+I122+I135+I156+I169+I182+I203+I216+I229+I250+I263+I276+I297+I310+I323</f>
        <v>1</v>
      </c>
      <c r="J336" s="31">
        <f t="shared" si="96"/>
        <v>0</v>
      </c>
      <c r="K336" s="31">
        <f t="shared" si="96"/>
        <v>3.7379500000000001</v>
      </c>
      <c r="L336" s="31">
        <f t="shared" si="77"/>
        <v>14.981499999999999</v>
      </c>
      <c r="M336" s="31">
        <f>(K336-L336)/L336*100</f>
        <v>-75.049561125387982</v>
      </c>
      <c r="N336" s="168">
        <f>D336/D339*100</f>
        <v>0.19012594187507501</v>
      </c>
    </row>
    <row r="337" spans="1:14">
      <c r="A337" s="226"/>
      <c r="B337" s="14" t="s">
        <v>29</v>
      </c>
      <c r="C337" s="31">
        <f t="shared" si="73"/>
        <v>0.79320799999997593</v>
      </c>
      <c r="D337" s="31">
        <f>D16+D29+D42+D63+D76+D89+D110+D123+D136+D157+D170+D183+D204+D217+D230+D251+D264+D277+D298+D311+D324</f>
        <v>260.84473000000003</v>
      </c>
      <c r="E337" s="31">
        <f t="shared" ref="E337" si="97">E16+E29+E42+E63+E76+E89+E110+E123+E136+E157+E170+E183+E204+E217+E230+E251+E264+E277+E298+E311+E324</f>
        <v>208.17952700000001</v>
      </c>
      <c r="F337" s="155">
        <f t="shared" si="71"/>
        <v>25.297974185521145</v>
      </c>
      <c r="G337" s="31">
        <f t="shared" si="75"/>
        <v>182</v>
      </c>
      <c r="H337" s="31">
        <f t="shared" ref="H337:K337" si="98">H16+H29+H42+H63+H76+H89+H110+H123+H136+H157+H170+H183+H204+H217+H230+H251+H264+H277+H298+H311+H324</f>
        <v>130922.69930000001</v>
      </c>
      <c r="I337" s="31">
        <f t="shared" si="98"/>
        <v>8</v>
      </c>
      <c r="J337" s="31">
        <f t="shared" si="98"/>
        <v>0.9</v>
      </c>
      <c r="K337" s="31">
        <f t="shared" si="98"/>
        <v>52.043182000000002</v>
      </c>
      <c r="L337" s="31">
        <f t="shared" si="77"/>
        <v>30.807359999999999</v>
      </c>
      <c r="M337" s="31">
        <f t="shared" si="78"/>
        <v>68.931002202071198</v>
      </c>
      <c r="N337" s="168">
        <f>D337/D339*100</f>
        <v>0.15963335764688566</v>
      </c>
    </row>
    <row r="338" spans="1:14">
      <c r="A338" s="226"/>
      <c r="B338" s="14" t="s">
        <v>30</v>
      </c>
      <c r="C338" s="31">
        <f t="shared" si="73"/>
        <v>137.04817600000004</v>
      </c>
      <c r="D338" s="31">
        <f t="shared" ref="D338:E338" si="99">D17+D30+D43+D64+D77+D90+D111+D124+D137+D158+D171+D184+D205+D218+D231+D252+D265+D278+D299+D312+D325</f>
        <v>1326.4476939999997</v>
      </c>
      <c r="E338" s="31">
        <f t="shared" si="99"/>
        <v>2809.6624173739997</v>
      </c>
      <c r="F338" s="155">
        <f t="shared" si="71"/>
        <v>-52.789784075207855</v>
      </c>
      <c r="G338" s="31">
        <f t="shared" si="75"/>
        <v>988</v>
      </c>
      <c r="H338" s="31">
        <f t="shared" ref="H338:K338" si="100">H17+H30+H43+H64+H77+H90+H111+H124+H137+H158+H171+H184+H205+H218+H231+H252+H265+H278+H299+H312+H325</f>
        <v>130139.38457189999</v>
      </c>
      <c r="I338" s="31">
        <f t="shared" si="100"/>
        <v>181</v>
      </c>
      <c r="J338" s="31">
        <f t="shared" si="100"/>
        <v>73.633349000000109</v>
      </c>
      <c r="K338" s="31">
        <f t="shared" si="100"/>
        <v>2260.0838189999999</v>
      </c>
      <c r="L338" s="31">
        <f t="shared" si="77"/>
        <v>1553.9627230000001</v>
      </c>
      <c r="M338" s="31">
        <f t="shared" si="78"/>
        <v>45.440027971636212</v>
      </c>
      <c r="N338" s="168">
        <f>D338/D339*100</f>
        <v>0.81176759498337836</v>
      </c>
    </row>
    <row r="339" spans="1:14" ht="14.25" thickBot="1">
      <c r="A339" s="228"/>
      <c r="B339" s="35" t="s">
        <v>50</v>
      </c>
      <c r="C339" s="36">
        <f>C327+C329+C330+C331+C332+C333+C334+C335</f>
        <v>12318.635961970002</v>
      </c>
      <c r="D339" s="36">
        <f>D327+D329+D330+D331+D332+D333+D334+D335</f>
        <v>163402.39524184997</v>
      </c>
      <c r="E339" s="36">
        <f t="shared" ref="E339:L339" si="101">E327+E329+E330+E331+E332+E333+E334+E335</f>
        <v>145891.71135296999</v>
      </c>
      <c r="F339" s="208">
        <f t="shared" si="71"/>
        <v>12.002521408851448</v>
      </c>
      <c r="G339" s="36">
        <f>G327+G329+G330+G331+G332+G333+G334+G335</f>
        <v>1960043</v>
      </c>
      <c r="H339" s="36">
        <f t="shared" si="101"/>
        <v>314099819.40079093</v>
      </c>
      <c r="I339" s="36">
        <f t="shared" si="101"/>
        <v>411362</v>
      </c>
      <c r="J339" s="36">
        <f t="shared" si="101"/>
        <v>15780.187246000001</v>
      </c>
      <c r="K339" s="36">
        <f t="shared" si="101"/>
        <v>103814.02362974998</v>
      </c>
      <c r="L339" s="36">
        <f t="shared" si="101"/>
        <v>67658.445824850001</v>
      </c>
      <c r="M339" s="36">
        <f t="shared" si="78"/>
        <v>53.438380625084555</v>
      </c>
      <c r="N339" s="207"/>
    </row>
    <row r="340" spans="1:14">
      <c r="A340" s="43" t="s">
        <v>51</v>
      </c>
      <c r="B340" s="43"/>
      <c r="C340" s="43"/>
      <c r="D340" s="43"/>
      <c r="E340" s="43"/>
      <c r="F340" s="163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3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C22" sqref="C22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29" t="s">
        <v>120</v>
      </c>
      <c r="B2" s="229"/>
      <c r="C2" s="229"/>
      <c r="D2" s="229"/>
      <c r="E2" s="229"/>
      <c r="F2" s="229"/>
      <c r="G2" s="229"/>
      <c r="H2" s="229"/>
    </row>
    <row r="3" spans="1:8" ht="14.25" thickBot="1">
      <c r="B3" s="45"/>
      <c r="C3" s="230" t="s">
        <v>123</v>
      </c>
      <c r="D3" s="230"/>
      <c r="E3" s="230"/>
      <c r="F3" s="230"/>
      <c r="G3" s="230" t="s">
        <v>53</v>
      </c>
      <c r="H3" s="230"/>
    </row>
    <row r="4" spans="1:8">
      <c r="A4" s="236" t="s">
        <v>54</v>
      </c>
      <c r="B4" s="46" t="s">
        <v>55</v>
      </c>
      <c r="C4" s="231" t="s">
        <v>4</v>
      </c>
      <c r="D4" s="232"/>
      <c r="E4" s="232"/>
      <c r="F4" s="233"/>
      <c r="G4" s="234" t="s">
        <v>5</v>
      </c>
      <c r="H4" s="235"/>
    </row>
    <row r="5" spans="1:8">
      <c r="A5" s="237"/>
      <c r="B5" s="47" t="s">
        <v>56</v>
      </c>
      <c r="C5" s="238" t="s">
        <v>9</v>
      </c>
      <c r="D5" s="238" t="s">
        <v>10</v>
      </c>
      <c r="E5" s="238" t="s">
        <v>11</v>
      </c>
      <c r="F5" s="172" t="s">
        <v>12</v>
      </c>
      <c r="G5" s="238" t="s">
        <v>13</v>
      </c>
      <c r="H5" s="240" t="s">
        <v>14</v>
      </c>
    </row>
    <row r="6" spans="1:8">
      <c r="A6" s="237"/>
      <c r="B6" s="174" t="s">
        <v>16</v>
      </c>
      <c r="C6" s="239"/>
      <c r="D6" s="239"/>
      <c r="E6" s="239"/>
      <c r="F6" s="173" t="s">
        <v>17</v>
      </c>
      <c r="G6" s="239"/>
      <c r="H6" s="241"/>
    </row>
    <row r="7" spans="1:8">
      <c r="A7" s="237" t="s">
        <v>57</v>
      </c>
      <c r="B7" s="48" t="s">
        <v>19</v>
      </c>
      <c r="C7" s="71">
        <v>8.4620099999999905</v>
      </c>
      <c r="D7" s="71">
        <v>95.801083000000006</v>
      </c>
      <c r="E7" s="71">
        <v>75.377285999999998</v>
      </c>
      <c r="F7" s="12">
        <f t="shared" ref="F7:F27" si="0">(D7-E7)/E7*100</f>
        <v>27.095426333073348</v>
      </c>
      <c r="G7" s="72">
        <v>1135</v>
      </c>
      <c r="H7" s="108">
        <v>122584.26</v>
      </c>
    </row>
    <row r="8" spans="1:8" ht="14.25" thickBot="1">
      <c r="A8" s="242"/>
      <c r="B8" s="50" t="s">
        <v>20</v>
      </c>
      <c r="C8" s="71">
        <v>3.5594399999999902</v>
      </c>
      <c r="D8" s="72">
        <v>43.527410000000003</v>
      </c>
      <c r="E8" s="72">
        <v>34.193945999999997</v>
      </c>
      <c r="F8" s="12">
        <f t="shared" si="0"/>
        <v>27.295662220441031</v>
      </c>
      <c r="G8" s="72">
        <v>619</v>
      </c>
      <c r="H8" s="108">
        <v>12380</v>
      </c>
    </row>
    <row r="9" spans="1:8" ht="14.25" thickTop="1">
      <c r="A9" s="243" t="s">
        <v>58</v>
      </c>
      <c r="B9" s="53" t="s">
        <v>19</v>
      </c>
      <c r="C9" s="19">
        <v>5.57</v>
      </c>
      <c r="D9" s="19">
        <v>110.46</v>
      </c>
      <c r="E9" s="19">
        <v>105.1</v>
      </c>
      <c r="F9" s="12">
        <f t="shared" si="0"/>
        <v>5.0999048525214077</v>
      </c>
      <c r="G9" s="20">
        <v>1162</v>
      </c>
      <c r="H9" s="54">
        <v>138852.41</v>
      </c>
    </row>
    <row r="10" spans="1:8" ht="14.25" thickBot="1">
      <c r="A10" s="242"/>
      <c r="B10" s="50" t="s">
        <v>20</v>
      </c>
      <c r="C10" s="20">
        <v>2.5499999999999998</v>
      </c>
      <c r="D10" s="20">
        <v>46.51</v>
      </c>
      <c r="E10" s="20">
        <v>44.8</v>
      </c>
      <c r="F10" s="12">
        <f t="shared" si="0"/>
        <v>3.8169642857142883</v>
      </c>
      <c r="G10" s="20">
        <v>608</v>
      </c>
      <c r="H10" s="54">
        <v>11976</v>
      </c>
    </row>
    <row r="11" spans="1:8" ht="14.25" thickTop="1">
      <c r="A11" s="243" t="s">
        <v>59</v>
      </c>
      <c r="B11" s="174" t="s">
        <v>19</v>
      </c>
      <c r="C11" s="101">
        <v>27.07136100000001</v>
      </c>
      <c r="D11" s="101">
        <v>110.42266600000002</v>
      </c>
      <c r="E11" s="100">
        <v>45.012543999999998</v>
      </c>
      <c r="F11" s="12">
        <f t="shared" si="0"/>
        <v>145.31531921412849</v>
      </c>
      <c r="G11" s="71">
        <v>1478</v>
      </c>
      <c r="H11" s="102">
        <v>71156.728663999995</v>
      </c>
    </row>
    <row r="12" spans="1:8" ht="14.25" thickBot="1">
      <c r="A12" s="242"/>
      <c r="B12" s="50" t="s">
        <v>20</v>
      </c>
      <c r="C12" s="101">
        <v>25.142969999999991</v>
      </c>
      <c r="D12" s="101">
        <v>98.728775999999996</v>
      </c>
      <c r="E12" s="100">
        <v>34.417497000000004</v>
      </c>
      <c r="F12" s="12">
        <f t="shared" si="0"/>
        <v>186.85635100077144</v>
      </c>
      <c r="G12" s="103">
        <v>1349</v>
      </c>
      <c r="H12" s="104">
        <v>26980</v>
      </c>
    </row>
    <row r="13" spans="1:8" ht="14.25" thickTop="1">
      <c r="A13" s="244" t="s">
        <v>60</v>
      </c>
      <c r="B13" s="56" t="s">
        <v>19</v>
      </c>
      <c r="C13" s="32">
        <v>81.466399000000095</v>
      </c>
      <c r="D13" s="32">
        <v>120.70076899999999</v>
      </c>
      <c r="E13" s="32">
        <v>39.234369999999899</v>
      </c>
      <c r="F13" s="12">
        <f t="shared" si="0"/>
        <v>207.64039030064788</v>
      </c>
      <c r="G13" s="32">
        <v>1173</v>
      </c>
      <c r="H13" s="55">
        <v>133182.713212</v>
      </c>
    </row>
    <row r="14" spans="1:8" ht="14.25" thickBot="1">
      <c r="A14" s="245"/>
      <c r="B14" s="50" t="s">
        <v>20</v>
      </c>
      <c r="C14" s="16">
        <v>58.313670999999992</v>
      </c>
      <c r="D14" s="16">
        <v>72.841528999999994</v>
      </c>
      <c r="E14" s="16">
        <v>14.527858</v>
      </c>
      <c r="F14" s="12">
        <f t="shared" si="0"/>
        <v>401.39207720780303</v>
      </c>
      <c r="G14" s="16">
        <v>616</v>
      </c>
      <c r="H14" s="52">
        <v>12300</v>
      </c>
    </row>
    <row r="15" spans="1:8" ht="14.25" thickTop="1">
      <c r="A15" s="243" t="s">
        <v>61</v>
      </c>
      <c r="B15" s="174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2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44" t="s">
        <v>62</v>
      </c>
      <c r="B17" s="174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44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46" t="s">
        <v>63</v>
      </c>
      <c r="B19" s="56" t="s">
        <v>19</v>
      </c>
      <c r="C19" s="32">
        <v>29</v>
      </c>
      <c r="D19" s="32">
        <v>320</v>
      </c>
      <c r="E19" s="32">
        <v>325</v>
      </c>
      <c r="F19" s="12">
        <f t="shared" si="0"/>
        <v>-1.5384615384615385</v>
      </c>
      <c r="G19" s="31">
        <v>3014</v>
      </c>
      <c r="H19" s="55">
        <v>380419</v>
      </c>
    </row>
    <row r="20" spans="1:8" ht="14.25" thickBot="1">
      <c r="A20" s="245"/>
      <c r="B20" s="50" t="s">
        <v>20</v>
      </c>
      <c r="C20" s="51">
        <v>10</v>
      </c>
      <c r="D20" s="51">
        <v>105</v>
      </c>
      <c r="E20" s="51">
        <v>70</v>
      </c>
      <c r="F20" s="12">
        <f t="shared" si="0"/>
        <v>50</v>
      </c>
      <c r="G20" s="16">
        <v>1301</v>
      </c>
      <c r="H20" s="177">
        <v>26020</v>
      </c>
    </row>
    <row r="21" spans="1:8" ht="14.25" thickTop="1">
      <c r="A21" s="243" t="s">
        <v>64</v>
      </c>
      <c r="B21" s="174" t="s">
        <v>19</v>
      </c>
      <c r="C21" s="71">
        <v>0</v>
      </c>
      <c r="D21" s="106">
        <v>0</v>
      </c>
      <c r="E21" s="106">
        <v>0</v>
      </c>
      <c r="F21" s="12" t="e">
        <f t="shared" si="0"/>
        <v>#DIV/0!</v>
      </c>
      <c r="G21" s="72">
        <v>0</v>
      </c>
      <c r="H21" s="108">
        <v>0</v>
      </c>
    </row>
    <row r="22" spans="1:8" ht="14.25" thickBot="1">
      <c r="A22" s="242"/>
      <c r="B22" s="50" t="s">
        <v>20</v>
      </c>
      <c r="C22" s="72">
        <v>0</v>
      </c>
      <c r="D22" s="107">
        <v>0</v>
      </c>
      <c r="E22" s="107">
        <v>0</v>
      </c>
      <c r="F22" s="12" t="e">
        <f t="shared" si="0"/>
        <v>#DIV/0!</v>
      </c>
      <c r="G22" s="72">
        <v>0</v>
      </c>
      <c r="H22" s="108">
        <v>0</v>
      </c>
    </row>
    <row r="23" spans="1:8" ht="14.25" thickTop="1">
      <c r="A23" s="244" t="s">
        <v>65</v>
      </c>
      <c r="B23" s="174" t="s">
        <v>19</v>
      </c>
      <c r="C23" s="32">
        <v>0</v>
      </c>
      <c r="D23" s="32">
        <v>15.657473</v>
      </c>
      <c r="E23" s="32">
        <v>0.88305100000000003</v>
      </c>
      <c r="F23" s="12">
        <f t="shared" si="0"/>
        <v>1673.1108395777819</v>
      </c>
      <c r="G23" s="32">
        <v>167</v>
      </c>
      <c r="H23" s="55">
        <v>20445.119515999999</v>
      </c>
    </row>
    <row r="24" spans="1:8" ht="14.25" thickBot="1">
      <c r="A24" s="245"/>
      <c r="B24" s="50" t="s">
        <v>20</v>
      </c>
      <c r="C24" s="51">
        <v>0</v>
      </c>
      <c r="D24" s="51">
        <v>6.1735930000000003</v>
      </c>
      <c r="E24" s="51">
        <v>0.24498600000000001</v>
      </c>
      <c r="F24" s="12">
        <f t="shared" si="0"/>
        <v>2419.9778762868082</v>
      </c>
      <c r="G24" s="51">
        <v>86</v>
      </c>
      <c r="H24" s="52">
        <v>1720</v>
      </c>
    </row>
    <row r="25" spans="1:8" ht="14.25" thickTop="1">
      <c r="A25" s="243" t="s">
        <v>50</v>
      </c>
      <c r="B25" s="56" t="s">
        <v>19</v>
      </c>
      <c r="C25" s="32">
        <f t="shared" ref="C25:E26" si="1">+C7+C9+C11+C13+C15+C17+C19+C21+C23</f>
        <v>151.56977000000009</v>
      </c>
      <c r="D25" s="32">
        <f t="shared" si="1"/>
        <v>773.04199100000005</v>
      </c>
      <c r="E25" s="32">
        <f t="shared" si="1"/>
        <v>590.60725099999991</v>
      </c>
      <c r="F25" s="26">
        <f t="shared" si="0"/>
        <v>30.88934984985482</v>
      </c>
      <c r="G25" s="32">
        <f>+G7+G9+G11+G13+G15+G17+G19+G21+G23</f>
        <v>8129</v>
      </c>
      <c r="H25" s="32">
        <f>+H7+H9+H11+H13+H15+H17+H19+H21+H23</f>
        <v>866640.23139199999</v>
      </c>
    </row>
    <row r="26" spans="1:8">
      <c r="A26" s="237"/>
      <c r="B26" s="48" t="s">
        <v>20</v>
      </c>
      <c r="C26" s="32">
        <f t="shared" si="1"/>
        <v>99.566080999999969</v>
      </c>
      <c r="D26" s="32">
        <f t="shared" si="1"/>
        <v>372.78130799999997</v>
      </c>
      <c r="E26" s="32">
        <f t="shared" si="1"/>
        <v>198.18428700000001</v>
      </c>
      <c r="F26" s="12">
        <f t="shared" si="0"/>
        <v>88.098316795417759</v>
      </c>
      <c r="G26" s="32">
        <f>+G8+G10+G12+G14+G16+G18+G20+G22+G24</f>
        <v>4579</v>
      </c>
      <c r="H26" s="32">
        <f>+H8+H10+H12+H14+H16+H18+H20+H22+H24</f>
        <v>91376</v>
      </c>
    </row>
    <row r="27" spans="1:8" ht="14.25" thickBot="1">
      <c r="A27" s="242"/>
      <c r="B27" s="50" t="s">
        <v>49</v>
      </c>
      <c r="C27" s="16">
        <f>+C25</f>
        <v>151.56977000000009</v>
      </c>
      <c r="D27" s="16">
        <f>+D25</f>
        <v>773.04199100000005</v>
      </c>
      <c r="E27" s="16">
        <f>+E25</f>
        <v>590.60725099999991</v>
      </c>
      <c r="F27" s="17">
        <f t="shared" si="0"/>
        <v>30.88934984985482</v>
      </c>
      <c r="G27" s="16">
        <f>+G25</f>
        <v>8129</v>
      </c>
      <c r="H27" s="16">
        <f>+H25</f>
        <v>866640.23139199999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83" activePane="bottomRight" state="frozen"/>
      <selection pane="topRight"/>
      <selection pane="bottomLeft"/>
      <selection pane="bottomRight" activeCell="K394" sqref="K394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11.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4.25" thickBot="1">
      <c r="A3" s="268" t="s">
        <v>128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3.5" customHeight="1">
      <c r="A4" s="211" t="s">
        <v>96</v>
      </c>
      <c r="B4" s="9" t="s">
        <v>3</v>
      </c>
      <c r="C4" s="254" t="s">
        <v>4</v>
      </c>
      <c r="D4" s="255"/>
      <c r="E4" s="255"/>
      <c r="F4" s="256"/>
      <c r="G4" s="217" t="s">
        <v>5</v>
      </c>
      <c r="H4" s="256"/>
      <c r="I4" s="217" t="s">
        <v>6</v>
      </c>
      <c r="J4" s="257"/>
      <c r="K4" s="257"/>
      <c r="L4" s="257"/>
      <c r="M4" s="257"/>
      <c r="N4" s="269" t="s">
        <v>7</v>
      </c>
    </row>
    <row r="5" spans="1:14">
      <c r="A5" s="212"/>
      <c r="B5" s="10" t="s">
        <v>8</v>
      </c>
      <c r="C5" s="261" t="s">
        <v>9</v>
      </c>
      <c r="D5" s="261" t="s">
        <v>10</v>
      </c>
      <c r="E5" s="261" t="s">
        <v>11</v>
      </c>
      <c r="F5" s="198" t="s">
        <v>12</v>
      </c>
      <c r="G5" s="261" t="s">
        <v>13</v>
      </c>
      <c r="H5" s="261" t="s">
        <v>14</v>
      </c>
      <c r="I5" s="197" t="s">
        <v>13</v>
      </c>
      <c r="J5" s="258" t="s">
        <v>15</v>
      </c>
      <c r="K5" s="259"/>
      <c r="L5" s="260"/>
      <c r="M5" s="198" t="s">
        <v>12</v>
      </c>
      <c r="N5" s="270"/>
    </row>
    <row r="6" spans="1:14">
      <c r="A6" s="222"/>
      <c r="B6" s="10" t="s">
        <v>16</v>
      </c>
      <c r="C6" s="262"/>
      <c r="D6" s="262"/>
      <c r="E6" s="262"/>
      <c r="F6" s="199" t="s">
        <v>17</v>
      </c>
      <c r="G6" s="263"/>
      <c r="H6" s="263"/>
      <c r="I6" s="24" t="s">
        <v>18</v>
      </c>
      <c r="J6" s="198" t="s">
        <v>9</v>
      </c>
      <c r="K6" s="25" t="s">
        <v>10</v>
      </c>
      <c r="L6" s="97" t="s">
        <v>11</v>
      </c>
      <c r="M6" s="199" t="s">
        <v>17</v>
      </c>
      <c r="N6" s="178" t="s">
        <v>17</v>
      </c>
    </row>
    <row r="7" spans="1:14">
      <c r="A7" s="264" t="s">
        <v>2</v>
      </c>
      <c r="B7" s="197" t="s">
        <v>19</v>
      </c>
      <c r="C7" s="71">
        <v>1100.882314</v>
      </c>
      <c r="D7" s="71">
        <v>10783.084591999999</v>
      </c>
      <c r="E7" s="71">
        <v>10147.848368000001</v>
      </c>
      <c r="F7" s="31">
        <f t="shared" ref="F7:F23" si="0">(D7-E7)/E7*100</f>
        <v>6.2598119420382572</v>
      </c>
      <c r="G7" s="75">
        <v>80493</v>
      </c>
      <c r="H7" s="75">
        <v>9019498.6799999997</v>
      </c>
      <c r="I7" s="75">
        <v>9858</v>
      </c>
      <c r="J7" s="72">
        <v>810.61079999999902</v>
      </c>
      <c r="K7" s="72">
        <v>8232.7616959999996</v>
      </c>
      <c r="L7" s="72">
        <v>5878.7924229999999</v>
      </c>
      <c r="M7" s="32">
        <f t="shared" ref="M7:M14" si="1">(K7-L7)/L7*100</f>
        <v>40.041714413837873</v>
      </c>
      <c r="N7" s="109">
        <f t="shared" ref="N7:N19" si="2">D7/D202*100</f>
        <v>40.952341906835713</v>
      </c>
    </row>
    <row r="8" spans="1:14">
      <c r="A8" s="265"/>
      <c r="B8" s="197" t="s">
        <v>20</v>
      </c>
      <c r="C8" s="71">
        <v>366.534523000001</v>
      </c>
      <c r="D8" s="71">
        <v>3521.7872520000001</v>
      </c>
      <c r="E8" s="71">
        <v>3403.3552490000002</v>
      </c>
      <c r="F8" s="31">
        <f t="shared" si="0"/>
        <v>3.4798601478584552</v>
      </c>
      <c r="G8" s="75">
        <v>45052</v>
      </c>
      <c r="H8" s="75">
        <v>901040</v>
      </c>
      <c r="I8" s="75">
        <v>5581</v>
      </c>
      <c r="J8" s="72">
        <v>354.54313300000001</v>
      </c>
      <c r="K8" s="72">
        <v>3461.9215640000002</v>
      </c>
      <c r="L8" s="72">
        <v>2374.6700139999998</v>
      </c>
      <c r="M8" s="31">
        <f t="shared" si="1"/>
        <v>45.785374118932239</v>
      </c>
      <c r="N8" s="109">
        <f t="shared" si="2"/>
        <v>45.313891475709198</v>
      </c>
    </row>
    <row r="9" spans="1:14">
      <c r="A9" s="265"/>
      <c r="B9" s="197" t="s">
        <v>21</v>
      </c>
      <c r="C9" s="71">
        <v>84.769197000000105</v>
      </c>
      <c r="D9" s="71">
        <v>1064.8238160000001</v>
      </c>
      <c r="E9" s="71">
        <v>883.30251699999997</v>
      </c>
      <c r="F9" s="31">
        <f t="shared" si="0"/>
        <v>20.550297945092364</v>
      </c>
      <c r="G9" s="75">
        <v>809</v>
      </c>
      <c r="H9" s="75">
        <v>782282.76</v>
      </c>
      <c r="I9" s="75">
        <v>137</v>
      </c>
      <c r="J9" s="72">
        <v>16.132180999999999</v>
      </c>
      <c r="K9" s="72">
        <v>233.46456800000001</v>
      </c>
      <c r="L9" s="72">
        <v>372.69780100000003</v>
      </c>
      <c r="M9" s="31">
        <f t="shared" si="1"/>
        <v>-37.358211566158396</v>
      </c>
      <c r="N9" s="109">
        <f t="shared" si="2"/>
        <v>72.460907568247023</v>
      </c>
    </row>
    <row r="10" spans="1:14">
      <c r="A10" s="265"/>
      <c r="B10" s="197" t="s">
        <v>22</v>
      </c>
      <c r="C10" s="71">
        <v>57.214864999999897</v>
      </c>
      <c r="D10" s="71">
        <v>654.87366699999995</v>
      </c>
      <c r="E10" s="71">
        <v>296.21650599999998</v>
      </c>
      <c r="F10" s="31">
        <f t="shared" si="0"/>
        <v>121.0793975809032</v>
      </c>
      <c r="G10" s="75">
        <v>51643</v>
      </c>
      <c r="H10" s="75">
        <v>190244.74</v>
      </c>
      <c r="I10" s="75">
        <v>573</v>
      </c>
      <c r="J10" s="72">
        <v>2.2509999999999901</v>
      </c>
      <c r="K10" s="72">
        <v>66.107510000000005</v>
      </c>
      <c r="L10" s="72">
        <v>104.18559500000001</v>
      </c>
      <c r="M10" s="31">
        <f t="shared" si="1"/>
        <v>-36.548320331615905</v>
      </c>
      <c r="N10" s="109">
        <f t="shared" si="2"/>
        <v>81.796343181974919</v>
      </c>
    </row>
    <row r="11" spans="1:14">
      <c r="A11" s="265"/>
      <c r="B11" s="197" t="s">
        <v>23</v>
      </c>
      <c r="C11" s="71">
        <v>3.9575629999999999</v>
      </c>
      <c r="D11" s="71">
        <v>41.534578000000003</v>
      </c>
      <c r="E11" s="71">
        <v>57.013660000000002</v>
      </c>
      <c r="F11" s="31">
        <f t="shared" si="0"/>
        <v>-27.149777790094511</v>
      </c>
      <c r="G11" s="75">
        <v>710</v>
      </c>
      <c r="H11" s="75">
        <v>6552.8</v>
      </c>
      <c r="I11" s="75">
        <v>17</v>
      </c>
      <c r="J11" s="72">
        <v>0.5</v>
      </c>
      <c r="K11" s="72">
        <v>19.915531999999999</v>
      </c>
      <c r="L11" s="72">
        <v>15.134645000000001</v>
      </c>
      <c r="M11" s="31">
        <f t="shared" si="1"/>
        <v>31.589026369630723</v>
      </c>
      <c r="N11" s="109">
        <f t="shared" si="2"/>
        <v>50.958233180222756</v>
      </c>
    </row>
    <row r="12" spans="1:14">
      <c r="A12" s="265"/>
      <c r="B12" s="197" t="s">
        <v>24</v>
      </c>
      <c r="C12" s="71">
        <v>79.268391000000094</v>
      </c>
      <c r="D12" s="71">
        <v>3262.7597409999998</v>
      </c>
      <c r="E12" s="71">
        <v>1894.282422</v>
      </c>
      <c r="F12" s="31">
        <f t="shared" si="0"/>
        <v>72.242517963881511</v>
      </c>
      <c r="G12" s="75">
        <v>3718</v>
      </c>
      <c r="H12" s="75">
        <v>1906036.49</v>
      </c>
      <c r="I12" s="75">
        <v>375</v>
      </c>
      <c r="J12" s="72">
        <v>108.62432099999999</v>
      </c>
      <c r="K12" s="72">
        <v>748.25055499999996</v>
      </c>
      <c r="L12" s="72">
        <v>1397.105</v>
      </c>
      <c r="M12" s="31">
        <f t="shared" si="1"/>
        <v>-46.442783112221349</v>
      </c>
      <c r="N12" s="109">
        <f t="shared" si="2"/>
        <v>56.36386492853407</v>
      </c>
    </row>
    <row r="13" spans="1:14">
      <c r="A13" s="265"/>
      <c r="B13" s="197" t="s">
        <v>25</v>
      </c>
      <c r="C13" s="71">
        <v>5.2389999999995798</v>
      </c>
      <c r="D13" s="71">
        <v>4176.5040639999997</v>
      </c>
      <c r="E13" s="71">
        <v>3413.6799350000001</v>
      </c>
      <c r="F13" s="31">
        <f t="shared" si="0"/>
        <v>22.346094054655406</v>
      </c>
      <c r="G13" s="75">
        <v>1503</v>
      </c>
      <c r="H13" s="75">
        <v>72948.899999999994</v>
      </c>
      <c r="I13" s="75">
        <v>879</v>
      </c>
      <c r="J13" s="72">
        <v>850.386034</v>
      </c>
      <c r="K13" s="72">
        <v>3319.9524230000002</v>
      </c>
      <c r="L13" s="72">
        <v>1686.386921</v>
      </c>
      <c r="M13" s="31">
        <f t="shared" si="1"/>
        <v>96.867775814539783</v>
      </c>
      <c r="N13" s="109">
        <f t="shared" si="2"/>
        <v>46.867518011731299</v>
      </c>
    </row>
    <row r="14" spans="1:14">
      <c r="A14" s="265"/>
      <c r="B14" s="197" t="s">
        <v>26</v>
      </c>
      <c r="C14" s="71">
        <v>95.099031999999895</v>
      </c>
      <c r="D14" s="71">
        <v>1216.3813110000001</v>
      </c>
      <c r="E14" s="71">
        <v>1587.9964629999999</v>
      </c>
      <c r="F14" s="31">
        <f t="shared" si="0"/>
        <v>-23.401510057393615</v>
      </c>
      <c r="G14" s="75">
        <v>102133</v>
      </c>
      <c r="H14" s="75">
        <v>10342502</v>
      </c>
      <c r="I14" s="75">
        <v>2472</v>
      </c>
      <c r="J14" s="72">
        <v>43.5323619999999</v>
      </c>
      <c r="K14" s="72">
        <v>555.35044100000005</v>
      </c>
      <c r="L14" s="72">
        <v>369.99361699999997</v>
      </c>
      <c r="M14" s="31">
        <f t="shared" si="1"/>
        <v>50.097303165097593</v>
      </c>
      <c r="N14" s="109">
        <f t="shared" si="2"/>
        <v>45.478693426520195</v>
      </c>
    </row>
    <row r="15" spans="1:14">
      <c r="A15" s="265"/>
      <c r="B15" s="197" t="s">
        <v>27</v>
      </c>
      <c r="C15" s="71">
        <v>2.5999999999999699</v>
      </c>
      <c r="D15" s="71">
        <v>266.57446199999998</v>
      </c>
      <c r="E15" s="71">
        <v>218.45</v>
      </c>
      <c r="F15" s="31">
        <f t="shared" si="0"/>
        <v>22.029966582742045</v>
      </c>
      <c r="G15" s="75">
        <v>128</v>
      </c>
      <c r="H15" s="75">
        <v>97884.81</v>
      </c>
      <c r="I15" s="75">
        <v>0</v>
      </c>
      <c r="J15" s="72"/>
      <c r="K15" s="87"/>
      <c r="L15" s="72"/>
      <c r="M15" s="31"/>
      <c r="N15" s="109">
        <f t="shared" si="2"/>
        <v>73.788200231123113</v>
      </c>
    </row>
    <row r="16" spans="1:14">
      <c r="A16" s="265"/>
      <c r="B16" s="14" t="s">
        <v>28</v>
      </c>
      <c r="C16" s="71">
        <v>2.6037739999999898</v>
      </c>
      <c r="D16" s="71">
        <v>185.250609</v>
      </c>
      <c r="E16" s="71">
        <v>116.746038</v>
      </c>
      <c r="F16" s="31">
        <f t="shared" si="0"/>
        <v>58.67828336923948</v>
      </c>
      <c r="G16" s="75">
        <v>56</v>
      </c>
      <c r="H16" s="75">
        <v>37162.379999999997</v>
      </c>
      <c r="I16" s="75">
        <v>0</v>
      </c>
      <c r="J16" s="72"/>
      <c r="K16" s="72"/>
      <c r="L16" s="72"/>
      <c r="M16" s="31"/>
      <c r="N16" s="109">
        <f t="shared" si="2"/>
        <v>100</v>
      </c>
    </row>
    <row r="17" spans="1:14">
      <c r="A17" s="265"/>
      <c r="B17" s="14" t="s">
        <v>29</v>
      </c>
      <c r="C17" s="71">
        <v>0</v>
      </c>
      <c r="D17" s="71">
        <v>24.760601000000001</v>
      </c>
      <c r="E17" s="71">
        <v>2.804691</v>
      </c>
      <c r="F17" s="31">
        <f t="shared" si="0"/>
        <v>782.8281261643441</v>
      </c>
      <c r="G17" s="75">
        <v>4</v>
      </c>
      <c r="H17" s="75">
        <v>14335.17</v>
      </c>
      <c r="I17" s="75">
        <v>0</v>
      </c>
      <c r="J17" s="72"/>
      <c r="K17" s="72"/>
      <c r="L17" s="72"/>
      <c r="M17" s="31"/>
      <c r="N17" s="109">
        <f t="shared" si="2"/>
        <v>27.314654490362834</v>
      </c>
    </row>
    <row r="18" spans="1:14">
      <c r="A18" s="265"/>
      <c r="B18" s="14" t="s">
        <v>30</v>
      </c>
      <c r="C18" s="71">
        <v>0</v>
      </c>
      <c r="D18" s="71">
        <v>55.902875000000002</v>
      </c>
      <c r="E18" s="71">
        <v>77.862583999999998</v>
      </c>
      <c r="F18" s="31">
        <f t="shared" si="0"/>
        <v>-28.203159812934025</v>
      </c>
      <c r="G18" s="75">
        <v>67</v>
      </c>
      <c r="H18" s="75">
        <v>46287.26</v>
      </c>
      <c r="I18" s="75">
        <v>0</v>
      </c>
      <c r="J18" s="72"/>
      <c r="K18" s="72"/>
      <c r="L18" s="72"/>
      <c r="M18" s="31"/>
      <c r="N18" s="109">
        <f t="shared" si="2"/>
        <v>66.793096668369188</v>
      </c>
    </row>
    <row r="19" spans="1:14" ht="14.25" thickBot="1">
      <c r="A19" s="266"/>
      <c r="B19" s="15" t="s">
        <v>31</v>
      </c>
      <c r="C19" s="16">
        <f t="shared" ref="C19:L19" si="3">C7+C9+C10+C11+C12+C13+C14+C15</f>
        <v>1429.0303619999993</v>
      </c>
      <c r="D19" s="16">
        <f t="shared" si="3"/>
        <v>21466.536231000002</v>
      </c>
      <c r="E19" s="16">
        <f t="shared" si="3"/>
        <v>18498.789871000001</v>
      </c>
      <c r="F19" s="16">
        <f t="shared" si="0"/>
        <v>16.042921621875646</v>
      </c>
      <c r="G19" s="16">
        <f t="shared" si="3"/>
        <v>241137</v>
      </c>
      <c r="H19" s="16">
        <f t="shared" si="3"/>
        <v>22417951.18</v>
      </c>
      <c r="I19" s="16">
        <f t="shared" si="3"/>
        <v>14311</v>
      </c>
      <c r="J19" s="16">
        <f t="shared" si="3"/>
        <v>1832.036697999999</v>
      </c>
      <c r="K19" s="16">
        <f t="shared" si="3"/>
        <v>13175.802725000001</v>
      </c>
      <c r="L19" s="16">
        <f t="shared" si="3"/>
        <v>9824.2960019999991</v>
      </c>
      <c r="M19" s="16">
        <f t="shared" ref="M19:M22" si="4">(K19-L19)/L19*100</f>
        <v>34.114472144545651</v>
      </c>
      <c r="N19" s="110">
        <f t="shared" si="2"/>
        <v>46.245768634340337</v>
      </c>
    </row>
    <row r="20" spans="1:14" ht="15" thickTop="1" thickBot="1">
      <c r="A20" s="267" t="s">
        <v>32</v>
      </c>
      <c r="B20" s="18" t="s">
        <v>19</v>
      </c>
      <c r="C20" s="19">
        <v>211.26066800000001</v>
      </c>
      <c r="D20" s="19">
        <v>2821.0910829999998</v>
      </c>
      <c r="E20" s="19">
        <v>2789.310614</v>
      </c>
      <c r="F20" s="111">
        <f t="shared" si="0"/>
        <v>1.1393664384485727</v>
      </c>
      <c r="G20" s="20">
        <v>13594</v>
      </c>
      <c r="H20" s="20">
        <v>1591941.5168000001</v>
      </c>
      <c r="I20" s="20">
        <v>2542</v>
      </c>
      <c r="J20" s="19">
        <v>305.49750799999998</v>
      </c>
      <c r="K20" s="20">
        <v>2480.2331119999999</v>
      </c>
      <c r="L20" s="20">
        <v>1895.6793259999999</v>
      </c>
      <c r="M20" s="111">
        <f t="shared" si="4"/>
        <v>30.836111254820953</v>
      </c>
      <c r="N20" s="112">
        <f>D20/D202*100</f>
        <v>10.714029514991813</v>
      </c>
    </row>
    <row r="21" spans="1:14" ht="14.25" thickBot="1">
      <c r="A21" s="251"/>
      <c r="B21" s="197" t="s">
        <v>20</v>
      </c>
      <c r="C21" s="20">
        <v>61.832310999999997</v>
      </c>
      <c r="D21" s="20">
        <v>9.6867400000000004</v>
      </c>
      <c r="E21" s="20">
        <v>789.96298400000001</v>
      </c>
      <c r="F21" s="31">
        <f t="shared" si="0"/>
        <v>-98.77377292402349</v>
      </c>
      <c r="G21" s="20">
        <v>6907</v>
      </c>
      <c r="H21" s="20">
        <v>137980</v>
      </c>
      <c r="I21" s="20">
        <v>1435</v>
      </c>
      <c r="J21" s="20">
        <v>114.971491</v>
      </c>
      <c r="K21" s="20">
        <v>871.19293400000004</v>
      </c>
      <c r="L21" s="20">
        <v>555.22863600000005</v>
      </c>
      <c r="M21" s="31">
        <f t="shared" si="4"/>
        <v>56.907060895900898</v>
      </c>
      <c r="N21" s="109">
        <f>D21/D203*100</f>
        <v>0.12463668407685272</v>
      </c>
    </row>
    <row r="22" spans="1:14" ht="14.25" thickBot="1">
      <c r="A22" s="251"/>
      <c r="B22" s="197" t="s">
        <v>21</v>
      </c>
      <c r="C22" s="20">
        <v>4.1719819999999999</v>
      </c>
      <c r="D22" s="20">
        <v>13.023709999999999</v>
      </c>
      <c r="E22" s="20">
        <v>10.964796</v>
      </c>
      <c r="F22" s="31">
        <f t="shared" si="0"/>
        <v>18.777494811576975</v>
      </c>
      <c r="G22" s="20">
        <v>11</v>
      </c>
      <c r="H22" s="20">
        <v>17786.048072000001</v>
      </c>
      <c r="I22" s="20">
        <v>2</v>
      </c>
      <c r="J22" s="20"/>
      <c r="K22" s="20">
        <v>0.84550000000000003</v>
      </c>
      <c r="L22" s="20"/>
      <c r="M22" s="31" t="e">
        <f t="shared" si="4"/>
        <v>#DIV/0!</v>
      </c>
      <c r="N22" s="109">
        <f>D22/D204*100</f>
        <v>0.88625914665459959</v>
      </c>
    </row>
    <row r="23" spans="1:14" ht="14.25" thickBot="1">
      <c r="A23" s="251"/>
      <c r="B23" s="197" t="s">
        <v>22</v>
      </c>
      <c r="C23" s="20">
        <v>7.8435629999999996</v>
      </c>
      <c r="D23" s="20">
        <v>73.226343999999997</v>
      </c>
      <c r="E23" s="20">
        <v>40.308292000000002</v>
      </c>
      <c r="F23" s="31">
        <f t="shared" si="0"/>
        <v>81.665707889582606</v>
      </c>
      <c r="G23" s="20">
        <v>3748</v>
      </c>
      <c r="H23" s="20">
        <v>12926.875</v>
      </c>
      <c r="I23" s="20"/>
      <c r="J23" s="20"/>
      <c r="K23" s="20"/>
      <c r="L23" s="20">
        <v>0.46800000000000003</v>
      </c>
      <c r="M23" s="31"/>
      <c r="N23" s="109">
        <f>D23/D205*100</f>
        <v>9.1462635705358881</v>
      </c>
    </row>
    <row r="24" spans="1:14" ht="14.25" thickBot="1">
      <c r="A24" s="251"/>
      <c r="B24" s="197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51"/>
      <c r="B25" s="197" t="s">
        <v>24</v>
      </c>
      <c r="C25" s="21">
        <v>1.9354530000000001</v>
      </c>
      <c r="D25" s="21">
        <v>20.141476000000001</v>
      </c>
      <c r="E25" s="20">
        <v>8.6030789999999993</v>
      </c>
      <c r="F25" s="31">
        <f>(D25-E25)/E25*100</f>
        <v>134.11938911638498</v>
      </c>
      <c r="G25" s="20">
        <v>2898</v>
      </c>
      <c r="H25" s="20">
        <v>14547.2</v>
      </c>
      <c r="I25" s="20">
        <v>1</v>
      </c>
      <c r="J25" s="21"/>
      <c r="K25" s="20"/>
      <c r="L25" s="20">
        <v>22.066537</v>
      </c>
      <c r="M25" s="31">
        <f>(K25-L25)/L25*100</f>
        <v>-100</v>
      </c>
      <c r="N25" s="109">
        <f>D25/D207*100</f>
        <v>0.34794208671257187</v>
      </c>
    </row>
    <row r="26" spans="1:14" ht="14.25" thickBot="1">
      <c r="A26" s="251"/>
      <c r="B26" s="197" t="s">
        <v>25</v>
      </c>
      <c r="C26" s="22"/>
      <c r="D26" s="22">
        <v>9.69</v>
      </c>
      <c r="E26" s="22">
        <v>7.2074199999999999</v>
      </c>
      <c r="F26" s="31"/>
      <c r="G26" s="22">
        <v>5</v>
      </c>
      <c r="H26" s="22">
        <v>484.33699999999999</v>
      </c>
      <c r="I26" s="22">
        <v>3</v>
      </c>
      <c r="J26" s="22">
        <v>11.485048000000001</v>
      </c>
      <c r="K26" s="22">
        <v>11.485048000000001</v>
      </c>
      <c r="L26" s="22">
        <v>4.982094</v>
      </c>
      <c r="M26" s="31"/>
      <c r="N26" s="109"/>
    </row>
    <row r="27" spans="1:14" ht="14.25" thickBot="1">
      <c r="A27" s="251"/>
      <c r="B27" s="197" t="s">
        <v>26</v>
      </c>
      <c r="C27" s="20">
        <v>10.38</v>
      </c>
      <c r="D27" s="20">
        <v>79.150000000000006</v>
      </c>
      <c r="E27" s="20">
        <v>94.42</v>
      </c>
      <c r="F27" s="31">
        <f>(D27-E27)/E27*100</f>
        <v>-16.172421097225158</v>
      </c>
      <c r="G27" s="20">
        <v>28967</v>
      </c>
      <c r="H27" s="20">
        <v>2524272.11</v>
      </c>
      <c r="I27" s="20">
        <v>62</v>
      </c>
      <c r="J27" s="20">
        <v>3.6183749999999901</v>
      </c>
      <c r="K27" s="20">
        <v>39.477003000000003</v>
      </c>
      <c r="L27" s="20">
        <v>25.263255999999998</v>
      </c>
      <c r="M27" s="31">
        <f>(K27-L27)/L27*100</f>
        <v>56.262530055508307</v>
      </c>
      <c r="N27" s="109">
        <f>D27/D209*100</f>
        <v>2.9593011271685619</v>
      </c>
    </row>
    <row r="28" spans="1:14" ht="14.25" thickBot="1">
      <c r="A28" s="251"/>
      <c r="B28" s="197" t="s">
        <v>27</v>
      </c>
      <c r="C28" s="20"/>
      <c r="D28" s="20">
        <v>15.539726999999999</v>
      </c>
      <c r="E28" s="20">
        <v>3.8460380000000001</v>
      </c>
      <c r="F28" s="31"/>
      <c r="G28" s="20">
        <v>6</v>
      </c>
      <c r="H28" s="20">
        <v>5700</v>
      </c>
      <c r="I28" s="20"/>
      <c r="J28" s="20"/>
      <c r="K28" s="20"/>
      <c r="L28" s="20"/>
      <c r="M28" s="31"/>
      <c r="N28" s="109"/>
    </row>
    <row r="29" spans="1:14" ht="14.25" thickBot="1">
      <c r="A29" s="251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51"/>
      <c r="B30" s="14" t="s">
        <v>29</v>
      </c>
      <c r="C30" s="40"/>
      <c r="D30" s="40">
        <v>15.539726999999999</v>
      </c>
      <c r="E30" s="40">
        <v>3.8460380000000001</v>
      </c>
      <c r="F30" s="31"/>
      <c r="G30" s="40">
        <v>6</v>
      </c>
      <c r="H30" s="40">
        <v>5695.3959880000002</v>
      </c>
      <c r="I30" s="40"/>
      <c r="J30" s="40"/>
      <c r="K30" s="40"/>
      <c r="L30" s="40"/>
      <c r="M30" s="31"/>
      <c r="N30" s="109"/>
    </row>
    <row r="31" spans="1:14" ht="14.25" thickBot="1">
      <c r="A31" s="251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52"/>
      <c r="B32" s="15" t="s">
        <v>31</v>
      </c>
      <c r="C32" s="16">
        <f t="shared" ref="C32:L32" si="5">C20+C22+C23+C24+C25+C26+C27+C28</f>
        <v>235.591666</v>
      </c>
      <c r="D32" s="16">
        <f t="shared" si="5"/>
        <v>3031.8623399999997</v>
      </c>
      <c r="E32" s="16">
        <f t="shared" si="5"/>
        <v>2954.6602390000007</v>
      </c>
      <c r="F32" s="16">
        <f t="shared" ref="F32:F38" si="6">(D32-E32)/E32*100</f>
        <v>2.612892676490203</v>
      </c>
      <c r="G32" s="16">
        <f t="shared" si="5"/>
        <v>49229</v>
      </c>
      <c r="H32" s="16">
        <f t="shared" si="5"/>
        <v>4167658.0868720002</v>
      </c>
      <c r="I32" s="16">
        <f t="shared" si="5"/>
        <v>2610</v>
      </c>
      <c r="J32" s="16">
        <f t="shared" si="5"/>
        <v>320.600931</v>
      </c>
      <c r="K32" s="16">
        <f t="shared" si="5"/>
        <v>2532.0406629999998</v>
      </c>
      <c r="L32" s="16">
        <f t="shared" si="5"/>
        <v>1948.4592129999999</v>
      </c>
      <c r="M32" s="16">
        <f t="shared" ref="M32:M38" si="7">(K32-L32)/L32*100</f>
        <v>29.95091948070457</v>
      </c>
      <c r="N32" s="110">
        <f>D32/D214*100</f>
        <v>6.5315988941117622</v>
      </c>
    </row>
    <row r="33" spans="1:14" ht="15" thickTop="1" thickBot="1">
      <c r="A33" s="253" t="s">
        <v>33</v>
      </c>
      <c r="B33" s="18" t="s">
        <v>19</v>
      </c>
      <c r="C33" s="105">
        <v>588.96517600000061</v>
      </c>
      <c r="D33" s="105">
        <v>5185.0825490000007</v>
      </c>
      <c r="E33" s="91">
        <v>4747.7053779999997</v>
      </c>
      <c r="F33" s="111">
        <f t="shared" si="6"/>
        <v>9.2123907483123748</v>
      </c>
      <c r="G33" s="72">
        <v>33584</v>
      </c>
      <c r="H33" s="72">
        <v>6736932.3640720025</v>
      </c>
      <c r="I33" s="72">
        <v>2421</v>
      </c>
      <c r="J33" s="72">
        <v>318</v>
      </c>
      <c r="K33" s="72">
        <v>2724</v>
      </c>
      <c r="L33" s="72">
        <v>2968</v>
      </c>
      <c r="M33" s="111">
        <f t="shared" si="7"/>
        <v>-8.2210242587601083</v>
      </c>
      <c r="N33" s="112">
        <f t="shared" ref="N33:N38" si="8">D33/D202*100</f>
        <v>19.692071554307557</v>
      </c>
    </row>
    <row r="34" spans="1:14" ht="14.25" thickBot="1">
      <c r="A34" s="251"/>
      <c r="B34" s="197" t="s">
        <v>20</v>
      </c>
      <c r="C34" s="105">
        <v>175.73391100000026</v>
      </c>
      <c r="D34" s="105">
        <v>1549.1542530000002</v>
      </c>
      <c r="E34" s="91">
        <v>1428.5972650000001</v>
      </c>
      <c r="F34" s="31">
        <f t="shared" si="6"/>
        <v>8.4388365394217697</v>
      </c>
      <c r="G34" s="72">
        <v>16426</v>
      </c>
      <c r="H34" s="72">
        <v>328520</v>
      </c>
      <c r="I34" s="72">
        <v>1530</v>
      </c>
      <c r="J34" s="72">
        <v>94</v>
      </c>
      <c r="K34" s="72">
        <v>913</v>
      </c>
      <c r="L34" s="72">
        <v>887</v>
      </c>
      <c r="M34" s="31">
        <f t="shared" si="7"/>
        <v>2.931228861330327</v>
      </c>
      <c r="N34" s="109">
        <f t="shared" si="8"/>
        <v>19.93255204717725</v>
      </c>
    </row>
    <row r="35" spans="1:14" ht="14.25" thickBot="1">
      <c r="A35" s="251"/>
      <c r="B35" s="197" t="s">
        <v>21</v>
      </c>
      <c r="C35" s="105">
        <v>1.9558590000000038</v>
      </c>
      <c r="D35" s="105">
        <v>187.64704400000002</v>
      </c>
      <c r="E35" s="91">
        <v>178.53265400000001</v>
      </c>
      <c r="F35" s="31">
        <f t="shared" si="6"/>
        <v>5.1051669236934183</v>
      </c>
      <c r="G35" s="72">
        <v>2405</v>
      </c>
      <c r="H35" s="72">
        <v>440174.66407099954</v>
      </c>
      <c r="I35" s="72">
        <v>4</v>
      </c>
      <c r="J35" s="72">
        <v>2</v>
      </c>
      <c r="K35" s="72">
        <v>3</v>
      </c>
      <c r="L35" s="72">
        <v>7</v>
      </c>
      <c r="M35" s="31">
        <f t="shared" si="7"/>
        <v>-57.142857142857139</v>
      </c>
      <c r="N35" s="109">
        <f t="shared" si="8"/>
        <v>12.769319117801158</v>
      </c>
    </row>
    <row r="36" spans="1:14" ht="14.25" thickBot="1">
      <c r="A36" s="251"/>
      <c r="B36" s="197" t="s">
        <v>22</v>
      </c>
      <c r="C36" s="105">
        <v>1.7772359999999949</v>
      </c>
      <c r="D36" s="105">
        <v>26.142999999999997</v>
      </c>
      <c r="E36" s="91">
        <v>21.635939999999998</v>
      </c>
      <c r="F36" s="31">
        <f t="shared" si="6"/>
        <v>20.831357454309817</v>
      </c>
      <c r="G36" s="72">
        <v>752</v>
      </c>
      <c r="H36" s="72">
        <v>131878.88</v>
      </c>
      <c r="I36" s="72">
        <v>14</v>
      </c>
      <c r="J36" s="72">
        <v>2</v>
      </c>
      <c r="K36" s="72">
        <v>6</v>
      </c>
      <c r="L36" s="72">
        <v>24</v>
      </c>
      <c r="M36" s="31">
        <f t="shared" si="7"/>
        <v>-75</v>
      </c>
      <c r="N36" s="109">
        <f t="shared" si="8"/>
        <v>3.2653653789477688</v>
      </c>
    </row>
    <row r="37" spans="1:14" ht="14.25" thickBot="1">
      <c r="A37" s="251"/>
      <c r="B37" s="197" t="s">
        <v>23</v>
      </c>
      <c r="C37" s="105">
        <v>0.5386059999999997</v>
      </c>
      <c r="D37" s="105">
        <v>2.7998809999999996</v>
      </c>
      <c r="E37" s="91">
        <v>10.514022000000001</v>
      </c>
      <c r="F37" s="31">
        <f t="shared" si="6"/>
        <v>-73.370029090675303</v>
      </c>
      <c r="G37" s="72">
        <v>765</v>
      </c>
      <c r="H37" s="72">
        <v>33287.615399999995</v>
      </c>
      <c r="I37" s="72">
        <v>1</v>
      </c>
      <c r="J37" s="72">
        <v>1</v>
      </c>
      <c r="K37" s="72">
        <v>1</v>
      </c>
      <c r="L37" s="72">
        <v>46</v>
      </c>
      <c r="M37" s="31">
        <f t="shared" si="7"/>
        <v>-97.826086956521735</v>
      </c>
      <c r="N37" s="109">
        <f t="shared" si="8"/>
        <v>3.4351375587558692</v>
      </c>
    </row>
    <row r="38" spans="1:14" ht="14.25" thickBot="1">
      <c r="A38" s="251"/>
      <c r="B38" s="197" t="s">
        <v>24</v>
      </c>
      <c r="C38" s="105">
        <v>315.16874099999995</v>
      </c>
      <c r="D38" s="105">
        <v>1063.812725</v>
      </c>
      <c r="E38" s="91">
        <v>830.75910799999997</v>
      </c>
      <c r="F38" s="31">
        <f t="shared" si="6"/>
        <v>28.053092016175651</v>
      </c>
      <c r="G38" s="72">
        <v>560</v>
      </c>
      <c r="H38" s="72">
        <v>593492.49203999946</v>
      </c>
      <c r="I38" s="72">
        <v>37</v>
      </c>
      <c r="J38" s="72">
        <v>4</v>
      </c>
      <c r="K38" s="72">
        <v>62</v>
      </c>
      <c r="L38" s="72">
        <v>390</v>
      </c>
      <c r="M38" s="31">
        <f t="shared" si="7"/>
        <v>-84.102564102564102</v>
      </c>
      <c r="N38" s="109">
        <f t="shared" si="8"/>
        <v>18.37726388115188</v>
      </c>
    </row>
    <row r="39" spans="1:14" ht="14.25" thickBot="1">
      <c r="A39" s="251"/>
      <c r="B39" s="197" t="s">
        <v>25</v>
      </c>
      <c r="C39" s="105">
        <v>0</v>
      </c>
      <c r="D39" s="105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51"/>
      <c r="B40" s="197" t="s">
        <v>26</v>
      </c>
      <c r="C40" s="105">
        <v>63.401120999999705</v>
      </c>
      <c r="D40" s="105">
        <v>519.63316999999961</v>
      </c>
      <c r="E40" s="91">
        <v>442.76777200000083</v>
      </c>
      <c r="F40" s="31">
        <f>(D40-E40)/E40*100</f>
        <v>17.36020615339606</v>
      </c>
      <c r="G40" s="72">
        <v>16538</v>
      </c>
      <c r="H40" s="72">
        <v>14452173.421700001</v>
      </c>
      <c r="I40" s="74">
        <v>4</v>
      </c>
      <c r="J40" s="72">
        <v>30.1</v>
      </c>
      <c r="K40" s="74">
        <v>30.1</v>
      </c>
      <c r="L40" s="72">
        <v>19.899999999999999</v>
      </c>
      <c r="M40" s="31">
        <f>(K40-L40)/L40*100</f>
        <v>51.256281407035196</v>
      </c>
      <c r="N40" s="109">
        <f>D40/D209*100</f>
        <v>19.428313653760856</v>
      </c>
    </row>
    <row r="41" spans="1:14" ht="14.25" thickBot="1">
      <c r="A41" s="251"/>
      <c r="B41" s="197" t="s">
        <v>27</v>
      </c>
      <c r="C41" s="105">
        <v>0</v>
      </c>
      <c r="D41" s="105">
        <v>0</v>
      </c>
      <c r="E41" s="91"/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51"/>
      <c r="B42" s="14" t="s">
        <v>28</v>
      </c>
      <c r="C42" s="105">
        <v>0</v>
      </c>
      <c r="D42" s="105">
        <v>0</v>
      </c>
      <c r="E42" s="91"/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51"/>
      <c r="B43" s="14" t="s">
        <v>29</v>
      </c>
      <c r="C43" s="105">
        <v>0</v>
      </c>
      <c r="D43" s="105">
        <v>0</v>
      </c>
      <c r="E43" s="91"/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>D43/D212*100</f>
        <v>0</v>
      </c>
    </row>
    <row r="44" spans="1:14" ht="14.25" thickBot="1">
      <c r="A44" s="251"/>
      <c r="B44" s="14" t="s">
        <v>30</v>
      </c>
      <c r="C44" s="105">
        <v>0</v>
      </c>
      <c r="D44" s="105">
        <v>0</v>
      </c>
      <c r="E44" s="91">
        <v>0</v>
      </c>
      <c r="F44" s="31"/>
      <c r="G44" s="72">
        <v>22</v>
      </c>
      <c r="H44" s="72">
        <v>338.39553699999993</v>
      </c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52"/>
      <c r="B45" s="15" t="s">
        <v>31</v>
      </c>
      <c r="C45" s="16">
        <f t="shared" ref="C45:L45" si="9">C33+C35+C36+C37+C38+C39+C40+C41</f>
        <v>971.80673900000033</v>
      </c>
      <c r="D45" s="16">
        <f t="shared" si="9"/>
        <v>6985.1183689999998</v>
      </c>
      <c r="E45" s="16">
        <f t="shared" si="9"/>
        <v>6231.914874000001</v>
      </c>
      <c r="F45" s="16">
        <f>(D45-E45)/E45*100</f>
        <v>12.086228875532596</v>
      </c>
      <c r="G45" s="16">
        <f t="shared" si="9"/>
        <v>54604</v>
      </c>
      <c r="H45" s="16">
        <f t="shared" si="9"/>
        <v>22387939.437283002</v>
      </c>
      <c r="I45" s="16">
        <f t="shared" si="9"/>
        <v>2481</v>
      </c>
      <c r="J45" s="16">
        <f t="shared" si="9"/>
        <v>357.1</v>
      </c>
      <c r="K45" s="16">
        <f t="shared" si="9"/>
        <v>2826.1</v>
      </c>
      <c r="L45" s="16">
        <f t="shared" si="9"/>
        <v>3454.9</v>
      </c>
      <c r="M45" s="16">
        <f t="shared" ref="M45:M49" si="10">(K45-L45)/L45*100</f>
        <v>-18.20023734406206</v>
      </c>
      <c r="N45" s="110">
        <f>D45/D214*100</f>
        <v>15.048173794790486</v>
      </c>
    </row>
    <row r="46" spans="1:14" ht="14.25" thickTop="1">
      <c r="A46" s="253" t="s">
        <v>34</v>
      </c>
      <c r="B46" s="18" t="s">
        <v>19</v>
      </c>
      <c r="C46" s="121">
        <v>170.103557</v>
      </c>
      <c r="D46" s="121">
        <v>1854.885172</v>
      </c>
      <c r="E46" s="121">
        <v>1723.6173040000001</v>
      </c>
      <c r="F46" s="111">
        <f>(D46-E46)/E46*100</f>
        <v>7.6158360498798929</v>
      </c>
      <c r="G46" s="122">
        <v>12764</v>
      </c>
      <c r="H46" s="122">
        <v>1282622.4651589999</v>
      </c>
      <c r="I46" s="122">
        <v>926</v>
      </c>
      <c r="J46" s="122">
        <v>142.695628</v>
      </c>
      <c r="K46" s="122">
        <v>1389.9225309999999</v>
      </c>
      <c r="L46" s="122">
        <v>2499.4265420000002</v>
      </c>
      <c r="M46" s="111">
        <f t="shared" si="10"/>
        <v>-44.390342838889488</v>
      </c>
      <c r="N46" s="112">
        <f>D46/D202*100</f>
        <v>7.0445419502709008</v>
      </c>
    </row>
    <row r="47" spans="1:14">
      <c r="A47" s="267"/>
      <c r="B47" s="197" t="s">
        <v>20</v>
      </c>
      <c r="C47" s="122">
        <v>60.381045999999998</v>
      </c>
      <c r="D47" s="122">
        <v>620.48697400000003</v>
      </c>
      <c r="E47" s="122">
        <v>601.53656899999999</v>
      </c>
      <c r="F47" s="31">
        <f>(D47-E47)/E47*100</f>
        <v>3.150332993304692</v>
      </c>
      <c r="G47" s="122">
        <v>6551</v>
      </c>
      <c r="H47" s="122">
        <v>130800</v>
      </c>
      <c r="I47" s="122">
        <v>418</v>
      </c>
      <c r="J47" s="122">
        <v>79.356731999999994</v>
      </c>
      <c r="K47" s="122">
        <v>633.53054999999995</v>
      </c>
      <c r="L47" s="122">
        <v>902.60633199999995</v>
      </c>
      <c r="M47" s="31">
        <f t="shared" si="10"/>
        <v>-29.810978768981204</v>
      </c>
      <c r="N47" s="109">
        <f>D47/D203*100</f>
        <v>7.9836393825208809</v>
      </c>
    </row>
    <row r="48" spans="1:14">
      <c r="A48" s="267"/>
      <c r="B48" s="197" t="s">
        <v>21</v>
      </c>
      <c r="C48" s="122">
        <v>2.9692310000000002</v>
      </c>
      <c r="D48" s="122">
        <v>96.052304000000007</v>
      </c>
      <c r="E48" s="122">
        <v>64.180937</v>
      </c>
      <c r="F48" s="31">
        <f>(D48-E48)/E48*100</f>
        <v>49.658619038235614</v>
      </c>
      <c r="G48" s="122">
        <v>126</v>
      </c>
      <c r="H48" s="122">
        <v>84851.822904999994</v>
      </c>
      <c r="I48" s="122">
        <v>13</v>
      </c>
      <c r="J48" s="122">
        <v>5.7314679999999996</v>
      </c>
      <c r="K48" s="122">
        <v>41.706037999999999</v>
      </c>
      <c r="L48" s="122">
        <v>186.828363</v>
      </c>
      <c r="M48" s="31">
        <f t="shared" si="10"/>
        <v>-77.676816661932634</v>
      </c>
      <c r="N48" s="109">
        <f>D48/D204*100</f>
        <v>6.5363274349051235</v>
      </c>
    </row>
    <row r="49" spans="1:14">
      <c r="A49" s="267"/>
      <c r="B49" s="197" t="s">
        <v>22</v>
      </c>
      <c r="C49" s="122">
        <v>0.62264399999999998</v>
      </c>
      <c r="D49" s="122">
        <v>14.333729</v>
      </c>
      <c r="E49" s="122">
        <v>4.2813319999999999</v>
      </c>
      <c r="F49" s="31">
        <f>(D49-E49)/E49*100</f>
        <v>234.7960167536645</v>
      </c>
      <c r="G49" s="122">
        <v>713</v>
      </c>
      <c r="H49" s="122">
        <v>336710.81</v>
      </c>
      <c r="I49" s="122">
        <v>4</v>
      </c>
      <c r="J49" s="122">
        <v>0</v>
      </c>
      <c r="K49" s="122">
        <v>0.68</v>
      </c>
      <c r="L49" s="122">
        <v>124.019069</v>
      </c>
      <c r="M49" s="31">
        <f t="shared" si="10"/>
        <v>-99.451697222465029</v>
      </c>
      <c r="N49" s="109">
        <f>D49/D205*100</f>
        <v>1.7903401456535069</v>
      </c>
    </row>
    <row r="50" spans="1:14">
      <c r="A50" s="267"/>
      <c r="B50" s="197" t="s">
        <v>23</v>
      </c>
      <c r="C50" s="122">
        <v>0.136793</v>
      </c>
      <c r="D50" s="122">
        <v>0.55188899999999996</v>
      </c>
      <c r="E50" s="122">
        <v>0.56603999999999999</v>
      </c>
      <c r="F50" s="31">
        <f t="shared" ref="F50:F57" si="11">(D50-E50)/E50*100</f>
        <v>-2.5000000000000044</v>
      </c>
      <c r="G50" s="122">
        <v>117</v>
      </c>
      <c r="H50" s="122">
        <v>58.5</v>
      </c>
      <c r="I50" s="122">
        <v>0</v>
      </c>
      <c r="J50" s="122">
        <v>0</v>
      </c>
      <c r="K50" s="122">
        <v>0</v>
      </c>
      <c r="L50" s="122">
        <v>0</v>
      </c>
      <c r="M50" s="31"/>
      <c r="N50" s="109"/>
    </row>
    <row r="51" spans="1:14">
      <c r="A51" s="267"/>
      <c r="B51" s="197" t="s">
        <v>24</v>
      </c>
      <c r="C51" s="122">
        <v>21.872563</v>
      </c>
      <c r="D51" s="122">
        <v>415.02067599999998</v>
      </c>
      <c r="E51" s="122">
        <v>145.70611600000001</v>
      </c>
      <c r="F51" s="31">
        <f t="shared" si="11"/>
        <v>184.83408067784879</v>
      </c>
      <c r="G51" s="122">
        <v>1065</v>
      </c>
      <c r="H51" s="122">
        <v>328307.746224</v>
      </c>
      <c r="I51" s="122">
        <v>84</v>
      </c>
      <c r="J51" s="122">
        <v>1.546673</v>
      </c>
      <c r="K51" s="122">
        <v>44.320796000000001</v>
      </c>
      <c r="L51" s="122">
        <v>375.60249499999998</v>
      </c>
      <c r="M51" s="31">
        <f>(K51-L51)/L51*100</f>
        <v>-88.200079448354046</v>
      </c>
      <c r="N51" s="109">
        <f>D51/D207*100</f>
        <v>7.1694427973551784</v>
      </c>
    </row>
    <row r="52" spans="1:14">
      <c r="A52" s="267"/>
      <c r="B52" s="197" t="s">
        <v>25</v>
      </c>
      <c r="C52" s="124">
        <v>33.418823000000003</v>
      </c>
      <c r="D52" s="124">
        <v>2559.661161</v>
      </c>
      <c r="E52" s="124">
        <v>2135.5709569999999</v>
      </c>
      <c r="F52" s="31">
        <f t="shared" si="11"/>
        <v>19.858399113825374</v>
      </c>
      <c r="G52" s="124">
        <v>1008</v>
      </c>
      <c r="H52" s="124">
        <v>64674.673195000003</v>
      </c>
      <c r="I52" s="124">
        <v>1959</v>
      </c>
      <c r="J52" s="124">
        <v>791.68415900000002</v>
      </c>
      <c r="K52" s="124">
        <v>1706.4568159999999</v>
      </c>
      <c r="L52" s="124">
        <v>1221.0094549999999</v>
      </c>
      <c r="M52" s="31">
        <f t="shared" ref="M52:M54" si="12">(K52-L52)/L52*100</f>
        <v>39.757870752933691</v>
      </c>
      <c r="N52" s="109">
        <f>D52/D208*100</f>
        <v>28.723775609642637</v>
      </c>
    </row>
    <row r="53" spans="1:14">
      <c r="A53" s="267"/>
      <c r="B53" s="197" t="s">
        <v>26</v>
      </c>
      <c r="C53" s="122">
        <v>13.05888</v>
      </c>
      <c r="D53" s="122">
        <v>152.93410600000001</v>
      </c>
      <c r="E53" s="122">
        <v>100.04991800000001</v>
      </c>
      <c r="F53" s="31">
        <f t="shared" si="11"/>
        <v>52.857802442176919</v>
      </c>
      <c r="G53" s="122">
        <v>3012</v>
      </c>
      <c r="H53" s="122">
        <v>1081400.26</v>
      </c>
      <c r="I53" s="122">
        <v>23</v>
      </c>
      <c r="J53" s="122">
        <v>0.94434799999999997</v>
      </c>
      <c r="K53" s="122">
        <v>52.673991999999998</v>
      </c>
      <c r="L53" s="122">
        <v>122.51846500000001</v>
      </c>
      <c r="M53" s="31">
        <f t="shared" si="12"/>
        <v>-57.007303348111648</v>
      </c>
      <c r="N53" s="109">
        <f>D53/D209*100</f>
        <v>5.7179794348492274</v>
      </c>
    </row>
    <row r="54" spans="1:14">
      <c r="A54" s="267"/>
      <c r="B54" s="197" t="s">
        <v>27</v>
      </c>
      <c r="C54" s="122">
        <v>0</v>
      </c>
      <c r="D54" s="122">
        <v>23.896742000000003</v>
      </c>
      <c r="E54" s="122">
        <v>52.576045000000001</v>
      </c>
      <c r="F54" s="31">
        <f t="shared" si="11"/>
        <v>-54.548231994247566</v>
      </c>
      <c r="G54" s="122">
        <v>25</v>
      </c>
      <c r="H54" s="122">
        <v>5678.5456620000004</v>
      </c>
      <c r="I54" s="122">
        <v>3</v>
      </c>
      <c r="J54" s="122">
        <v>0.9</v>
      </c>
      <c r="K54" s="122">
        <v>2.1808860000000001</v>
      </c>
      <c r="L54" s="122">
        <v>98.847065999999998</v>
      </c>
      <c r="M54" s="31">
        <f t="shared" si="12"/>
        <v>-97.793676546757595</v>
      </c>
      <c r="N54" s="109">
        <f>D54/D210*100</f>
        <v>6.6146530704336186</v>
      </c>
    </row>
    <row r="55" spans="1:14">
      <c r="A55" s="267"/>
      <c r="B55" s="14" t="s">
        <v>28</v>
      </c>
      <c r="C55" s="123">
        <v>0</v>
      </c>
      <c r="D55" s="123">
        <v>0</v>
      </c>
      <c r="E55" s="123">
        <v>0</v>
      </c>
      <c r="F55" s="31" t="e">
        <f t="shared" si="11"/>
        <v>#DIV/0!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3.5314999999999999</v>
      </c>
      <c r="M55" s="31"/>
      <c r="N55" s="109"/>
    </row>
    <row r="56" spans="1:14">
      <c r="A56" s="267"/>
      <c r="B56" s="14" t="s">
        <v>29</v>
      </c>
      <c r="C56" s="123">
        <v>0</v>
      </c>
      <c r="D56" s="123">
        <v>21.604842000000001</v>
      </c>
      <c r="E56" s="123">
        <v>9.5479979999999998</v>
      </c>
      <c r="F56" s="31">
        <f t="shared" si="11"/>
        <v>126.27614710434587</v>
      </c>
      <c r="G56" s="123">
        <v>22</v>
      </c>
      <c r="H56" s="123">
        <v>5585.34951</v>
      </c>
      <c r="I56" s="123">
        <v>3</v>
      </c>
      <c r="J56" s="123">
        <v>0.9</v>
      </c>
      <c r="K56" s="123">
        <v>1.948</v>
      </c>
      <c r="L56" s="123">
        <v>2.7105399999999999</v>
      </c>
      <c r="M56" s="31">
        <f>(K56-L56)/L56*100</f>
        <v>-28.132401661661515</v>
      </c>
      <c r="N56" s="109">
        <f>D56/D212*100</f>
        <v>23.833379268495122</v>
      </c>
    </row>
    <row r="57" spans="1:14">
      <c r="A57" s="267"/>
      <c r="B57" s="14" t="s">
        <v>30</v>
      </c>
      <c r="C57" s="123">
        <v>0</v>
      </c>
      <c r="D57" s="123">
        <v>2.2919</v>
      </c>
      <c r="E57" s="123">
        <v>43.028047000000001</v>
      </c>
      <c r="F57" s="31">
        <f t="shared" si="11"/>
        <v>-94.673474257383788</v>
      </c>
      <c r="G57" s="123">
        <v>3</v>
      </c>
      <c r="H57" s="123">
        <v>93.196151999999998</v>
      </c>
      <c r="I57" s="123">
        <v>0</v>
      </c>
      <c r="J57" s="123">
        <v>0</v>
      </c>
      <c r="K57" s="123">
        <v>0.23288600000000001</v>
      </c>
      <c r="L57" s="123">
        <v>92.605025999999995</v>
      </c>
      <c r="M57" s="31">
        <f>(K57-L57)/L57*100</f>
        <v>-99.748516889353283</v>
      </c>
      <c r="N57" s="109"/>
    </row>
    <row r="58" spans="1:14" ht="14.25" thickBot="1">
      <c r="A58" s="249"/>
      <c r="B58" s="15" t="s">
        <v>31</v>
      </c>
      <c r="C58" s="16">
        <f t="shared" ref="C58:L58" si="13">C46+C48+C49+C50+C51+C52+C53+C54</f>
        <v>242.182491</v>
      </c>
      <c r="D58" s="16">
        <f t="shared" si="13"/>
        <v>5117.3357789999991</v>
      </c>
      <c r="E58" s="16">
        <f t="shared" si="13"/>
        <v>4226.5486489999994</v>
      </c>
      <c r="F58" s="16">
        <f>(D58-E58)/E58*100</f>
        <v>21.075993771200523</v>
      </c>
      <c r="G58" s="16">
        <f t="shared" si="13"/>
        <v>18830</v>
      </c>
      <c r="H58" s="16">
        <f t="shared" si="13"/>
        <v>3184304.8231449993</v>
      </c>
      <c r="I58" s="16">
        <f t="shared" si="13"/>
        <v>3012</v>
      </c>
      <c r="J58" s="16">
        <f t="shared" si="13"/>
        <v>943.50227600000005</v>
      </c>
      <c r="K58" s="16">
        <f t="shared" si="13"/>
        <v>3237.9410589999998</v>
      </c>
      <c r="L58" s="16">
        <f t="shared" si="13"/>
        <v>4628.2514550000005</v>
      </c>
      <c r="M58" s="16">
        <f t="shared" ref="M58:M60" si="14">(K58-L58)/L58*100</f>
        <v>-30.039646927524178</v>
      </c>
      <c r="N58" s="110">
        <f>D58/D214*100</f>
        <v>11.024374119477653</v>
      </c>
    </row>
    <row r="59" spans="1:14" ht="15" thickTop="1" thickBot="1">
      <c r="A59" s="251" t="s">
        <v>35</v>
      </c>
      <c r="B59" s="197" t="s">
        <v>19</v>
      </c>
      <c r="C59" s="67">
        <v>9.382619</v>
      </c>
      <c r="D59" s="67">
        <v>150.031691</v>
      </c>
      <c r="E59" s="67">
        <v>143.37240399999999</v>
      </c>
      <c r="F59" s="31">
        <f>(D59-E59)/E59*100</f>
        <v>4.6447480925269318</v>
      </c>
      <c r="G59" s="68">
        <v>1295</v>
      </c>
      <c r="H59" s="68">
        <v>128541.10633</v>
      </c>
      <c r="I59" s="68">
        <v>124</v>
      </c>
      <c r="J59" s="68">
        <v>2.9904999999999999</v>
      </c>
      <c r="K59" s="68">
        <v>79.845701000000005</v>
      </c>
      <c r="L59" s="68">
        <v>79.845701000000005</v>
      </c>
      <c r="M59" s="31">
        <f t="shared" si="14"/>
        <v>0</v>
      </c>
      <c r="N59" s="109">
        <f>D59/D202*100</f>
        <v>0.56979513183556851</v>
      </c>
    </row>
    <row r="60" spans="1:14" ht="14.25" thickBot="1">
      <c r="A60" s="251"/>
      <c r="B60" s="197" t="s">
        <v>20</v>
      </c>
      <c r="C60" s="68">
        <v>4.3594410000000003</v>
      </c>
      <c r="D60" s="68">
        <v>52.077227000000001</v>
      </c>
      <c r="E60" s="68">
        <v>55.588467999999999</v>
      </c>
      <c r="F60" s="31">
        <f>(D60-E60)/E60*100</f>
        <v>-6.3164917586863485</v>
      </c>
      <c r="G60" s="68">
        <v>639</v>
      </c>
      <c r="H60" s="68">
        <v>12760</v>
      </c>
      <c r="I60" s="68">
        <v>61</v>
      </c>
      <c r="J60" s="68">
        <v>0.64500000000000002</v>
      </c>
      <c r="K60" s="68">
        <v>58.959059000000003</v>
      </c>
      <c r="L60" s="68">
        <v>10.464885000000001</v>
      </c>
      <c r="M60" s="31">
        <f t="shared" si="14"/>
        <v>463.39901489600697</v>
      </c>
      <c r="N60" s="109">
        <f>D60/D203*100</f>
        <v>0.67006370452779196</v>
      </c>
    </row>
    <row r="61" spans="1:14" ht="14.25" thickBot="1">
      <c r="A61" s="251"/>
      <c r="B61" s="197" t="s">
        <v>21</v>
      </c>
      <c r="C61" s="68">
        <v>1.2950710000000001</v>
      </c>
      <c r="D61" s="68">
        <v>3.4590529999999999</v>
      </c>
      <c r="E61" s="68">
        <v>2.591129</v>
      </c>
      <c r="F61" s="31">
        <f>(D61-E61)/E61*100</f>
        <v>33.495978008042051</v>
      </c>
      <c r="G61" s="68">
        <v>4</v>
      </c>
      <c r="H61" s="68">
        <v>1477.5920000000001</v>
      </c>
      <c r="I61" s="68">
        <v>1</v>
      </c>
      <c r="J61" s="68"/>
      <c r="K61" s="68">
        <v>0.35025499999999998</v>
      </c>
      <c r="L61" s="68"/>
      <c r="M61" s="31"/>
      <c r="N61" s="109">
        <f>D61/D204*100</f>
        <v>0.23538740957937737</v>
      </c>
    </row>
    <row r="62" spans="1:14" ht="14.25" thickBot="1">
      <c r="A62" s="251"/>
      <c r="B62" s="197" t="s">
        <v>22</v>
      </c>
      <c r="C62" s="68"/>
      <c r="D62" s="68"/>
      <c r="E62" s="68">
        <v>0.64623600000000003</v>
      </c>
      <c r="F62" s="31"/>
      <c r="G62" s="68"/>
      <c r="H62" s="68"/>
      <c r="I62" s="68"/>
      <c r="J62" s="68"/>
      <c r="K62" s="68"/>
      <c r="L62" s="68">
        <v>8.0255000000000007E-2</v>
      </c>
      <c r="M62" s="31"/>
      <c r="N62" s="109"/>
    </row>
    <row r="63" spans="1:14" ht="14.25" thickBot="1">
      <c r="A63" s="251"/>
      <c r="B63" s="197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51"/>
      <c r="B64" s="197" t="s">
        <v>24</v>
      </c>
      <c r="C64" s="68">
        <v>17.100767000000001</v>
      </c>
      <c r="D64" s="68">
        <v>84.367056000000005</v>
      </c>
      <c r="E64" s="68">
        <v>44.764491999999997</v>
      </c>
      <c r="F64" s="31">
        <f>(D64-E64)/E64*100</f>
        <v>88.468699700646695</v>
      </c>
      <c r="G64" s="68">
        <v>45</v>
      </c>
      <c r="H64" s="68">
        <v>78063.13</v>
      </c>
      <c r="I64" s="68">
        <v>5</v>
      </c>
      <c r="J64" s="68">
        <v>0.90600000000000003</v>
      </c>
      <c r="K64" s="68">
        <v>1.6231880000000001</v>
      </c>
      <c r="L64" s="68">
        <v>9.2230999999999994E-2</v>
      </c>
      <c r="M64" s="31"/>
      <c r="N64" s="109">
        <f>D64/D207*100</f>
        <v>1.4574328869660005</v>
      </c>
    </row>
    <row r="65" spans="1:14" ht="14.25" thickBot="1">
      <c r="A65" s="251"/>
      <c r="B65" s="197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51"/>
      <c r="B66" s="197" t="s">
        <v>26</v>
      </c>
      <c r="C66" s="68">
        <v>0.55497200000000002</v>
      </c>
      <c r="D66" s="70">
        <v>39.754750999999999</v>
      </c>
      <c r="E66" s="68">
        <v>21.810724</v>
      </c>
      <c r="F66" s="31">
        <f>(D66-E66)/E66*100</f>
        <v>82.271578880187562</v>
      </c>
      <c r="G66" s="68">
        <v>254</v>
      </c>
      <c r="H66" s="68">
        <v>110347.88</v>
      </c>
      <c r="I66" s="68">
        <v>29</v>
      </c>
      <c r="J66" s="68">
        <v>0.5806</v>
      </c>
      <c r="K66" s="68">
        <v>6.2330370000000004</v>
      </c>
      <c r="L66" s="68">
        <v>3.3678650000000001</v>
      </c>
      <c r="M66" s="31">
        <f>(K66-L66)/L66*100</f>
        <v>85.073837579594198</v>
      </c>
      <c r="N66" s="109">
        <f>D66/D209*100</f>
        <v>1.4863711869185787</v>
      </c>
    </row>
    <row r="67" spans="1:14" ht="14.25" thickBot="1">
      <c r="A67" s="251"/>
      <c r="B67" s="197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51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51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51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52"/>
      <c r="B71" s="15" t="s">
        <v>31</v>
      </c>
      <c r="C71" s="16">
        <f t="shared" ref="C71:L71" si="15">C59+C61+C62+C63+C64+C65+C66+C67</f>
        <v>28.333429000000002</v>
      </c>
      <c r="D71" s="16">
        <f t="shared" si="15"/>
        <v>277.612551</v>
      </c>
      <c r="E71" s="16">
        <f t="shared" si="15"/>
        <v>213.18498499999995</v>
      </c>
      <c r="F71" s="16">
        <f t="shared" ref="F71:F77" si="16">(D71-E71)/E71*100</f>
        <v>30.221437030380006</v>
      </c>
      <c r="G71" s="16">
        <f t="shared" si="15"/>
        <v>1598</v>
      </c>
      <c r="H71" s="16">
        <f t="shared" si="15"/>
        <v>318429.70832999999</v>
      </c>
      <c r="I71" s="16">
        <f t="shared" si="15"/>
        <v>159</v>
      </c>
      <c r="J71" s="16">
        <f t="shared" si="15"/>
        <v>4.4771000000000001</v>
      </c>
      <c r="K71" s="16">
        <f t="shared" si="15"/>
        <v>88.052181000000004</v>
      </c>
      <c r="L71" s="16">
        <f t="shared" si="15"/>
        <v>83.386051999999992</v>
      </c>
      <c r="M71" s="16">
        <f t="shared" ref="M71:M74" si="17">(K71-L71)/L71*100</f>
        <v>5.5958147532875309</v>
      </c>
      <c r="N71" s="110">
        <f>D71/D214*100</f>
        <v>0.59806601611837873</v>
      </c>
    </row>
    <row r="72" spans="1:14" ht="15" thickTop="1" thickBot="1">
      <c r="A72" s="253" t="s">
        <v>36</v>
      </c>
      <c r="B72" s="18" t="s">
        <v>19</v>
      </c>
      <c r="C72" s="32">
        <v>95.712948999999995</v>
      </c>
      <c r="D72" s="32">
        <v>783.60073499999999</v>
      </c>
      <c r="E72" s="32">
        <v>669.85209599999996</v>
      </c>
      <c r="F72" s="111">
        <f t="shared" si="16"/>
        <v>16.981157434491333</v>
      </c>
      <c r="G72" s="31">
        <v>6912</v>
      </c>
      <c r="H72" s="31">
        <v>636815.96304199996</v>
      </c>
      <c r="I72" s="33">
        <v>679</v>
      </c>
      <c r="J72" s="31">
        <v>75.652175</v>
      </c>
      <c r="K72" s="31">
        <v>535.39653299999998</v>
      </c>
      <c r="L72" s="31">
        <v>315.31509599999998</v>
      </c>
      <c r="M72" s="111">
        <f t="shared" si="17"/>
        <v>69.797304281302146</v>
      </c>
      <c r="N72" s="112">
        <f t="shared" ref="N72:N77" si="18">D72/D202*100</f>
        <v>2.9759838146846813</v>
      </c>
    </row>
    <row r="73" spans="1:14" ht="14.25" thickBot="1">
      <c r="A73" s="251"/>
      <c r="B73" s="197" t="s">
        <v>20</v>
      </c>
      <c r="C73" s="31">
        <v>34.923903000000003</v>
      </c>
      <c r="D73" s="31">
        <v>314.20497999999998</v>
      </c>
      <c r="E73" s="31">
        <v>268.67020100000002</v>
      </c>
      <c r="F73" s="31">
        <f t="shared" si="16"/>
        <v>16.948205953067326</v>
      </c>
      <c r="G73" s="31">
        <v>3666</v>
      </c>
      <c r="H73" s="31">
        <v>73320</v>
      </c>
      <c r="I73" s="33">
        <v>429</v>
      </c>
      <c r="J73" s="31">
        <v>48.650111000000003</v>
      </c>
      <c r="K73" s="31">
        <v>300.54686400000003</v>
      </c>
      <c r="L73" s="31">
        <v>125.398185</v>
      </c>
      <c r="M73" s="31">
        <f t="shared" si="17"/>
        <v>139.67401442054367</v>
      </c>
      <c r="N73" s="109">
        <f t="shared" si="18"/>
        <v>4.0427911585976108</v>
      </c>
    </row>
    <row r="74" spans="1:14" ht="14.25" thickBot="1">
      <c r="A74" s="251"/>
      <c r="B74" s="197" t="s">
        <v>21</v>
      </c>
      <c r="C74" s="31">
        <v>0</v>
      </c>
      <c r="D74" s="31">
        <v>3.5273099999999999</v>
      </c>
      <c r="E74" s="31">
        <v>4.7579719999999996</v>
      </c>
      <c r="F74" s="31">
        <f t="shared" si="16"/>
        <v>-25.865263603905188</v>
      </c>
      <c r="G74" s="31">
        <v>10</v>
      </c>
      <c r="H74" s="31">
        <v>98441.4</v>
      </c>
      <c r="I74" s="33">
        <v>0</v>
      </c>
      <c r="J74" s="31">
        <v>0</v>
      </c>
      <c r="K74" s="31">
        <v>0</v>
      </c>
      <c r="L74" s="31">
        <v>4.0928279999999999</v>
      </c>
      <c r="M74" s="31">
        <f t="shared" si="17"/>
        <v>-100</v>
      </c>
      <c r="N74" s="109">
        <f t="shared" si="18"/>
        <v>0.24003227579439623</v>
      </c>
    </row>
    <row r="75" spans="1:14" ht="14.25" thickBot="1">
      <c r="A75" s="251"/>
      <c r="B75" s="197" t="s">
        <v>22</v>
      </c>
      <c r="C75" s="31">
        <v>9.3390000000000001E-3</v>
      </c>
      <c r="D75" s="31">
        <v>0.845414</v>
      </c>
      <c r="E75" s="31">
        <v>1.330989</v>
      </c>
      <c r="F75" s="31">
        <f t="shared" si="16"/>
        <v>-36.482269951141596</v>
      </c>
      <c r="G75" s="31">
        <v>89</v>
      </c>
      <c r="H75" s="31">
        <v>3888.66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8"/>
        <v>0.10559559371448378</v>
      </c>
    </row>
    <row r="76" spans="1:14" ht="14.25" thickBot="1">
      <c r="A76" s="251"/>
      <c r="B76" s="197" t="s">
        <v>23</v>
      </c>
      <c r="C76" s="31">
        <v>4.72937897</v>
      </c>
      <c r="D76" s="31">
        <v>34.896312850000001</v>
      </c>
      <c r="E76" s="31">
        <v>37.57627497</v>
      </c>
      <c r="F76" s="31">
        <f t="shared" si="16"/>
        <v>-7.1320590509293877</v>
      </c>
      <c r="G76" s="31">
        <v>394</v>
      </c>
      <c r="H76" s="31">
        <v>312044.46530302003</v>
      </c>
      <c r="I76" s="33">
        <v>1</v>
      </c>
      <c r="J76" s="31">
        <v>0</v>
      </c>
      <c r="K76" s="31">
        <v>0</v>
      </c>
      <c r="L76" s="31">
        <v>0</v>
      </c>
      <c r="M76" s="31"/>
      <c r="N76" s="109">
        <f t="shared" si="18"/>
        <v>42.813832063980612</v>
      </c>
    </row>
    <row r="77" spans="1:14" ht="14.25" thickBot="1">
      <c r="A77" s="251"/>
      <c r="B77" s="197" t="s">
        <v>24</v>
      </c>
      <c r="C77" s="31">
        <v>1.07518</v>
      </c>
      <c r="D77" s="31">
        <v>23.183723000000001</v>
      </c>
      <c r="E77" s="31">
        <v>20.66236</v>
      </c>
      <c r="F77" s="31">
        <f t="shared" si="16"/>
        <v>12.20268643078526</v>
      </c>
      <c r="G77" s="31">
        <v>87</v>
      </c>
      <c r="H77" s="31">
        <v>73192.844930000007</v>
      </c>
      <c r="I77" s="33">
        <v>6</v>
      </c>
      <c r="J77" s="31">
        <v>0.35055799999999998</v>
      </c>
      <c r="K77" s="31">
        <v>0.65188000000000001</v>
      </c>
      <c r="L77" s="31">
        <v>9.9300759999999997</v>
      </c>
      <c r="M77" s="31">
        <f>(K77-L77)/L77*100</f>
        <v>-93.435296970536768</v>
      </c>
      <c r="N77" s="109">
        <f t="shared" si="18"/>
        <v>0.40049661496437733</v>
      </c>
    </row>
    <row r="78" spans="1:14" ht="14.25" thickBot="1">
      <c r="A78" s="251"/>
      <c r="B78" s="197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51"/>
      <c r="B79" s="197" t="s">
        <v>26</v>
      </c>
      <c r="C79" s="31">
        <v>23.271673</v>
      </c>
      <c r="D79" s="31">
        <v>245.967242</v>
      </c>
      <c r="E79" s="31">
        <v>243.66868099999999</v>
      </c>
      <c r="F79" s="31">
        <f>(D79-E79)/E79*100</f>
        <v>0.94331408967572927</v>
      </c>
      <c r="G79" s="31">
        <v>9426</v>
      </c>
      <c r="H79" s="31">
        <v>1617021.4746640001</v>
      </c>
      <c r="I79" s="33">
        <v>8929</v>
      </c>
      <c r="J79" s="31">
        <v>17.793534000000001</v>
      </c>
      <c r="K79" s="31">
        <v>135.984633</v>
      </c>
      <c r="L79" s="31">
        <v>73.371426999999997</v>
      </c>
      <c r="M79" s="31">
        <f>(K79-L79)/L79*100</f>
        <v>85.337315301227562</v>
      </c>
      <c r="N79" s="109">
        <f>D79/D209*100</f>
        <v>9.1963504295280156</v>
      </c>
    </row>
    <row r="80" spans="1:14" ht="14.25" thickBot="1">
      <c r="A80" s="251"/>
      <c r="B80" s="197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51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51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51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52"/>
      <c r="B84" s="15" t="s">
        <v>31</v>
      </c>
      <c r="C84" s="16">
        <f t="shared" ref="C84:L84" si="19">C72+C74+C75+C76+C77+C78+C79+C80</f>
        <v>124.79851997</v>
      </c>
      <c r="D84" s="16">
        <f t="shared" si="19"/>
        <v>1092.0207368499998</v>
      </c>
      <c r="E84" s="16">
        <f t="shared" si="19"/>
        <v>977.84837297000001</v>
      </c>
      <c r="F84" s="16">
        <f>(D84-E84)/E84*100</f>
        <v>11.675876039270412</v>
      </c>
      <c r="G84" s="16">
        <f t="shared" si="19"/>
        <v>16918</v>
      </c>
      <c r="H84" s="16">
        <f t="shared" si="19"/>
        <v>2741404.80793902</v>
      </c>
      <c r="I84" s="16">
        <f t="shared" si="19"/>
        <v>9615</v>
      </c>
      <c r="J84" s="16">
        <f t="shared" si="19"/>
        <v>93.796267</v>
      </c>
      <c r="K84" s="16">
        <f t="shared" si="19"/>
        <v>672.03304600000001</v>
      </c>
      <c r="L84" s="16">
        <f t="shared" si="19"/>
        <v>402.70942699999995</v>
      </c>
      <c r="M84" s="16">
        <f t="shared" ref="M84:M86" si="20">(K84-L84)/L84*100</f>
        <v>66.877902761387332</v>
      </c>
      <c r="N84" s="110">
        <f>D84/D214*100</f>
        <v>2.3525611117147789</v>
      </c>
    </row>
    <row r="85" spans="1:14" ht="14.25" thickTop="1">
      <c r="A85" s="267" t="s">
        <v>66</v>
      </c>
      <c r="B85" s="197" t="s">
        <v>19</v>
      </c>
      <c r="C85" s="71">
        <v>23.27</v>
      </c>
      <c r="D85" s="71">
        <v>299.74</v>
      </c>
      <c r="E85" s="71">
        <v>379.56</v>
      </c>
      <c r="F85" s="31">
        <f>(D85-E85)/E85*100</f>
        <v>-21.029613236378964</v>
      </c>
      <c r="G85" s="72">
        <v>2284</v>
      </c>
      <c r="H85" s="72">
        <v>214753</v>
      </c>
      <c r="I85" s="72">
        <v>291</v>
      </c>
      <c r="J85" s="72">
        <v>23.14</v>
      </c>
      <c r="K85" s="72">
        <v>286.99</v>
      </c>
      <c r="L85" s="72">
        <v>144.47999999999999</v>
      </c>
      <c r="M85" s="31">
        <f t="shared" si="20"/>
        <v>98.636489479512761</v>
      </c>
      <c r="N85" s="109">
        <f>D85/D202*100</f>
        <v>1.1383621132177555</v>
      </c>
    </row>
    <row r="86" spans="1:14">
      <c r="A86" s="267"/>
      <c r="B86" s="197" t="s">
        <v>20</v>
      </c>
      <c r="C86" s="72">
        <v>10.31</v>
      </c>
      <c r="D86" s="72">
        <v>127.94</v>
      </c>
      <c r="E86" s="72">
        <v>155.91</v>
      </c>
      <c r="F86" s="31">
        <f>(D86-E86)/E86*100</f>
        <v>-17.939837085498041</v>
      </c>
      <c r="G86" s="72">
        <v>1203</v>
      </c>
      <c r="H86" s="72">
        <v>24100</v>
      </c>
      <c r="I86" s="72">
        <v>142</v>
      </c>
      <c r="J86" s="72">
        <v>10.44</v>
      </c>
      <c r="K86" s="72">
        <v>166.21</v>
      </c>
      <c r="L86" s="72">
        <v>43.81</v>
      </c>
      <c r="M86" s="31">
        <f t="shared" si="20"/>
        <v>279.3882675188313</v>
      </c>
      <c r="N86" s="109">
        <f>D86/D203*100</f>
        <v>1.6461696464231037</v>
      </c>
    </row>
    <row r="87" spans="1:14">
      <c r="A87" s="267"/>
      <c r="B87" s="197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/>
    </row>
    <row r="88" spans="1:14">
      <c r="A88" s="267"/>
      <c r="B88" s="197" t="s">
        <v>22</v>
      </c>
      <c r="C88" s="72"/>
      <c r="D88" s="72"/>
      <c r="E88" s="72">
        <v>5.0000000000000001E-3</v>
      </c>
      <c r="F88" s="31"/>
      <c r="G88" s="72"/>
      <c r="H88" s="72"/>
      <c r="I88" s="72"/>
      <c r="J88" s="72"/>
      <c r="K88" s="72"/>
      <c r="L88" s="72"/>
      <c r="M88" s="31"/>
      <c r="N88" s="109">
        <f>D88/D205*100</f>
        <v>0</v>
      </c>
    </row>
    <row r="89" spans="1:14">
      <c r="A89" s="267"/>
      <c r="B89" s="197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9"/>
    </row>
    <row r="90" spans="1:14">
      <c r="A90" s="267"/>
      <c r="B90" s="197" t="s">
        <v>24</v>
      </c>
      <c r="C90" s="72"/>
      <c r="D90" s="72">
        <v>9.1300000000000008</v>
      </c>
      <c r="E90" s="72">
        <v>9.5500000000000007</v>
      </c>
      <c r="F90" s="31"/>
      <c r="G90" s="72">
        <v>12</v>
      </c>
      <c r="H90" s="72">
        <v>12237.9</v>
      </c>
      <c r="I90" s="72">
        <v>3</v>
      </c>
      <c r="J90" s="72"/>
      <c r="K90" s="72">
        <v>2.87</v>
      </c>
      <c r="L90" s="72">
        <v>0.1</v>
      </c>
      <c r="M90" s="31"/>
      <c r="N90" s="109">
        <f>D90/D207*100</f>
        <v>0.15771988367117593</v>
      </c>
    </row>
    <row r="91" spans="1:14">
      <c r="A91" s="267"/>
      <c r="B91" s="197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/>
    </row>
    <row r="92" spans="1:14">
      <c r="A92" s="267"/>
      <c r="B92" s="197" t="s">
        <v>26</v>
      </c>
      <c r="C92" s="72">
        <v>1.24</v>
      </c>
      <c r="D92" s="72">
        <v>16.47</v>
      </c>
      <c r="E92" s="72">
        <v>17.309999999999999</v>
      </c>
      <c r="F92" s="31">
        <f>(D92-E92)/E92*100</f>
        <v>-4.8526863084922001</v>
      </c>
      <c r="G92" s="72">
        <v>1035</v>
      </c>
      <c r="H92" s="72">
        <v>146623.20000000001</v>
      </c>
      <c r="I92" s="72">
        <v>3</v>
      </c>
      <c r="J92" s="72"/>
      <c r="K92" s="72">
        <v>1.89</v>
      </c>
      <c r="L92" s="72">
        <v>0</v>
      </c>
      <c r="M92" s="31" t="e">
        <f>(K92-L92)/L92*100</f>
        <v>#DIV/0!</v>
      </c>
      <c r="N92" s="109">
        <f>D92/D209*100</f>
        <v>0.61578887636722945</v>
      </c>
    </row>
    <row r="93" spans="1:14">
      <c r="A93" s="267"/>
      <c r="B93" s="197" t="s">
        <v>27</v>
      </c>
      <c r="C93" s="31"/>
      <c r="D93" s="31"/>
      <c r="E93" s="31">
        <v>1E-3</v>
      </c>
      <c r="F93" s="31"/>
      <c r="G93" s="72"/>
      <c r="H93" s="72"/>
      <c r="I93" s="72"/>
      <c r="J93" s="72"/>
      <c r="K93" s="72"/>
      <c r="L93" s="72"/>
      <c r="M93" s="31"/>
      <c r="N93" s="109"/>
    </row>
    <row r="94" spans="1:14">
      <c r="A94" s="267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/>
    </row>
    <row r="95" spans="1:14">
      <c r="A95" s="267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/>
    </row>
    <row r="96" spans="1:14">
      <c r="A96" s="267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49"/>
      <c r="B97" s="15" t="s">
        <v>31</v>
      </c>
      <c r="C97" s="16">
        <f t="shared" ref="C97:L97" si="21">C85+C87+C88+C89+C90+C91+C92+C93</f>
        <v>24.509999999999998</v>
      </c>
      <c r="D97" s="16">
        <f t="shared" si="21"/>
        <v>325.34000000000003</v>
      </c>
      <c r="E97" s="16">
        <f t="shared" si="21"/>
        <v>406.42599999999999</v>
      </c>
      <c r="F97" s="16">
        <f>(D97-E97)/E97*100</f>
        <v>-19.950987387617907</v>
      </c>
      <c r="G97" s="16">
        <f t="shared" si="21"/>
        <v>3331</v>
      </c>
      <c r="H97" s="16">
        <f t="shared" si="21"/>
        <v>373614.1</v>
      </c>
      <c r="I97" s="16">
        <f t="shared" si="21"/>
        <v>297</v>
      </c>
      <c r="J97" s="16">
        <f t="shared" si="21"/>
        <v>23.14</v>
      </c>
      <c r="K97" s="16">
        <f t="shared" si="21"/>
        <v>291.75</v>
      </c>
      <c r="L97" s="16">
        <f t="shared" si="21"/>
        <v>144.57999999999998</v>
      </c>
      <c r="M97" s="16">
        <f t="shared" ref="M97:M99" si="22">(K97-L97)/L97*100</f>
        <v>101.79139576704941</v>
      </c>
      <c r="N97" s="110">
        <f>D97/D214*100</f>
        <v>0.70088617025083044</v>
      </c>
    </row>
    <row r="98" spans="1:14" ht="15" thickTop="1" thickBot="1">
      <c r="A98" s="251" t="s">
        <v>90</v>
      </c>
      <c r="B98" s="197" t="s">
        <v>19</v>
      </c>
      <c r="C98" s="31">
        <v>33.322515000000003</v>
      </c>
      <c r="D98" s="31">
        <v>397.08601499999997</v>
      </c>
      <c r="E98" s="31">
        <v>295.20938599999999</v>
      </c>
      <c r="F98" s="31">
        <f>(D98-E98)/E98*100</f>
        <v>34.509955926672326</v>
      </c>
      <c r="G98" s="31">
        <v>4258</v>
      </c>
      <c r="H98" s="31">
        <v>280098.21726199996</v>
      </c>
      <c r="I98" s="31">
        <v>567</v>
      </c>
      <c r="J98" s="31">
        <v>16.080399999999997</v>
      </c>
      <c r="K98" s="31">
        <v>347.89109999999999</v>
      </c>
      <c r="L98" s="31">
        <v>44.961644</v>
      </c>
      <c r="M98" s="31">
        <f t="shared" si="22"/>
        <v>673.75084416397226</v>
      </c>
      <c r="N98" s="109">
        <f>D98/D202*100</f>
        <v>1.508065907668704</v>
      </c>
    </row>
    <row r="99" spans="1:14" ht="14.25" thickBot="1">
      <c r="A99" s="251"/>
      <c r="B99" s="197" t="s">
        <v>20</v>
      </c>
      <c r="C99" s="28">
        <v>23.268069000000001</v>
      </c>
      <c r="D99" s="28">
        <v>245.08912000000001</v>
      </c>
      <c r="E99" s="33">
        <v>161.94906499999999</v>
      </c>
      <c r="F99" s="31">
        <f>(D99-E99)/E99*100</f>
        <v>51.337162706064419</v>
      </c>
      <c r="G99" s="31">
        <v>2983</v>
      </c>
      <c r="H99" s="31">
        <v>59660</v>
      </c>
      <c r="I99" s="31">
        <v>350</v>
      </c>
      <c r="J99" s="31">
        <v>5.6103999999999985</v>
      </c>
      <c r="K99" s="31">
        <v>186.21928700000001</v>
      </c>
      <c r="L99" s="31">
        <v>21.794177999999999</v>
      </c>
      <c r="M99" s="31">
        <f t="shared" si="22"/>
        <v>754.44510455957561</v>
      </c>
      <c r="N99" s="109">
        <f>D99/D203*100</f>
        <v>3.1534959356929</v>
      </c>
    </row>
    <row r="100" spans="1:14" ht="14.25" thickBot="1">
      <c r="A100" s="251"/>
      <c r="B100" s="197" t="s">
        <v>21</v>
      </c>
      <c r="C100" s="31">
        <v>0</v>
      </c>
      <c r="D100" s="31">
        <v>13.594339999999999</v>
      </c>
      <c r="E100" s="31">
        <v>1.385599</v>
      </c>
      <c r="F100" s="31"/>
      <c r="G100" s="31">
        <v>14</v>
      </c>
      <c r="H100" s="31">
        <v>8154</v>
      </c>
      <c r="I100" s="31">
        <v>1</v>
      </c>
      <c r="J100" s="31">
        <v>0</v>
      </c>
      <c r="K100" s="31">
        <v>562.35288700000001</v>
      </c>
      <c r="L100" s="31"/>
      <c r="M100" s="31"/>
      <c r="N100" s="109"/>
    </row>
    <row r="101" spans="1:14" ht="14.25" thickBot="1">
      <c r="A101" s="251"/>
      <c r="B101" s="197" t="s">
        <v>22</v>
      </c>
      <c r="C101" s="31">
        <v>0</v>
      </c>
      <c r="D101" s="31">
        <v>0.138878</v>
      </c>
      <c r="E101" s="31">
        <v>0.14197799999999999</v>
      </c>
      <c r="F101" s="31"/>
      <c r="G101" s="31">
        <v>43</v>
      </c>
      <c r="H101" s="31">
        <v>1154.3</v>
      </c>
      <c r="I101" s="31">
        <v>0</v>
      </c>
      <c r="J101" s="31">
        <v>0</v>
      </c>
      <c r="K101" s="31">
        <v>0</v>
      </c>
      <c r="L101" s="31"/>
      <c r="M101" s="31"/>
      <c r="N101" s="109"/>
    </row>
    <row r="102" spans="1:14" ht="14.25" thickBot="1">
      <c r="A102" s="251"/>
      <c r="B102" s="197" t="s">
        <v>23</v>
      </c>
      <c r="C102" s="31">
        <v>0</v>
      </c>
      <c r="D102" s="31">
        <v>0</v>
      </c>
      <c r="E102" s="31">
        <v>0</v>
      </c>
      <c r="F102" s="31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9"/>
    </row>
    <row r="103" spans="1:14" ht="14.25" thickBot="1">
      <c r="A103" s="251"/>
      <c r="B103" s="197" t="s">
        <v>24</v>
      </c>
      <c r="C103" s="31">
        <v>3.3726419999999999</v>
      </c>
      <c r="D103" s="31">
        <v>36.294536000000001</v>
      </c>
      <c r="E103" s="31">
        <v>23.628926</v>
      </c>
      <c r="F103" s="31"/>
      <c r="G103" s="31">
        <v>89</v>
      </c>
      <c r="H103" s="31">
        <v>141182.9345</v>
      </c>
      <c r="I103" s="31">
        <v>12</v>
      </c>
      <c r="J103" s="31">
        <v>3.8529</v>
      </c>
      <c r="K103" s="31">
        <v>4.7083500000000003</v>
      </c>
      <c r="L103" s="31">
        <v>5.1578540000000004</v>
      </c>
      <c r="M103" s="31"/>
      <c r="N103" s="109">
        <f>D103/D207*100</f>
        <v>0.62698466547856591</v>
      </c>
    </row>
    <row r="104" spans="1:14" ht="14.25" thickBot="1">
      <c r="A104" s="251"/>
      <c r="B104" s="197" t="s">
        <v>25</v>
      </c>
      <c r="C104" s="28">
        <v>62.225299999999997</v>
      </c>
      <c r="D104" s="28">
        <v>717.20635099999993</v>
      </c>
      <c r="E104" s="33">
        <v>142.86704800000001</v>
      </c>
      <c r="F104" s="31"/>
      <c r="G104" s="31">
        <v>280</v>
      </c>
      <c r="H104" s="31">
        <v>22582.569500000001</v>
      </c>
      <c r="I104" s="31">
        <v>258</v>
      </c>
      <c r="J104" s="31">
        <v>22.164000000000044</v>
      </c>
      <c r="K104" s="31">
        <v>340.60967900000003</v>
      </c>
      <c r="L104" s="31"/>
      <c r="M104" s="31"/>
      <c r="N104" s="109"/>
    </row>
    <row r="105" spans="1:14" ht="14.25" thickBot="1">
      <c r="A105" s="251"/>
      <c r="B105" s="197" t="s">
        <v>26</v>
      </c>
      <c r="C105" s="31">
        <v>1.7592290000000002</v>
      </c>
      <c r="D105" s="31">
        <v>34.986621</v>
      </c>
      <c r="E105" s="31">
        <v>27.413023000000003</v>
      </c>
      <c r="F105" s="31">
        <f>(D105-E105)/E105*100</f>
        <v>27.627737371394595</v>
      </c>
      <c r="G105" s="31">
        <v>1503</v>
      </c>
      <c r="H105" s="31">
        <v>200458.47500000001</v>
      </c>
      <c r="I105" s="31">
        <v>17</v>
      </c>
      <c r="J105" s="31">
        <v>0</v>
      </c>
      <c r="K105" s="31">
        <v>15.0517</v>
      </c>
      <c r="L105" s="31"/>
      <c r="M105" s="31"/>
      <c r="N105" s="109">
        <f>D105/D209*100</f>
        <v>1.3080978769566554</v>
      </c>
    </row>
    <row r="106" spans="1:14" ht="14.25" thickBot="1">
      <c r="A106" s="251"/>
      <c r="B106" s="197" t="s">
        <v>27</v>
      </c>
      <c r="C106" s="31">
        <v>0</v>
      </c>
      <c r="D106" s="31">
        <v>2.9472000000000002E-2</v>
      </c>
      <c r="E106" s="31">
        <v>0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51"/>
      <c r="B107" s="14" t="s">
        <v>28</v>
      </c>
      <c r="C107" s="31">
        <v>0</v>
      </c>
      <c r="D107" s="31">
        <v>0</v>
      </c>
      <c r="E107" s="31">
        <v>0</v>
      </c>
      <c r="F107" s="31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9"/>
    </row>
    <row r="108" spans="1:14" ht="14.25" thickBot="1">
      <c r="A108" s="251"/>
      <c r="B108" s="14" t="s">
        <v>29</v>
      </c>
      <c r="C108" s="31">
        <v>0</v>
      </c>
      <c r="D108" s="31">
        <v>0</v>
      </c>
      <c r="E108" s="31">
        <v>0</v>
      </c>
      <c r="F108" s="31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9"/>
    </row>
    <row r="109" spans="1:14" ht="14.25" thickBot="1">
      <c r="A109" s="251"/>
      <c r="B109" s="14" t="s">
        <v>30</v>
      </c>
      <c r="C109" s="31">
        <v>0</v>
      </c>
      <c r="D109" s="31">
        <v>0</v>
      </c>
      <c r="E109" s="31">
        <v>0</v>
      </c>
      <c r="F109" s="31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9"/>
    </row>
    <row r="110" spans="1:14" ht="14.25" thickBot="1">
      <c r="A110" s="252"/>
      <c r="B110" s="15" t="s">
        <v>31</v>
      </c>
      <c r="C110" s="16">
        <f t="shared" ref="C110:L110" si="23">C98+C100+C101+C102+C103+C104+C105+C106</f>
        <v>100.679686</v>
      </c>
      <c r="D110" s="16">
        <f t="shared" si="23"/>
        <v>1199.3362129999998</v>
      </c>
      <c r="E110" s="16">
        <f t="shared" si="23"/>
        <v>490.64596</v>
      </c>
      <c r="F110" s="16">
        <f t="shared" ref="F110:F116" si="24">(D110-E110)/E110*100</f>
        <v>144.44025035893492</v>
      </c>
      <c r="G110" s="16">
        <f t="shared" si="23"/>
        <v>6187</v>
      </c>
      <c r="H110" s="16">
        <f t="shared" si="23"/>
        <v>653630.49626199994</v>
      </c>
      <c r="I110" s="16">
        <f t="shared" si="23"/>
        <v>855</v>
      </c>
      <c r="J110" s="16">
        <f t="shared" si="23"/>
        <v>42.09730000000004</v>
      </c>
      <c r="K110" s="16">
        <f t="shared" si="23"/>
        <v>1270.6137160000001</v>
      </c>
      <c r="L110" s="16">
        <f t="shared" si="23"/>
        <v>50.119498</v>
      </c>
      <c r="M110" s="16">
        <f t="shared" ref="M110:M112" si="25">(K110-L110)/L110*100</f>
        <v>2435.168480737776</v>
      </c>
      <c r="N110" s="110">
        <f>D110/D214*100</f>
        <v>2.5837528898158975</v>
      </c>
    </row>
    <row r="111" spans="1:14" ht="15" thickTop="1" thickBot="1">
      <c r="A111" s="253" t="s">
        <v>38</v>
      </c>
      <c r="B111" s="18" t="s">
        <v>19</v>
      </c>
      <c r="C111" s="88">
        <v>105.16221300000001</v>
      </c>
      <c r="D111" s="88">
        <v>835.10555799999997</v>
      </c>
      <c r="E111" s="88">
        <v>997.90110000000004</v>
      </c>
      <c r="F111" s="111">
        <f t="shared" si="24"/>
        <v>-16.313795224797335</v>
      </c>
      <c r="G111" s="89">
        <v>6467</v>
      </c>
      <c r="H111" s="89">
        <v>702587.72456200002</v>
      </c>
      <c r="I111" s="89">
        <v>965</v>
      </c>
      <c r="J111" s="89">
        <v>95.802451000000005</v>
      </c>
      <c r="K111" s="89">
        <v>851.96345199999996</v>
      </c>
      <c r="L111" s="89">
        <v>278.85210000000001</v>
      </c>
      <c r="M111" s="111">
        <f t="shared" si="25"/>
        <v>205.52520565561454</v>
      </c>
      <c r="N111" s="112">
        <f t="shared" ref="N111:N116" si="26">D111/D202*100</f>
        <v>3.1715904709574056</v>
      </c>
    </row>
    <row r="112" spans="1:14" ht="14.25" thickBot="1">
      <c r="A112" s="251"/>
      <c r="B112" s="197" t="s">
        <v>20</v>
      </c>
      <c r="C112" s="89">
        <v>35.610035000000003</v>
      </c>
      <c r="D112" s="89">
        <v>269.58020800000003</v>
      </c>
      <c r="E112" s="89">
        <v>291.86701599999998</v>
      </c>
      <c r="F112" s="31">
        <f t="shared" si="24"/>
        <v>-7.6359460912842421</v>
      </c>
      <c r="G112" s="89">
        <v>3172</v>
      </c>
      <c r="H112" s="89">
        <v>63300</v>
      </c>
      <c r="I112" s="89">
        <v>456</v>
      </c>
      <c r="J112" s="89">
        <v>49.081814000000001</v>
      </c>
      <c r="K112" s="89">
        <v>310.43049000000002</v>
      </c>
      <c r="L112" s="89">
        <v>135.34252000000001</v>
      </c>
      <c r="M112" s="31">
        <f t="shared" si="25"/>
        <v>129.36656565874495</v>
      </c>
      <c r="N112" s="109">
        <f t="shared" si="26"/>
        <v>3.4686161926373833</v>
      </c>
    </row>
    <row r="113" spans="1:14" ht="14.25" thickBot="1">
      <c r="A113" s="251"/>
      <c r="B113" s="197" t="s">
        <v>21</v>
      </c>
      <c r="C113" s="89">
        <v>0.56603999999999999</v>
      </c>
      <c r="D113" s="89">
        <v>2.6259489999999999</v>
      </c>
      <c r="E113" s="89">
        <v>2.349154</v>
      </c>
      <c r="F113" s="31">
        <f t="shared" si="24"/>
        <v>11.782752429172371</v>
      </c>
      <c r="G113" s="89">
        <v>42</v>
      </c>
      <c r="H113" s="89">
        <v>1797.1590000000003</v>
      </c>
      <c r="I113" s="89">
        <v>0</v>
      </c>
      <c r="J113" s="89">
        <v>0</v>
      </c>
      <c r="K113" s="89">
        <v>0</v>
      </c>
      <c r="L113" s="89">
        <v>0</v>
      </c>
      <c r="M113" s="31"/>
      <c r="N113" s="109">
        <f t="shared" si="26"/>
        <v>0.17869495864838048</v>
      </c>
    </row>
    <row r="114" spans="1:14" ht="14.25" thickBot="1">
      <c r="A114" s="251"/>
      <c r="B114" s="197" t="s">
        <v>22</v>
      </c>
      <c r="C114" s="89">
        <v>0.30554599999999998</v>
      </c>
      <c r="D114" s="89">
        <v>7.205838</v>
      </c>
      <c r="E114" s="89">
        <v>1.8554170000000001</v>
      </c>
      <c r="F114" s="31">
        <f t="shared" si="24"/>
        <v>288.36757451289924</v>
      </c>
      <c r="G114" s="89">
        <v>444</v>
      </c>
      <c r="H114" s="89">
        <v>106007.4</v>
      </c>
      <c r="I114" s="89">
        <v>11</v>
      </c>
      <c r="J114" s="89">
        <v>0</v>
      </c>
      <c r="K114" s="89">
        <v>1.8925620000000001</v>
      </c>
      <c r="L114" s="89">
        <v>0.15</v>
      </c>
      <c r="M114" s="31"/>
      <c r="N114" s="109">
        <f t="shared" si="26"/>
        <v>0.90003801903018932</v>
      </c>
    </row>
    <row r="115" spans="1:14" ht="14.25" thickBot="1">
      <c r="A115" s="251"/>
      <c r="B115" s="197" t="s">
        <v>23</v>
      </c>
      <c r="C115" s="89">
        <v>0</v>
      </c>
      <c r="D115" s="90">
        <v>0.29991499999999999</v>
      </c>
      <c r="E115" s="90">
        <v>7.7923999999999993E-2</v>
      </c>
      <c r="F115" s="31">
        <f t="shared" si="24"/>
        <v>284.88142292490124</v>
      </c>
      <c r="G115" s="89">
        <v>1</v>
      </c>
      <c r="H115" s="89">
        <v>794.77499999999998</v>
      </c>
      <c r="I115" s="89">
        <v>0</v>
      </c>
      <c r="J115" s="89">
        <v>0</v>
      </c>
      <c r="K115" s="89">
        <v>0</v>
      </c>
      <c r="L115" s="89">
        <v>0</v>
      </c>
      <c r="M115" s="31"/>
      <c r="N115" s="109">
        <f t="shared" si="26"/>
        <v>0.36796181013916901</v>
      </c>
    </row>
    <row r="116" spans="1:14" ht="14.25" thickBot="1">
      <c r="A116" s="251"/>
      <c r="B116" s="197" t="s">
        <v>24</v>
      </c>
      <c r="C116" s="89">
        <v>4.6261850000000004</v>
      </c>
      <c r="D116" s="89">
        <v>80.203411000000003</v>
      </c>
      <c r="E116" s="89">
        <v>31.761569999999999</v>
      </c>
      <c r="F116" s="31">
        <f t="shared" si="24"/>
        <v>152.51714886890039</v>
      </c>
      <c r="G116" s="89">
        <v>1506</v>
      </c>
      <c r="H116" s="89">
        <v>26258.03</v>
      </c>
      <c r="I116" s="89">
        <v>20</v>
      </c>
      <c r="J116" s="89">
        <v>9.3710000000000004</v>
      </c>
      <c r="K116" s="89">
        <v>53.873500000000007</v>
      </c>
      <c r="L116" s="89">
        <v>8.7954450000000008</v>
      </c>
      <c r="M116" s="31">
        <f>(K116-L116)/L116*100</f>
        <v>512.51591022398532</v>
      </c>
      <c r="N116" s="109">
        <f t="shared" si="26"/>
        <v>1.3855063146715785</v>
      </c>
    </row>
    <row r="117" spans="1:14" ht="14.25" thickBot="1">
      <c r="A117" s="251"/>
      <c r="B117" s="197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51"/>
      <c r="B118" s="197" t="s">
        <v>26</v>
      </c>
      <c r="C118" s="89">
        <v>6.9501010000000001</v>
      </c>
      <c r="D118" s="89">
        <v>58.101422999999997</v>
      </c>
      <c r="E118" s="89">
        <v>34.605600000000003</v>
      </c>
      <c r="F118" s="31">
        <f>(D118-E118)/E118*100</f>
        <v>67.896013939940332</v>
      </c>
      <c r="G118" s="89">
        <v>2048</v>
      </c>
      <c r="H118" s="89">
        <v>220945.33</v>
      </c>
      <c r="I118" s="89">
        <v>75</v>
      </c>
      <c r="J118" s="89">
        <v>0.125109</v>
      </c>
      <c r="K118" s="89">
        <v>13.281253</v>
      </c>
      <c r="L118" s="89">
        <v>21.750599999999999</v>
      </c>
      <c r="M118" s="31">
        <f>(K118-L118)/L118*100</f>
        <v>-38.938452272580989</v>
      </c>
      <c r="N118" s="109">
        <f>D118/D209*100</f>
        <v>2.1723260464181604</v>
      </c>
    </row>
    <row r="119" spans="1:14" ht="14.25" thickBot="1">
      <c r="A119" s="251"/>
      <c r="B119" s="197" t="s">
        <v>27</v>
      </c>
      <c r="C119" s="89">
        <v>3.532076</v>
      </c>
      <c r="D119" s="91">
        <v>22.983450999999999</v>
      </c>
      <c r="E119" s="209">
        <v>5.2556330000000004</v>
      </c>
      <c r="F119" s="31"/>
      <c r="G119" s="31">
        <v>23</v>
      </c>
      <c r="H119" s="31">
        <v>2573.7460579999997</v>
      </c>
      <c r="I119" s="31">
        <v>1</v>
      </c>
      <c r="J119" s="31">
        <v>2.85</v>
      </c>
      <c r="K119" s="31">
        <v>2.85</v>
      </c>
      <c r="L119" s="31">
        <v>0</v>
      </c>
      <c r="M119" s="31"/>
      <c r="N119" s="109"/>
    </row>
    <row r="120" spans="1:14" ht="14.25" thickBot="1">
      <c r="A120" s="251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51"/>
      <c r="B121" s="14" t="s">
        <v>29</v>
      </c>
      <c r="C121" s="90">
        <v>0</v>
      </c>
      <c r="D121" s="93">
        <v>3.5455100000000006</v>
      </c>
      <c r="E121" s="93"/>
      <c r="F121" s="31"/>
      <c r="G121" s="31">
        <v>1</v>
      </c>
      <c r="H121" s="31">
        <v>2076.8002999999999</v>
      </c>
      <c r="I121" s="31">
        <v>0</v>
      </c>
      <c r="J121" s="31">
        <v>0</v>
      </c>
      <c r="K121" s="31">
        <v>0</v>
      </c>
      <c r="L121" s="31"/>
      <c r="M121" s="31"/>
      <c r="N121" s="109"/>
    </row>
    <row r="122" spans="1:14" ht="14.25" thickBot="1">
      <c r="A122" s="251"/>
      <c r="B122" s="14" t="s">
        <v>30</v>
      </c>
      <c r="C122" s="31">
        <v>3.532076</v>
      </c>
      <c r="D122" s="31">
        <v>19.437940999999999</v>
      </c>
      <c r="E122" s="31">
        <v>5.2556330000000004</v>
      </c>
      <c r="F122" s="31"/>
      <c r="G122" s="31">
        <v>22</v>
      </c>
      <c r="H122" s="31">
        <v>496.94575800000001</v>
      </c>
      <c r="I122" s="31">
        <v>1</v>
      </c>
      <c r="J122" s="31">
        <v>2.85</v>
      </c>
      <c r="K122" s="31">
        <v>2.85</v>
      </c>
      <c r="L122" s="31">
        <v>0</v>
      </c>
      <c r="M122" s="31"/>
      <c r="N122" s="109"/>
    </row>
    <row r="123" spans="1:14" ht="14.25" thickBot="1">
      <c r="A123" s="252"/>
      <c r="B123" s="15" t="s">
        <v>31</v>
      </c>
      <c r="C123" s="16">
        <f t="shared" ref="C123:L123" si="27">C111+C113+C114+C115+C116+C117+C118+C119</f>
        <v>121.14216100000003</v>
      </c>
      <c r="D123" s="16">
        <f t="shared" si="27"/>
        <v>1006.5255449999999</v>
      </c>
      <c r="E123" s="16">
        <f t="shared" si="27"/>
        <v>1073.8063980000002</v>
      </c>
      <c r="F123" s="16">
        <f t="shared" ref="F123:F129" si="28">(D123-E123)/E123*100</f>
        <v>-6.2656409130466288</v>
      </c>
      <c r="G123" s="16">
        <f t="shared" si="27"/>
        <v>10531</v>
      </c>
      <c r="H123" s="16">
        <f t="shared" si="27"/>
        <v>1060964.1646200002</v>
      </c>
      <c r="I123" s="16">
        <f t="shared" si="27"/>
        <v>1072</v>
      </c>
      <c r="J123" s="16">
        <f t="shared" si="27"/>
        <v>108.14855999999999</v>
      </c>
      <c r="K123" s="16">
        <f t="shared" si="27"/>
        <v>923.86076700000001</v>
      </c>
      <c r="L123" s="16">
        <f t="shared" si="27"/>
        <v>309.54814500000003</v>
      </c>
      <c r="M123" s="16">
        <f t="shared" ref="M123:M125" si="29">(K123-L123)/L123*100</f>
        <v>198.45462876219136</v>
      </c>
      <c r="N123" s="110">
        <f>D123/D214*100</f>
        <v>2.1683771884633911</v>
      </c>
    </row>
    <row r="124" spans="1:14" ht="14.25" thickTop="1">
      <c r="A124" s="267" t="s">
        <v>40</v>
      </c>
      <c r="B124" s="197" t="s">
        <v>19</v>
      </c>
      <c r="C124" s="34">
        <v>137.62535199999999</v>
      </c>
      <c r="D124" s="34">
        <v>1439.829696</v>
      </c>
      <c r="E124" s="210">
        <v>1372.998094</v>
      </c>
      <c r="F124" s="31">
        <f t="shared" si="28"/>
        <v>4.8675669902277354</v>
      </c>
      <c r="G124" s="179">
        <v>12081</v>
      </c>
      <c r="H124" s="34">
        <v>1446955.440343</v>
      </c>
      <c r="I124" s="31">
        <v>1349</v>
      </c>
      <c r="J124" s="34">
        <v>120.12</v>
      </c>
      <c r="K124" s="31">
        <v>854.14</v>
      </c>
      <c r="L124" s="34">
        <v>718.64</v>
      </c>
      <c r="M124" s="31">
        <f t="shared" si="29"/>
        <v>18.855059556940891</v>
      </c>
      <c r="N124" s="109">
        <f t="shared" ref="N124:N129" si="30">D124/D202*100</f>
        <v>5.4682310516188641</v>
      </c>
    </row>
    <row r="125" spans="1:14">
      <c r="A125" s="267"/>
      <c r="B125" s="197" t="s">
        <v>20</v>
      </c>
      <c r="C125" s="34">
        <v>45.718736</v>
      </c>
      <c r="D125" s="34">
        <v>465.85035999999997</v>
      </c>
      <c r="E125" s="210">
        <v>404.12564500000002</v>
      </c>
      <c r="F125" s="31">
        <f t="shared" si="28"/>
        <v>15.27364466068466</v>
      </c>
      <c r="G125" s="179">
        <v>5616</v>
      </c>
      <c r="H125" s="34">
        <v>112320</v>
      </c>
      <c r="I125" s="31">
        <v>659</v>
      </c>
      <c r="J125" s="34">
        <v>54.63</v>
      </c>
      <c r="K125" s="31">
        <v>302.29000000000002</v>
      </c>
      <c r="L125" s="34">
        <v>250.82</v>
      </c>
      <c r="M125" s="31">
        <f t="shared" si="29"/>
        <v>20.520692129814222</v>
      </c>
      <c r="N125" s="109">
        <f t="shared" si="30"/>
        <v>5.9939715679793304</v>
      </c>
    </row>
    <row r="126" spans="1:14">
      <c r="A126" s="267"/>
      <c r="B126" s="197" t="s">
        <v>21</v>
      </c>
      <c r="C126" s="34">
        <v>0.60245100000000007</v>
      </c>
      <c r="D126" s="34">
        <v>30.841135999999999</v>
      </c>
      <c r="E126" s="210">
        <v>65.256248999999997</v>
      </c>
      <c r="F126" s="31">
        <f t="shared" si="28"/>
        <v>-52.738417434934078</v>
      </c>
      <c r="G126" s="179">
        <v>32</v>
      </c>
      <c r="H126" s="34">
        <v>30234.63622</v>
      </c>
      <c r="I126" s="31">
        <v>8</v>
      </c>
      <c r="J126" s="34"/>
      <c r="K126" s="31">
        <v>5.08</v>
      </c>
      <c r="L126" s="34">
        <v>0.53</v>
      </c>
      <c r="M126" s="31"/>
      <c r="N126" s="109">
        <f t="shared" si="30"/>
        <v>2.0987290774455554</v>
      </c>
    </row>
    <row r="127" spans="1:14">
      <c r="A127" s="267"/>
      <c r="B127" s="197" t="s">
        <v>22</v>
      </c>
      <c r="C127" s="34">
        <v>1.1311069999999999</v>
      </c>
      <c r="D127" s="34">
        <v>13.312035</v>
      </c>
      <c r="E127" s="210">
        <v>19.509473</v>
      </c>
      <c r="F127" s="31">
        <f t="shared" si="28"/>
        <v>-31.766301427004208</v>
      </c>
      <c r="G127" s="179">
        <v>2068</v>
      </c>
      <c r="H127" s="34">
        <v>47387.26</v>
      </c>
      <c r="I127" s="31">
        <v>49</v>
      </c>
      <c r="J127" s="34">
        <v>1.1299999999999999</v>
      </c>
      <c r="K127" s="31">
        <v>8.7100000000000009</v>
      </c>
      <c r="L127" s="34">
        <v>14.6</v>
      </c>
      <c r="M127" s="31">
        <f>(K127-L127)/L127*100</f>
        <v>-40.342465753424648</v>
      </c>
      <c r="N127" s="109">
        <f t="shared" si="30"/>
        <v>1.6627264740978838</v>
      </c>
    </row>
    <row r="128" spans="1:14">
      <c r="A128" s="267"/>
      <c r="B128" s="197" t="s">
        <v>23</v>
      </c>
      <c r="C128" s="34">
        <v>0</v>
      </c>
      <c r="D128" s="34">
        <v>2.8299999999999999E-2</v>
      </c>
      <c r="E128" s="210">
        <v>2.2914340000000002</v>
      </c>
      <c r="F128" s="31">
        <f t="shared" si="28"/>
        <v>-98.764965519408364</v>
      </c>
      <c r="G128" s="179">
        <v>9</v>
      </c>
      <c r="H128" s="34">
        <v>1.1000000000000001</v>
      </c>
      <c r="I128" s="31"/>
      <c r="J128" s="34"/>
      <c r="K128" s="31"/>
      <c r="L128" s="34"/>
      <c r="M128" s="31"/>
      <c r="N128" s="109">
        <f t="shared" si="30"/>
        <v>3.472090167860388E-2</v>
      </c>
    </row>
    <row r="129" spans="1:14">
      <c r="A129" s="267"/>
      <c r="B129" s="197" t="s">
        <v>24</v>
      </c>
      <c r="C129" s="34">
        <v>3.8141230000000004</v>
      </c>
      <c r="D129" s="34">
        <v>65.892802000000003</v>
      </c>
      <c r="E129" s="210">
        <v>90.053882999999999</v>
      </c>
      <c r="F129" s="31">
        <f t="shared" si="28"/>
        <v>-26.829582684402396</v>
      </c>
      <c r="G129" s="179">
        <v>87</v>
      </c>
      <c r="H129" s="34">
        <v>76468.44</v>
      </c>
      <c r="I129" s="31">
        <v>40</v>
      </c>
      <c r="J129" s="34">
        <v>0.28000000000000003</v>
      </c>
      <c r="K129" s="31">
        <v>27.89</v>
      </c>
      <c r="L129" s="34">
        <v>32.29</v>
      </c>
      <c r="M129" s="31">
        <f>(K129-L129)/L129*100</f>
        <v>-13.626509755342205</v>
      </c>
      <c r="N129" s="109">
        <f t="shared" si="30"/>
        <v>1.1382919021038147</v>
      </c>
    </row>
    <row r="130" spans="1:14">
      <c r="A130" s="267"/>
      <c r="B130" s="197" t="s">
        <v>25</v>
      </c>
      <c r="C130" s="34">
        <v>0</v>
      </c>
      <c r="D130" s="34">
        <v>19.548144000000001</v>
      </c>
      <c r="E130" s="210">
        <v>0</v>
      </c>
      <c r="F130" s="31"/>
      <c r="G130" s="179">
        <v>1</v>
      </c>
      <c r="H130" s="34">
        <v>476.78399999999999</v>
      </c>
      <c r="I130" s="31"/>
      <c r="J130" s="34"/>
      <c r="K130" s="31"/>
      <c r="L130" s="34"/>
      <c r="M130" s="31"/>
      <c r="N130" s="109"/>
    </row>
    <row r="131" spans="1:14">
      <c r="A131" s="267"/>
      <c r="B131" s="197" t="s">
        <v>26</v>
      </c>
      <c r="C131" s="34">
        <v>17.064634999999999</v>
      </c>
      <c r="D131" s="34">
        <v>147.49166100000002</v>
      </c>
      <c r="E131" s="210">
        <v>111.008092</v>
      </c>
      <c r="F131" s="31">
        <f>(D131-E131)/E131*100</f>
        <v>32.865684242190213</v>
      </c>
      <c r="G131" s="179">
        <v>5130</v>
      </c>
      <c r="H131" s="34">
        <v>995843.65</v>
      </c>
      <c r="I131" s="31">
        <v>51</v>
      </c>
      <c r="J131" s="34">
        <v>0.7</v>
      </c>
      <c r="K131" s="31">
        <v>54.27</v>
      </c>
      <c r="L131" s="34">
        <v>55.59</v>
      </c>
      <c r="M131" s="31">
        <f>(K131-L131)/L131*100</f>
        <v>-2.3745277927684838</v>
      </c>
      <c r="N131" s="109">
        <f>D131/D209*100</f>
        <v>5.5144944869900634</v>
      </c>
    </row>
    <row r="132" spans="1:14">
      <c r="A132" s="267"/>
      <c r="B132" s="197" t="s">
        <v>27</v>
      </c>
      <c r="C132" s="34">
        <v>0.18801800000000002</v>
      </c>
      <c r="D132" s="34">
        <v>10.727455000000001</v>
      </c>
      <c r="E132" s="210">
        <v>3.239846</v>
      </c>
      <c r="F132" s="31">
        <f>(D132-E132)/E132*100</f>
        <v>231.1100280692354</v>
      </c>
      <c r="G132" s="179">
        <v>14</v>
      </c>
      <c r="H132" s="34">
        <v>3280.9194170000001</v>
      </c>
      <c r="I132" s="31"/>
      <c r="J132" s="34"/>
      <c r="K132" s="34"/>
      <c r="L132" s="34"/>
      <c r="M132" s="31"/>
      <c r="N132" s="109">
        <f>D132/D210*100</f>
        <v>2.9693752041047459</v>
      </c>
    </row>
    <row r="133" spans="1:14">
      <c r="A133" s="267"/>
      <c r="B133" s="14" t="s">
        <v>28</v>
      </c>
      <c r="C133" s="34">
        <v>0</v>
      </c>
      <c r="D133" s="34">
        <v>0</v>
      </c>
      <c r="E133" s="210">
        <v>0</v>
      </c>
      <c r="F133" s="31"/>
      <c r="G133" s="179">
        <v>0</v>
      </c>
      <c r="H133" s="34">
        <v>0</v>
      </c>
      <c r="I133" s="34"/>
      <c r="J133" s="34"/>
      <c r="K133" s="34"/>
      <c r="L133" s="34"/>
      <c r="M133" s="31"/>
      <c r="N133" s="109"/>
    </row>
    <row r="134" spans="1:14">
      <c r="A134" s="267"/>
      <c r="B134" s="14" t="s">
        <v>29</v>
      </c>
      <c r="C134" s="34">
        <v>0</v>
      </c>
      <c r="D134" s="34">
        <v>3.7648699999999997</v>
      </c>
      <c r="E134" s="210">
        <v>2.4876749999999999</v>
      </c>
      <c r="F134" s="31"/>
      <c r="G134" s="179">
        <v>3</v>
      </c>
      <c r="H134" s="34">
        <v>1259.8447000000001</v>
      </c>
      <c r="I134" s="34"/>
      <c r="J134" s="34"/>
      <c r="K134" s="34"/>
      <c r="L134" s="34"/>
      <c r="M134" s="31"/>
      <c r="N134" s="109">
        <f>D134/D212*100</f>
        <v>4.1532159599491267</v>
      </c>
    </row>
    <row r="135" spans="1:14">
      <c r="A135" s="267"/>
      <c r="B135" s="14" t="s">
        <v>30</v>
      </c>
      <c r="C135" s="34">
        <v>0</v>
      </c>
      <c r="D135" s="34">
        <v>6.0628720000000005</v>
      </c>
      <c r="E135" s="34">
        <v>0.55877399999999999</v>
      </c>
      <c r="F135" s="31"/>
      <c r="G135" s="179">
        <v>5</v>
      </c>
      <c r="H135" s="34">
        <v>291.77471700000001</v>
      </c>
      <c r="I135" s="34"/>
      <c r="J135" s="34"/>
      <c r="K135" s="34"/>
      <c r="L135" s="34"/>
      <c r="M135" s="31"/>
      <c r="N135" s="109"/>
    </row>
    <row r="136" spans="1:14" ht="14.25" thickBot="1">
      <c r="A136" s="249"/>
      <c r="B136" s="15" t="s">
        <v>31</v>
      </c>
      <c r="C136" s="16">
        <f t="shared" ref="C136:L136" si="31">C124+C126+C127+C128+C129+C130+C131+C132</f>
        <v>160.42568599999998</v>
      </c>
      <c r="D136" s="16">
        <f t="shared" si="31"/>
        <v>1727.671229</v>
      </c>
      <c r="E136" s="16">
        <f t="shared" si="31"/>
        <v>1664.3570710000001</v>
      </c>
      <c r="F136" s="16">
        <f>(D136-E136)/E136*100</f>
        <v>3.8041210689217482</v>
      </c>
      <c r="G136" s="16">
        <f t="shared" si="31"/>
        <v>19422</v>
      </c>
      <c r="H136" s="16">
        <f t="shared" si="31"/>
        <v>2600648.2299799998</v>
      </c>
      <c r="I136" s="16">
        <f t="shared" si="31"/>
        <v>1497</v>
      </c>
      <c r="J136" s="16">
        <f t="shared" si="31"/>
        <v>122.23</v>
      </c>
      <c r="K136" s="16">
        <f t="shared" si="31"/>
        <v>950.09</v>
      </c>
      <c r="L136" s="16">
        <f t="shared" si="31"/>
        <v>821.65</v>
      </c>
      <c r="M136" s="16">
        <f t="shared" ref="M136:M138" si="32">(K136-L136)/L136*100</f>
        <v>15.631960080326179</v>
      </c>
      <c r="N136" s="110">
        <f>D136/D214*100</f>
        <v>3.7219550966568988</v>
      </c>
    </row>
    <row r="137" spans="1:14" ht="15" thickTop="1" thickBot="1">
      <c r="A137" s="251" t="s">
        <v>41</v>
      </c>
      <c r="B137" s="197" t="s">
        <v>19</v>
      </c>
      <c r="C137" s="71">
        <v>50.96</v>
      </c>
      <c r="D137" s="71">
        <v>569.55999999999995</v>
      </c>
      <c r="E137" s="106">
        <v>490.86</v>
      </c>
      <c r="F137" s="34">
        <f>(D137-E137)/E137*100</f>
        <v>16.033084789960466</v>
      </c>
      <c r="G137" s="72">
        <v>6068</v>
      </c>
      <c r="H137" s="72">
        <v>509657.33</v>
      </c>
      <c r="I137" s="72">
        <v>927</v>
      </c>
      <c r="J137" s="72">
        <v>24.78</v>
      </c>
      <c r="K137" s="107">
        <v>344.47</v>
      </c>
      <c r="L137" s="107">
        <v>132.08000000000001</v>
      </c>
      <c r="M137" s="34">
        <f t="shared" si="32"/>
        <v>160.80405814657783</v>
      </c>
      <c r="N137" s="109">
        <f>D137/D202*100</f>
        <v>2.1630930980326442</v>
      </c>
    </row>
    <row r="138" spans="1:14" ht="14.25" thickBot="1">
      <c r="A138" s="251"/>
      <c r="B138" s="197" t="s">
        <v>20</v>
      </c>
      <c r="C138" s="72">
        <v>19.850000000000001</v>
      </c>
      <c r="D138" s="72">
        <v>222.97</v>
      </c>
      <c r="E138" s="107">
        <v>203.66</v>
      </c>
      <c r="F138" s="31">
        <f>(D138-E138)/E138*100</f>
        <v>9.481488755769421</v>
      </c>
      <c r="G138" s="72">
        <v>2772</v>
      </c>
      <c r="H138" s="72">
        <v>55960</v>
      </c>
      <c r="I138" s="72">
        <v>456</v>
      </c>
      <c r="J138" s="72">
        <v>14.19</v>
      </c>
      <c r="K138" s="72">
        <v>201.44</v>
      </c>
      <c r="L138" s="107">
        <v>72.760000000000005</v>
      </c>
      <c r="M138" s="31">
        <f t="shared" si="32"/>
        <v>176.85541506322156</v>
      </c>
      <c r="N138" s="109">
        <f>D138/D203*100</f>
        <v>2.8688951544705286</v>
      </c>
    </row>
    <row r="139" spans="1:14" ht="14.25" thickBot="1">
      <c r="A139" s="251"/>
      <c r="B139" s="197" t="s">
        <v>21</v>
      </c>
      <c r="C139" s="72"/>
      <c r="D139" s="72">
        <v>6.86</v>
      </c>
      <c r="E139" s="107">
        <v>15.55</v>
      </c>
      <c r="F139" s="31"/>
      <c r="G139" s="72">
        <v>8</v>
      </c>
      <c r="H139" s="107">
        <v>2320.52</v>
      </c>
      <c r="I139" s="107"/>
      <c r="J139" s="107"/>
      <c r="K139" s="107"/>
      <c r="L139" s="107"/>
      <c r="M139" s="31"/>
      <c r="N139" s="109">
        <f>D139/D204*100</f>
        <v>0.46682072512752154</v>
      </c>
    </row>
    <row r="140" spans="1:14" ht="14.25" thickBot="1">
      <c r="A140" s="251"/>
      <c r="B140" s="197" t="s">
        <v>22</v>
      </c>
      <c r="C140" s="72"/>
      <c r="D140" s="72">
        <v>0.03</v>
      </c>
      <c r="E140" s="107"/>
      <c r="F140" s="31"/>
      <c r="G140" s="72">
        <v>3</v>
      </c>
      <c r="H140" s="107">
        <v>961.09</v>
      </c>
      <c r="I140" s="107"/>
      <c r="J140" s="107"/>
      <c r="K140" s="107"/>
      <c r="L140" s="107"/>
      <c r="M140" s="31"/>
      <c r="N140" s="109"/>
    </row>
    <row r="141" spans="1:14" ht="14.25" thickBot="1">
      <c r="A141" s="251"/>
      <c r="B141" s="197" t="s">
        <v>23</v>
      </c>
      <c r="C141" s="72"/>
      <c r="D141" s="72"/>
      <c r="E141" s="107"/>
      <c r="F141" s="31"/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51"/>
      <c r="B142" s="197" t="s">
        <v>24</v>
      </c>
      <c r="C142" s="72">
        <v>0.03</v>
      </c>
      <c r="D142" s="72">
        <v>5.56</v>
      </c>
      <c r="E142" s="107">
        <v>3.29</v>
      </c>
      <c r="F142" s="31"/>
      <c r="G142" s="72">
        <v>10</v>
      </c>
      <c r="H142" s="107">
        <v>5891.1</v>
      </c>
      <c r="I142" s="107">
        <v>18</v>
      </c>
      <c r="J142" s="107">
        <v>0.03</v>
      </c>
      <c r="K142" s="107">
        <v>1.36</v>
      </c>
      <c r="L142" s="107"/>
      <c r="M142" s="31"/>
      <c r="N142" s="109">
        <f>D142/D207*100</f>
        <v>9.6048472421877112E-2</v>
      </c>
    </row>
    <row r="143" spans="1:14" ht="14.25" thickBot="1">
      <c r="A143" s="251"/>
      <c r="B143" s="197" t="s">
        <v>25</v>
      </c>
      <c r="C143" s="74"/>
      <c r="D143" s="74"/>
      <c r="E143" s="138"/>
      <c r="F143" s="31"/>
      <c r="G143" s="74"/>
      <c r="H143" s="138"/>
      <c r="I143" s="138"/>
      <c r="J143" s="138"/>
      <c r="K143" s="138"/>
      <c r="L143" s="138"/>
      <c r="M143" s="31"/>
      <c r="N143" s="109"/>
    </row>
    <row r="144" spans="1:14" ht="14.25" thickBot="1">
      <c r="A144" s="251"/>
      <c r="B144" s="197" t="s">
        <v>26</v>
      </c>
      <c r="C144" s="72">
        <v>0.27</v>
      </c>
      <c r="D144" s="72">
        <v>4.71</v>
      </c>
      <c r="E144" s="107">
        <v>6.95</v>
      </c>
      <c r="F144" s="31"/>
      <c r="G144" s="72">
        <v>330</v>
      </c>
      <c r="H144" s="107">
        <v>43670</v>
      </c>
      <c r="I144" s="107">
        <v>3</v>
      </c>
      <c r="J144" s="107">
        <v>7.0000000000000007E-2</v>
      </c>
      <c r="K144" s="107">
        <v>0.38</v>
      </c>
      <c r="L144" s="107">
        <v>2.85</v>
      </c>
      <c r="M144" s="31"/>
      <c r="N144" s="109">
        <f>D144/D209*100</f>
        <v>0.17609991546385251</v>
      </c>
    </row>
    <row r="145" spans="1:14" ht="14.25" thickBot="1">
      <c r="A145" s="251"/>
      <c r="B145" s="197" t="s">
        <v>27</v>
      </c>
      <c r="C145" s="72"/>
      <c r="D145" s="72"/>
      <c r="E145" s="107"/>
      <c r="F145" s="31"/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51"/>
      <c r="B146" s="14" t="s">
        <v>28</v>
      </c>
      <c r="C146" s="75"/>
      <c r="D146" s="75"/>
      <c r="E146" s="131"/>
      <c r="F146" s="31"/>
      <c r="G146" s="75"/>
      <c r="H146" s="131"/>
      <c r="I146" s="131"/>
      <c r="J146" s="131"/>
      <c r="K146" s="131"/>
      <c r="L146" s="131"/>
      <c r="M146" s="31"/>
      <c r="N146" s="109"/>
    </row>
    <row r="147" spans="1:14" ht="14.25" thickBot="1">
      <c r="A147" s="251"/>
      <c r="B147" s="14" t="s">
        <v>29</v>
      </c>
      <c r="C147" s="75"/>
      <c r="D147" s="75"/>
      <c r="E147" s="131"/>
      <c r="F147" s="31"/>
      <c r="G147" s="75"/>
      <c r="H147" s="131"/>
      <c r="I147" s="131"/>
      <c r="J147" s="131"/>
      <c r="K147" s="131"/>
      <c r="L147" s="131"/>
      <c r="M147" s="31"/>
      <c r="N147" s="109"/>
    </row>
    <row r="148" spans="1:14" ht="14.25" thickBot="1">
      <c r="A148" s="251"/>
      <c r="B148" s="14" t="s">
        <v>30</v>
      </c>
      <c r="C148" s="75"/>
      <c r="D148" s="75"/>
      <c r="E148" s="131"/>
      <c r="F148" s="31"/>
      <c r="G148" s="75"/>
      <c r="H148" s="131"/>
      <c r="I148" s="131"/>
      <c r="J148" s="131"/>
      <c r="K148" s="131"/>
      <c r="L148" s="131"/>
      <c r="M148" s="31"/>
      <c r="N148" s="109"/>
    </row>
    <row r="149" spans="1:14" ht="14.25" thickBot="1">
      <c r="A149" s="252"/>
      <c r="B149" s="15" t="s">
        <v>31</v>
      </c>
      <c r="C149" s="16">
        <f t="shared" ref="C149:L149" si="33">C137+C139+C140+C141+C142+C143+C144+C145</f>
        <v>51.260000000000005</v>
      </c>
      <c r="D149" s="16">
        <f t="shared" si="33"/>
        <v>586.71999999999991</v>
      </c>
      <c r="E149" s="16">
        <f t="shared" si="33"/>
        <v>516.65000000000009</v>
      </c>
      <c r="F149" s="16">
        <f t="shared" ref="F149:F155" si="34">(D149-E149)/E149*100</f>
        <v>13.562372979773505</v>
      </c>
      <c r="G149" s="16">
        <f t="shared" si="33"/>
        <v>6419</v>
      </c>
      <c r="H149" s="16">
        <f t="shared" si="33"/>
        <v>562500.04</v>
      </c>
      <c r="I149" s="16">
        <f t="shared" si="33"/>
        <v>948</v>
      </c>
      <c r="J149" s="16">
        <f t="shared" si="33"/>
        <v>24.880000000000003</v>
      </c>
      <c r="K149" s="16">
        <f t="shared" si="33"/>
        <v>346.21000000000004</v>
      </c>
      <c r="L149" s="16">
        <f t="shared" si="33"/>
        <v>134.93</v>
      </c>
      <c r="M149" s="16">
        <f>(K149-L149)/L149*100</f>
        <v>156.58489587193361</v>
      </c>
      <c r="N149" s="110">
        <f>D149/D214*100</f>
        <v>1.2639820919947353</v>
      </c>
    </row>
    <row r="150" spans="1:14" ht="15" thickTop="1" thickBot="1">
      <c r="A150" s="251" t="s">
        <v>67</v>
      </c>
      <c r="B150" s="197" t="s">
        <v>19</v>
      </c>
      <c r="C150" s="31">
        <v>81.130211999999901</v>
      </c>
      <c r="D150" s="32">
        <v>857.09597099999996</v>
      </c>
      <c r="E150" s="32">
        <v>800.06758600000001</v>
      </c>
      <c r="F150" s="32">
        <f t="shared" si="34"/>
        <v>7.1279459383072616</v>
      </c>
      <c r="G150" s="31">
        <v>7038</v>
      </c>
      <c r="H150" s="31">
        <v>686950.54434200004</v>
      </c>
      <c r="I150" s="31">
        <v>1046</v>
      </c>
      <c r="J150" s="31">
        <v>30.010470000000002</v>
      </c>
      <c r="K150" s="31">
        <v>430.15349400000002</v>
      </c>
      <c r="L150" s="31">
        <v>312.122142</v>
      </c>
      <c r="M150" s="32">
        <f>(K150-L150)/L150*100</f>
        <v>37.815757396666854</v>
      </c>
      <c r="N150" s="113">
        <f t="shared" ref="N150:N155" si="35">D150/D202*100</f>
        <v>3.2551063614398612</v>
      </c>
    </row>
    <row r="151" spans="1:14" ht="14.25" thickBot="1">
      <c r="A151" s="251"/>
      <c r="B151" s="197" t="s">
        <v>20</v>
      </c>
      <c r="C151" s="31">
        <v>29.2022930000001</v>
      </c>
      <c r="D151" s="32">
        <v>323.67436300000003</v>
      </c>
      <c r="E151" s="31">
        <v>294.07029399999999</v>
      </c>
      <c r="F151" s="32">
        <f t="shared" si="34"/>
        <v>10.067004251711341</v>
      </c>
      <c r="G151" s="31">
        <v>3672</v>
      </c>
      <c r="H151" s="31">
        <v>73440</v>
      </c>
      <c r="I151" s="31">
        <v>492</v>
      </c>
      <c r="J151" s="31">
        <v>12.8314</v>
      </c>
      <c r="K151" s="31">
        <v>270.14601599999997</v>
      </c>
      <c r="L151" s="31">
        <v>133.64658</v>
      </c>
      <c r="M151" s="31">
        <f>(K151-L151)/L151*100</f>
        <v>102.13462701402459</v>
      </c>
      <c r="N151" s="109">
        <f t="shared" si="35"/>
        <v>4.164631168484707</v>
      </c>
    </row>
    <row r="152" spans="1:14" ht="14.25" thickBot="1">
      <c r="A152" s="251"/>
      <c r="B152" s="197" t="s">
        <v>21</v>
      </c>
      <c r="C152" s="31">
        <v>0.123586</v>
      </c>
      <c r="D152" s="32">
        <v>19.380213999999999</v>
      </c>
      <c r="E152" s="31">
        <v>27.409578</v>
      </c>
      <c r="F152" s="32">
        <f t="shared" si="34"/>
        <v>-29.294008101839442</v>
      </c>
      <c r="G152" s="31">
        <v>36</v>
      </c>
      <c r="H152" s="31">
        <v>32507.655429999999</v>
      </c>
      <c r="I152" s="31">
        <v>3</v>
      </c>
      <c r="J152" s="31">
        <v>0</v>
      </c>
      <c r="K152" s="31">
        <v>2.594652</v>
      </c>
      <c r="L152" s="31">
        <v>429.23840000000001</v>
      </c>
      <c r="M152" s="31"/>
      <c r="N152" s="109">
        <f t="shared" si="35"/>
        <v>1.3188171359484757</v>
      </c>
    </row>
    <row r="153" spans="1:14" ht="14.25" thickBot="1">
      <c r="A153" s="251"/>
      <c r="B153" s="197" t="s">
        <v>22</v>
      </c>
      <c r="C153" s="31">
        <v>7.8773999999999206E-2</v>
      </c>
      <c r="D153" s="32">
        <v>10.455940999999999</v>
      </c>
      <c r="E153" s="31">
        <v>9.8155680000000007</v>
      </c>
      <c r="F153" s="32">
        <f t="shared" si="34"/>
        <v>6.5240544408637229</v>
      </c>
      <c r="G153" s="31">
        <v>170</v>
      </c>
      <c r="H153" s="31">
        <v>62981.3</v>
      </c>
      <c r="I153" s="31">
        <v>1</v>
      </c>
      <c r="J153" s="31">
        <v>0</v>
      </c>
      <c r="K153" s="31">
        <v>0.2</v>
      </c>
      <c r="L153" s="31">
        <v>0.2205</v>
      </c>
      <c r="M153" s="31">
        <f>(K153-L153)/L153*100</f>
        <v>-9.2970521541950077</v>
      </c>
      <c r="N153" s="109">
        <f t="shared" si="35"/>
        <v>1.3059888974379574</v>
      </c>
    </row>
    <row r="154" spans="1:14" ht="14.25" thickBot="1">
      <c r="A154" s="251"/>
      <c r="B154" s="197" t="s">
        <v>23</v>
      </c>
      <c r="C154" s="31">
        <v>0</v>
      </c>
      <c r="D154" s="32">
        <v>1.3962239999999999</v>
      </c>
      <c r="E154" s="31">
        <v>2.377354</v>
      </c>
      <c r="F154" s="32">
        <f t="shared" si="34"/>
        <v>-41.269831922380931</v>
      </c>
      <c r="G154" s="31">
        <v>9</v>
      </c>
      <c r="H154" s="31">
        <v>1320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5"/>
        <v>1.7130090538977749</v>
      </c>
    </row>
    <row r="155" spans="1:14" ht="14.25" thickBot="1">
      <c r="A155" s="251"/>
      <c r="B155" s="197" t="s">
        <v>24</v>
      </c>
      <c r="C155" s="31">
        <v>3.2088000000000001</v>
      </c>
      <c r="D155" s="32">
        <v>36.367662000000003</v>
      </c>
      <c r="E155" s="31">
        <v>34.413513000000002</v>
      </c>
      <c r="F155" s="32">
        <f t="shared" si="34"/>
        <v>5.6784350961205297</v>
      </c>
      <c r="G155" s="31">
        <v>259</v>
      </c>
      <c r="H155" s="31">
        <v>18244.935271999999</v>
      </c>
      <c r="I155" s="31">
        <v>18</v>
      </c>
      <c r="J155" s="31">
        <v>0</v>
      </c>
      <c r="K155" s="31">
        <v>1.41</v>
      </c>
      <c r="L155" s="31">
        <v>6.1140999999999996</v>
      </c>
      <c r="M155" s="31"/>
      <c r="N155" s="109">
        <f t="shared" si="35"/>
        <v>0.62824791018977499</v>
      </c>
    </row>
    <row r="156" spans="1:14" ht="14.25" thickBot="1">
      <c r="A156" s="251"/>
      <c r="B156" s="197" t="s">
        <v>25</v>
      </c>
      <c r="C156" s="31">
        <v>0</v>
      </c>
      <c r="D156" s="32">
        <v>13.337999999999999</v>
      </c>
      <c r="E156" s="33">
        <v>0</v>
      </c>
      <c r="F156" s="32"/>
      <c r="G156" s="31">
        <v>1</v>
      </c>
      <c r="H156" s="31">
        <v>570</v>
      </c>
      <c r="I156" s="31">
        <v>3</v>
      </c>
      <c r="J156" s="31">
        <v>0</v>
      </c>
      <c r="K156" s="31">
        <v>13.488</v>
      </c>
      <c r="L156" s="31">
        <v>0</v>
      </c>
      <c r="M156" s="31"/>
      <c r="N156" s="109"/>
    </row>
    <row r="157" spans="1:14" ht="14.25" thickBot="1">
      <c r="A157" s="251"/>
      <c r="B157" s="197" t="s">
        <v>26</v>
      </c>
      <c r="C157" s="31">
        <v>9.6335019999999894</v>
      </c>
      <c r="D157" s="32">
        <v>134.28769399999999</v>
      </c>
      <c r="E157" s="31">
        <v>97.966661000000002</v>
      </c>
      <c r="F157" s="32">
        <f>(D157-E157)/E157*100</f>
        <v>37.074891222433301</v>
      </c>
      <c r="G157" s="31">
        <v>2375</v>
      </c>
      <c r="H157" s="31">
        <v>713343.04619999998</v>
      </c>
      <c r="I157" s="31">
        <v>32762</v>
      </c>
      <c r="J157" s="31">
        <v>0.69636400000000298</v>
      </c>
      <c r="K157" s="31">
        <v>25.505939000000001</v>
      </c>
      <c r="L157" s="31">
        <v>17.330997</v>
      </c>
      <c r="M157" s="31">
        <f>(K157-L157)/L157*100</f>
        <v>47.169484825368109</v>
      </c>
      <c r="N157" s="109">
        <f>D157/D209*100</f>
        <v>5.020817741239</v>
      </c>
    </row>
    <row r="158" spans="1:14" ht="14.25" thickBot="1">
      <c r="A158" s="251"/>
      <c r="B158" s="197" t="s">
        <v>27</v>
      </c>
      <c r="C158" s="31">
        <v>0</v>
      </c>
      <c r="D158" s="32">
        <v>21.433962000000001</v>
      </c>
      <c r="E158" s="31">
        <v>36.293019999999999</v>
      </c>
      <c r="F158" s="32">
        <f>(D158-E158)/E158*100</f>
        <v>-40.941916655048267</v>
      </c>
      <c r="G158" s="31">
        <v>13</v>
      </c>
      <c r="H158" s="31">
        <v>11163.059379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5.9329519712292775</v>
      </c>
    </row>
    <row r="159" spans="1:14" ht="14.25" thickBot="1">
      <c r="A159" s="251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51"/>
      <c r="B160" s="14" t="s">
        <v>29</v>
      </c>
      <c r="C160" s="31">
        <v>0.43396200000000101</v>
      </c>
      <c r="D160" s="32">
        <v>21.433962000000001</v>
      </c>
      <c r="E160" s="34">
        <v>36</v>
      </c>
      <c r="F160" s="32"/>
      <c r="G160" s="31">
        <v>13</v>
      </c>
      <c r="H160" s="31">
        <v>11163.059379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51"/>
      <c r="B161" s="14" t="s">
        <v>30</v>
      </c>
      <c r="C161" s="31">
        <v>0</v>
      </c>
      <c r="D161" s="32">
        <v>0</v>
      </c>
      <c r="E161" s="34">
        <v>0.21754699999999999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52"/>
      <c r="B162" s="15" t="s">
        <v>31</v>
      </c>
      <c r="C162" s="16">
        <f t="shared" ref="C162:L162" si="36">C150+C152+C153+C154+C155+C156+C157+C158</f>
        <v>94.174873999999889</v>
      </c>
      <c r="D162" s="16">
        <f t="shared" si="36"/>
        <v>1093.755668</v>
      </c>
      <c r="E162" s="16">
        <f t="shared" si="36"/>
        <v>1008.3432799999999</v>
      </c>
      <c r="F162" s="16">
        <f t="shared" ref="F162:F168" si="37">(D162-E162)/E162*100</f>
        <v>8.4705664919986461</v>
      </c>
      <c r="G162" s="16">
        <f t="shared" si="36"/>
        <v>9901</v>
      </c>
      <c r="H162" s="16">
        <f t="shared" si="36"/>
        <v>1527080.5406230001</v>
      </c>
      <c r="I162" s="16">
        <f t="shared" si="36"/>
        <v>33833</v>
      </c>
      <c r="J162" s="16">
        <f t="shared" si="36"/>
        <v>30.706834000000004</v>
      </c>
      <c r="K162" s="16">
        <f t="shared" si="36"/>
        <v>473.35208500000005</v>
      </c>
      <c r="L162" s="16">
        <f t="shared" si="36"/>
        <v>765.02613900000006</v>
      </c>
      <c r="M162" s="16">
        <f t="shared" ref="M162:M164" si="38">(K162-L162)/L162*100</f>
        <v>-38.126024606330475</v>
      </c>
      <c r="N162" s="110">
        <f>D162/D214*100</f>
        <v>2.3562987069977828</v>
      </c>
    </row>
    <row r="163" spans="1:14" ht="15" thickTop="1" thickBot="1">
      <c r="A163" s="253" t="s">
        <v>43</v>
      </c>
      <c r="B163" s="18" t="s">
        <v>19</v>
      </c>
      <c r="C163" s="94">
        <v>5.63</v>
      </c>
      <c r="D163" s="94">
        <v>325.04000000000002</v>
      </c>
      <c r="E163" s="94">
        <v>114.29</v>
      </c>
      <c r="F163" s="111">
        <f t="shared" si="37"/>
        <v>184.39933502493656</v>
      </c>
      <c r="G163" s="95">
        <v>3209</v>
      </c>
      <c r="H163" s="95">
        <v>473699.45</v>
      </c>
      <c r="I163" s="95">
        <v>165</v>
      </c>
      <c r="J163" s="95">
        <v>11.89</v>
      </c>
      <c r="K163" s="95">
        <v>71.66</v>
      </c>
      <c r="L163" s="95">
        <v>85.33</v>
      </c>
      <c r="M163" s="34">
        <f t="shared" si="38"/>
        <v>-16.020157037384276</v>
      </c>
      <c r="N163" s="112">
        <f t="shared" ref="N163:N168" si="39">D163/D202*100</f>
        <v>1.2344472585584148</v>
      </c>
    </row>
    <row r="164" spans="1:14" ht="14.25" thickBot="1">
      <c r="A164" s="251"/>
      <c r="B164" s="197" t="s">
        <v>20</v>
      </c>
      <c r="C164" s="95">
        <v>1.89</v>
      </c>
      <c r="D164" s="95">
        <v>42.45</v>
      </c>
      <c r="E164" s="95">
        <v>56.88</v>
      </c>
      <c r="F164" s="32">
        <f t="shared" si="37"/>
        <v>-25.369198312236286</v>
      </c>
      <c r="G164" s="95">
        <v>437</v>
      </c>
      <c r="H164" s="95">
        <v>8740</v>
      </c>
      <c r="I164" s="95">
        <v>54</v>
      </c>
      <c r="J164" s="95">
        <v>2.36</v>
      </c>
      <c r="K164" s="95">
        <v>28.17</v>
      </c>
      <c r="L164" s="95">
        <v>41.7</v>
      </c>
      <c r="M164" s="34">
        <f t="shared" si="38"/>
        <v>-32.446043165467628</v>
      </c>
      <c r="N164" s="109">
        <f t="shared" si="39"/>
        <v>0.54619275825121738</v>
      </c>
    </row>
    <row r="165" spans="1:14" ht="14.25" thickBot="1">
      <c r="A165" s="251"/>
      <c r="B165" s="197" t="s">
        <v>21</v>
      </c>
      <c r="C165" s="95">
        <v>0</v>
      </c>
      <c r="D165" s="95">
        <v>0</v>
      </c>
      <c r="E165" s="95">
        <v>0</v>
      </c>
      <c r="F165" s="32" t="e">
        <f t="shared" si="37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39"/>
        <v>0</v>
      </c>
    </row>
    <row r="166" spans="1:14" ht="14.25" thickBot="1">
      <c r="A166" s="251"/>
      <c r="B166" s="197" t="s">
        <v>22</v>
      </c>
      <c r="C166" s="95">
        <v>0</v>
      </c>
      <c r="D166" s="95">
        <v>0.05</v>
      </c>
      <c r="E166" s="95">
        <v>0.15</v>
      </c>
      <c r="F166" s="32">
        <f t="shared" si="37"/>
        <v>-66.666666666666657</v>
      </c>
      <c r="G166" s="95">
        <v>7</v>
      </c>
      <c r="H166" s="95">
        <v>97.92</v>
      </c>
      <c r="I166" s="95">
        <v>0</v>
      </c>
      <c r="J166" s="95">
        <v>0</v>
      </c>
      <c r="K166" s="95">
        <v>0</v>
      </c>
      <c r="L166" s="95">
        <v>0.39</v>
      </c>
      <c r="M166" s="34"/>
      <c r="N166" s="109">
        <f t="shared" si="39"/>
        <v>6.2452002045437971E-3</v>
      </c>
    </row>
    <row r="167" spans="1:14" ht="14.25" thickBot="1">
      <c r="A167" s="251"/>
      <c r="B167" s="197" t="s">
        <v>23</v>
      </c>
      <c r="C167" s="95">
        <v>0</v>
      </c>
      <c r="D167" s="95">
        <v>0</v>
      </c>
      <c r="E167" s="95">
        <v>0</v>
      </c>
      <c r="F167" s="32" t="e">
        <f t="shared" si="37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39"/>
        <v>0</v>
      </c>
    </row>
    <row r="168" spans="1:14" ht="14.25" thickBot="1">
      <c r="A168" s="251"/>
      <c r="B168" s="197" t="s">
        <v>24</v>
      </c>
      <c r="C168" s="95">
        <v>0</v>
      </c>
      <c r="D168" s="95">
        <v>4.25</v>
      </c>
      <c r="E168" s="95">
        <v>0</v>
      </c>
      <c r="F168" s="32" t="e">
        <f t="shared" si="37"/>
        <v>#DIV/0!</v>
      </c>
      <c r="G168" s="95">
        <v>2</v>
      </c>
      <c r="H168" s="95">
        <v>4510</v>
      </c>
      <c r="I168" s="95">
        <v>0</v>
      </c>
      <c r="J168" s="95">
        <v>0</v>
      </c>
      <c r="K168" s="95">
        <v>0</v>
      </c>
      <c r="L168" s="95">
        <v>0</v>
      </c>
      <c r="M168" s="34"/>
      <c r="N168" s="109">
        <f t="shared" si="39"/>
        <v>7.3418346725355701E-2</v>
      </c>
    </row>
    <row r="169" spans="1:14" ht="14.25" thickBot="1">
      <c r="A169" s="251"/>
      <c r="B169" s="197" t="s">
        <v>25</v>
      </c>
      <c r="C169" s="95">
        <v>0</v>
      </c>
      <c r="D169" s="95">
        <v>61.53</v>
      </c>
      <c r="E169" s="95">
        <v>35.51</v>
      </c>
      <c r="F169" s="32"/>
      <c r="G169" s="95">
        <v>9</v>
      </c>
      <c r="H169" s="95">
        <v>1161.95</v>
      </c>
      <c r="I169" s="95">
        <v>8</v>
      </c>
      <c r="J169" s="95">
        <v>0</v>
      </c>
      <c r="K169" s="95">
        <v>35.340000000000003</v>
      </c>
      <c r="L169" s="95">
        <v>38.549999999999997</v>
      </c>
      <c r="M169" s="34"/>
      <c r="N169" s="109"/>
    </row>
    <row r="170" spans="1:14" ht="14.25" thickBot="1">
      <c r="A170" s="251"/>
      <c r="B170" s="197" t="s">
        <v>26</v>
      </c>
      <c r="C170" s="95">
        <v>0.26</v>
      </c>
      <c r="D170" s="95">
        <v>18.84</v>
      </c>
      <c r="E170" s="95">
        <v>0.37</v>
      </c>
      <c r="F170" s="32">
        <f>(D170-E170)/E170*100</f>
        <v>4991.8918918918916</v>
      </c>
      <c r="G170" s="95">
        <v>1936</v>
      </c>
      <c r="H170" s="95">
        <v>83866.149999999994</v>
      </c>
      <c r="I170" s="95">
        <v>6</v>
      </c>
      <c r="J170" s="95">
        <v>0</v>
      </c>
      <c r="K170" s="95">
        <v>6.95</v>
      </c>
      <c r="L170" s="95">
        <v>0.06</v>
      </c>
      <c r="M170" s="34">
        <f>(K170-L170)/L170*100</f>
        <v>11483.333333333334</v>
      </c>
      <c r="N170" s="109">
        <f>D170/D209*100</f>
        <v>0.70439966185541003</v>
      </c>
    </row>
    <row r="171" spans="1:14" ht="14.25" thickBot="1">
      <c r="A171" s="251"/>
      <c r="B171" s="197" t="s">
        <v>27</v>
      </c>
      <c r="C171" s="98">
        <v>0</v>
      </c>
      <c r="D171" s="98">
        <v>0</v>
      </c>
      <c r="E171" s="98">
        <v>1.61</v>
      </c>
      <c r="F171" s="32">
        <f>(D171-E171)/E171*100</f>
        <v>-100</v>
      </c>
      <c r="G171" s="98">
        <v>0</v>
      </c>
      <c r="H171" s="98">
        <v>0</v>
      </c>
      <c r="I171" s="98"/>
      <c r="J171" s="98"/>
      <c r="K171" s="98"/>
      <c r="L171" s="98">
        <v>0</v>
      </c>
      <c r="M171" s="31"/>
      <c r="N171" s="109">
        <f>D171/D210*100</f>
        <v>0</v>
      </c>
    </row>
    <row r="172" spans="1:14" ht="14.25" thickBot="1">
      <c r="A172" s="251"/>
      <c r="B172" s="14" t="s">
        <v>28</v>
      </c>
      <c r="C172" s="98"/>
      <c r="D172" s="98"/>
      <c r="E172" s="98"/>
      <c r="F172" s="32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51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51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52"/>
      <c r="B175" s="15" t="s">
        <v>31</v>
      </c>
      <c r="C175" s="16">
        <f t="shared" ref="C175:L175" si="40">C163+C165+C166+C167+C168+C169+C170+C171</f>
        <v>5.89</v>
      </c>
      <c r="D175" s="16">
        <f t="shared" si="40"/>
        <v>409.71</v>
      </c>
      <c r="E175" s="16">
        <f t="shared" si="40"/>
        <v>151.93000000000004</v>
      </c>
      <c r="F175" s="16">
        <f>(D175-E175)/E175*100</f>
        <v>169.67024287500817</v>
      </c>
      <c r="G175" s="16">
        <f t="shared" si="40"/>
        <v>5163</v>
      </c>
      <c r="H175" s="16">
        <f t="shared" si="40"/>
        <v>563335.47</v>
      </c>
      <c r="I175" s="16">
        <f t="shared" si="40"/>
        <v>179</v>
      </c>
      <c r="J175" s="16">
        <f t="shared" si="40"/>
        <v>11.89</v>
      </c>
      <c r="K175" s="16">
        <f t="shared" si="40"/>
        <v>113.95</v>
      </c>
      <c r="L175" s="16">
        <f t="shared" si="40"/>
        <v>124.33</v>
      </c>
      <c r="M175" s="16">
        <f t="shared" ref="M175:M178" si="41">(K175-L175)/L175*100</f>
        <v>-8.3487492962277763</v>
      </c>
      <c r="N175" s="110">
        <f>D175/D214*100</f>
        <v>0.88264607122846162</v>
      </c>
    </row>
    <row r="176" spans="1:14" ht="15" thickTop="1" thickBot="1">
      <c r="A176" s="251" t="s">
        <v>44</v>
      </c>
      <c r="B176" s="197" t="s">
        <v>19</v>
      </c>
      <c r="C176" s="34">
        <v>1.4</v>
      </c>
      <c r="D176" s="34">
        <v>29.58</v>
      </c>
      <c r="E176" s="34">
        <v>26.65</v>
      </c>
      <c r="F176" s="32">
        <f>(D176-E176)/E176*100</f>
        <v>10.99437148217636</v>
      </c>
      <c r="G176" s="34">
        <v>160</v>
      </c>
      <c r="H176" s="34">
        <v>15357.24</v>
      </c>
      <c r="I176" s="34">
        <v>18</v>
      </c>
      <c r="J176" s="34">
        <v>1.67</v>
      </c>
      <c r="K176" s="34">
        <v>4.3899999999999997</v>
      </c>
      <c r="L176" s="34">
        <v>9.4600000000000009</v>
      </c>
      <c r="M176" s="31">
        <f t="shared" si="41"/>
        <v>-53.594080338266394</v>
      </c>
      <c r="N176" s="109">
        <f>D176/D202*100</f>
        <v>0.11233986558010678</v>
      </c>
    </row>
    <row r="177" spans="1:14" ht="14.25" thickBot="1">
      <c r="A177" s="251"/>
      <c r="B177" s="197" t="s">
        <v>20</v>
      </c>
      <c r="C177" s="34">
        <v>0.57999999999999996</v>
      </c>
      <c r="D177" s="34">
        <v>7.03</v>
      </c>
      <c r="E177" s="34">
        <v>6.53</v>
      </c>
      <c r="F177" s="32">
        <f>(D177-E177)/E177*100</f>
        <v>7.6569678407350681</v>
      </c>
      <c r="G177" s="34">
        <v>84</v>
      </c>
      <c r="H177" s="34">
        <v>1680</v>
      </c>
      <c r="I177" s="34">
        <v>9</v>
      </c>
      <c r="J177" s="34">
        <v>1.23</v>
      </c>
      <c r="K177" s="34">
        <v>2.75</v>
      </c>
      <c r="L177" s="34">
        <v>0.55000000000000004</v>
      </c>
      <c r="M177" s="31">
        <f t="shared" si="41"/>
        <v>400</v>
      </c>
      <c r="N177" s="109">
        <f>D177/D203*100</f>
        <v>9.0453123451261677E-2</v>
      </c>
    </row>
    <row r="178" spans="1:14" ht="14.25" thickBot="1">
      <c r="A178" s="251"/>
      <c r="B178" s="197" t="s">
        <v>21</v>
      </c>
      <c r="C178" s="34"/>
      <c r="D178" s="34">
        <v>27.68</v>
      </c>
      <c r="E178" s="34">
        <v>23.81</v>
      </c>
      <c r="F178" s="32">
        <f>(D178-E178)/E178*100</f>
        <v>16.253674926501475</v>
      </c>
      <c r="G178" s="34">
        <v>16</v>
      </c>
      <c r="H178" s="34">
        <v>36965.58</v>
      </c>
      <c r="I178" s="34"/>
      <c r="J178" s="34"/>
      <c r="K178" s="34"/>
      <c r="L178" s="34">
        <v>3.39</v>
      </c>
      <c r="M178" s="31">
        <f t="shared" si="41"/>
        <v>-100</v>
      </c>
      <c r="N178" s="109">
        <f>D178/D204*100</f>
        <v>1.8836148209227108</v>
      </c>
    </row>
    <row r="179" spans="1:14" ht="14.25" thickBot="1">
      <c r="A179" s="251"/>
      <c r="B179" s="197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9">
        <f>D179/D205*100</f>
        <v>0</v>
      </c>
    </row>
    <row r="180" spans="1:14" ht="14.25" thickBot="1">
      <c r="A180" s="251"/>
      <c r="B180" s="197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51"/>
      <c r="B181" s="197" t="s">
        <v>24</v>
      </c>
      <c r="C181" s="34">
        <v>53.64</v>
      </c>
      <c r="D181" s="34">
        <v>681.76</v>
      </c>
      <c r="E181" s="34">
        <v>640.04999999999995</v>
      </c>
      <c r="F181" s="32">
        <f>(D181-E181)/E181*100</f>
        <v>6.5166783845012164</v>
      </c>
      <c r="G181" s="34">
        <v>1808</v>
      </c>
      <c r="H181" s="34">
        <v>120552.4</v>
      </c>
      <c r="I181" s="34">
        <v>100</v>
      </c>
      <c r="J181" s="34"/>
      <c r="K181" s="34">
        <v>262.64</v>
      </c>
      <c r="L181" s="34">
        <v>184.73</v>
      </c>
      <c r="M181" s="31">
        <f>(K181-L181)/L181*100</f>
        <v>42.175066312997352</v>
      </c>
      <c r="N181" s="109">
        <f>D181/D207*100</f>
        <v>11.777339309053767</v>
      </c>
    </row>
    <row r="182" spans="1:14" ht="14.25" thickBot="1">
      <c r="A182" s="251"/>
      <c r="B182" s="197" t="s">
        <v>25</v>
      </c>
      <c r="C182" s="34">
        <v>2.7</v>
      </c>
      <c r="D182" s="34">
        <v>1353.82</v>
      </c>
      <c r="E182" s="34">
        <v>1422.2</v>
      </c>
      <c r="F182" s="32">
        <f>(D182-E182)/E182*100</f>
        <v>-4.8080438756855655</v>
      </c>
      <c r="G182" s="34">
        <v>204</v>
      </c>
      <c r="H182" s="34">
        <v>28300.82</v>
      </c>
      <c r="I182" s="34">
        <v>769</v>
      </c>
      <c r="J182" s="34">
        <v>549.82000000000005</v>
      </c>
      <c r="K182" s="34">
        <v>668.37</v>
      </c>
      <c r="L182" s="34">
        <v>187.94</v>
      </c>
      <c r="M182" s="31">
        <f>(K182-L182)/L182*100</f>
        <v>255.62945620942855</v>
      </c>
      <c r="N182" s="109">
        <f>D182/D208*100</f>
        <v>15.192175624001036</v>
      </c>
    </row>
    <row r="183" spans="1:14" ht="14.25" thickBot="1">
      <c r="A183" s="251"/>
      <c r="B183" s="197" t="s">
        <v>26</v>
      </c>
      <c r="C183" s="34">
        <v>2.75</v>
      </c>
      <c r="D183" s="34">
        <v>5.91</v>
      </c>
      <c r="E183" s="34">
        <v>5.34</v>
      </c>
      <c r="F183" s="32">
        <f>(D183-E183)/E183*100</f>
        <v>10.674157303370793</v>
      </c>
      <c r="G183" s="34">
        <v>10</v>
      </c>
      <c r="H183" s="34">
        <v>5977.32</v>
      </c>
      <c r="I183" s="34"/>
      <c r="J183" s="34"/>
      <c r="K183" s="34"/>
      <c r="L183" s="34"/>
      <c r="M183" s="31"/>
      <c r="N183" s="109">
        <f>D183/D209*100</f>
        <v>0.22096613596419712</v>
      </c>
    </row>
    <row r="184" spans="1:14" ht="14.25" thickBot="1">
      <c r="A184" s="251"/>
      <c r="B184" s="197" t="s">
        <v>27</v>
      </c>
      <c r="C184" s="34">
        <v>5.6000000000000001E-2</v>
      </c>
      <c r="D184" s="34">
        <v>8.4500000000000006E-2</v>
      </c>
      <c r="E184" s="34">
        <v>0.06</v>
      </c>
      <c r="F184" s="31"/>
      <c r="G184" s="34">
        <v>3</v>
      </c>
      <c r="H184" s="34">
        <v>481.5</v>
      </c>
      <c r="I184" s="34"/>
      <c r="J184" s="34"/>
      <c r="K184" s="34"/>
      <c r="L184" s="34"/>
      <c r="M184" s="31"/>
      <c r="N184" s="109"/>
    </row>
    <row r="185" spans="1:14" ht="14.25" thickBot="1">
      <c r="A185" s="251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51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51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52"/>
      <c r="B188" s="15" t="s">
        <v>31</v>
      </c>
      <c r="C188" s="16">
        <f t="shared" ref="C188:L188" si="42">C176+C178+C179+C180+C181+C182+C183+C184</f>
        <v>60.545999999999999</v>
      </c>
      <c r="D188" s="16">
        <f t="shared" si="42"/>
        <v>2098.8344999999999</v>
      </c>
      <c r="E188" s="16">
        <f t="shared" si="42"/>
        <v>2118.11</v>
      </c>
      <c r="F188" s="16">
        <f>(D188-E188)/E188*100</f>
        <v>-0.91003300111893115</v>
      </c>
      <c r="G188" s="16">
        <f t="shared" si="42"/>
        <v>2201</v>
      </c>
      <c r="H188" s="16">
        <f t="shared" si="42"/>
        <v>207634.86000000002</v>
      </c>
      <c r="I188" s="16">
        <f t="shared" si="42"/>
        <v>887</v>
      </c>
      <c r="J188" s="16">
        <f t="shared" si="42"/>
        <v>551.49</v>
      </c>
      <c r="K188" s="16">
        <f t="shared" si="42"/>
        <v>935.4</v>
      </c>
      <c r="L188" s="16">
        <f t="shared" si="42"/>
        <v>385.52</v>
      </c>
      <c r="M188" s="16">
        <f>(K188-L188)/L188*100</f>
        <v>142.63332641626894</v>
      </c>
      <c r="N188" s="110">
        <f>D188/D214*100</f>
        <v>4.5215592140385947</v>
      </c>
    </row>
    <row r="189" spans="1:14" ht="14.25" thickTop="1">
      <c r="A189" s="247" t="s">
        <v>47</v>
      </c>
      <c r="B189" s="197" t="s">
        <v>19</v>
      </c>
      <c r="C189" s="71"/>
      <c r="D189" s="71"/>
      <c r="E189" s="71">
        <v>244.73</v>
      </c>
      <c r="F189" s="34">
        <f>(D189-E189)/E189*100</f>
        <v>-100</v>
      </c>
      <c r="G189" s="72"/>
      <c r="H189" s="72"/>
      <c r="I189" s="72"/>
      <c r="J189" s="72"/>
      <c r="K189" s="72"/>
      <c r="L189" s="72"/>
      <c r="M189" s="34" t="e">
        <f>(K189-L189)/L189*100</f>
        <v>#DIV/0!</v>
      </c>
      <c r="N189" s="114">
        <f>D189/D202*100</f>
        <v>0</v>
      </c>
    </row>
    <row r="190" spans="1:14">
      <c r="A190" s="248"/>
      <c r="B190" s="197" t="s">
        <v>20</v>
      </c>
      <c r="C190" s="72"/>
      <c r="D190" s="72"/>
      <c r="E190" s="72">
        <v>95.23</v>
      </c>
      <c r="F190" s="31">
        <f>(D190-E190)/E190*100</f>
        <v>-100</v>
      </c>
      <c r="G190" s="72"/>
      <c r="H190" s="72"/>
      <c r="I190" s="72"/>
      <c r="J190" s="72"/>
      <c r="K190" s="72"/>
      <c r="L190" s="72"/>
      <c r="M190" s="31" t="e">
        <f>(K190-L190)/L190*100</f>
        <v>#DIV/0!</v>
      </c>
      <c r="N190" s="114">
        <f>D190/D203*100</f>
        <v>0</v>
      </c>
    </row>
    <row r="191" spans="1:14">
      <c r="A191" s="248"/>
      <c r="B191" s="197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48"/>
      <c r="B192" s="197" t="s">
        <v>22</v>
      </c>
      <c r="C192" s="72"/>
      <c r="D192" s="72"/>
      <c r="E192" s="72">
        <v>0.01</v>
      </c>
      <c r="F192" s="31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48"/>
      <c r="B193" s="197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48"/>
      <c r="B194" s="197" t="s">
        <v>24</v>
      </c>
      <c r="C194" s="72"/>
      <c r="D194" s="72"/>
      <c r="E194" s="72">
        <v>0.44</v>
      </c>
      <c r="F194" s="31">
        <f>(D194-E194)/E194*100</f>
        <v>-100</v>
      </c>
      <c r="G194" s="72"/>
      <c r="H194" s="72"/>
      <c r="I194" s="72"/>
      <c r="J194" s="72"/>
      <c r="K194" s="72"/>
      <c r="L194" s="72"/>
      <c r="M194" s="31"/>
      <c r="N194" s="114">
        <f>D194/D207*100</f>
        <v>0</v>
      </c>
    </row>
    <row r="195" spans="1:14">
      <c r="A195" s="248"/>
      <c r="B195" s="197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48"/>
      <c r="B196" s="197" t="s">
        <v>26</v>
      </c>
      <c r="C196" s="72"/>
      <c r="D196" s="72"/>
      <c r="E196" s="72">
        <v>0.74</v>
      </c>
      <c r="F196" s="31">
        <f>(D196-E196)/E196*100</f>
        <v>-100</v>
      </c>
      <c r="G196" s="72"/>
      <c r="H196" s="72"/>
      <c r="I196" s="72"/>
      <c r="J196" s="72"/>
      <c r="K196" s="72"/>
      <c r="L196" s="72"/>
      <c r="M196" s="31"/>
      <c r="N196" s="114">
        <f>D196/D209*100</f>
        <v>0</v>
      </c>
    </row>
    <row r="197" spans="1:14">
      <c r="A197" s="248"/>
      <c r="B197" s="197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48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48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48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49"/>
      <c r="B201" s="15" t="s">
        <v>31</v>
      </c>
      <c r="C201" s="16">
        <f t="shared" ref="C201:L201" si="43">C189+C191+C192+C193+C194+C195+C196+C197</f>
        <v>0</v>
      </c>
      <c r="D201" s="16">
        <f t="shared" si="43"/>
        <v>0</v>
      </c>
      <c r="E201" s="16">
        <f t="shared" si="43"/>
        <v>245.92</v>
      </c>
      <c r="F201" s="16">
        <f t="shared" ref="F201:F214" si="44">(D201-E201)/E201*100</f>
        <v>-100</v>
      </c>
      <c r="G201" s="16">
        <f t="shared" si="43"/>
        <v>0</v>
      </c>
      <c r="H201" s="16">
        <f t="shared" si="43"/>
        <v>0</v>
      </c>
      <c r="I201" s="16">
        <f t="shared" si="43"/>
        <v>0</v>
      </c>
      <c r="J201" s="16">
        <f t="shared" si="43"/>
        <v>0</v>
      </c>
      <c r="K201" s="16">
        <f t="shared" si="43"/>
        <v>0</v>
      </c>
      <c r="L201" s="16">
        <f t="shared" si="43"/>
        <v>0</v>
      </c>
      <c r="M201" s="16" t="e">
        <f>(K201-L201)/L201*100</f>
        <v>#DIV/0!</v>
      </c>
      <c r="N201" s="110">
        <f>D201/D214*100</f>
        <v>0</v>
      </c>
    </row>
    <row r="202" spans="1:14" ht="15" thickTop="1" thickBot="1">
      <c r="A202" s="267" t="s">
        <v>49</v>
      </c>
      <c r="B202" s="197" t="s">
        <v>19</v>
      </c>
      <c r="C202" s="32">
        <f>C7+C20+C33+C46+C59+C72+C85+C98+C111+C124+C137+C150+C163+C176+C189</f>
        <v>2614.8075750000007</v>
      </c>
      <c r="D202" s="32">
        <f>D7+D20+D33+D46+D59+D72+D85+D98+D111+D124+D137+D150+D163+D176+D189</f>
        <v>26330.813062000001</v>
      </c>
      <c r="E202" s="32">
        <f>E7+E20+E33+E46+E59+E72+E85+E98+E111+E124+E137+E150+E163+E176+E189</f>
        <v>24943.972330000001</v>
      </c>
      <c r="F202" s="32">
        <f t="shared" si="44"/>
        <v>5.559823085323317</v>
      </c>
      <c r="G202" s="32">
        <f t="shared" ref="G202:L213" si="45">G7+G20+G33+G46+G59+G72+G85+G98+G111+G124+G137+G150+G163+G176+G189</f>
        <v>190207</v>
      </c>
      <c r="H202" s="32">
        <f t="shared" si="45"/>
        <v>23726411.041911997</v>
      </c>
      <c r="I202" s="32">
        <f t="shared" si="45"/>
        <v>21878</v>
      </c>
      <c r="J202" s="32">
        <f t="shared" si="45"/>
        <v>1978.9399319999991</v>
      </c>
      <c r="K202" s="32">
        <f t="shared" si="45"/>
        <v>18633.817618999998</v>
      </c>
      <c r="L202" s="32">
        <f t="shared" si="45"/>
        <v>15362.984974000001</v>
      </c>
      <c r="M202" s="32">
        <f t="shared" ref="M202:M214" si="46">(K202-L202)/L202*100</f>
        <v>21.290345922589175</v>
      </c>
      <c r="N202" s="113">
        <f>D202/D214*100</f>
        <v>56.724973033182891</v>
      </c>
    </row>
    <row r="203" spans="1:14" ht="14.25" thickBot="1">
      <c r="A203" s="251"/>
      <c r="B203" s="197" t="s">
        <v>20</v>
      </c>
      <c r="C203" s="32">
        <f t="shared" ref="C203:E213" si="47">C8+C21+C34+C47+C60+C73+C86+C99+C112+C125+C138+C151+C164+C177+C190</f>
        <v>870.19426800000133</v>
      </c>
      <c r="D203" s="32">
        <f t="shared" si="47"/>
        <v>7771.9814769999994</v>
      </c>
      <c r="E203" s="32">
        <f t="shared" si="47"/>
        <v>8217.9327560000002</v>
      </c>
      <c r="F203" s="31">
        <f t="shared" si="44"/>
        <v>-5.4265627651237107</v>
      </c>
      <c r="G203" s="32">
        <f>G8+G21+G34+G47+G60+G73+G86+G99+G112+G125+G138+G151+G164+G177+G190</f>
        <v>99180</v>
      </c>
      <c r="H203" s="32">
        <f>H8+H21+H34+H47+H60+H73+H86+H99+H112+H125+H138+H151+H164+H177+H190</f>
        <v>1983620</v>
      </c>
      <c r="I203" s="32">
        <f t="shared" si="45"/>
        <v>12072</v>
      </c>
      <c r="J203" s="32">
        <f t="shared" si="45"/>
        <v>842.54008100000021</v>
      </c>
      <c r="K203" s="32">
        <f t="shared" si="45"/>
        <v>7706.806763999999</v>
      </c>
      <c r="L203" s="32">
        <f t="shared" si="45"/>
        <v>5555.7913300000009</v>
      </c>
      <c r="M203" s="31">
        <f t="shared" si="46"/>
        <v>38.716634701253213</v>
      </c>
      <c r="N203" s="109">
        <f>D203/D214*100</f>
        <v>16.743328003549891</v>
      </c>
    </row>
    <row r="204" spans="1:14" ht="14.25" thickBot="1">
      <c r="A204" s="251"/>
      <c r="B204" s="197" t="s">
        <v>21</v>
      </c>
      <c r="C204" s="32">
        <f t="shared" si="47"/>
        <v>96.453417000000115</v>
      </c>
      <c r="D204" s="32">
        <f t="shared" si="47"/>
        <v>1469.5148760000002</v>
      </c>
      <c r="E204" s="32">
        <f t="shared" si="47"/>
        <v>1280.0905849999999</v>
      </c>
      <c r="F204" s="31">
        <f t="shared" si="44"/>
        <v>14.797725506277375</v>
      </c>
      <c r="G204" s="32">
        <f t="shared" ref="G204:H213" si="48">G9+G22+G35+G48+G61+G74+G87+G100+G113+G126+G139+G152+G165+G178+G191</f>
        <v>3513</v>
      </c>
      <c r="H204" s="32">
        <f>H9+H22+H35+H48+H61+H74+H87+H100+H113+H126+H139+H152+H165+H178+H191</f>
        <v>1536993.8376979996</v>
      </c>
      <c r="I204" s="32">
        <f t="shared" si="45"/>
        <v>169</v>
      </c>
      <c r="J204" s="32">
        <f t="shared" si="45"/>
        <v>23.863648999999999</v>
      </c>
      <c r="K204" s="32">
        <f t="shared" si="45"/>
        <v>849.39390000000003</v>
      </c>
      <c r="L204" s="32">
        <f t="shared" si="45"/>
        <v>1003.7773920000001</v>
      </c>
      <c r="M204" s="31">
        <f t="shared" si="46"/>
        <v>-15.380251959290995</v>
      </c>
      <c r="N204" s="109">
        <f>D204/D214*100</f>
        <v>3.1658039391598454</v>
      </c>
    </row>
    <row r="205" spans="1:14" ht="14.25" thickBot="1">
      <c r="A205" s="251"/>
      <c r="B205" s="197" t="s">
        <v>22</v>
      </c>
      <c r="C205" s="32">
        <f t="shared" si="47"/>
        <v>68.983073999999888</v>
      </c>
      <c r="D205" s="32">
        <f t="shared" si="47"/>
        <v>800.61484599999994</v>
      </c>
      <c r="E205" s="32">
        <f t="shared" si="47"/>
        <v>395.90673099999992</v>
      </c>
      <c r="F205" s="31">
        <f t="shared" si="44"/>
        <v>102.22309531787175</v>
      </c>
      <c r="G205" s="32">
        <f t="shared" si="48"/>
        <v>59680</v>
      </c>
      <c r="H205" s="32">
        <f t="shared" si="48"/>
        <v>894239.2350000001</v>
      </c>
      <c r="I205" s="32">
        <f t="shared" si="45"/>
        <v>652</v>
      </c>
      <c r="J205" s="32">
        <f t="shared" si="45"/>
        <v>5.3809999999999905</v>
      </c>
      <c r="K205" s="32">
        <f t="shared" si="45"/>
        <v>83.590072000000006</v>
      </c>
      <c r="L205" s="32">
        <f t="shared" si="45"/>
        <v>268.11341900000002</v>
      </c>
      <c r="M205" s="31">
        <f t="shared" si="46"/>
        <v>-68.822868951590962</v>
      </c>
      <c r="N205" s="109">
        <f>D205/D214*100</f>
        <v>1.7247798403482457</v>
      </c>
    </row>
    <row r="206" spans="1:14" ht="14.25" thickBot="1">
      <c r="A206" s="251"/>
      <c r="B206" s="197" t="s">
        <v>23</v>
      </c>
      <c r="C206" s="32">
        <f t="shared" si="47"/>
        <v>9.36234097</v>
      </c>
      <c r="D206" s="32">
        <f t="shared" si="47"/>
        <v>81.507099850000017</v>
      </c>
      <c r="E206" s="32">
        <f t="shared" si="47"/>
        <v>110.41670896999999</v>
      </c>
      <c r="F206" s="31">
        <f t="shared" si="44"/>
        <v>-26.182277473832933</v>
      </c>
      <c r="G206" s="32">
        <f t="shared" si="48"/>
        <v>2005</v>
      </c>
      <c r="H206" s="32">
        <f t="shared" si="48"/>
        <v>354059.25570302003</v>
      </c>
      <c r="I206" s="32">
        <f t="shared" si="45"/>
        <v>19</v>
      </c>
      <c r="J206" s="32">
        <f t="shared" si="45"/>
        <v>1.5</v>
      </c>
      <c r="K206" s="32">
        <f t="shared" si="45"/>
        <v>20.915531999999999</v>
      </c>
      <c r="L206" s="32">
        <f t="shared" si="45"/>
        <v>61.134644999999999</v>
      </c>
      <c r="M206" s="31">
        <f t="shared" si="46"/>
        <v>-65.787759133957508</v>
      </c>
      <c r="N206" s="109">
        <f>D206/D214*100</f>
        <v>0.17559230055363173</v>
      </c>
    </row>
    <row r="207" spans="1:14" ht="14.25" thickBot="1">
      <c r="A207" s="251"/>
      <c r="B207" s="197" t="s">
        <v>24</v>
      </c>
      <c r="C207" s="32">
        <f t="shared" si="47"/>
        <v>505.11284500000005</v>
      </c>
      <c r="D207" s="32">
        <f t="shared" si="47"/>
        <v>5788.7438080000011</v>
      </c>
      <c r="E207" s="32">
        <f t="shared" si="47"/>
        <v>3777.9654689999993</v>
      </c>
      <c r="F207" s="31">
        <f t="shared" si="44"/>
        <v>53.223841125584471</v>
      </c>
      <c r="G207" s="32">
        <f t="shared" si="48"/>
        <v>12146</v>
      </c>
      <c r="H207" s="32">
        <f t="shared" si="48"/>
        <v>3398985.642965999</v>
      </c>
      <c r="I207" s="32">
        <f t="shared" si="45"/>
        <v>719</v>
      </c>
      <c r="J207" s="32">
        <f t="shared" si="45"/>
        <v>128.96145200000001</v>
      </c>
      <c r="K207" s="32">
        <f t="shared" si="45"/>
        <v>1211.5982690000001</v>
      </c>
      <c r="L207" s="32">
        <f t="shared" si="45"/>
        <v>2431.9837379999999</v>
      </c>
      <c r="M207" s="31">
        <f t="shared" si="46"/>
        <v>-50.18065910274602</v>
      </c>
      <c r="N207" s="109">
        <f>D207/D214*100</f>
        <v>12.470801248393462</v>
      </c>
    </row>
    <row r="208" spans="1:14" ht="14.25" thickBot="1">
      <c r="A208" s="251"/>
      <c r="B208" s="197" t="s">
        <v>25</v>
      </c>
      <c r="C208" s="32">
        <f t="shared" si="47"/>
        <v>103.58312299999959</v>
      </c>
      <c r="D208" s="32">
        <f t="shared" si="47"/>
        <v>8911.2977199999987</v>
      </c>
      <c r="E208" s="32">
        <f t="shared" si="47"/>
        <v>7157.0353600000008</v>
      </c>
      <c r="F208" s="31">
        <f t="shared" si="44"/>
        <v>24.511019881282209</v>
      </c>
      <c r="G208" s="32">
        <f t="shared" si="48"/>
        <v>3011</v>
      </c>
      <c r="H208" s="32">
        <f t="shared" si="48"/>
        <v>191200.03369500005</v>
      </c>
      <c r="I208" s="32">
        <f t="shared" si="45"/>
        <v>3879</v>
      </c>
      <c r="J208" s="32">
        <f t="shared" si="45"/>
        <v>2225.5392409999999</v>
      </c>
      <c r="K208" s="32">
        <f t="shared" si="45"/>
        <v>6095.7019660000005</v>
      </c>
      <c r="L208" s="32">
        <f t="shared" si="45"/>
        <v>3138.8684699999999</v>
      </c>
      <c r="M208" s="31">
        <f t="shared" si="46"/>
        <v>94.200617969825302</v>
      </c>
      <c r="N208" s="109">
        <f>D208/D214*100</f>
        <v>19.197778726672883</v>
      </c>
    </row>
    <row r="209" spans="1:14" ht="14.25" thickBot="1">
      <c r="A209" s="251"/>
      <c r="B209" s="197" t="s">
        <v>26</v>
      </c>
      <c r="C209" s="32">
        <f t="shared" si="47"/>
        <v>245.69314499999959</v>
      </c>
      <c r="D209" s="32">
        <f t="shared" si="47"/>
        <v>2674.6179789999997</v>
      </c>
      <c r="E209" s="32">
        <f t="shared" si="47"/>
        <v>2792.4169340000003</v>
      </c>
      <c r="F209" s="31">
        <f t="shared" si="44"/>
        <v>-4.2185303192263426</v>
      </c>
      <c r="G209" s="32">
        <f t="shared" si="48"/>
        <v>174697</v>
      </c>
      <c r="H209" s="32">
        <f t="shared" si="48"/>
        <v>32538444.317563996</v>
      </c>
      <c r="I209" s="32">
        <f t="shared" si="45"/>
        <v>44436</v>
      </c>
      <c r="J209" s="32">
        <f t="shared" si="45"/>
        <v>98.160691999999912</v>
      </c>
      <c r="K209" s="32">
        <f t="shared" si="45"/>
        <v>937.14799800000003</v>
      </c>
      <c r="L209" s="32">
        <f t="shared" si="45"/>
        <v>711.99622700000009</v>
      </c>
      <c r="M209" s="31">
        <f t="shared" si="46"/>
        <v>31.622607320361535</v>
      </c>
      <c r="N209" s="109">
        <f>D209/D214*100</f>
        <v>5.7619805501485395</v>
      </c>
    </row>
    <row r="210" spans="1:14" ht="14.25" thickBot="1">
      <c r="A210" s="251"/>
      <c r="B210" s="197" t="s">
        <v>27</v>
      </c>
      <c r="C210" s="32">
        <f t="shared" si="47"/>
        <v>6.3760939999999691</v>
      </c>
      <c r="D210" s="32">
        <f t="shared" si="47"/>
        <v>361.26977100000005</v>
      </c>
      <c r="E210" s="32">
        <f t="shared" si="47"/>
        <v>321.33158199999997</v>
      </c>
      <c r="F210" s="31">
        <f t="shared" si="44"/>
        <v>12.428964732137684</v>
      </c>
      <c r="G210" s="32">
        <f t="shared" si="48"/>
        <v>212</v>
      </c>
      <c r="H210" s="32">
        <f t="shared" si="48"/>
        <v>126762.580516</v>
      </c>
      <c r="I210" s="32">
        <f t="shared" si="45"/>
        <v>4</v>
      </c>
      <c r="J210" s="32">
        <f t="shared" si="45"/>
        <v>3.75</v>
      </c>
      <c r="K210" s="32">
        <f t="shared" si="45"/>
        <v>5.0308860000000006</v>
      </c>
      <c r="L210" s="32">
        <f t="shared" si="45"/>
        <v>98.847065999999998</v>
      </c>
      <c r="M210" s="31">
        <f t="shared" si="46"/>
        <v>-94.910434670868241</v>
      </c>
      <c r="N210" s="109">
        <f>D210/D214*100</f>
        <v>0.77829036154049469</v>
      </c>
    </row>
    <row r="211" spans="1:14" ht="14.25" thickBot="1">
      <c r="A211" s="251"/>
      <c r="B211" s="14" t="s">
        <v>28</v>
      </c>
      <c r="C211" s="32">
        <f t="shared" si="47"/>
        <v>2.6037739999999898</v>
      </c>
      <c r="D211" s="32">
        <f t="shared" si="47"/>
        <v>185.250609</v>
      </c>
      <c r="E211" s="32">
        <f t="shared" si="47"/>
        <v>116.746038</v>
      </c>
      <c r="F211" s="31">
        <f t="shared" si="44"/>
        <v>58.67828336923948</v>
      </c>
      <c r="G211" s="32">
        <f t="shared" si="48"/>
        <v>56</v>
      </c>
      <c r="H211" s="32">
        <f t="shared" si="48"/>
        <v>37162.379999999997</v>
      </c>
      <c r="I211" s="32">
        <f t="shared" si="45"/>
        <v>0</v>
      </c>
      <c r="J211" s="32">
        <f t="shared" si="45"/>
        <v>0</v>
      </c>
      <c r="K211" s="32">
        <f t="shared" si="45"/>
        <v>0</v>
      </c>
      <c r="L211" s="32">
        <f t="shared" si="45"/>
        <v>3.5314999999999999</v>
      </c>
      <c r="M211" s="31">
        <f t="shared" si="46"/>
        <v>-100</v>
      </c>
      <c r="N211" s="109">
        <f>D211/D214*100</f>
        <v>0.39908892198513557</v>
      </c>
    </row>
    <row r="212" spans="1:14" ht="14.25" thickBot="1">
      <c r="A212" s="251"/>
      <c r="B212" s="14" t="s">
        <v>29</v>
      </c>
      <c r="C212" s="32">
        <f t="shared" si="47"/>
        <v>0.43396200000000101</v>
      </c>
      <c r="D212" s="32">
        <f t="shared" si="47"/>
        <v>90.649512000000016</v>
      </c>
      <c r="E212" s="32">
        <f t="shared" si="47"/>
        <v>54.686402000000001</v>
      </c>
      <c r="F212" s="31">
        <f t="shared" si="44"/>
        <v>65.762435787967931</v>
      </c>
      <c r="G212" s="32">
        <f t="shared" si="48"/>
        <v>49</v>
      </c>
      <c r="H212" s="32">
        <f t="shared" si="48"/>
        <v>40115.619877000005</v>
      </c>
      <c r="I212" s="32">
        <f t="shared" si="45"/>
        <v>3</v>
      </c>
      <c r="J212" s="32">
        <f t="shared" si="45"/>
        <v>0.9</v>
      </c>
      <c r="K212" s="32">
        <f t="shared" si="45"/>
        <v>1.948</v>
      </c>
      <c r="L212" s="32">
        <f t="shared" si="45"/>
        <v>2.7105399999999999</v>
      </c>
      <c r="M212" s="31">
        <f t="shared" si="46"/>
        <v>-28.132401661661515</v>
      </c>
      <c r="N212" s="109">
        <f>D212/D214*100</f>
        <v>0.1952879735070594</v>
      </c>
    </row>
    <row r="213" spans="1:14" ht="14.25" thickBot="1">
      <c r="A213" s="251"/>
      <c r="B213" s="14" t="s">
        <v>30</v>
      </c>
      <c r="C213" s="32">
        <f t="shared" si="47"/>
        <v>3.532076</v>
      </c>
      <c r="D213" s="32">
        <f t="shared" si="47"/>
        <v>83.695588000000001</v>
      </c>
      <c r="E213" s="32">
        <f t="shared" si="47"/>
        <v>126.922585</v>
      </c>
      <c r="F213" s="31">
        <f t="shared" si="44"/>
        <v>-34.057765999644587</v>
      </c>
      <c r="G213" s="32">
        <f t="shared" si="48"/>
        <v>119</v>
      </c>
      <c r="H213" s="32">
        <f t="shared" si="48"/>
        <v>47507.572163999997</v>
      </c>
      <c r="I213" s="32">
        <f t="shared" si="45"/>
        <v>1</v>
      </c>
      <c r="J213" s="32">
        <f t="shared" si="45"/>
        <v>2.85</v>
      </c>
      <c r="K213" s="32">
        <f t="shared" si="45"/>
        <v>3.0828860000000002</v>
      </c>
      <c r="L213" s="32">
        <f t="shared" si="45"/>
        <v>92.605025999999995</v>
      </c>
      <c r="M213" s="31">
        <f t="shared" si="46"/>
        <v>-96.67093015016269</v>
      </c>
      <c r="N213" s="109">
        <f>D213/D214*100</f>
        <v>0.18030700233666735</v>
      </c>
    </row>
    <row r="214" spans="1:14" ht="14.25" thickBot="1">
      <c r="A214" s="271"/>
      <c r="B214" s="35" t="s">
        <v>31</v>
      </c>
      <c r="C214" s="36">
        <f t="shared" ref="C214:L214" si="49">C202+C204+C205+C206+C207+C208+C209+C210</f>
        <v>3650.37161397</v>
      </c>
      <c r="D214" s="36">
        <f t="shared" si="49"/>
        <v>46418.379161850004</v>
      </c>
      <c r="E214" s="36">
        <f>E202+E204+E205+E206+E207+E208+E209+E210</f>
        <v>40779.13569997</v>
      </c>
      <c r="F214" s="36">
        <f t="shared" si="44"/>
        <v>13.828746894908203</v>
      </c>
      <c r="G214" s="36">
        <f t="shared" si="49"/>
        <v>445471</v>
      </c>
      <c r="H214" s="36">
        <f t="shared" si="49"/>
        <v>62767095.945054017</v>
      </c>
      <c r="I214" s="36">
        <f t="shared" si="49"/>
        <v>71756</v>
      </c>
      <c r="J214" s="36">
        <f t="shared" si="49"/>
        <v>4466.095965999999</v>
      </c>
      <c r="K214" s="36">
        <f t="shared" si="49"/>
        <v>27837.196241999998</v>
      </c>
      <c r="L214" s="36">
        <f t="shared" si="49"/>
        <v>23077.705930999997</v>
      </c>
      <c r="M214" s="36">
        <f t="shared" si="46"/>
        <v>20.623758380622387</v>
      </c>
      <c r="N214" s="115">
        <f>D214/D214*100</f>
        <v>100</v>
      </c>
    </row>
    <row r="219" spans="1:14">
      <c r="A219" s="215" t="s">
        <v>126</v>
      </c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</row>
    <row r="220" spans="1:14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</row>
    <row r="221" spans="1:14" ht="14.25" thickBot="1">
      <c r="A221" s="250" t="str">
        <f>A3</f>
        <v>财字3号表                                             （2023年11月）                                           单位：万元</v>
      </c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</row>
    <row r="222" spans="1:14" ht="14.25" thickBot="1">
      <c r="A222" s="272" t="s">
        <v>2</v>
      </c>
      <c r="B222" s="37" t="s">
        <v>3</v>
      </c>
      <c r="C222" s="255" t="s">
        <v>4</v>
      </c>
      <c r="D222" s="255"/>
      <c r="E222" s="255"/>
      <c r="F222" s="256"/>
      <c r="G222" s="217" t="s">
        <v>5</v>
      </c>
      <c r="H222" s="256"/>
      <c r="I222" s="217" t="s">
        <v>6</v>
      </c>
      <c r="J222" s="257"/>
      <c r="K222" s="257"/>
      <c r="L222" s="257"/>
      <c r="M222" s="257"/>
      <c r="N222" s="276" t="s">
        <v>7</v>
      </c>
    </row>
    <row r="223" spans="1:14" ht="14.25" thickBot="1">
      <c r="A223" s="272"/>
      <c r="B223" s="24" t="s">
        <v>8</v>
      </c>
      <c r="C223" s="261" t="s">
        <v>9</v>
      </c>
      <c r="D223" s="261" t="s">
        <v>10</v>
      </c>
      <c r="E223" s="261" t="s">
        <v>11</v>
      </c>
      <c r="F223" s="197" t="s">
        <v>12</v>
      </c>
      <c r="G223" s="261" t="s">
        <v>13</v>
      </c>
      <c r="H223" s="218" t="s">
        <v>14</v>
      </c>
      <c r="I223" s="197" t="s">
        <v>13</v>
      </c>
      <c r="J223" s="258" t="s">
        <v>15</v>
      </c>
      <c r="K223" s="259"/>
      <c r="L223" s="260"/>
      <c r="M223" s="97" t="s">
        <v>12</v>
      </c>
      <c r="N223" s="277"/>
    </row>
    <row r="224" spans="1:14" ht="14.25" thickBot="1">
      <c r="A224" s="272"/>
      <c r="B224" s="38" t="s">
        <v>16</v>
      </c>
      <c r="C224" s="262"/>
      <c r="D224" s="262"/>
      <c r="E224" s="262"/>
      <c r="F224" s="200" t="s">
        <v>17</v>
      </c>
      <c r="G224" s="263"/>
      <c r="H224" s="218"/>
      <c r="I224" s="24" t="s">
        <v>18</v>
      </c>
      <c r="J224" s="198" t="s">
        <v>9</v>
      </c>
      <c r="K224" s="25" t="s">
        <v>10</v>
      </c>
      <c r="L224" s="198" t="s">
        <v>11</v>
      </c>
      <c r="M224" s="197" t="s">
        <v>17</v>
      </c>
      <c r="N224" s="116" t="s">
        <v>17</v>
      </c>
    </row>
    <row r="225" spans="1:14" ht="14.25" thickBot="1">
      <c r="A225" s="251"/>
      <c r="B225" s="197" t="s">
        <v>19</v>
      </c>
      <c r="C225" s="71">
        <v>461.85324600000001</v>
      </c>
      <c r="D225" s="71">
        <v>4810.6922199999999</v>
      </c>
      <c r="E225" s="71">
        <v>4149.9222760000002</v>
      </c>
      <c r="F225" s="31">
        <f t="shared" ref="F225:F232" si="50">(D225-E225)/E225*100</f>
        <v>15.922465531978547</v>
      </c>
      <c r="G225" s="75">
        <v>33682</v>
      </c>
      <c r="H225" s="75">
        <v>3571808.25</v>
      </c>
      <c r="I225" s="75">
        <v>3128</v>
      </c>
      <c r="J225" s="72">
        <v>249.666279</v>
      </c>
      <c r="K225" s="72">
        <v>2321.9573789999999</v>
      </c>
      <c r="L225" s="72">
        <v>1658.719353</v>
      </c>
      <c r="M225" s="31">
        <f t="shared" ref="M225:M232" si="51">(K225-L225)/L225*100</f>
        <v>39.984945301352617</v>
      </c>
      <c r="N225" s="109">
        <f t="shared" ref="N225:N233" si="52">D225/D394*100</f>
        <v>35.088481920482941</v>
      </c>
    </row>
    <row r="226" spans="1:14" ht="14.25" thickBot="1">
      <c r="A226" s="251"/>
      <c r="B226" s="197" t="s">
        <v>20</v>
      </c>
      <c r="C226" s="71">
        <v>155.676355</v>
      </c>
      <c r="D226" s="71">
        <v>1548.852151</v>
      </c>
      <c r="E226" s="71">
        <v>1397.890353</v>
      </c>
      <c r="F226" s="31">
        <f t="shared" si="50"/>
        <v>10.799258874347496</v>
      </c>
      <c r="G226" s="75">
        <v>20136</v>
      </c>
      <c r="H226" s="75">
        <v>402720</v>
      </c>
      <c r="I226" s="75">
        <v>1920</v>
      </c>
      <c r="J226" s="72">
        <v>92.170628000000093</v>
      </c>
      <c r="K226" s="72">
        <v>1026.492798</v>
      </c>
      <c r="L226" s="72">
        <v>667.328574</v>
      </c>
      <c r="M226" s="31">
        <f t="shared" si="51"/>
        <v>53.821196632889865</v>
      </c>
      <c r="N226" s="109">
        <f t="shared" si="52"/>
        <v>40.499809334243416</v>
      </c>
    </row>
    <row r="227" spans="1:14" ht="14.25" thickBot="1">
      <c r="A227" s="251"/>
      <c r="B227" s="197" t="s">
        <v>21</v>
      </c>
      <c r="C227" s="71">
        <v>7.9368889999999803</v>
      </c>
      <c r="D227" s="71">
        <v>190.21959799999999</v>
      </c>
      <c r="E227" s="71">
        <v>202.17886200000001</v>
      </c>
      <c r="F227" s="31">
        <f t="shared" si="50"/>
        <v>-5.91519008549965</v>
      </c>
      <c r="G227" s="75">
        <v>120</v>
      </c>
      <c r="H227" s="75">
        <v>142052.57999999999</v>
      </c>
      <c r="I227" s="75">
        <v>25</v>
      </c>
      <c r="J227" s="72">
        <v>0</v>
      </c>
      <c r="K227" s="72">
        <v>31.803348</v>
      </c>
      <c r="L227" s="72">
        <v>40.843899</v>
      </c>
      <c r="M227" s="31">
        <f t="shared" si="51"/>
        <v>-22.134397599994067</v>
      </c>
      <c r="N227" s="109">
        <f t="shared" si="52"/>
        <v>54.298349899003625</v>
      </c>
    </row>
    <row r="228" spans="1:14" ht="14.25" thickBot="1">
      <c r="A228" s="251"/>
      <c r="B228" s="197" t="s">
        <v>22</v>
      </c>
      <c r="C228" s="71">
        <v>26.076806999999999</v>
      </c>
      <c r="D228" s="71">
        <v>280.46159299999999</v>
      </c>
      <c r="E228" s="71">
        <v>148.42883399999999</v>
      </c>
      <c r="F228" s="31">
        <f t="shared" si="50"/>
        <v>88.953578251514116</v>
      </c>
      <c r="G228" s="75">
        <v>21483</v>
      </c>
      <c r="H228" s="75">
        <v>233582.23</v>
      </c>
      <c r="I228" s="75">
        <v>109</v>
      </c>
      <c r="J228" s="72">
        <v>0.78200000000000003</v>
      </c>
      <c r="K228" s="72">
        <v>20.385349999999999</v>
      </c>
      <c r="L228" s="72">
        <v>39.396099999999997</v>
      </c>
      <c r="M228" s="31">
        <f t="shared" si="51"/>
        <v>-48.255411068608311</v>
      </c>
      <c r="N228" s="109">
        <f t="shared" si="52"/>
        <v>58.164735332317662</v>
      </c>
    </row>
    <row r="229" spans="1:14" ht="14.25" thickBot="1">
      <c r="A229" s="251"/>
      <c r="B229" s="197" t="s">
        <v>23</v>
      </c>
      <c r="C229" s="71">
        <v>2.28113699999999</v>
      </c>
      <c r="D229" s="71">
        <v>42.521732999999998</v>
      </c>
      <c r="E229" s="71">
        <v>37.146501000000001</v>
      </c>
      <c r="F229" s="31">
        <f t="shared" si="50"/>
        <v>14.470358863678701</v>
      </c>
      <c r="G229" s="75">
        <v>211</v>
      </c>
      <c r="H229" s="75">
        <v>75469.95</v>
      </c>
      <c r="I229" s="75">
        <v>1</v>
      </c>
      <c r="J229" s="72"/>
      <c r="K229" s="72"/>
      <c r="L229" s="72"/>
      <c r="M229" s="31" t="e">
        <f t="shared" si="51"/>
        <v>#DIV/0!</v>
      </c>
      <c r="N229" s="109">
        <f t="shared" si="52"/>
        <v>58.450431957480177</v>
      </c>
    </row>
    <row r="230" spans="1:14" ht="14.25" thickBot="1">
      <c r="A230" s="251"/>
      <c r="B230" s="197" t="s">
        <v>24</v>
      </c>
      <c r="C230" s="71">
        <v>55.517492000000097</v>
      </c>
      <c r="D230" s="71">
        <v>652.38644699999998</v>
      </c>
      <c r="E230" s="71">
        <v>412.39744300000001</v>
      </c>
      <c r="F230" s="31">
        <f t="shared" si="50"/>
        <v>58.193620759185926</v>
      </c>
      <c r="G230" s="75">
        <v>7361</v>
      </c>
      <c r="H230" s="75">
        <v>1229424.92</v>
      </c>
      <c r="I230" s="75">
        <v>198</v>
      </c>
      <c r="J230" s="72">
        <v>38.594203999999998</v>
      </c>
      <c r="K230" s="72">
        <v>431.67984100000001</v>
      </c>
      <c r="L230" s="72">
        <v>287.47932600000001</v>
      </c>
      <c r="M230" s="31">
        <f t="shared" si="51"/>
        <v>50.160307875495711</v>
      </c>
      <c r="N230" s="109">
        <f t="shared" si="52"/>
        <v>46.492988843293439</v>
      </c>
    </row>
    <row r="231" spans="1:14" ht="14.25" thickBot="1">
      <c r="A231" s="251"/>
      <c r="B231" s="197" t="s">
        <v>25</v>
      </c>
      <c r="C231" s="71">
        <v>44.403200000000197</v>
      </c>
      <c r="D231" s="71">
        <v>2924.1886209999998</v>
      </c>
      <c r="E231" s="71">
        <v>2160.92841</v>
      </c>
      <c r="F231" s="31">
        <f t="shared" si="50"/>
        <v>35.320939253142583</v>
      </c>
      <c r="G231" s="75">
        <v>831</v>
      </c>
      <c r="H231" s="75">
        <v>134452.28</v>
      </c>
      <c r="I231" s="75">
        <v>2388</v>
      </c>
      <c r="J231" s="72">
        <v>533.13154299999997</v>
      </c>
      <c r="K231" s="72">
        <v>1647.02576</v>
      </c>
      <c r="L231" s="72">
        <v>914.36816099999999</v>
      </c>
      <c r="M231" s="31">
        <f t="shared" si="51"/>
        <v>80.127199332786049</v>
      </c>
      <c r="N231" s="109">
        <f t="shared" si="52"/>
        <v>42.679751747991702</v>
      </c>
    </row>
    <row r="232" spans="1:14" ht="14.25" thickBot="1">
      <c r="A232" s="251"/>
      <c r="B232" s="197" t="s">
        <v>26</v>
      </c>
      <c r="C232" s="71">
        <v>37.140669999999901</v>
      </c>
      <c r="D232" s="71">
        <v>631.68009400000005</v>
      </c>
      <c r="E232" s="71">
        <v>609.23059799999999</v>
      </c>
      <c r="F232" s="31">
        <f t="shared" si="50"/>
        <v>3.6848930558803068</v>
      </c>
      <c r="G232" s="75">
        <v>85203</v>
      </c>
      <c r="H232" s="75">
        <v>3797728.84</v>
      </c>
      <c r="I232" s="75">
        <v>1060</v>
      </c>
      <c r="J232" s="72">
        <v>16.000436000000001</v>
      </c>
      <c r="K232" s="72">
        <v>226.144204</v>
      </c>
      <c r="L232" s="72">
        <v>168.421235</v>
      </c>
      <c r="M232" s="31">
        <f t="shared" si="51"/>
        <v>34.272975732543472</v>
      </c>
      <c r="N232" s="109">
        <f t="shared" si="52"/>
        <v>36.460981462657507</v>
      </c>
    </row>
    <row r="233" spans="1:14" ht="14.25" thickBot="1">
      <c r="A233" s="251"/>
      <c r="B233" s="197" t="s">
        <v>27</v>
      </c>
      <c r="C233" s="11">
        <v>0</v>
      </c>
      <c r="D233" s="11">
        <v>11.59</v>
      </c>
      <c r="E233" s="11">
        <v>10.17502</v>
      </c>
      <c r="F233" s="31"/>
      <c r="G233" s="13">
        <v>10</v>
      </c>
      <c r="H233" s="13">
        <v>5104.8599999999997</v>
      </c>
      <c r="I233" s="13">
        <v>0</v>
      </c>
      <c r="J233" s="23"/>
      <c r="K233" s="23"/>
      <c r="L233" s="23"/>
      <c r="M233" s="31"/>
      <c r="N233" s="109">
        <f t="shared" si="52"/>
        <v>38.889802506576956</v>
      </c>
    </row>
    <row r="234" spans="1:14" ht="14.25" thickBot="1">
      <c r="A234" s="251"/>
      <c r="B234" s="14" t="s">
        <v>28</v>
      </c>
      <c r="C234" s="11">
        <v>0</v>
      </c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51"/>
      <c r="B235" s="14" t="s">
        <v>29</v>
      </c>
      <c r="C235" s="11">
        <v>0</v>
      </c>
      <c r="D235" s="11">
        <v>6.4619799999999996</v>
      </c>
      <c r="E235" s="11"/>
      <c r="F235" s="31"/>
      <c r="G235" s="13">
        <v>3</v>
      </c>
      <c r="H235" s="13">
        <v>2033.21</v>
      </c>
      <c r="I235" s="13">
        <v>0</v>
      </c>
      <c r="J235" s="23"/>
      <c r="K235" s="23"/>
      <c r="L235" s="23"/>
      <c r="M235" s="31"/>
      <c r="N235" s="109"/>
    </row>
    <row r="236" spans="1:14" ht="14.25" thickBot="1">
      <c r="A236" s="251"/>
      <c r="B236" s="14" t="s">
        <v>30</v>
      </c>
      <c r="C236" s="11">
        <v>0</v>
      </c>
      <c r="D236" s="11">
        <v>5.1256769999999996</v>
      </c>
      <c r="E236" s="11">
        <v>10.17502</v>
      </c>
      <c r="F236" s="31"/>
      <c r="G236" s="13">
        <v>7</v>
      </c>
      <c r="H236" s="13">
        <v>3071.65</v>
      </c>
      <c r="I236" s="13">
        <v>0</v>
      </c>
      <c r="J236" s="23"/>
      <c r="K236" s="23"/>
      <c r="L236" s="23"/>
      <c r="M236" s="31"/>
      <c r="N236" s="109">
        <f>D236/D405*100</f>
        <v>24.499656428740224</v>
      </c>
    </row>
    <row r="237" spans="1:14" ht="14.25" thickBot="1">
      <c r="A237" s="252"/>
      <c r="B237" s="15" t="s">
        <v>31</v>
      </c>
      <c r="C237" s="16">
        <f t="shared" ref="C237:L237" si="53">C225+C227+C228+C229+C230+C231+C232+C233</f>
        <v>635.2094410000002</v>
      </c>
      <c r="D237" s="16">
        <f t="shared" si="53"/>
        <v>9543.7403059999979</v>
      </c>
      <c r="E237" s="16">
        <f t="shared" si="53"/>
        <v>7730.4079439999996</v>
      </c>
      <c r="F237" s="16">
        <f>(D237-E237)/E237*100</f>
        <v>23.457136740208213</v>
      </c>
      <c r="G237" s="16">
        <f t="shared" si="53"/>
        <v>148901</v>
      </c>
      <c r="H237" s="16">
        <f t="shared" si="53"/>
        <v>9189623.9100000001</v>
      </c>
      <c r="I237" s="16">
        <f t="shared" si="53"/>
        <v>6909</v>
      </c>
      <c r="J237" s="16">
        <f t="shared" si="53"/>
        <v>838.17446199999995</v>
      </c>
      <c r="K237" s="16">
        <f t="shared" si="53"/>
        <v>4678.9958820000002</v>
      </c>
      <c r="L237" s="16">
        <f t="shared" si="53"/>
        <v>3109.2280739999997</v>
      </c>
      <c r="M237" s="16">
        <f t="shared" ref="M237:M239" si="54">(K237-L237)/L237*100</f>
        <v>50.487380489283481</v>
      </c>
      <c r="N237" s="110">
        <f>D237/D406*100</f>
        <v>38.744702479226618</v>
      </c>
    </row>
    <row r="238" spans="1:14" ht="15" thickTop="1" thickBot="1">
      <c r="A238" s="251" t="s">
        <v>32</v>
      </c>
      <c r="B238" s="197" t="s">
        <v>19</v>
      </c>
      <c r="C238" s="19">
        <v>166.025452</v>
      </c>
      <c r="D238" s="19">
        <v>1741.560526</v>
      </c>
      <c r="E238" s="19">
        <v>1593.104621</v>
      </c>
      <c r="F238" s="31">
        <f>(D238-E238)/E238*100</f>
        <v>9.3186538437641016</v>
      </c>
      <c r="G238" s="20">
        <v>13905</v>
      </c>
      <c r="H238" s="20">
        <v>1951938.5408000001</v>
      </c>
      <c r="I238" s="20">
        <v>1730</v>
      </c>
      <c r="J238" s="19">
        <v>41.645360999999902</v>
      </c>
      <c r="K238" s="20">
        <v>1136.5140919999999</v>
      </c>
      <c r="L238" s="20">
        <v>730.99224300000003</v>
      </c>
      <c r="M238" s="31">
        <f t="shared" si="54"/>
        <v>55.475533821772693</v>
      </c>
      <c r="N238" s="109">
        <f>D238/D394*100</f>
        <v>12.702686481567879</v>
      </c>
    </row>
    <row r="239" spans="1:14" ht="14.25" thickBot="1">
      <c r="A239" s="251"/>
      <c r="B239" s="197" t="s">
        <v>20</v>
      </c>
      <c r="C239" s="20">
        <v>57.961947000000002</v>
      </c>
      <c r="D239" s="20">
        <v>18.282615</v>
      </c>
      <c r="E239" s="20">
        <v>557.08519100000001</v>
      </c>
      <c r="F239" s="31">
        <f>(D239-E239)/E239*100</f>
        <v>-96.718165319171092</v>
      </c>
      <c r="G239" s="20">
        <v>7081</v>
      </c>
      <c r="H239" s="20">
        <v>141180</v>
      </c>
      <c r="I239" s="20">
        <v>840</v>
      </c>
      <c r="J239" s="20">
        <v>20.553194000000001</v>
      </c>
      <c r="K239" s="20">
        <v>382.08223800000002</v>
      </c>
      <c r="L239" s="20">
        <v>263.356944</v>
      </c>
      <c r="M239" s="31">
        <f t="shared" si="54"/>
        <v>45.081512640881805</v>
      </c>
      <c r="N239" s="109">
        <f>D239/D395*100</f>
        <v>0.4780588135241442</v>
      </c>
    </row>
    <row r="240" spans="1:14" ht="14.25" thickBot="1">
      <c r="A240" s="251"/>
      <c r="B240" s="197" t="s">
        <v>21</v>
      </c>
      <c r="C240" s="20"/>
      <c r="D240" s="20">
        <v>9.4585740000000005</v>
      </c>
      <c r="E240" s="20">
        <v>9.4890279999999994</v>
      </c>
      <c r="F240" s="31">
        <f>(D240-E240)/E240*100</f>
        <v>-0.32093908880866273</v>
      </c>
      <c r="G240" s="20">
        <v>9</v>
      </c>
      <c r="H240" s="20">
        <v>14642.010539999999</v>
      </c>
      <c r="I240" s="20"/>
      <c r="J240" s="20"/>
      <c r="K240" s="20"/>
      <c r="L240" s="20">
        <v>0.13</v>
      </c>
      <c r="M240" s="31"/>
      <c r="N240" s="109">
        <f>D240/D396*100</f>
        <v>2.6999581851582843</v>
      </c>
    </row>
    <row r="241" spans="1:14" ht="14.25" thickBot="1">
      <c r="A241" s="251"/>
      <c r="B241" s="197" t="s">
        <v>22</v>
      </c>
      <c r="C241" s="21">
        <v>12.155728999999999</v>
      </c>
      <c r="D241" s="21">
        <v>111.621574</v>
      </c>
      <c r="E241" s="20">
        <v>68.076892000000001</v>
      </c>
      <c r="F241" s="31">
        <f>(D241-E241)/E241*100</f>
        <v>63.963968860388029</v>
      </c>
      <c r="G241" s="20">
        <v>5433</v>
      </c>
      <c r="H241" s="20">
        <v>34350.5</v>
      </c>
      <c r="I241" s="20">
        <v>8</v>
      </c>
      <c r="J241" s="21"/>
      <c r="K241" s="20">
        <v>7.1929999999999996</v>
      </c>
      <c r="L241" s="20">
        <v>6.63605</v>
      </c>
      <c r="M241" s="31"/>
      <c r="N241" s="109">
        <f>D241/D397*100</f>
        <v>23.149120846242607</v>
      </c>
    </row>
    <row r="242" spans="1:14" ht="14.25" thickBot="1">
      <c r="A242" s="251"/>
      <c r="B242" s="197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51"/>
      <c r="B243" s="197" t="s">
        <v>24</v>
      </c>
      <c r="C243" s="20">
        <v>0.67887299999999995</v>
      </c>
      <c r="D243" s="20">
        <v>54.603662</v>
      </c>
      <c r="E243" s="20">
        <v>62.815494999999999</v>
      </c>
      <c r="F243" s="31">
        <f>(D243-E243)/E243*100</f>
        <v>-13.072941636454507</v>
      </c>
      <c r="G243" s="20">
        <v>5339</v>
      </c>
      <c r="H243" s="20">
        <v>24336.9</v>
      </c>
      <c r="I243" s="20">
        <v>3</v>
      </c>
      <c r="J243" s="20"/>
      <c r="K243" s="20">
        <v>4.3594290000000004</v>
      </c>
      <c r="L243" s="20">
        <v>0.43780000000000002</v>
      </c>
      <c r="M243" s="31">
        <f>(K243-L243)/L243*100</f>
        <v>895.75810872544537</v>
      </c>
      <c r="N243" s="109">
        <f>D243/D399*100</f>
        <v>3.8913859413283709</v>
      </c>
    </row>
    <row r="244" spans="1:14" ht="14.25" thickBot="1">
      <c r="A244" s="251"/>
      <c r="B244" s="197" t="s">
        <v>25</v>
      </c>
      <c r="C244" s="39"/>
      <c r="D244" s="39">
        <v>18.282615</v>
      </c>
      <c r="E244" s="22">
        <v>29.023</v>
      </c>
      <c r="F244" s="31"/>
      <c r="G244" s="22">
        <v>2</v>
      </c>
      <c r="H244" s="22">
        <v>890.50573999999995</v>
      </c>
      <c r="I244" s="22">
        <v>4</v>
      </c>
      <c r="J244" s="39"/>
      <c r="K244" s="22">
        <v>2.8</v>
      </c>
      <c r="L244" s="22">
        <v>2.8</v>
      </c>
      <c r="M244" s="31"/>
      <c r="N244" s="109">
        <f>D244/D400*100</f>
        <v>0.26684238626072859</v>
      </c>
    </row>
    <row r="245" spans="1:14" ht="14.25" thickBot="1">
      <c r="A245" s="251"/>
      <c r="B245" s="197" t="s">
        <v>26</v>
      </c>
      <c r="C245" s="20">
        <v>5.9</v>
      </c>
      <c r="D245" s="20">
        <v>134.47999999999999</v>
      </c>
      <c r="E245" s="20">
        <v>346.87</v>
      </c>
      <c r="F245" s="31">
        <f>(D245-E245)/E245*100</f>
        <v>-61.230432150373339</v>
      </c>
      <c r="G245" s="20">
        <v>39522</v>
      </c>
      <c r="H245" s="20">
        <v>3711908.13</v>
      </c>
      <c r="I245" s="20">
        <v>425</v>
      </c>
      <c r="J245" s="20">
        <v>10.523600999999999</v>
      </c>
      <c r="K245" s="20">
        <v>118.695379</v>
      </c>
      <c r="L245" s="20">
        <v>175.341962</v>
      </c>
      <c r="M245" s="31">
        <f>(K245-L245)/L245*100</f>
        <v>-32.306347182313374</v>
      </c>
      <c r="N245" s="109">
        <f>D245/D401*100</f>
        <v>7.7622721274135653</v>
      </c>
    </row>
    <row r="246" spans="1:14" ht="14.25" thickBot="1">
      <c r="A246" s="251"/>
      <c r="B246" s="197" t="s">
        <v>27</v>
      </c>
      <c r="C246" s="20"/>
      <c r="D246" s="20"/>
      <c r="E246" s="20">
        <v>6.8144489999999998</v>
      </c>
      <c r="F246" s="31"/>
      <c r="G246" s="20"/>
      <c r="H246" s="40"/>
      <c r="I246" s="20"/>
      <c r="J246" s="20"/>
      <c r="K246" s="20"/>
      <c r="L246" s="20"/>
      <c r="M246" s="31"/>
      <c r="N246" s="109"/>
    </row>
    <row r="247" spans="1:14" ht="14.25" thickBot="1">
      <c r="A247" s="251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51"/>
      <c r="B248" s="14" t="s">
        <v>29</v>
      </c>
      <c r="C248" s="40"/>
      <c r="D248" s="40"/>
      <c r="E248" s="40">
        <v>6.8144489999999998</v>
      </c>
      <c r="F248" s="31"/>
      <c r="G248" s="40"/>
      <c r="H248" s="40"/>
      <c r="I248" s="40"/>
      <c r="J248" s="40"/>
      <c r="K248" s="40"/>
      <c r="L248" s="40"/>
      <c r="M248" s="31"/>
      <c r="N248" s="109"/>
    </row>
    <row r="249" spans="1:14" ht="14.25" thickBot="1">
      <c r="A249" s="251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52"/>
      <c r="B250" s="15" t="s">
        <v>31</v>
      </c>
      <c r="C250" s="16">
        <f t="shared" ref="C250:L250" si="55">C238+C240+C241+C242+C243+C244+C245+C246</f>
        <v>184.76005400000003</v>
      </c>
      <c r="D250" s="16">
        <f t="shared" si="55"/>
        <v>2070.0069509999998</v>
      </c>
      <c r="E250" s="16">
        <f t="shared" si="55"/>
        <v>2116.1934849999998</v>
      </c>
      <c r="F250" s="16">
        <f>(D250-E250)/E250*100</f>
        <v>-2.1825288815686883</v>
      </c>
      <c r="G250" s="16">
        <f t="shared" si="55"/>
        <v>64210</v>
      </c>
      <c r="H250" s="16">
        <f t="shared" si="55"/>
        <v>5738066.58708</v>
      </c>
      <c r="I250" s="16">
        <f t="shared" si="55"/>
        <v>2170</v>
      </c>
      <c r="J250" s="16">
        <f t="shared" si="55"/>
        <v>52.168961999999901</v>
      </c>
      <c r="K250" s="16">
        <f t="shared" si="55"/>
        <v>1269.5618999999999</v>
      </c>
      <c r="L250" s="16">
        <f t="shared" si="55"/>
        <v>916.33805499999994</v>
      </c>
      <c r="M250" s="16">
        <f t="shared" ref="M250:M252" si="56">(K250-L250)/L250*100</f>
        <v>38.547329020401754</v>
      </c>
      <c r="N250" s="110">
        <f>D250/D406*100</f>
        <v>8.4036028721364531</v>
      </c>
    </row>
    <row r="251" spans="1:14" ht="15" thickTop="1" thickBot="1">
      <c r="A251" s="251" t="s">
        <v>97</v>
      </c>
      <c r="B251" s="197" t="s">
        <v>19</v>
      </c>
      <c r="C251" s="105">
        <v>284.259548</v>
      </c>
      <c r="D251" s="105">
        <v>2758.1798920000001</v>
      </c>
      <c r="E251" s="72">
        <v>2792.411106</v>
      </c>
      <c r="F251" s="31">
        <f>(D251-E251)/E251*100</f>
        <v>-1.225865844984213</v>
      </c>
      <c r="G251" s="72">
        <v>21066</v>
      </c>
      <c r="H251" s="72">
        <v>4469262.1075930074</v>
      </c>
      <c r="I251" s="72">
        <v>1116</v>
      </c>
      <c r="J251" s="72">
        <v>75</v>
      </c>
      <c r="K251" s="72">
        <v>1224</v>
      </c>
      <c r="L251" s="72">
        <v>1411</v>
      </c>
      <c r="M251" s="31">
        <f t="shared" si="56"/>
        <v>-13.253012048192772</v>
      </c>
      <c r="N251" s="109">
        <f>D251/D394*100</f>
        <v>20.117758702484942</v>
      </c>
    </row>
    <row r="252" spans="1:14" ht="14.25" thickBot="1">
      <c r="A252" s="251"/>
      <c r="B252" s="197" t="s">
        <v>20</v>
      </c>
      <c r="C252" s="105">
        <v>89.165838999999892</v>
      </c>
      <c r="D252" s="105">
        <v>887.82963499999994</v>
      </c>
      <c r="E252" s="72">
        <v>946.07280399999991</v>
      </c>
      <c r="F252" s="31">
        <f>(D252-E252)/E252*100</f>
        <v>-6.1563094038585193</v>
      </c>
      <c r="G252" s="72">
        <v>10526</v>
      </c>
      <c r="H252" s="72">
        <v>210520</v>
      </c>
      <c r="I252" s="72">
        <v>853</v>
      </c>
      <c r="J252" s="72">
        <v>32</v>
      </c>
      <c r="K252" s="72">
        <v>395</v>
      </c>
      <c r="L252" s="72">
        <v>456</v>
      </c>
      <c r="M252" s="31">
        <f t="shared" si="56"/>
        <v>-13.37719298245614</v>
      </c>
      <c r="N252" s="109">
        <f>D252/D395*100</f>
        <v>23.215211933286021</v>
      </c>
    </row>
    <row r="253" spans="1:14" ht="14.25" thickBot="1">
      <c r="A253" s="251"/>
      <c r="B253" s="197" t="s">
        <v>21</v>
      </c>
      <c r="C253" s="105">
        <v>0.43810399999999916</v>
      </c>
      <c r="D253" s="105">
        <v>30.145443</v>
      </c>
      <c r="E253" s="72">
        <v>38.137910000000005</v>
      </c>
      <c r="F253" s="31">
        <f>(D253-E253)/E253*100</f>
        <v>-20.956751431843024</v>
      </c>
      <c r="G253" s="72">
        <v>1119</v>
      </c>
      <c r="H253" s="72">
        <v>109607.16760299992</v>
      </c>
      <c r="I253" s="72">
        <v>3</v>
      </c>
      <c r="J253" s="72">
        <v>1</v>
      </c>
      <c r="K253" s="72">
        <v>2</v>
      </c>
      <c r="L253" s="72">
        <v>9</v>
      </c>
      <c r="M253" s="31"/>
      <c r="N253" s="109">
        <f>D253/D396*100</f>
        <v>8.605042956060025</v>
      </c>
    </row>
    <row r="254" spans="1:14" ht="14.25" thickBot="1">
      <c r="A254" s="251"/>
      <c r="B254" s="197" t="s">
        <v>22</v>
      </c>
      <c r="C254" s="105">
        <v>1.0095869999999927</v>
      </c>
      <c r="D254" s="105">
        <v>27.991223999999999</v>
      </c>
      <c r="E254" s="72">
        <v>35.079525000000004</v>
      </c>
      <c r="F254" s="31">
        <f>(D254-E254)/E254*100</f>
        <v>-20.206376796721177</v>
      </c>
      <c r="G254" s="72">
        <v>499</v>
      </c>
      <c r="H254" s="72">
        <v>27960</v>
      </c>
      <c r="I254" s="72">
        <v>24</v>
      </c>
      <c r="J254" s="72">
        <v>2</v>
      </c>
      <c r="K254" s="72">
        <v>7</v>
      </c>
      <c r="L254" s="72">
        <v>22</v>
      </c>
      <c r="M254" s="31">
        <f>(K254-L254)/L254*100</f>
        <v>-68.181818181818173</v>
      </c>
      <c r="N254" s="109">
        <f>D254/D397*100</f>
        <v>5.8050805394506115</v>
      </c>
    </row>
    <row r="255" spans="1:14" ht="14.25" thickBot="1">
      <c r="A255" s="251"/>
      <c r="B255" s="197" t="s">
        <v>23</v>
      </c>
      <c r="C255" s="105">
        <v>7.075599999999993E-2</v>
      </c>
      <c r="D255" s="105">
        <v>0.64359</v>
      </c>
      <c r="E255" s="72">
        <v>0</v>
      </c>
      <c r="F255" s="31"/>
      <c r="G255" s="72">
        <v>1</v>
      </c>
      <c r="H255" s="72">
        <v>550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51"/>
      <c r="B256" s="197" t="s">
        <v>24</v>
      </c>
      <c r="C256" s="105">
        <v>9.7891230000000178</v>
      </c>
      <c r="D256" s="105">
        <v>119.98985900000001</v>
      </c>
      <c r="E256" s="72">
        <v>67.961670999999996</v>
      </c>
      <c r="F256" s="31">
        <f>(D256-E256)/E256*100</f>
        <v>76.555192411322579</v>
      </c>
      <c r="G256" s="72">
        <v>113</v>
      </c>
      <c r="H256" s="72">
        <v>110512.10769999999</v>
      </c>
      <c r="I256" s="72">
        <v>12</v>
      </c>
      <c r="J256" s="72">
        <v>1</v>
      </c>
      <c r="K256" s="72">
        <v>34</v>
      </c>
      <c r="L256" s="72">
        <v>18</v>
      </c>
      <c r="M256" s="31">
        <f>(K256-L256)/L256*100</f>
        <v>88.888888888888886</v>
      </c>
      <c r="N256" s="109">
        <f>D256/D399*100</f>
        <v>8.5512002915587146</v>
      </c>
    </row>
    <row r="257" spans="1:14" ht="14.25" thickBot="1">
      <c r="A257" s="251"/>
      <c r="B257" s="197" t="s">
        <v>25</v>
      </c>
      <c r="C257" s="105">
        <v>0</v>
      </c>
      <c r="D257" s="105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51"/>
      <c r="B258" s="197" t="s">
        <v>26</v>
      </c>
      <c r="C258" s="105">
        <v>37.267460000000028</v>
      </c>
      <c r="D258" s="105">
        <v>372.12760799999984</v>
      </c>
      <c r="E258" s="72">
        <v>358.46170400000017</v>
      </c>
      <c r="F258" s="31">
        <f>(D258-E258)/E258*100</f>
        <v>3.8123748917958791</v>
      </c>
      <c r="G258" s="72">
        <v>12104</v>
      </c>
      <c r="H258" s="72">
        <v>8564023.3699999992</v>
      </c>
      <c r="I258" s="72">
        <v>7</v>
      </c>
      <c r="J258" s="72">
        <v>1.095</v>
      </c>
      <c r="K258" s="72">
        <v>1.095</v>
      </c>
      <c r="L258" s="72">
        <v>19.5</v>
      </c>
      <c r="M258" s="31">
        <f>(K258-L258)/L258*100</f>
        <v>-94.384615384615387</v>
      </c>
      <c r="N258" s="109">
        <f>D258/D401*100</f>
        <v>21.479444968913445</v>
      </c>
    </row>
    <row r="259" spans="1:14" ht="14.25" thickBot="1">
      <c r="A259" s="251"/>
      <c r="B259" s="197" t="s">
        <v>27</v>
      </c>
      <c r="C259" s="105">
        <v>0</v>
      </c>
      <c r="D259" s="105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51"/>
      <c r="B260" s="14" t="s">
        <v>28</v>
      </c>
      <c r="C260" s="105">
        <v>0</v>
      </c>
      <c r="D260" s="105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51"/>
      <c r="B261" s="14" t="s">
        <v>29</v>
      </c>
      <c r="C261" s="105">
        <v>0</v>
      </c>
      <c r="D261" s="105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51"/>
      <c r="B262" s="14" t="s">
        <v>30</v>
      </c>
      <c r="C262" s="105">
        <v>0</v>
      </c>
      <c r="D262" s="105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52"/>
      <c r="B263" s="15" t="s">
        <v>31</v>
      </c>
      <c r="C263" s="16">
        <f t="shared" ref="C263:L263" si="57">C251+C253+C254+C255+C256+C257+C258+C259</f>
        <v>332.83457800000008</v>
      </c>
      <c r="D263" s="16">
        <f t="shared" si="57"/>
        <v>3309.0776159999996</v>
      </c>
      <c r="E263" s="16">
        <f t="shared" si="57"/>
        <v>3292.0519160000003</v>
      </c>
      <c r="F263" s="16">
        <f>(D263-E263)/E263*100</f>
        <v>0.51717592657792189</v>
      </c>
      <c r="G263" s="16">
        <f t="shared" si="57"/>
        <v>34902</v>
      </c>
      <c r="H263" s="16">
        <f t="shared" si="57"/>
        <v>13281914.752896007</v>
      </c>
      <c r="I263" s="16">
        <f t="shared" si="57"/>
        <v>1162</v>
      </c>
      <c r="J263" s="16">
        <f t="shared" si="57"/>
        <v>80.094999999999999</v>
      </c>
      <c r="K263" s="16">
        <f t="shared" si="57"/>
        <v>1268.095</v>
      </c>
      <c r="L263" s="16">
        <f t="shared" si="57"/>
        <v>1479.5</v>
      </c>
      <c r="M263" s="16">
        <f t="shared" ref="M263:M265" si="58">(K263-L263)/L263*100</f>
        <v>-14.288948969246364</v>
      </c>
      <c r="N263" s="110">
        <f>D263/D406*100</f>
        <v>13.433855448894116</v>
      </c>
    </row>
    <row r="264" spans="1:14" ht="14.25" thickTop="1">
      <c r="A264" s="253" t="s">
        <v>98</v>
      </c>
      <c r="B264" s="18" t="s">
        <v>19</v>
      </c>
      <c r="C264" s="121">
        <v>79.991040999999996</v>
      </c>
      <c r="D264" s="121">
        <v>867.57822499999895</v>
      </c>
      <c r="E264" s="121">
        <v>696.32012499999996</v>
      </c>
      <c r="F264" s="111">
        <f>(D264-E264)/E264*100</f>
        <v>24.594736508584898</v>
      </c>
      <c r="G264" s="122">
        <v>3832</v>
      </c>
      <c r="H264" s="122">
        <v>386587.70765900001</v>
      </c>
      <c r="I264" s="122">
        <v>261</v>
      </c>
      <c r="J264" s="122">
        <v>66.685402999999994</v>
      </c>
      <c r="K264" s="122">
        <v>474.83953000000002</v>
      </c>
      <c r="L264" s="122">
        <v>255.96082100000001</v>
      </c>
      <c r="M264" s="111">
        <f t="shared" si="58"/>
        <v>85.512582802662607</v>
      </c>
      <c r="N264" s="112">
        <f t="shared" ref="N264:N272" si="59">D264/D394*100</f>
        <v>6.3279880462851867</v>
      </c>
    </row>
    <row r="265" spans="1:14">
      <c r="A265" s="267"/>
      <c r="B265" s="197" t="s">
        <v>20</v>
      </c>
      <c r="C265" s="122">
        <v>26.18121</v>
      </c>
      <c r="D265" s="122">
        <v>241.63233</v>
      </c>
      <c r="E265" s="122">
        <v>211.319739</v>
      </c>
      <c r="F265" s="31">
        <f>(D265-E265)/E265*100</f>
        <v>14.344420044925382</v>
      </c>
      <c r="G265" s="122">
        <v>1979</v>
      </c>
      <c r="H265" s="122">
        <v>39420</v>
      </c>
      <c r="I265" s="122">
        <v>123</v>
      </c>
      <c r="J265" s="122">
        <v>28.337985</v>
      </c>
      <c r="K265" s="122">
        <v>131.518529</v>
      </c>
      <c r="L265" s="122">
        <v>63.106969999999997</v>
      </c>
      <c r="M265" s="31">
        <f t="shared" si="58"/>
        <v>108.40571017749706</v>
      </c>
      <c r="N265" s="109">
        <f t="shared" si="59"/>
        <v>6.3182682011777027</v>
      </c>
    </row>
    <row r="266" spans="1:14">
      <c r="A266" s="267"/>
      <c r="B266" s="197" t="s">
        <v>21</v>
      </c>
      <c r="C266" s="122">
        <v>0</v>
      </c>
      <c r="D266" s="122">
        <v>79.530653000000001</v>
      </c>
      <c r="E266" s="122">
        <v>8.5438659999999995</v>
      </c>
      <c r="F266" s="31">
        <f>(D266-E266)/E266*100</f>
        <v>830.85089349481848</v>
      </c>
      <c r="G266" s="122">
        <v>29</v>
      </c>
      <c r="H266" s="122">
        <v>45674.477319999998</v>
      </c>
      <c r="I266" s="122">
        <v>0</v>
      </c>
      <c r="J266" s="122">
        <v>0</v>
      </c>
      <c r="K266" s="122">
        <v>0.15</v>
      </c>
      <c r="L266" s="122">
        <v>0.46550000000000002</v>
      </c>
      <c r="M266" s="31"/>
      <c r="N266" s="109">
        <f t="shared" si="59"/>
        <v>22.702094156934571</v>
      </c>
    </row>
    <row r="267" spans="1:14">
      <c r="A267" s="267"/>
      <c r="B267" s="197" t="s">
        <v>22</v>
      </c>
      <c r="C267" s="122">
        <v>9.4339999999999993E-2</v>
      </c>
      <c r="D267" s="122">
        <v>2.313215</v>
      </c>
      <c r="E267" s="122">
        <v>0.83019200000000004</v>
      </c>
      <c r="F267" s="31">
        <f>(D267-E267)/E267*100</f>
        <v>178.63614681904906</v>
      </c>
      <c r="G267" s="122">
        <v>94</v>
      </c>
      <c r="H267" s="122">
        <v>45168.4</v>
      </c>
      <c r="I267" s="122">
        <v>0</v>
      </c>
      <c r="J267" s="122">
        <v>0</v>
      </c>
      <c r="K267" s="122">
        <v>0.15</v>
      </c>
      <c r="L267" s="122">
        <v>0</v>
      </c>
      <c r="M267" s="31"/>
      <c r="N267" s="109">
        <f t="shared" si="59"/>
        <v>0.47973605513161011</v>
      </c>
    </row>
    <row r="268" spans="1:14">
      <c r="A268" s="267"/>
      <c r="B268" s="197" t="s">
        <v>23</v>
      </c>
      <c r="C268" s="122">
        <v>0</v>
      </c>
      <c r="D268" s="122">
        <v>2.3584999999999998E-2</v>
      </c>
      <c r="E268" s="122">
        <v>3.3019E-2</v>
      </c>
      <c r="F268" s="31"/>
      <c r="G268" s="122">
        <v>5</v>
      </c>
      <c r="H268" s="122">
        <v>2.5</v>
      </c>
      <c r="I268" s="122">
        <v>0</v>
      </c>
      <c r="J268" s="122">
        <v>0</v>
      </c>
      <c r="K268" s="122">
        <v>0</v>
      </c>
      <c r="L268" s="122">
        <v>0</v>
      </c>
      <c r="M268" s="31"/>
      <c r="N268" s="109">
        <f t="shared" si="59"/>
        <v>3.2419973045716879E-2</v>
      </c>
    </row>
    <row r="269" spans="1:14">
      <c r="A269" s="267"/>
      <c r="B269" s="197" t="s">
        <v>24</v>
      </c>
      <c r="C269" s="122">
        <v>4.0624520000000004</v>
      </c>
      <c r="D269" s="122">
        <v>50.501173000000001</v>
      </c>
      <c r="E269" s="122">
        <v>79.595196999999999</v>
      </c>
      <c r="F269" s="31">
        <f>(D269-E269)/E269*100</f>
        <v>-36.552486954709082</v>
      </c>
      <c r="G269" s="122">
        <v>140</v>
      </c>
      <c r="H269" s="122">
        <v>44969.318200000002</v>
      </c>
      <c r="I269" s="122">
        <v>10</v>
      </c>
      <c r="J269" s="122">
        <v>3.1418140000000001</v>
      </c>
      <c r="K269" s="122">
        <v>74.362634999999997</v>
      </c>
      <c r="L269" s="122">
        <v>73.680355000000006</v>
      </c>
      <c r="M269" s="31">
        <f>(K269-L269)/L269*100</f>
        <v>0.92599988151521728</v>
      </c>
      <c r="N269" s="109">
        <f t="shared" si="59"/>
        <v>3.599017857681265</v>
      </c>
    </row>
    <row r="270" spans="1:14">
      <c r="A270" s="267"/>
      <c r="B270" s="197" t="s">
        <v>25</v>
      </c>
      <c r="C270" s="124">
        <v>30.483409999999999</v>
      </c>
      <c r="D270" s="124">
        <v>2386.053226</v>
      </c>
      <c r="E270" s="124">
        <v>1822.9935800000001</v>
      </c>
      <c r="F270" s="31">
        <f>(D270-E270)/E270*100</f>
        <v>30.886540258688129</v>
      </c>
      <c r="G270" s="124">
        <v>397</v>
      </c>
      <c r="H270" s="124">
        <v>169343.39995299999</v>
      </c>
      <c r="I270" s="124">
        <v>333</v>
      </c>
      <c r="J270" s="124">
        <v>704.74844299999995</v>
      </c>
      <c r="K270" s="122">
        <v>1119.7954219999999</v>
      </c>
      <c r="L270" s="122">
        <v>261.92787499999997</v>
      </c>
      <c r="M270" s="31">
        <f>(K270-L270)/L270*100</f>
        <v>327.520523350178</v>
      </c>
      <c r="N270" s="109">
        <f t="shared" si="59"/>
        <v>34.82544135896039</v>
      </c>
    </row>
    <row r="271" spans="1:14">
      <c r="A271" s="267"/>
      <c r="B271" s="197" t="s">
        <v>26</v>
      </c>
      <c r="C271" s="122">
        <v>7.2346649999999997</v>
      </c>
      <c r="D271" s="122">
        <v>111.602058</v>
      </c>
      <c r="E271" s="122">
        <v>77.012423999999996</v>
      </c>
      <c r="F271" s="31">
        <f>(D271-E271)/E271*100</f>
        <v>44.914355636955413</v>
      </c>
      <c r="G271" s="122">
        <v>1478</v>
      </c>
      <c r="H271" s="122">
        <v>273529.74</v>
      </c>
      <c r="I271" s="122">
        <v>22</v>
      </c>
      <c r="J271" s="122">
        <v>12.742732999999999</v>
      </c>
      <c r="K271" s="122">
        <v>32.446350000000002</v>
      </c>
      <c r="L271" s="122">
        <v>11.883158</v>
      </c>
      <c r="M271" s="31">
        <f>(K271-L271)/L271*100</f>
        <v>173.04484212025119</v>
      </c>
      <c r="N271" s="109">
        <f t="shared" si="59"/>
        <v>6.4417425949984537</v>
      </c>
    </row>
    <row r="272" spans="1:14">
      <c r="A272" s="267"/>
      <c r="B272" s="197" t="s">
        <v>27</v>
      </c>
      <c r="C272" s="122">
        <v>0</v>
      </c>
      <c r="D272" s="122">
        <v>0</v>
      </c>
      <c r="E272" s="122">
        <v>1.2827789999999999</v>
      </c>
      <c r="F272" s="31"/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31"/>
      <c r="N272" s="109">
        <f t="shared" si="59"/>
        <v>0</v>
      </c>
    </row>
    <row r="273" spans="1:14">
      <c r="A273" s="267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>
        <v>0</v>
      </c>
      <c r="H273" s="123">
        <v>0</v>
      </c>
      <c r="I273" s="123">
        <v>0</v>
      </c>
      <c r="J273" s="123">
        <v>0</v>
      </c>
      <c r="K273" s="123">
        <v>0</v>
      </c>
      <c r="L273" s="123">
        <v>0</v>
      </c>
      <c r="M273" s="31"/>
      <c r="N273" s="109"/>
    </row>
    <row r="274" spans="1:14">
      <c r="A274" s="267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>
        <v>0</v>
      </c>
      <c r="H274" s="123">
        <v>0</v>
      </c>
      <c r="I274" s="123">
        <v>0</v>
      </c>
      <c r="J274" s="123">
        <v>0</v>
      </c>
      <c r="K274" s="123">
        <v>0</v>
      </c>
      <c r="L274" s="123">
        <v>0</v>
      </c>
      <c r="M274" s="31"/>
      <c r="N274" s="109"/>
    </row>
    <row r="275" spans="1:14">
      <c r="A275" s="267"/>
      <c r="B275" s="14" t="s">
        <v>30</v>
      </c>
      <c r="C275" s="123">
        <v>0</v>
      </c>
      <c r="D275" s="123">
        <v>0</v>
      </c>
      <c r="E275" s="123">
        <v>1.2827789999999999</v>
      </c>
      <c r="F275" s="31"/>
      <c r="G275" s="123">
        <v>0</v>
      </c>
      <c r="H275" s="123">
        <v>0</v>
      </c>
      <c r="I275" s="123">
        <v>0</v>
      </c>
      <c r="J275" s="123">
        <v>0</v>
      </c>
      <c r="K275" s="123">
        <v>0</v>
      </c>
      <c r="L275" s="123">
        <v>0</v>
      </c>
      <c r="M275" s="31"/>
      <c r="N275" s="109">
        <f>D275/D405*100</f>
        <v>0</v>
      </c>
    </row>
    <row r="276" spans="1:14" ht="14.25" thickBot="1">
      <c r="A276" s="249"/>
      <c r="B276" s="15" t="s">
        <v>31</v>
      </c>
      <c r="C276" s="16">
        <f t="shared" ref="C276:L276" si="60">C264+C266+C267+C268+C269+C270+C271+C272</f>
        <v>121.86590799999999</v>
      </c>
      <c r="D276" s="16">
        <f t="shared" si="60"/>
        <v>3497.6021349999987</v>
      </c>
      <c r="E276" s="16">
        <f t="shared" si="60"/>
        <v>2686.6111820000001</v>
      </c>
      <c r="F276" s="16">
        <f>(D276-E276)/E276*100</f>
        <v>30.186390886539478</v>
      </c>
      <c r="G276" s="16">
        <f t="shared" si="60"/>
        <v>5975</v>
      </c>
      <c r="H276" s="16">
        <f t="shared" si="60"/>
        <v>965275.54313200002</v>
      </c>
      <c r="I276" s="16">
        <f t="shared" si="60"/>
        <v>626</v>
      </c>
      <c r="J276" s="16">
        <f t="shared" si="60"/>
        <v>787.31839300000001</v>
      </c>
      <c r="K276" s="16">
        <f t="shared" si="60"/>
        <v>1701.743937</v>
      </c>
      <c r="L276" s="16">
        <f t="shared" si="60"/>
        <v>603.91770899999995</v>
      </c>
      <c r="M276" s="16">
        <f t="shared" ref="M276:M278" si="61">(K276-L276)/L276*100</f>
        <v>181.78407614803029</v>
      </c>
      <c r="N276" s="110">
        <f>D276/D406*100</f>
        <v>14.199208042792986</v>
      </c>
    </row>
    <row r="277" spans="1:14" ht="15" thickTop="1" thickBot="1">
      <c r="A277" s="251" t="s">
        <v>35</v>
      </c>
      <c r="B277" s="197" t="s">
        <v>19</v>
      </c>
      <c r="C277" s="67">
        <v>7.7280680000000004</v>
      </c>
      <c r="D277" s="67">
        <v>606.78848000000005</v>
      </c>
      <c r="E277" s="67">
        <v>135.25608199999999</v>
      </c>
      <c r="F277" s="31">
        <f>(D277-E277)/E277*100</f>
        <v>348.62195549919898</v>
      </c>
      <c r="G277" s="68">
        <v>2934</v>
      </c>
      <c r="H277" s="68">
        <v>467032.55618199997</v>
      </c>
      <c r="I277" s="68">
        <v>371</v>
      </c>
      <c r="J277" s="68">
        <v>28.815156999999999</v>
      </c>
      <c r="K277" s="68">
        <v>257.177255</v>
      </c>
      <c r="L277" s="68">
        <v>41.403348000000001</v>
      </c>
      <c r="M277" s="31">
        <f t="shared" si="61"/>
        <v>521.15086683328127</v>
      </c>
      <c r="N277" s="109">
        <f>D277/D394*100</f>
        <v>4.4258259802031832</v>
      </c>
    </row>
    <row r="278" spans="1:14" ht="14.25" thickBot="1">
      <c r="A278" s="251"/>
      <c r="B278" s="197" t="s">
        <v>20</v>
      </c>
      <c r="C278" s="68">
        <v>3.9943439999999999</v>
      </c>
      <c r="D278" s="68">
        <v>62.706609</v>
      </c>
      <c r="E278" s="68">
        <v>57.572802000000003</v>
      </c>
      <c r="F278" s="31">
        <f>(D278-E278)/E278*100</f>
        <v>8.917069903945265</v>
      </c>
      <c r="G278" s="68">
        <v>816</v>
      </c>
      <c r="H278" s="68">
        <v>16180</v>
      </c>
      <c r="I278" s="68">
        <v>72</v>
      </c>
      <c r="J278" s="68">
        <v>1.5512999999999999</v>
      </c>
      <c r="K278" s="68">
        <v>41.021943999999998</v>
      </c>
      <c r="L278" s="68">
        <v>24.759910000000001</v>
      </c>
      <c r="M278" s="31">
        <f t="shared" si="61"/>
        <v>65.678889785948314</v>
      </c>
      <c r="N278" s="109">
        <f>D278/D395*100</f>
        <v>1.6396695493868039</v>
      </c>
    </row>
    <row r="279" spans="1:14" ht="14.25" thickBot="1">
      <c r="A279" s="251"/>
      <c r="B279" s="197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51"/>
      <c r="B280" s="197" t="s">
        <v>22</v>
      </c>
      <c r="C280" s="68"/>
      <c r="D280" s="68"/>
      <c r="E280" s="68">
        <v>1.802055</v>
      </c>
      <c r="F280" s="31"/>
      <c r="G280" s="68"/>
      <c r="H280" s="68"/>
      <c r="I280" s="68"/>
      <c r="J280" s="68"/>
      <c r="K280" s="68"/>
      <c r="L280" s="68"/>
      <c r="M280" s="31"/>
      <c r="N280" s="109">
        <f>D280/D397*100</f>
        <v>0</v>
      </c>
    </row>
    <row r="281" spans="1:14" ht="14.25" thickBot="1">
      <c r="A281" s="251"/>
      <c r="B281" s="197" t="s">
        <v>23</v>
      </c>
      <c r="C281" s="68"/>
      <c r="D281" s="68">
        <v>0.116984</v>
      </c>
      <c r="E281" s="68"/>
      <c r="F281" s="31"/>
      <c r="G281" s="68">
        <v>22</v>
      </c>
      <c r="H281" s="68">
        <v>6.2</v>
      </c>
      <c r="I281" s="68"/>
      <c r="J281" s="68"/>
      <c r="K281" s="68"/>
      <c r="L281" s="68"/>
      <c r="M281" s="31"/>
      <c r="N281" s="109"/>
    </row>
    <row r="282" spans="1:14" ht="14.25" thickBot="1">
      <c r="A282" s="251"/>
      <c r="B282" s="197" t="s">
        <v>24</v>
      </c>
      <c r="C282" s="68"/>
      <c r="D282" s="68">
        <v>5.7733584999999996</v>
      </c>
      <c r="E282" s="68">
        <v>21.248182</v>
      </c>
      <c r="F282" s="31">
        <f>(D282-E282)/E282*100</f>
        <v>-72.828929552655381</v>
      </c>
      <c r="G282" s="68">
        <v>2</v>
      </c>
      <c r="H282" s="68">
        <v>20100</v>
      </c>
      <c r="I282" s="68">
        <v>2</v>
      </c>
      <c r="J282" s="68">
        <v>6</v>
      </c>
      <c r="K282" s="68">
        <v>9.7843350000000004</v>
      </c>
      <c r="L282" s="68">
        <v>1.3583259999999999</v>
      </c>
      <c r="M282" s="31"/>
      <c r="N282" s="109">
        <f>D282/D399*100</f>
        <v>0.41144431121027469</v>
      </c>
    </row>
    <row r="283" spans="1:14" ht="14.25" thickBot="1">
      <c r="A283" s="251"/>
      <c r="B283" s="197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51"/>
      <c r="B284" s="197" t="s">
        <v>26</v>
      </c>
      <c r="C284" s="68">
        <v>0.18884300000000001</v>
      </c>
      <c r="D284" s="68">
        <v>33.383569999999999</v>
      </c>
      <c r="E284" s="68">
        <v>17.14508</v>
      </c>
      <c r="F284" s="31">
        <f>(D284-E284)/E284*100</f>
        <v>94.712243979030703</v>
      </c>
      <c r="G284" s="68">
        <v>1773</v>
      </c>
      <c r="H284" s="68">
        <v>236067.84</v>
      </c>
      <c r="I284" s="68">
        <v>32</v>
      </c>
      <c r="J284" s="68">
        <v>1.0381149999999999</v>
      </c>
      <c r="K284" s="68">
        <v>6.9165840000000003</v>
      </c>
      <c r="L284" s="68">
        <v>2.609591</v>
      </c>
      <c r="M284" s="31">
        <f>(K284-L284)/L284*100</f>
        <v>165.04475222362433</v>
      </c>
      <c r="N284" s="109">
        <f>D284/D401*100</f>
        <v>1.9269211401290873</v>
      </c>
    </row>
    <row r="285" spans="1:14" ht="14.25" thickBot="1">
      <c r="A285" s="251"/>
      <c r="B285" s="197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51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51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51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52"/>
      <c r="B289" s="15" t="s">
        <v>31</v>
      </c>
      <c r="C289" s="16">
        <f t="shared" ref="C289:L289" si="62">C277+C279+C280+C281+C282+C283+C284+C285</f>
        <v>7.9169110000000007</v>
      </c>
      <c r="D289" s="16">
        <f t="shared" si="62"/>
        <v>646.06239249999999</v>
      </c>
      <c r="E289" s="16">
        <f t="shared" si="62"/>
        <v>175.45139899999998</v>
      </c>
      <c r="F289" s="16">
        <f t="shared" ref="F289:F295" si="63">(D289-E289)/E289*100</f>
        <v>268.22869249392534</v>
      </c>
      <c r="G289" s="16">
        <f t="shared" si="62"/>
        <v>4731</v>
      </c>
      <c r="H289" s="16">
        <f t="shared" si="62"/>
        <v>723206.59618200001</v>
      </c>
      <c r="I289" s="16">
        <f t="shared" si="62"/>
        <v>405</v>
      </c>
      <c r="J289" s="16">
        <f t="shared" si="62"/>
        <v>35.853271999999997</v>
      </c>
      <c r="K289" s="16">
        <f t="shared" si="62"/>
        <v>273.878174</v>
      </c>
      <c r="L289" s="16">
        <f t="shared" si="62"/>
        <v>45.371265000000001</v>
      </c>
      <c r="M289" s="16">
        <f t="shared" ref="M289:M292" si="64">(K289-L289)/L289*100</f>
        <v>503.6379501431137</v>
      </c>
      <c r="N289" s="110">
        <f>D289/D406*100</f>
        <v>2.6228181381562661</v>
      </c>
    </row>
    <row r="290" spans="1:14" ht="15" thickTop="1" thickBot="1">
      <c r="A290" s="253" t="s">
        <v>36</v>
      </c>
      <c r="B290" s="18" t="s">
        <v>19</v>
      </c>
      <c r="C290" s="32">
        <v>24.086507000000001</v>
      </c>
      <c r="D290" s="32">
        <v>239.713853</v>
      </c>
      <c r="E290" s="32">
        <v>157.72833</v>
      </c>
      <c r="F290" s="111">
        <f t="shared" si="63"/>
        <v>51.978945697326537</v>
      </c>
      <c r="G290" s="31">
        <v>1912</v>
      </c>
      <c r="H290" s="31">
        <v>216974.05384000001</v>
      </c>
      <c r="I290" s="33">
        <v>170</v>
      </c>
      <c r="J290" s="31">
        <v>2.210925</v>
      </c>
      <c r="K290" s="31">
        <v>96.782149000000004</v>
      </c>
      <c r="L290" s="31">
        <v>88.96508</v>
      </c>
      <c r="M290" s="111">
        <f t="shared" si="64"/>
        <v>8.7866711298410607</v>
      </c>
      <c r="N290" s="112">
        <f t="shared" ref="N290:N295" si="65">D290/D394*100</f>
        <v>1.7484376078168238</v>
      </c>
    </row>
    <row r="291" spans="1:14" ht="14.25" thickBot="1">
      <c r="A291" s="251"/>
      <c r="B291" s="197" t="s">
        <v>20</v>
      </c>
      <c r="C291" s="31">
        <v>9.226343</v>
      </c>
      <c r="D291" s="31">
        <v>97.471450000000004</v>
      </c>
      <c r="E291" s="31">
        <v>72.746232000000006</v>
      </c>
      <c r="F291" s="31">
        <f t="shared" si="63"/>
        <v>33.988314336335655</v>
      </c>
      <c r="G291" s="31">
        <v>1044</v>
      </c>
      <c r="H291" s="31">
        <v>20880</v>
      </c>
      <c r="I291" s="33">
        <v>104</v>
      </c>
      <c r="J291" s="31">
        <v>1.0847789999999999</v>
      </c>
      <c r="K291" s="31">
        <v>38.788035999999998</v>
      </c>
      <c r="L291" s="31">
        <v>39.552877000000002</v>
      </c>
      <c r="M291" s="31">
        <f t="shared" si="64"/>
        <v>-1.9337177419483393</v>
      </c>
      <c r="N291" s="109">
        <f t="shared" si="65"/>
        <v>2.5487101128300269</v>
      </c>
    </row>
    <row r="292" spans="1:14" ht="14.25" thickBot="1">
      <c r="A292" s="251"/>
      <c r="B292" s="197" t="s">
        <v>21</v>
      </c>
      <c r="C292" s="31">
        <v>1.0422880000000001</v>
      </c>
      <c r="D292" s="31">
        <v>2.2444600000000001</v>
      </c>
      <c r="E292" s="31">
        <v>3.8695930000000001</v>
      </c>
      <c r="F292" s="31">
        <f t="shared" si="63"/>
        <v>-41.997517568385092</v>
      </c>
      <c r="G292" s="31">
        <v>8</v>
      </c>
      <c r="H292" s="31">
        <v>3237.3281999999999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4"/>
        <v>#DIV/0!</v>
      </c>
      <c r="N292" s="109">
        <f t="shared" si="65"/>
        <v>0.64068306155456023</v>
      </c>
    </row>
    <row r="293" spans="1:14" ht="14.25" thickBot="1">
      <c r="A293" s="251"/>
      <c r="B293" s="197" t="s">
        <v>22</v>
      </c>
      <c r="C293" s="31">
        <v>0.185669</v>
      </c>
      <c r="D293" s="31">
        <v>1.23167</v>
      </c>
      <c r="E293" s="31">
        <v>0.53338200000000002</v>
      </c>
      <c r="F293" s="31">
        <f t="shared" si="63"/>
        <v>130.91705381883904</v>
      </c>
      <c r="G293" s="31">
        <v>192</v>
      </c>
      <c r="H293" s="31">
        <v>10607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65"/>
        <v>0.25543518740106314</v>
      </c>
    </row>
    <row r="294" spans="1:14" ht="14.25" thickBot="1">
      <c r="A294" s="251"/>
      <c r="B294" s="197" t="s">
        <v>23</v>
      </c>
      <c r="C294" s="31">
        <v>5.603796</v>
      </c>
      <c r="D294" s="31">
        <v>29.416152</v>
      </c>
      <c r="E294" s="31">
        <v>19.141808999999999</v>
      </c>
      <c r="F294" s="31">
        <f t="shared" si="63"/>
        <v>53.67487994473251</v>
      </c>
      <c r="G294" s="31">
        <v>326</v>
      </c>
      <c r="H294" s="31">
        <v>279416.90000000002</v>
      </c>
      <c r="I294" s="33">
        <v>2</v>
      </c>
      <c r="J294" s="31">
        <v>0.49369299999999999</v>
      </c>
      <c r="K294" s="31">
        <v>0.49369299999999999</v>
      </c>
      <c r="L294" s="31">
        <v>0</v>
      </c>
      <c r="M294" s="31"/>
      <c r="N294" s="109">
        <f t="shared" si="65"/>
        <v>40.435482507895301</v>
      </c>
    </row>
    <row r="295" spans="1:14" ht="14.25" thickBot="1">
      <c r="A295" s="251"/>
      <c r="B295" s="197" t="s">
        <v>24</v>
      </c>
      <c r="C295" s="31">
        <v>2.9688680000000001</v>
      </c>
      <c r="D295" s="31">
        <v>33.185535000000002</v>
      </c>
      <c r="E295" s="31">
        <v>5.2178690000000003</v>
      </c>
      <c r="F295" s="31">
        <f t="shared" si="63"/>
        <v>535.99785659624649</v>
      </c>
      <c r="G295" s="31">
        <v>60</v>
      </c>
      <c r="H295" s="31">
        <v>21083.652246000001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65"/>
        <v>2.3650011670363904</v>
      </c>
    </row>
    <row r="296" spans="1:14" ht="14.25" thickBot="1">
      <c r="A296" s="251"/>
      <c r="B296" s="197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51"/>
      <c r="B297" s="197" t="s">
        <v>26</v>
      </c>
      <c r="C297" s="31">
        <v>12.469583</v>
      </c>
      <c r="D297" s="31">
        <v>126.568324</v>
      </c>
      <c r="E297" s="31">
        <v>108.154836</v>
      </c>
      <c r="F297" s="31">
        <f>(D297-E297)/E297*100</f>
        <v>17.025117582352028</v>
      </c>
      <c r="G297" s="31">
        <v>2191</v>
      </c>
      <c r="H297" s="31">
        <v>570071.959776</v>
      </c>
      <c r="I297" s="33">
        <v>8309</v>
      </c>
      <c r="J297" s="31">
        <v>6.2608449999999998</v>
      </c>
      <c r="K297" s="31">
        <v>36.804892000000002</v>
      </c>
      <c r="L297" s="31">
        <v>36.091341</v>
      </c>
      <c r="M297" s="31">
        <f>(K297-L297)/L297*100</f>
        <v>1.9770697907844501</v>
      </c>
      <c r="N297" s="109">
        <f>D297/D401*100</f>
        <v>7.3056050981458158</v>
      </c>
    </row>
    <row r="298" spans="1:14" ht="14.25" thickBot="1">
      <c r="A298" s="251"/>
      <c r="B298" s="197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D298/D402*100</f>
        <v>0</v>
      </c>
    </row>
    <row r="299" spans="1:14" ht="14.25" thickBot="1">
      <c r="A299" s="251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51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51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52"/>
      <c r="B302" s="15" t="s">
        <v>31</v>
      </c>
      <c r="C302" s="16">
        <f t="shared" ref="C302:L302" si="66">C290+C292+C293+C294+C295+C296+C297+C298</f>
        <v>46.356710999999997</v>
      </c>
      <c r="D302" s="16">
        <f t="shared" si="66"/>
        <v>432.35999400000003</v>
      </c>
      <c r="E302" s="16">
        <f t="shared" si="66"/>
        <v>294.64581900000002</v>
      </c>
      <c r="F302" s="16">
        <f>(D302-E302)/E302*100</f>
        <v>46.738886527353039</v>
      </c>
      <c r="G302" s="16">
        <f t="shared" si="66"/>
        <v>4689</v>
      </c>
      <c r="H302" s="16">
        <f t="shared" si="66"/>
        <v>1101390.8940619999</v>
      </c>
      <c r="I302" s="16">
        <f t="shared" si="66"/>
        <v>8481</v>
      </c>
      <c r="J302" s="16">
        <f t="shared" si="66"/>
        <v>8.9654629999999997</v>
      </c>
      <c r="K302" s="16">
        <f t="shared" si="66"/>
        <v>134.08073400000001</v>
      </c>
      <c r="L302" s="16">
        <f t="shared" si="66"/>
        <v>125.056421</v>
      </c>
      <c r="M302" s="16">
        <f t="shared" ref="M302:M304" si="67">(K302-L302)/L302*100</f>
        <v>7.216193241289071</v>
      </c>
      <c r="N302" s="110">
        <f>D302/D406*100</f>
        <v>1.7552509597226471</v>
      </c>
    </row>
    <row r="303" spans="1:14" ht="14.25" thickTop="1">
      <c r="A303" s="267" t="s">
        <v>99</v>
      </c>
      <c r="B303" s="197" t="s">
        <v>19</v>
      </c>
      <c r="C303" s="28">
        <v>13.410641</v>
      </c>
      <c r="D303" s="28">
        <v>221.72778399999999</v>
      </c>
      <c r="E303" s="28">
        <v>302.407172</v>
      </c>
      <c r="F303" s="31">
        <f>(D303-E303)/E303*100</f>
        <v>-26.679059053533301</v>
      </c>
      <c r="G303" s="28">
        <v>2259</v>
      </c>
      <c r="H303" s="28">
        <v>272300.14536999998</v>
      </c>
      <c r="I303" s="28">
        <v>585</v>
      </c>
      <c r="J303" s="28">
        <v>31.037523999999991</v>
      </c>
      <c r="K303" s="28">
        <v>189.59332499999999</v>
      </c>
      <c r="L303" s="28">
        <v>104.981874</v>
      </c>
      <c r="M303" s="31">
        <f t="shared" si="67"/>
        <v>80.596247500782837</v>
      </c>
      <c r="N303" s="109">
        <f>D303/D394*100</f>
        <v>1.6172498643350637</v>
      </c>
    </row>
    <row r="304" spans="1:14">
      <c r="A304" s="267"/>
      <c r="B304" s="197" t="s">
        <v>20</v>
      </c>
      <c r="C304" s="28">
        <v>5.2394370000000006</v>
      </c>
      <c r="D304" s="28">
        <v>68.672484999999995</v>
      </c>
      <c r="E304" s="28">
        <v>143.144621</v>
      </c>
      <c r="F304" s="31">
        <f>(D304-E304)/E304*100</f>
        <v>-52.025801234962231</v>
      </c>
      <c r="G304" s="28">
        <v>835</v>
      </c>
      <c r="H304" s="28">
        <v>16700</v>
      </c>
      <c r="I304" s="28">
        <v>328</v>
      </c>
      <c r="J304" s="28">
        <v>21.132561999999993</v>
      </c>
      <c r="K304" s="28">
        <v>128.41027099999999</v>
      </c>
      <c r="L304" s="28">
        <v>61.625753000000003</v>
      </c>
      <c r="M304" s="31">
        <f t="shared" si="67"/>
        <v>108.37111880807362</v>
      </c>
      <c r="N304" s="109">
        <f>D304/D395*100</f>
        <v>1.7956669054648138</v>
      </c>
    </row>
    <row r="305" spans="1:14">
      <c r="A305" s="267"/>
      <c r="B305" s="197" t="s">
        <v>21</v>
      </c>
      <c r="C305" s="28">
        <v>0</v>
      </c>
      <c r="D305" s="28">
        <v>5.2001210000000002</v>
      </c>
      <c r="E305" s="28">
        <v>6.344849</v>
      </c>
      <c r="F305" s="31"/>
      <c r="G305" s="28">
        <v>7</v>
      </c>
      <c r="H305" s="28">
        <v>5292.0608000000002</v>
      </c>
      <c r="I305" s="28">
        <v>2</v>
      </c>
      <c r="J305" s="28"/>
      <c r="K305" s="28">
        <v>0.71020000000000005</v>
      </c>
      <c r="L305" s="31"/>
      <c r="M305" s="31"/>
      <c r="N305" s="109"/>
    </row>
    <row r="306" spans="1:14">
      <c r="A306" s="267"/>
      <c r="B306" s="197" t="s">
        <v>22</v>
      </c>
      <c r="C306" s="28">
        <v>0</v>
      </c>
      <c r="D306" s="28">
        <v>0</v>
      </c>
      <c r="E306" s="28">
        <v>5.5659999999999998E-3</v>
      </c>
      <c r="F306" s="31"/>
      <c r="G306" s="28">
        <v>0</v>
      </c>
      <c r="H306" s="28">
        <v>0</v>
      </c>
      <c r="I306" s="28">
        <v>0</v>
      </c>
      <c r="J306" s="28"/>
      <c r="K306" s="28">
        <v>0</v>
      </c>
      <c r="L306" s="31"/>
      <c r="M306" s="31"/>
      <c r="N306" s="109"/>
    </row>
    <row r="307" spans="1:14">
      <c r="A307" s="267"/>
      <c r="B307" s="197" t="s">
        <v>23</v>
      </c>
      <c r="C307" s="28">
        <v>0</v>
      </c>
      <c r="D307" s="28">
        <v>0</v>
      </c>
      <c r="E307" s="28">
        <v>0.37735799999999997</v>
      </c>
      <c r="F307" s="31"/>
      <c r="G307" s="28">
        <v>0</v>
      </c>
      <c r="H307" s="28">
        <v>0</v>
      </c>
      <c r="I307" s="28">
        <v>0</v>
      </c>
      <c r="J307" s="28"/>
      <c r="K307" s="28">
        <v>0</v>
      </c>
      <c r="L307" s="31"/>
      <c r="M307" s="31"/>
      <c r="N307" s="109"/>
    </row>
    <row r="308" spans="1:14">
      <c r="A308" s="267"/>
      <c r="B308" s="197" t="s">
        <v>24</v>
      </c>
      <c r="C308" s="28">
        <v>7.2179390000000003</v>
      </c>
      <c r="D308" s="28">
        <v>45.798127000000001</v>
      </c>
      <c r="E308" s="28">
        <v>22.207304999999998</v>
      </c>
      <c r="F308" s="31"/>
      <c r="G308" s="28">
        <v>392</v>
      </c>
      <c r="H308" s="28">
        <v>114602.7087</v>
      </c>
      <c r="I308" s="28">
        <v>5</v>
      </c>
      <c r="J308" s="28">
        <v>0</v>
      </c>
      <c r="K308" s="28">
        <v>10.650399999999999</v>
      </c>
      <c r="L308" s="31">
        <v>0.14069999999999999</v>
      </c>
      <c r="M308" s="31"/>
      <c r="N308" s="109">
        <f>D308/D399*100</f>
        <v>3.2638504638566421</v>
      </c>
    </row>
    <row r="309" spans="1:14">
      <c r="A309" s="267"/>
      <c r="B309" s="197" t="s">
        <v>25</v>
      </c>
      <c r="C309" s="28">
        <v>0</v>
      </c>
      <c r="D309" s="28">
        <v>0.04</v>
      </c>
      <c r="E309" s="28">
        <v>24.05</v>
      </c>
      <c r="F309" s="31"/>
      <c r="G309" s="28">
        <v>2</v>
      </c>
      <c r="H309" s="28">
        <v>0.8</v>
      </c>
      <c r="I309" s="28">
        <v>0</v>
      </c>
      <c r="J309" s="28">
        <v>0</v>
      </c>
      <c r="K309" s="28">
        <v>0</v>
      </c>
      <c r="L309" s="28"/>
      <c r="M309" s="31"/>
      <c r="N309" s="109"/>
    </row>
    <row r="310" spans="1:14">
      <c r="A310" s="267"/>
      <c r="B310" s="197" t="s">
        <v>26</v>
      </c>
      <c r="C310" s="28">
        <v>1.413924</v>
      </c>
      <c r="D310" s="28">
        <v>50.187232000000002</v>
      </c>
      <c r="E310" s="28">
        <v>48.438572999999998</v>
      </c>
      <c r="F310" s="31">
        <f>(D310-E310)/E310*100</f>
        <v>3.6100547388132251</v>
      </c>
      <c r="G310" s="28">
        <v>1773</v>
      </c>
      <c r="H310" s="28">
        <v>271331.23</v>
      </c>
      <c r="I310" s="28">
        <v>69</v>
      </c>
      <c r="J310" s="28">
        <v>0.86786899999999889</v>
      </c>
      <c r="K310" s="28">
        <v>11.718119</v>
      </c>
      <c r="L310" s="31">
        <v>37.211090000000006</v>
      </c>
      <c r="M310" s="31"/>
      <c r="N310" s="109">
        <f>D310/D401*100</f>
        <v>2.8968393226177733</v>
      </c>
    </row>
    <row r="311" spans="1:14">
      <c r="A311" s="267"/>
      <c r="B311" s="197" t="s">
        <v>27</v>
      </c>
      <c r="C311" s="28">
        <v>0</v>
      </c>
      <c r="D311" s="28">
        <v>1.4150940000000001</v>
      </c>
      <c r="E311" s="28">
        <v>19.188913999999997</v>
      </c>
      <c r="F311" s="31"/>
      <c r="G311" s="28">
        <v>1</v>
      </c>
      <c r="H311" s="28">
        <v>1000</v>
      </c>
      <c r="I311" s="28"/>
      <c r="J311" s="28"/>
      <c r="K311" s="28"/>
      <c r="L311" s="31"/>
      <c r="M311" s="31"/>
      <c r="N311" s="109"/>
    </row>
    <row r="312" spans="1:14">
      <c r="A312" s="267"/>
      <c r="B312" s="14" t="s">
        <v>28</v>
      </c>
      <c r="C312" s="31">
        <v>0</v>
      </c>
      <c r="D312" s="31">
        <v>0</v>
      </c>
      <c r="E312" s="31">
        <v>0</v>
      </c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9"/>
    </row>
    <row r="313" spans="1:14">
      <c r="A313" s="267"/>
      <c r="B313" s="14" t="s">
        <v>29</v>
      </c>
      <c r="C313" s="31">
        <v>0</v>
      </c>
      <c r="D313" s="31">
        <v>1.4150940000000001</v>
      </c>
      <c r="E313" s="31">
        <v>0.45283000000000001</v>
      </c>
      <c r="F313" s="31"/>
      <c r="G313" s="31">
        <v>1</v>
      </c>
      <c r="H313" s="31">
        <v>1000</v>
      </c>
      <c r="I313" s="31"/>
      <c r="J313" s="31"/>
      <c r="K313" s="31"/>
      <c r="L313" s="31"/>
      <c r="M313" s="31"/>
      <c r="N313" s="109"/>
    </row>
    <row r="314" spans="1:14">
      <c r="A314" s="267"/>
      <c r="B314" s="14" t="s">
        <v>30</v>
      </c>
      <c r="C314" s="31">
        <v>0</v>
      </c>
      <c r="D314" s="31">
        <v>0</v>
      </c>
      <c r="E314" s="31">
        <v>18.736083999999998</v>
      </c>
      <c r="F314" s="31"/>
      <c r="G314" s="31">
        <v>0</v>
      </c>
      <c r="H314" s="31">
        <v>0</v>
      </c>
      <c r="I314" s="31"/>
      <c r="J314" s="31"/>
      <c r="K314" s="31"/>
      <c r="L314" s="31"/>
      <c r="M314" s="31"/>
      <c r="N314" s="109"/>
    </row>
    <row r="315" spans="1:14" ht="14.25" thickBot="1">
      <c r="A315" s="249"/>
      <c r="B315" s="15" t="s">
        <v>31</v>
      </c>
      <c r="C315" s="16">
        <f t="shared" ref="C315:L315" si="68">C303+C305+C306+C307+C308+C309+C310+C311</f>
        <v>22.042504000000001</v>
      </c>
      <c r="D315" s="16">
        <f t="shared" si="68"/>
        <v>324.368358</v>
      </c>
      <c r="E315" s="16">
        <f t="shared" si="68"/>
        <v>423.01973700000008</v>
      </c>
      <c r="F315" s="16">
        <f>(D315-E315)/E315*100</f>
        <v>-23.320750870780305</v>
      </c>
      <c r="G315" s="16">
        <f t="shared" si="68"/>
        <v>4434</v>
      </c>
      <c r="H315" s="16">
        <f t="shared" si="68"/>
        <v>664526.94487000001</v>
      </c>
      <c r="I315" s="16">
        <f t="shared" si="68"/>
        <v>661</v>
      </c>
      <c r="J315" s="16">
        <f t="shared" si="68"/>
        <v>31.905392999999989</v>
      </c>
      <c r="K315" s="16">
        <f t="shared" si="68"/>
        <v>212.67204399999997</v>
      </c>
      <c r="L315" s="16">
        <f t="shared" si="68"/>
        <v>142.333664</v>
      </c>
      <c r="M315" s="16">
        <f t="shared" ref="M315:M317" si="69">(K315-L315)/L315*100</f>
        <v>49.417950766727941</v>
      </c>
      <c r="N315" s="110">
        <f>D315/D406*100</f>
        <v>1.3168375418266824</v>
      </c>
    </row>
    <row r="316" spans="1:14" ht="14.25" thickTop="1">
      <c r="A316" s="267" t="s">
        <v>40</v>
      </c>
      <c r="B316" s="197" t="s">
        <v>19</v>
      </c>
      <c r="C316" s="34">
        <v>55.925684999999994</v>
      </c>
      <c r="D316" s="34">
        <v>528.11773300000004</v>
      </c>
      <c r="E316" s="34">
        <v>574.23193800000001</v>
      </c>
      <c r="F316" s="34">
        <f>(D316-E316)/E316*100</f>
        <v>-8.0305886782633067</v>
      </c>
      <c r="G316" s="34">
        <v>4539</v>
      </c>
      <c r="H316" s="34">
        <v>483083.56272600003</v>
      </c>
      <c r="I316" s="31">
        <v>453</v>
      </c>
      <c r="J316" s="34">
        <v>16.62</v>
      </c>
      <c r="K316" s="34">
        <v>508.58</v>
      </c>
      <c r="L316" s="34">
        <v>256.14</v>
      </c>
      <c r="M316" s="31">
        <f t="shared" si="69"/>
        <v>98.555477473256815</v>
      </c>
      <c r="N316" s="109">
        <f>D316/D394*100</f>
        <v>3.8520131155380675</v>
      </c>
    </row>
    <row r="317" spans="1:14">
      <c r="A317" s="267"/>
      <c r="B317" s="197" t="s">
        <v>20</v>
      </c>
      <c r="C317" s="34">
        <v>23.085796999999999</v>
      </c>
      <c r="D317" s="34">
        <v>197.41182800000001</v>
      </c>
      <c r="E317" s="34">
        <v>203.48905400000001</v>
      </c>
      <c r="F317" s="31">
        <f>(D317-E317)/E317*100</f>
        <v>-2.9865124833692507</v>
      </c>
      <c r="G317" s="34">
        <v>2408</v>
      </c>
      <c r="H317" s="34">
        <v>48160</v>
      </c>
      <c r="I317" s="31">
        <v>240</v>
      </c>
      <c r="J317" s="34">
        <v>8.5</v>
      </c>
      <c r="K317" s="34">
        <v>179.93</v>
      </c>
      <c r="L317" s="34">
        <v>103.45</v>
      </c>
      <c r="M317" s="31">
        <f t="shared" si="69"/>
        <v>73.929434509424837</v>
      </c>
      <c r="N317" s="109">
        <f>D317/D395*100</f>
        <v>5.1619784297439093</v>
      </c>
    </row>
    <row r="318" spans="1:14">
      <c r="A318" s="267"/>
      <c r="B318" s="197" t="s">
        <v>21</v>
      </c>
      <c r="C318" s="34">
        <v>4.0849859999999998</v>
      </c>
      <c r="D318" s="34">
        <v>14.063942000000001</v>
      </c>
      <c r="E318" s="34">
        <v>15.119807999999999</v>
      </c>
      <c r="F318" s="31">
        <f>(D318-E318)/E318*100</f>
        <v>-6.9833294179396876</v>
      </c>
      <c r="G318" s="34">
        <v>10</v>
      </c>
      <c r="H318" s="34">
        <v>65366.074565999996</v>
      </c>
      <c r="I318" s="31">
        <v>2</v>
      </c>
      <c r="J318" s="34"/>
      <c r="K318" s="34">
        <v>3.6</v>
      </c>
      <c r="L318" s="34">
        <v>1.59</v>
      </c>
      <c r="M318" s="31"/>
      <c r="N318" s="109">
        <f>D318/D396*100</f>
        <v>4.0145644912744114</v>
      </c>
    </row>
    <row r="319" spans="1:14">
      <c r="A319" s="267"/>
      <c r="B319" s="197" t="s">
        <v>22</v>
      </c>
      <c r="C319" s="34">
        <v>2.2956560000000001</v>
      </c>
      <c r="D319" s="34">
        <v>34.130134999999996</v>
      </c>
      <c r="E319" s="34">
        <v>37.671640000000004</v>
      </c>
      <c r="F319" s="31">
        <f>(D319-E319)/E319*100</f>
        <v>-9.4009844009976931</v>
      </c>
      <c r="G319" s="34">
        <v>946</v>
      </c>
      <c r="H319" s="34">
        <v>43632.42</v>
      </c>
      <c r="I319" s="31">
        <v>43</v>
      </c>
      <c r="J319" s="34">
        <v>0.94</v>
      </c>
      <c r="K319" s="34">
        <v>7.93</v>
      </c>
      <c r="L319" s="34">
        <v>13.3</v>
      </c>
      <c r="M319" s="31">
        <f>(K319-L319)/L319*100</f>
        <v>-40.375939849624068</v>
      </c>
      <c r="N319" s="109">
        <f>D319/D397*100</f>
        <v>7.0782250357227028</v>
      </c>
    </row>
    <row r="320" spans="1:14">
      <c r="A320" s="267"/>
      <c r="B320" s="197" t="s">
        <v>23</v>
      </c>
      <c r="C320" s="34">
        <v>2.8300000000000001E-3</v>
      </c>
      <c r="D320" s="34">
        <v>1.5188E-2</v>
      </c>
      <c r="E320" s="34">
        <v>3.1566139999999998</v>
      </c>
      <c r="F320" s="31"/>
      <c r="G320" s="34">
        <v>5</v>
      </c>
      <c r="H320" s="34">
        <v>0.55000000000000004</v>
      </c>
      <c r="I320" s="31">
        <v>1</v>
      </c>
      <c r="J320" s="34"/>
      <c r="K320" s="34"/>
      <c r="L320" s="34"/>
      <c r="M320" s="31"/>
      <c r="N320" s="109"/>
    </row>
    <row r="321" spans="1:14">
      <c r="A321" s="267"/>
      <c r="B321" s="197" t="s">
        <v>24</v>
      </c>
      <c r="C321" s="34">
        <v>5.6979239999999995</v>
      </c>
      <c r="D321" s="34">
        <v>117.80598000000001</v>
      </c>
      <c r="E321" s="34">
        <v>117.181715</v>
      </c>
      <c r="F321" s="31">
        <f>(D321-E321)/E321*100</f>
        <v>0.53273243184741603</v>
      </c>
      <c r="G321" s="34">
        <v>104</v>
      </c>
      <c r="H321" s="34">
        <v>99297.979699999996</v>
      </c>
      <c r="I321" s="31">
        <v>226</v>
      </c>
      <c r="J321" s="34">
        <v>6.12</v>
      </c>
      <c r="K321" s="34">
        <v>66.87</v>
      </c>
      <c r="L321" s="34">
        <v>42.64</v>
      </c>
      <c r="M321" s="31"/>
      <c r="N321" s="109">
        <f>D321/D399*100</f>
        <v>8.3955639161419473</v>
      </c>
    </row>
    <row r="322" spans="1:14">
      <c r="A322" s="267"/>
      <c r="B322" s="197" t="s">
        <v>25</v>
      </c>
      <c r="C322" s="34">
        <v>0</v>
      </c>
      <c r="D322" s="34">
        <v>52.141399999999997</v>
      </c>
      <c r="E322" s="34">
        <v>30.593</v>
      </c>
      <c r="F322" s="31"/>
      <c r="G322" s="34">
        <v>9</v>
      </c>
      <c r="H322" s="34">
        <v>2050.62</v>
      </c>
      <c r="I322" s="31"/>
      <c r="J322" s="34"/>
      <c r="K322" s="34"/>
      <c r="L322" s="34"/>
      <c r="M322" s="31"/>
      <c r="N322" s="109">
        <f>D322/D400*100</f>
        <v>0.76102546593991904</v>
      </c>
    </row>
    <row r="323" spans="1:14">
      <c r="A323" s="267"/>
      <c r="B323" s="197" t="s">
        <v>26</v>
      </c>
      <c r="C323" s="34">
        <v>7.7601259999999996</v>
      </c>
      <c r="D323" s="34">
        <v>101.389926</v>
      </c>
      <c r="E323" s="34">
        <v>99.488091999999995</v>
      </c>
      <c r="F323" s="31">
        <f>(D323-E323)/E323*100</f>
        <v>1.9116197343497232</v>
      </c>
      <c r="G323" s="34">
        <v>1774</v>
      </c>
      <c r="H323" s="34">
        <v>420193.74800000002</v>
      </c>
      <c r="I323" s="31">
        <v>105</v>
      </c>
      <c r="J323" s="34">
        <v>1.52</v>
      </c>
      <c r="K323" s="34">
        <v>33.14</v>
      </c>
      <c r="L323" s="34">
        <v>21.62</v>
      </c>
      <c r="M323" s="31">
        <f>(K323-L323)/L323*100</f>
        <v>53.283996299722482</v>
      </c>
      <c r="N323" s="109">
        <f>D323/D401*100</f>
        <v>5.8522917652463109</v>
      </c>
    </row>
    <row r="324" spans="1:14">
      <c r="A324" s="267"/>
      <c r="B324" s="197" t="s">
        <v>27</v>
      </c>
      <c r="C324" s="34">
        <v>0.38999600000000001</v>
      </c>
      <c r="D324" s="34">
        <v>8.8525700000000001</v>
      </c>
      <c r="E324" s="31">
        <v>6.4576399999999996</v>
      </c>
      <c r="F324" s="31">
        <f>(D324-E324)/E324*100</f>
        <v>37.086768540829169</v>
      </c>
      <c r="G324" s="34">
        <v>9</v>
      </c>
      <c r="H324" s="34">
        <v>1211.723845</v>
      </c>
      <c r="I324" s="31"/>
      <c r="J324" s="31"/>
      <c r="K324" s="31"/>
      <c r="L324" s="31"/>
      <c r="M324" s="31"/>
      <c r="N324" s="109">
        <f>D324/D402*100</f>
        <v>29.704460653636577</v>
      </c>
    </row>
    <row r="325" spans="1:14">
      <c r="A325" s="267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67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9"/>
    </row>
    <row r="327" spans="1:14">
      <c r="A327" s="267"/>
      <c r="B327" s="14" t="s">
        <v>30</v>
      </c>
      <c r="C327" s="31">
        <v>0</v>
      </c>
      <c r="D327" s="31">
        <v>7.9805000000000001</v>
      </c>
      <c r="E327" s="31">
        <v>5.9651889999999996</v>
      </c>
      <c r="F327" s="31"/>
      <c r="G327" s="31">
        <v>3</v>
      </c>
      <c r="H327" s="31">
        <v>244.14384500000003</v>
      </c>
      <c r="I327" s="31"/>
      <c r="J327" s="31"/>
      <c r="K327" s="31"/>
      <c r="L327" s="31"/>
      <c r="M327" s="31"/>
      <c r="N327" s="109"/>
    </row>
    <row r="328" spans="1:14" ht="14.25" thickBot="1">
      <c r="A328" s="249"/>
      <c r="B328" s="15" t="s">
        <v>31</v>
      </c>
      <c r="C328" s="16">
        <f t="shared" ref="C328:L328" si="70">C316+C318+C319+C320+C321+C322+C323+C324</f>
        <v>76.157202999999996</v>
      </c>
      <c r="D328" s="16">
        <f t="shared" si="70"/>
        <v>856.51687399999992</v>
      </c>
      <c r="E328" s="16">
        <f t="shared" si="70"/>
        <v>883.90044699999987</v>
      </c>
      <c r="F328" s="16">
        <f>(D328-E328)/E328*100</f>
        <v>-3.0980381436553293</v>
      </c>
      <c r="G328" s="16">
        <f t="shared" si="70"/>
        <v>7396</v>
      </c>
      <c r="H328" s="16">
        <f t="shared" si="70"/>
        <v>1114836.6788369999</v>
      </c>
      <c r="I328" s="16">
        <f t="shared" si="70"/>
        <v>830</v>
      </c>
      <c r="J328" s="16">
        <f t="shared" si="70"/>
        <v>25.200000000000003</v>
      </c>
      <c r="K328" s="16">
        <f t="shared" si="70"/>
        <v>620.11999999999989</v>
      </c>
      <c r="L328" s="16">
        <f t="shared" si="70"/>
        <v>335.28999999999996</v>
      </c>
      <c r="M328" s="16">
        <f t="shared" ref="M328:M330" si="71">(K328-L328)/L328*100</f>
        <v>84.950341495421867</v>
      </c>
      <c r="N328" s="110">
        <f>D328/D406*100</f>
        <v>3.4771997547653339</v>
      </c>
    </row>
    <row r="329" spans="1:14" ht="14.25" thickTop="1">
      <c r="A329" s="267" t="s">
        <v>41</v>
      </c>
      <c r="B329" s="197" t="s">
        <v>19</v>
      </c>
      <c r="C329" s="71">
        <v>22.66</v>
      </c>
      <c r="D329" s="106">
        <v>341.82</v>
      </c>
      <c r="E329" s="106">
        <v>304.33999999999997</v>
      </c>
      <c r="F329" s="111">
        <f>(D329-E329)/E329*100</f>
        <v>12.315173818755348</v>
      </c>
      <c r="G329" s="72">
        <v>3973</v>
      </c>
      <c r="H329" s="72">
        <v>210144.4</v>
      </c>
      <c r="I329" s="72">
        <v>354</v>
      </c>
      <c r="J329" s="72">
        <v>13.26</v>
      </c>
      <c r="K329" s="107">
        <v>142.29</v>
      </c>
      <c r="L329" s="107">
        <v>116.96</v>
      </c>
      <c r="M329" s="34">
        <f t="shared" si="71"/>
        <v>21.656976744186046</v>
      </c>
      <c r="N329" s="109">
        <f>D329/D394*100</f>
        <v>2.4931848352708541</v>
      </c>
    </row>
    <row r="330" spans="1:14">
      <c r="A330" s="267"/>
      <c r="B330" s="197" t="s">
        <v>20</v>
      </c>
      <c r="C330" s="72">
        <v>11.3</v>
      </c>
      <c r="D330" s="107">
        <v>162.97999999999999</v>
      </c>
      <c r="E330" s="107">
        <v>147.15</v>
      </c>
      <c r="F330" s="117">
        <f>(D330-E330)/E330*100</f>
        <v>10.75773020727148</v>
      </c>
      <c r="G330" s="72">
        <v>1506</v>
      </c>
      <c r="H330" s="72">
        <v>26880</v>
      </c>
      <c r="I330" s="72">
        <v>199</v>
      </c>
      <c r="J330" s="72">
        <v>8.16</v>
      </c>
      <c r="K330" s="107">
        <v>87.98</v>
      </c>
      <c r="L330" s="107">
        <v>67.239999999999995</v>
      </c>
      <c r="M330" s="31">
        <f t="shared" si="71"/>
        <v>30.844735276621076</v>
      </c>
      <c r="N330" s="109">
        <f>D330/D395*100</f>
        <v>4.2616455812346876</v>
      </c>
    </row>
    <row r="331" spans="1:14">
      <c r="A331" s="267"/>
      <c r="B331" s="197" t="s">
        <v>21</v>
      </c>
      <c r="C331" s="72"/>
      <c r="D331" s="107">
        <v>16.399999999999999</v>
      </c>
      <c r="E331" s="107">
        <v>10.14</v>
      </c>
      <c r="F331" s="31"/>
      <c r="G331" s="72">
        <v>1</v>
      </c>
      <c r="H331" s="72">
        <v>12066</v>
      </c>
      <c r="I331" s="72"/>
      <c r="J331" s="72"/>
      <c r="K331" s="72"/>
      <c r="L331" s="107"/>
      <c r="M331" s="31"/>
      <c r="N331" s="109"/>
    </row>
    <row r="332" spans="1:14">
      <c r="A332" s="267"/>
      <c r="B332" s="197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67"/>
      <c r="B333" s="197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67"/>
      <c r="B334" s="197" t="s">
        <v>24</v>
      </c>
      <c r="C334" s="72"/>
      <c r="D334" s="107">
        <v>0.24</v>
      </c>
      <c r="E334" s="107">
        <v>2.74</v>
      </c>
      <c r="F334" s="117">
        <f>(D334-E334)/E334*100</f>
        <v>-91.240875912408754</v>
      </c>
      <c r="G334" s="72">
        <v>2</v>
      </c>
      <c r="H334" s="72">
        <v>205.1</v>
      </c>
      <c r="I334" s="72">
        <v>1</v>
      </c>
      <c r="J334" s="72"/>
      <c r="K334" s="72">
        <v>27.66</v>
      </c>
      <c r="L334" s="107">
        <v>1.1100000000000001</v>
      </c>
      <c r="M334" s="31">
        <f>(K334-L334)/L334*100</f>
        <v>2391.8918918918916</v>
      </c>
      <c r="N334" s="109">
        <f>D334/D399*100</f>
        <v>1.7103846000636531E-2</v>
      </c>
    </row>
    <row r="335" spans="1:14">
      <c r="A335" s="267"/>
      <c r="B335" s="197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38"/>
      <c r="M335" s="31"/>
      <c r="N335" s="109"/>
    </row>
    <row r="336" spans="1:14">
      <c r="A336" s="267"/>
      <c r="B336" s="197" t="s">
        <v>26</v>
      </c>
      <c r="C336" s="72">
        <v>0.64</v>
      </c>
      <c r="D336" s="107">
        <v>34.82</v>
      </c>
      <c r="E336" s="107">
        <v>46.64</v>
      </c>
      <c r="F336" s="117">
        <f>(D336-E336)/E336*100</f>
        <v>-25.343053173241852</v>
      </c>
      <c r="G336" s="72">
        <v>327</v>
      </c>
      <c r="H336" s="72">
        <v>29811.42</v>
      </c>
      <c r="I336" s="72">
        <v>34</v>
      </c>
      <c r="J336" s="72">
        <v>1.07</v>
      </c>
      <c r="K336" s="107">
        <v>8.27</v>
      </c>
      <c r="L336" s="107">
        <v>5.9</v>
      </c>
      <c r="M336" s="31">
        <f>(K336-L336)/L336*100</f>
        <v>40.169491525423709</v>
      </c>
      <c r="N336" s="109">
        <f>D336/D401*100</f>
        <v>2.0098328039599966</v>
      </c>
    </row>
    <row r="337" spans="1:14">
      <c r="A337" s="267"/>
      <c r="B337" s="197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67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31"/>
      <c r="M338" s="31"/>
      <c r="N338" s="109"/>
    </row>
    <row r="339" spans="1:14">
      <c r="A339" s="267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31"/>
      <c r="M339" s="31"/>
      <c r="N339" s="109"/>
    </row>
    <row r="340" spans="1:14">
      <c r="A340" s="267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31"/>
      <c r="M340" s="31"/>
      <c r="N340" s="109"/>
    </row>
    <row r="341" spans="1:14" ht="14.25" thickBot="1">
      <c r="A341" s="249"/>
      <c r="B341" s="15" t="s">
        <v>31</v>
      </c>
      <c r="C341" s="16">
        <f t="shared" ref="C341:L341" si="72">C329+C331+C332+C333+C334+C335+C336+C337</f>
        <v>23.3</v>
      </c>
      <c r="D341" s="16">
        <f t="shared" si="72"/>
        <v>393.28</v>
      </c>
      <c r="E341" s="16">
        <f t="shared" si="72"/>
        <v>363.85999999999996</v>
      </c>
      <c r="F341" s="16">
        <f>(D341-E341)/E341*100</f>
        <v>8.0855274006486066</v>
      </c>
      <c r="G341" s="16">
        <f t="shared" si="72"/>
        <v>4303</v>
      </c>
      <c r="H341" s="16">
        <f t="shared" si="72"/>
        <v>252226.91999999998</v>
      </c>
      <c r="I341" s="16">
        <f t="shared" si="72"/>
        <v>389</v>
      </c>
      <c r="J341" s="16">
        <f t="shared" si="72"/>
        <v>14.33</v>
      </c>
      <c r="K341" s="16">
        <f t="shared" si="72"/>
        <v>178.22</v>
      </c>
      <c r="L341" s="16">
        <f t="shared" si="72"/>
        <v>123.97</v>
      </c>
      <c r="M341" s="16">
        <f t="shared" ref="M341:M343" si="73">(K341-L341)/L341*100</f>
        <v>43.76058723884811</v>
      </c>
      <c r="N341" s="110">
        <f>D341/D406*100</f>
        <v>1.5965979901455047</v>
      </c>
    </row>
    <row r="342" spans="1:14" ht="14.25" thickTop="1">
      <c r="A342" s="253" t="s">
        <v>67</v>
      </c>
      <c r="B342" s="18" t="s">
        <v>19</v>
      </c>
      <c r="C342" s="32">
        <v>74.439025999999998</v>
      </c>
      <c r="D342" s="32">
        <v>744.83445200000006</v>
      </c>
      <c r="E342" s="32">
        <v>571.61919899999998</v>
      </c>
      <c r="F342" s="111">
        <f>(D342-E342)/E342*100</f>
        <v>30.302560393882093</v>
      </c>
      <c r="G342" s="31">
        <v>6034</v>
      </c>
      <c r="H342" s="31">
        <v>611866.14332999999</v>
      </c>
      <c r="I342" s="31">
        <v>664</v>
      </c>
      <c r="J342" s="34">
        <v>14.011207000000001</v>
      </c>
      <c r="K342" s="31">
        <v>184.64273600000001</v>
      </c>
      <c r="L342" s="31">
        <v>160.27447799999999</v>
      </c>
      <c r="M342" s="111">
        <f t="shared" si="73"/>
        <v>15.204078842796187</v>
      </c>
      <c r="N342" s="112">
        <f>D342/D394*100</f>
        <v>5.4327130083484789</v>
      </c>
    </row>
    <row r="343" spans="1:14">
      <c r="A343" s="267"/>
      <c r="B343" s="197" t="s">
        <v>20</v>
      </c>
      <c r="C343" s="32">
        <v>25.508592</v>
      </c>
      <c r="D343" s="32">
        <v>263.43325199999998</v>
      </c>
      <c r="E343" s="31">
        <v>223.96642499999999</v>
      </c>
      <c r="F343" s="31">
        <f>(D343-E343)/E343*100</f>
        <v>17.621760493788297</v>
      </c>
      <c r="G343" s="31">
        <v>3071</v>
      </c>
      <c r="H343" s="31">
        <v>61420</v>
      </c>
      <c r="I343" s="31">
        <v>317</v>
      </c>
      <c r="J343" s="34">
        <v>9.4078420000000005</v>
      </c>
      <c r="K343" s="31">
        <v>76.044409999999999</v>
      </c>
      <c r="L343" s="31">
        <v>84.703627999999995</v>
      </c>
      <c r="M343" s="31">
        <f t="shared" si="73"/>
        <v>-10.222959989387935</v>
      </c>
      <c r="N343" s="109">
        <f>D343/D395*100</f>
        <v>6.888324667665259</v>
      </c>
    </row>
    <row r="344" spans="1:14">
      <c r="A344" s="267"/>
      <c r="B344" s="197" t="s">
        <v>21</v>
      </c>
      <c r="C344" s="32">
        <v>0</v>
      </c>
      <c r="D344" s="32">
        <v>1.122077</v>
      </c>
      <c r="E344" s="31">
        <v>0.17452899999999999</v>
      </c>
      <c r="F344" s="31">
        <f>(D344-E344)/E344*100</f>
        <v>542.91722292570296</v>
      </c>
      <c r="G344" s="31">
        <v>18</v>
      </c>
      <c r="H344" s="31">
        <v>1458.785077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D344/D396*100</f>
        <v>0.32029785679404232</v>
      </c>
    </row>
    <row r="345" spans="1:14">
      <c r="A345" s="267"/>
      <c r="B345" s="197" t="s">
        <v>22</v>
      </c>
      <c r="C345" s="32">
        <v>1.500848</v>
      </c>
      <c r="D345" s="32">
        <v>7.8138540000000001</v>
      </c>
      <c r="E345" s="31">
        <v>-4.1226399999999996</v>
      </c>
      <c r="F345" s="31">
        <f>(D345-E345)/E345*100</f>
        <v>-289.53520074515365</v>
      </c>
      <c r="G345" s="31">
        <v>212</v>
      </c>
      <c r="H345" s="31">
        <v>54799.441623999999</v>
      </c>
      <c r="I345" s="31">
        <v>1</v>
      </c>
      <c r="J345" s="34">
        <v>0</v>
      </c>
      <c r="K345" s="31">
        <v>0</v>
      </c>
      <c r="L345" s="31">
        <v>0.06</v>
      </c>
      <c r="M345" s="31"/>
      <c r="N345" s="109">
        <f>D345/D397*100</f>
        <v>1.6205097638284174</v>
      </c>
    </row>
    <row r="346" spans="1:14">
      <c r="A346" s="267"/>
      <c r="B346" s="197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67"/>
      <c r="B347" s="197" t="s">
        <v>24</v>
      </c>
      <c r="C347" s="32">
        <v>3.54641599999999</v>
      </c>
      <c r="D347" s="32">
        <v>161.42152899999999</v>
      </c>
      <c r="E347" s="31">
        <v>136.634838</v>
      </c>
      <c r="F347" s="31">
        <f>(D347-E347)/E347*100</f>
        <v>18.140828036843715</v>
      </c>
      <c r="G347" s="31">
        <v>302</v>
      </c>
      <c r="H347" s="31">
        <v>298504.59739000001</v>
      </c>
      <c r="I347" s="31">
        <v>15</v>
      </c>
      <c r="J347" s="34">
        <v>3.1900000000000303E-2</v>
      </c>
      <c r="K347" s="31">
        <v>63.057400000000001</v>
      </c>
      <c r="L347" s="31">
        <v>4.0865</v>
      </c>
      <c r="M347" s="31"/>
      <c r="N347" s="109">
        <f>D347/D399*100</f>
        <v>11.50387072168035</v>
      </c>
    </row>
    <row r="348" spans="1:14">
      <c r="A348" s="267"/>
      <c r="B348" s="197" t="s">
        <v>25</v>
      </c>
      <c r="C348" s="32">
        <v>0</v>
      </c>
      <c r="D348" s="32">
        <v>0</v>
      </c>
      <c r="E348" s="33">
        <v>9.0525000000000002</v>
      </c>
      <c r="F348" s="31"/>
      <c r="G348" s="31">
        <v>0</v>
      </c>
      <c r="H348" s="31">
        <v>0</v>
      </c>
      <c r="I348" s="31">
        <v>2</v>
      </c>
      <c r="J348" s="34">
        <v>0</v>
      </c>
      <c r="K348" s="31">
        <v>2.8220000000000001</v>
      </c>
      <c r="L348" s="33">
        <v>7.8</v>
      </c>
      <c r="M348" s="31"/>
      <c r="N348" s="109"/>
    </row>
    <row r="349" spans="1:14">
      <c r="A349" s="267"/>
      <c r="B349" s="197" t="s">
        <v>26</v>
      </c>
      <c r="C349" s="32">
        <v>8.8374459999999999</v>
      </c>
      <c r="D349" s="32">
        <v>93.566179000000005</v>
      </c>
      <c r="E349" s="31">
        <v>64.195356000000004</v>
      </c>
      <c r="F349" s="31">
        <f>(D349-E349)/E349*100</f>
        <v>45.752255038510889</v>
      </c>
      <c r="G349" s="31">
        <v>3106</v>
      </c>
      <c r="H349" s="31">
        <v>569057.51080000005</v>
      </c>
      <c r="I349" s="31">
        <v>32745</v>
      </c>
      <c r="J349" s="34">
        <v>1.5136810000000001</v>
      </c>
      <c r="K349" s="31">
        <v>27.650544</v>
      </c>
      <c r="L349" s="31">
        <v>13.274759</v>
      </c>
      <c r="M349" s="31">
        <f>(K349-L349)/L349*100</f>
        <v>108.29413174280604</v>
      </c>
      <c r="N349" s="109">
        <f>D349/D401*100</f>
        <v>5.4007000544340311</v>
      </c>
    </row>
    <row r="350" spans="1:14">
      <c r="A350" s="267"/>
      <c r="B350" s="197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D350/D402*100</f>
        <v>0</v>
      </c>
    </row>
    <row r="351" spans="1:14">
      <c r="A351" s="267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67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67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49"/>
      <c r="B354" s="15" t="s">
        <v>31</v>
      </c>
      <c r="C354" s="16">
        <f t="shared" ref="C354:L354" si="74">C342+C344+C345+C346+C347+C348+C349+C350</f>
        <v>88.323735999999997</v>
      </c>
      <c r="D354" s="16">
        <f t="shared" si="74"/>
        <v>1008.758091</v>
      </c>
      <c r="E354" s="16">
        <f t="shared" si="74"/>
        <v>777.55378199999996</v>
      </c>
      <c r="F354" s="16">
        <f>(D354-E354)/E354*100</f>
        <v>29.734831770132153</v>
      </c>
      <c r="G354" s="16">
        <f t="shared" si="74"/>
        <v>9672</v>
      </c>
      <c r="H354" s="16">
        <f t="shared" si="74"/>
        <v>1535686.4782210002</v>
      </c>
      <c r="I354" s="16">
        <f t="shared" si="74"/>
        <v>33427</v>
      </c>
      <c r="J354" s="16">
        <f t="shared" si="74"/>
        <v>15.556788000000001</v>
      </c>
      <c r="K354" s="16">
        <f t="shared" si="74"/>
        <v>278.17268000000001</v>
      </c>
      <c r="L354" s="16">
        <f t="shared" si="74"/>
        <v>185.49573699999999</v>
      </c>
      <c r="M354" s="16">
        <f t="shared" ref="M354:M356" si="75">(K354-L354)/L354*100</f>
        <v>49.961764350412011</v>
      </c>
      <c r="N354" s="110">
        <f>D354/D406*100</f>
        <v>4.0952531037266491</v>
      </c>
    </row>
    <row r="355" spans="1:14" ht="15" thickTop="1" thickBot="1">
      <c r="A355" s="253" t="s">
        <v>43</v>
      </c>
      <c r="B355" s="18" t="s">
        <v>19</v>
      </c>
      <c r="C355" s="94">
        <v>7.78</v>
      </c>
      <c r="D355" s="94">
        <v>99.43</v>
      </c>
      <c r="E355" s="94">
        <v>104.4</v>
      </c>
      <c r="F355" s="111">
        <f>(D355-E355)/E355*100</f>
        <v>-4.7605363984674316</v>
      </c>
      <c r="G355" s="95">
        <v>962</v>
      </c>
      <c r="H355" s="95">
        <v>92393.98</v>
      </c>
      <c r="I355" s="95">
        <v>87</v>
      </c>
      <c r="J355" s="95">
        <v>0.34</v>
      </c>
      <c r="K355" s="95">
        <v>22.79</v>
      </c>
      <c r="L355" s="95">
        <v>18.329999999999998</v>
      </c>
      <c r="M355" s="111">
        <f t="shared" si="75"/>
        <v>24.331696672122209</v>
      </c>
      <c r="N355" s="112">
        <f>D355/D394*100</f>
        <v>0.72522780460763281</v>
      </c>
    </row>
    <row r="356" spans="1:14" ht="14.25" thickBot="1">
      <c r="A356" s="251"/>
      <c r="B356" s="197" t="s">
        <v>20</v>
      </c>
      <c r="C356" s="95">
        <v>2.84</v>
      </c>
      <c r="D356" s="95">
        <v>39.49</v>
      </c>
      <c r="E356" s="95">
        <v>41.95</v>
      </c>
      <c r="F356" s="31">
        <f>(D356-E356)/E356*100</f>
        <v>-5.8641239570917776</v>
      </c>
      <c r="G356" s="95">
        <v>517</v>
      </c>
      <c r="H356" s="95">
        <v>10340</v>
      </c>
      <c r="I356" s="95">
        <v>43</v>
      </c>
      <c r="J356" s="95">
        <v>0.34</v>
      </c>
      <c r="K356" s="95">
        <v>17.100000000000001</v>
      </c>
      <c r="L356" s="95">
        <v>4</v>
      </c>
      <c r="M356" s="31">
        <f t="shared" si="75"/>
        <v>327.50000000000006</v>
      </c>
      <c r="N356" s="109">
        <f>D356/D395*100</f>
        <v>1.0325953123264071</v>
      </c>
    </row>
    <row r="357" spans="1:14" ht="14.25" thickBot="1">
      <c r="A357" s="251"/>
      <c r="B357" s="197" t="s">
        <v>21</v>
      </c>
      <c r="C357" s="95"/>
      <c r="D357" s="95">
        <v>1.74</v>
      </c>
      <c r="E357" s="95">
        <v>0.74</v>
      </c>
      <c r="F357" s="31">
        <f>(D357-E357)/E357*100</f>
        <v>135.13513513513513</v>
      </c>
      <c r="G357" s="95">
        <v>2</v>
      </c>
      <c r="H357" s="95">
        <v>1226.46</v>
      </c>
      <c r="I357" s="95"/>
      <c r="J357" s="95"/>
      <c r="K357" s="95"/>
      <c r="L357" s="95"/>
      <c r="M357" s="31"/>
      <c r="N357" s="109">
        <f>D357/D396*100</f>
        <v>0.49668451525308299</v>
      </c>
    </row>
    <row r="358" spans="1:14" ht="14.25" thickBot="1">
      <c r="A358" s="251"/>
      <c r="B358" s="197" t="s">
        <v>22</v>
      </c>
      <c r="C358" s="95"/>
      <c r="D358" s="95"/>
      <c r="E358" s="95">
        <v>1.4999999999999999E-2</v>
      </c>
      <c r="F358" s="31">
        <f>(D358-E358)/E358*100</f>
        <v>-100</v>
      </c>
      <c r="G358" s="95"/>
      <c r="H358" s="95"/>
      <c r="I358" s="95"/>
      <c r="J358" s="95"/>
      <c r="K358" s="95"/>
      <c r="L358" s="95"/>
      <c r="M358" s="31"/>
      <c r="N358" s="109">
        <f>D358/D397*100</f>
        <v>0</v>
      </c>
    </row>
    <row r="359" spans="1:14" ht="14.25" thickBot="1">
      <c r="A359" s="251"/>
      <c r="B359" s="197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51"/>
      <c r="B360" s="197" t="s">
        <v>24</v>
      </c>
      <c r="C360" s="95">
        <v>8.0000000000000002E-3</v>
      </c>
      <c r="D360" s="95">
        <v>0.89</v>
      </c>
      <c r="E360" s="95">
        <v>0.73</v>
      </c>
      <c r="F360" s="31">
        <f>(D360-E360)/E360*100</f>
        <v>21.917808219178088</v>
      </c>
      <c r="G360" s="95">
        <v>1</v>
      </c>
      <c r="H360" s="95">
        <v>1154.56</v>
      </c>
      <c r="I360" s="95">
        <v>2</v>
      </c>
      <c r="J360" s="95"/>
      <c r="K360" s="95">
        <v>0.44</v>
      </c>
      <c r="L360" s="95">
        <v>1.19</v>
      </c>
      <c r="M360" s="31">
        <f>(K360-L360)/L360*100</f>
        <v>-63.02521008403361</v>
      </c>
      <c r="N360" s="109">
        <f>D360/D399*100</f>
        <v>6.3426762252360477E-2</v>
      </c>
    </row>
    <row r="361" spans="1:14" ht="14.25" thickBot="1">
      <c r="A361" s="251"/>
      <c r="B361" s="197" t="s">
        <v>25</v>
      </c>
      <c r="C361" s="95">
        <v>7.95</v>
      </c>
      <c r="D361" s="95">
        <v>1470.76</v>
      </c>
      <c r="E361" s="95">
        <v>1267.1400000000001</v>
      </c>
      <c r="F361" s="31">
        <f>(D361-E361)/E361*100</f>
        <v>16.06925832978202</v>
      </c>
      <c r="G361" s="95">
        <v>230</v>
      </c>
      <c r="H361" s="95">
        <v>26337.94</v>
      </c>
      <c r="I361" s="95">
        <v>554</v>
      </c>
      <c r="J361" s="95">
        <v>410.93</v>
      </c>
      <c r="K361" s="95">
        <v>711.79</v>
      </c>
      <c r="L361" s="95">
        <v>210.51</v>
      </c>
      <c r="M361" s="31">
        <f>(K361-L361)/L361*100</f>
        <v>238.12645480024705</v>
      </c>
      <c r="N361" s="109">
        <f>D361/D400*100</f>
        <v>21.466355224174947</v>
      </c>
    </row>
    <row r="362" spans="1:14" ht="14.25" thickBot="1">
      <c r="A362" s="251"/>
      <c r="B362" s="197" t="s">
        <v>26</v>
      </c>
      <c r="C362" s="95">
        <v>0.15</v>
      </c>
      <c r="D362" s="95">
        <v>1.94</v>
      </c>
      <c r="E362" s="95">
        <v>1.35</v>
      </c>
      <c r="F362" s="31">
        <f>(D362-E362)/E362*100</f>
        <v>43.703703703703688</v>
      </c>
      <c r="G362" s="95">
        <v>194</v>
      </c>
      <c r="H362" s="95">
        <v>6997.96</v>
      </c>
      <c r="I362" s="95">
        <v>2</v>
      </c>
      <c r="J362" s="95"/>
      <c r="K362" s="95">
        <v>0.62</v>
      </c>
      <c r="L362" s="95">
        <v>0.63</v>
      </c>
      <c r="M362" s="31">
        <f>(K362-L362)/L362*100</f>
        <v>-1.5873015873015885</v>
      </c>
      <c r="N362" s="109">
        <f>D362/D401*100</f>
        <v>0.11197804823901186</v>
      </c>
    </row>
    <row r="363" spans="1:14" ht="14.25" thickBot="1">
      <c r="A363" s="251"/>
      <c r="B363" s="197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D363/D402*100</f>
        <v>0</v>
      </c>
    </row>
    <row r="364" spans="1:14" ht="14.25" thickBot="1">
      <c r="A364" s="251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51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51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52"/>
      <c r="B367" s="15" t="s">
        <v>31</v>
      </c>
      <c r="C367" s="16">
        <f t="shared" ref="C367:L367" si="76">C355+C357+C358+C359+C360+C361+C362+C363</f>
        <v>15.888</v>
      </c>
      <c r="D367" s="16">
        <f t="shared" si="76"/>
        <v>1574.76</v>
      </c>
      <c r="E367" s="16">
        <f t="shared" si="76"/>
        <v>1374.375</v>
      </c>
      <c r="F367" s="16">
        <f>(D367-E367)/E367*100</f>
        <v>14.580081855388812</v>
      </c>
      <c r="G367" s="16">
        <f t="shared" si="76"/>
        <v>1389</v>
      </c>
      <c r="H367" s="16">
        <f t="shared" si="76"/>
        <v>128110.90000000001</v>
      </c>
      <c r="I367" s="16">
        <f t="shared" si="76"/>
        <v>645</v>
      </c>
      <c r="J367" s="16">
        <f t="shared" si="76"/>
        <v>411.27</v>
      </c>
      <c r="K367" s="16">
        <f t="shared" si="76"/>
        <v>735.64</v>
      </c>
      <c r="L367" s="16">
        <f t="shared" si="76"/>
        <v>230.66</v>
      </c>
      <c r="M367" s="16">
        <f>(K367-L367)/L367*100</f>
        <v>218.92829272522329</v>
      </c>
      <c r="N367" s="110">
        <f>D367/D406*100</f>
        <v>6.3930498651381589</v>
      </c>
    </row>
    <row r="368" spans="1:14" ht="14.25" thickTop="1">
      <c r="A368" s="247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48"/>
      <c r="B369" s="197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48"/>
      <c r="B370" s="197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48"/>
      <c r="B371" s="197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48"/>
      <c r="B372" s="197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48"/>
      <c r="B373" s="197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48"/>
      <c r="B374" s="197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>
        <v>179</v>
      </c>
      <c r="J374" s="33">
        <v>26.62</v>
      </c>
      <c r="K374" s="33">
        <v>95.13</v>
      </c>
      <c r="L374" s="33"/>
      <c r="M374" s="31" t="e">
        <f>(K374-L374)/L374*100</f>
        <v>#DIV/0!</v>
      </c>
      <c r="N374" s="114">
        <f>D374/D400*100</f>
        <v>0</v>
      </c>
    </row>
    <row r="375" spans="1:14">
      <c r="A375" s="248"/>
      <c r="B375" s="197" t="s">
        <v>26</v>
      </c>
      <c r="C375" s="34"/>
      <c r="D375" s="34"/>
      <c r="E375" s="34"/>
      <c r="F375" s="31"/>
      <c r="G375" s="34">
        <v>5</v>
      </c>
      <c r="H375" s="34">
        <v>592.96</v>
      </c>
      <c r="I375" s="34"/>
      <c r="J375" s="34"/>
      <c r="K375" s="34"/>
      <c r="L375" s="34"/>
      <c r="M375" s="31"/>
      <c r="N375" s="114"/>
    </row>
    <row r="376" spans="1:14">
      <c r="A376" s="248"/>
      <c r="B376" s="197" t="s">
        <v>27</v>
      </c>
      <c r="C376" s="34"/>
      <c r="D376" s="34"/>
      <c r="E376" s="34"/>
      <c r="F376" s="31"/>
      <c r="G376" s="34">
        <v>1</v>
      </c>
      <c r="H376" s="34">
        <v>71.2</v>
      </c>
      <c r="I376" s="34"/>
      <c r="J376" s="34"/>
      <c r="K376" s="34"/>
      <c r="L376" s="34"/>
      <c r="M376" s="31"/>
      <c r="N376" s="114"/>
    </row>
    <row r="377" spans="1:14">
      <c r="A377" s="248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48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48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49"/>
      <c r="B380" s="15" t="s">
        <v>31</v>
      </c>
      <c r="C380" s="16">
        <f t="shared" ref="C380:L380" si="77">C368+C370+C371+C372+C373+C374+C375+C376</f>
        <v>0</v>
      </c>
      <c r="D380" s="16">
        <f t="shared" si="77"/>
        <v>0</v>
      </c>
      <c r="E380" s="16">
        <f t="shared" si="77"/>
        <v>0</v>
      </c>
      <c r="F380" s="16" t="e">
        <f t="shared" ref="F380:F406" si="78">(D380-E380)/E380*100</f>
        <v>#DIV/0!</v>
      </c>
      <c r="G380" s="16">
        <f t="shared" si="77"/>
        <v>6</v>
      </c>
      <c r="H380" s="16">
        <f t="shared" si="77"/>
        <v>664.16000000000008</v>
      </c>
      <c r="I380" s="16">
        <f t="shared" si="77"/>
        <v>179</v>
      </c>
      <c r="J380" s="16">
        <f t="shared" si="77"/>
        <v>26.62</v>
      </c>
      <c r="K380" s="16">
        <f t="shared" si="77"/>
        <v>95.13</v>
      </c>
      <c r="L380" s="16">
        <f t="shared" si="77"/>
        <v>0</v>
      </c>
      <c r="M380" s="16" t="e">
        <f>(K380-L380)/L380*100</f>
        <v>#DIV/0!</v>
      </c>
      <c r="N380" s="110">
        <f>D380/D406*100</f>
        <v>0</v>
      </c>
    </row>
    <row r="381" spans="1:14" ht="14.25" thickTop="1">
      <c r="A381" s="247" t="s">
        <v>119</v>
      </c>
      <c r="B381" s="18" t="s">
        <v>19</v>
      </c>
      <c r="C381" s="34">
        <v>78.761507999999992</v>
      </c>
      <c r="D381" s="34">
        <v>749.731675</v>
      </c>
      <c r="E381" s="34">
        <v>793.94</v>
      </c>
      <c r="F381" s="34">
        <f>(D381-E381)/E381*100</f>
        <v>-5.5682198906718456</v>
      </c>
      <c r="G381" s="34">
        <v>5935</v>
      </c>
      <c r="H381" s="34">
        <v>694416.46299100004</v>
      </c>
      <c r="I381" s="34">
        <v>874</v>
      </c>
      <c r="J381" s="34">
        <v>18.683346999999998</v>
      </c>
      <c r="K381" s="34">
        <v>341.33781599999998</v>
      </c>
      <c r="L381" s="34">
        <v>330.29489999999998</v>
      </c>
      <c r="M381" s="34">
        <f>(K381-L381)/L381*100</f>
        <v>3.3433504422865723</v>
      </c>
      <c r="N381" s="114" t="e">
        <f>D381/D407*100</f>
        <v>#DIV/0!</v>
      </c>
    </row>
    <row r="382" spans="1:14">
      <c r="A382" s="248"/>
      <c r="B382" s="197" t="s">
        <v>20</v>
      </c>
      <c r="C382" s="34">
        <v>23.492373999999998</v>
      </c>
      <c r="D382" s="34">
        <v>235.58194800000001</v>
      </c>
      <c r="E382" s="34">
        <v>231.856369</v>
      </c>
      <c r="F382" s="31">
        <f>(D382-E382)/E382*100</f>
        <v>1.6068478153386463</v>
      </c>
      <c r="G382" s="34">
        <v>2847</v>
      </c>
      <c r="H382" s="34">
        <v>56840</v>
      </c>
      <c r="I382" s="34">
        <v>382</v>
      </c>
      <c r="J382" s="34">
        <v>8.02</v>
      </c>
      <c r="K382" s="34">
        <v>100.630585</v>
      </c>
      <c r="L382" s="34">
        <v>60.247641000000002</v>
      </c>
      <c r="M382" s="31">
        <f>(K382-L382)/L382*100</f>
        <v>67.028257587712019</v>
      </c>
      <c r="N382" s="114"/>
    </row>
    <row r="383" spans="1:14">
      <c r="A383" s="248"/>
      <c r="B383" s="197" t="s">
        <v>21</v>
      </c>
      <c r="C383" s="34">
        <v>0</v>
      </c>
      <c r="D383" s="34">
        <v>0.19811300000000004</v>
      </c>
      <c r="E383" s="34">
        <v>5.3302000000000002E-2</v>
      </c>
      <c r="F383" s="31">
        <f>(D383-E383)/E383*100</f>
        <v>271.68023713931939</v>
      </c>
      <c r="G383" s="34">
        <v>2</v>
      </c>
      <c r="H383" s="34">
        <v>120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4"/>
    </row>
    <row r="384" spans="1:14">
      <c r="A384" s="248"/>
      <c r="B384" s="197" t="s">
        <v>22</v>
      </c>
      <c r="C384" s="34">
        <v>1.851329</v>
      </c>
      <c r="D384" s="34">
        <v>16.621673000000001</v>
      </c>
      <c r="E384" s="34">
        <v>2.8437009999999998</v>
      </c>
      <c r="F384" s="31">
        <f>(D384-E384)/E384*100</f>
        <v>484.50846273922616</v>
      </c>
      <c r="G384" s="34">
        <v>1403</v>
      </c>
      <c r="H384" s="34">
        <v>252183.92</v>
      </c>
      <c r="I384" s="34">
        <v>3</v>
      </c>
      <c r="J384" s="34">
        <v>0</v>
      </c>
      <c r="K384" s="34">
        <v>0.32652999999999999</v>
      </c>
      <c r="L384" s="34">
        <v>0.15</v>
      </c>
      <c r="M384" s="31">
        <f>(K384-L384)/L384*100</f>
        <v>117.68666666666667</v>
      </c>
      <c r="N384" s="114"/>
    </row>
    <row r="385" spans="1:14">
      <c r="A385" s="248"/>
      <c r="B385" s="197" t="s">
        <v>23</v>
      </c>
      <c r="C385" s="34">
        <v>0</v>
      </c>
      <c r="D385" s="34">
        <v>1.1132E-2</v>
      </c>
      <c r="E385" s="34">
        <v>0.261602</v>
      </c>
      <c r="F385" s="34">
        <f t="shared" ref="F385:F392" si="79">(D385-E385)/E385*100</f>
        <v>-95.744680851063833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80">(K385-L385)/L385*100</f>
        <v>#DIV/0!</v>
      </c>
      <c r="N385" s="114"/>
    </row>
    <row r="386" spans="1:14">
      <c r="A386" s="248"/>
      <c r="B386" s="197" t="s">
        <v>24</v>
      </c>
      <c r="C386" s="34">
        <v>3.5806839999999998</v>
      </c>
      <c r="D386" s="34">
        <v>160.59750600000001</v>
      </c>
      <c r="E386" s="34">
        <v>130.64746500000001</v>
      </c>
      <c r="F386" s="31">
        <f t="shared" si="79"/>
        <v>22.924318508591035</v>
      </c>
      <c r="G386" s="34">
        <v>1875</v>
      </c>
      <c r="H386" s="34">
        <v>37646.239999999998</v>
      </c>
      <c r="I386" s="34">
        <v>17</v>
      </c>
      <c r="J386" s="34">
        <v>2.3521999999999998</v>
      </c>
      <c r="K386" s="34">
        <v>19.261780999999999</v>
      </c>
      <c r="L386" s="34">
        <v>7.585369</v>
      </c>
      <c r="M386" s="31">
        <f t="shared" si="80"/>
        <v>153.933341937617</v>
      </c>
      <c r="N386" s="114"/>
    </row>
    <row r="387" spans="1:14">
      <c r="A387" s="248"/>
      <c r="B387" s="197" t="s">
        <v>25</v>
      </c>
      <c r="C387" s="33"/>
      <c r="D387" s="33"/>
      <c r="E387" s="33"/>
      <c r="F387" s="31" t="e">
        <f t="shared" si="79"/>
        <v>#DIV/0!</v>
      </c>
      <c r="G387" s="33"/>
      <c r="H387" s="33"/>
      <c r="I387" s="33"/>
      <c r="J387" s="33"/>
      <c r="K387" s="33"/>
      <c r="L387" s="33"/>
      <c r="M387" s="31" t="e">
        <f t="shared" si="80"/>
        <v>#DIV/0!</v>
      </c>
      <c r="N387" s="114" t="e">
        <f>D387/D413*100</f>
        <v>#VALUE!</v>
      </c>
    </row>
    <row r="388" spans="1:14">
      <c r="A388" s="248"/>
      <c r="B388" s="197" t="s">
        <v>26</v>
      </c>
      <c r="C388" s="34">
        <v>2.3673639999999998</v>
      </c>
      <c r="D388" s="34">
        <v>40.737429000000006</v>
      </c>
      <c r="E388" s="34">
        <v>40.3095</v>
      </c>
      <c r="F388" s="31">
        <f t="shared" si="79"/>
        <v>1.061608305734395</v>
      </c>
      <c r="G388" s="34">
        <v>2412</v>
      </c>
      <c r="H388" s="34">
        <v>168808.02</v>
      </c>
      <c r="I388" s="34">
        <v>59</v>
      </c>
      <c r="J388" s="34">
        <v>0.111807</v>
      </c>
      <c r="K388" s="34">
        <v>11.431619000000001</v>
      </c>
      <c r="L388" s="34">
        <v>8.6692</v>
      </c>
      <c r="M388" s="31">
        <f t="shared" si="80"/>
        <v>31.864751072763358</v>
      </c>
      <c r="N388" s="114"/>
    </row>
    <row r="389" spans="1:14">
      <c r="A389" s="248"/>
      <c r="B389" s="197" t="s">
        <v>27</v>
      </c>
      <c r="C389" s="34">
        <v>1.5465209999999998</v>
      </c>
      <c r="D389" s="34">
        <v>7.9444930000000005</v>
      </c>
      <c r="E389" s="34">
        <v>1.246227</v>
      </c>
      <c r="F389" s="34">
        <f t="shared" si="79"/>
        <v>537.4836205602993</v>
      </c>
      <c r="G389" s="34">
        <v>8</v>
      </c>
      <c r="H389" s="34">
        <v>383.76561000000004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80"/>
        <v>#DIV/0!</v>
      </c>
      <c r="N389" s="114"/>
    </row>
    <row r="390" spans="1:14">
      <c r="A390" s="248"/>
      <c r="B390" s="14" t="s">
        <v>28</v>
      </c>
      <c r="C390" s="34"/>
      <c r="D390" s="34"/>
      <c r="E390" s="34"/>
      <c r="F390" s="31" t="e">
        <f t="shared" si="79"/>
        <v>#DIV/0!</v>
      </c>
      <c r="G390" s="34"/>
      <c r="H390" s="34"/>
      <c r="I390" s="34"/>
      <c r="J390" s="34"/>
      <c r="K390" s="34"/>
      <c r="L390" s="34"/>
      <c r="M390" s="31" t="e">
        <f t="shared" si="80"/>
        <v>#DIV/0!</v>
      </c>
      <c r="N390" s="114"/>
    </row>
    <row r="391" spans="1:14">
      <c r="A391" s="248"/>
      <c r="B391" s="14" t="s">
        <v>29</v>
      </c>
      <c r="C391" s="34">
        <v>0</v>
      </c>
      <c r="D391" s="34">
        <v>0.129246</v>
      </c>
      <c r="E391" s="34"/>
      <c r="F391" s="31" t="e">
        <f t="shared" si="79"/>
        <v>#DIV/0!</v>
      </c>
      <c r="G391" s="34">
        <v>2</v>
      </c>
      <c r="H391" s="34">
        <v>10</v>
      </c>
      <c r="I391" s="34">
        <v>0</v>
      </c>
      <c r="J391" s="34">
        <v>0</v>
      </c>
      <c r="K391" s="34">
        <v>0</v>
      </c>
      <c r="L391" s="34"/>
      <c r="M391" s="31" t="e">
        <f t="shared" si="80"/>
        <v>#DIV/0!</v>
      </c>
      <c r="N391" s="114"/>
    </row>
    <row r="392" spans="1:14">
      <c r="A392" s="248"/>
      <c r="B392" s="14" t="s">
        <v>30</v>
      </c>
      <c r="C392" s="34">
        <v>1.5465209999999998</v>
      </c>
      <c r="D392" s="34">
        <v>7.8152470000000003</v>
      </c>
      <c r="E392" s="34">
        <v>1.246227</v>
      </c>
      <c r="F392" s="31">
        <f t="shared" si="79"/>
        <v>527.11263678286548</v>
      </c>
      <c r="G392" s="34">
        <v>6</v>
      </c>
      <c r="H392" s="34">
        <v>373.76561000000004</v>
      </c>
      <c r="I392" s="34">
        <v>0</v>
      </c>
      <c r="J392" s="34">
        <v>0</v>
      </c>
      <c r="K392" s="34">
        <v>0</v>
      </c>
      <c r="L392" s="34">
        <v>0</v>
      </c>
      <c r="M392" s="31" t="e">
        <f t="shared" si="80"/>
        <v>#DIV/0!</v>
      </c>
      <c r="N392" s="114"/>
    </row>
    <row r="393" spans="1:14" ht="14.25" thickBot="1">
      <c r="A393" s="249"/>
      <c r="B393" s="15" t="s">
        <v>31</v>
      </c>
      <c r="C393" s="16">
        <f t="shared" ref="C393:D393" si="81">C381+C383+C384+C385+C386+C387+C388+C389</f>
        <v>88.107405999999997</v>
      </c>
      <c r="D393" s="16">
        <f t="shared" si="81"/>
        <v>975.84202099999993</v>
      </c>
      <c r="E393" s="16">
        <f t="shared" ref="E393" si="82">E381+E383+E384+E385+E386+E387+E388+E389</f>
        <v>969.30179700000008</v>
      </c>
      <c r="F393" s="16">
        <f t="shared" ref="F393" si="83">(D393-E393)/E393*100</f>
        <v>0.67473556948330426</v>
      </c>
      <c r="G393" s="16">
        <f t="shared" ref="G393:K393" si="84">G381+G383+G384+G385+G386+G387+G388+G389</f>
        <v>11637</v>
      </c>
      <c r="H393" s="16">
        <f t="shared" si="84"/>
        <v>1153559.0086009998</v>
      </c>
      <c r="I393" s="16">
        <f t="shared" si="84"/>
        <v>953</v>
      </c>
      <c r="J393" s="16">
        <f t="shared" si="84"/>
        <v>21.147353999999996</v>
      </c>
      <c r="K393" s="16">
        <f t="shared" si="84"/>
        <v>372.35774599999996</v>
      </c>
      <c r="L393" s="16">
        <f t="shared" ref="L393" si="85">L381+L383+L384+L385+L386+L387+L388+L389</f>
        <v>346.69946899999997</v>
      </c>
      <c r="M393" s="16">
        <f>(K393-L393)/L393*100</f>
        <v>7.4007257853631163</v>
      </c>
      <c r="N393" s="110">
        <f>D393/D406*100</f>
        <v>3.9616238034685911</v>
      </c>
    </row>
    <row r="394" spans="1:14" ht="15" thickTop="1" thickBot="1">
      <c r="A394" s="267" t="s">
        <v>49</v>
      </c>
      <c r="B394" s="199" t="s">
        <v>19</v>
      </c>
      <c r="C394" s="32">
        <f>C225+C238+C251+C264+C277+C290+C303+C316+C329+C342+C355+C368+C381</f>
        <v>1276.9207220000001</v>
      </c>
      <c r="D394" s="32">
        <f t="shared" ref="D394:E394" si="86">D225+D238+D251+D264+D277+D290+D303+D316+D329+D342+D355+D368+D381</f>
        <v>13710.174839999996</v>
      </c>
      <c r="E394" s="32">
        <f t="shared" si="86"/>
        <v>12175.680849</v>
      </c>
      <c r="F394" s="32">
        <f t="shared" si="78"/>
        <v>12.602941963003451</v>
      </c>
      <c r="G394" s="32">
        <f>G225+G238+G251+G264+G277+G290+G303+G316+G329+G342+G355+G368+G381</f>
        <v>101033</v>
      </c>
      <c r="H394" s="32">
        <f t="shared" ref="H394:I394" si="87">H225+H238+H251+H264+H277+H290+H303+H316+H329+H342+H355+H368+H381</f>
        <v>13427807.910491008</v>
      </c>
      <c r="I394" s="32">
        <f t="shared" si="87"/>
        <v>9793</v>
      </c>
      <c r="J394" s="32">
        <f>J225+J238+J251+J264+J277+J290+J303+J316+J329+J342+J355+J368+J381</f>
        <v>557.97520299999996</v>
      </c>
      <c r="K394" s="32">
        <f t="shared" ref="K394" si="88">K225+K238+K251+K264+K277+K290+K303+K316+K329+K342+K355+K368+K381</f>
        <v>6900.504281999999</v>
      </c>
      <c r="L394" s="32">
        <f>L225+L238+L251+L264+L277+L290+L303+L316+L329+L342+L355+L368+L381</f>
        <v>5174.0220970000009</v>
      </c>
      <c r="M394" s="32">
        <f t="shared" ref="M394:M406" si="89">(K394-L394)/L394*100</f>
        <v>33.368280085256039</v>
      </c>
      <c r="N394" s="113">
        <f>D394/D406*100</f>
        <v>55.659168007748839</v>
      </c>
    </row>
    <row r="395" spans="1:14" ht="14.25" thickBot="1">
      <c r="A395" s="251"/>
      <c r="B395" s="197" t="s">
        <v>20</v>
      </c>
      <c r="C395" s="32">
        <f>C226+C239+C252+C265+C278+C291+C304+C317+C330+C343+C356+C369+C382</f>
        <v>433.67223799999994</v>
      </c>
      <c r="D395" s="32">
        <f t="shared" ref="D395:E395" si="90">D226+D239+D252+D265+D278+D291+D304+D317+D330+D343+D356+D369+D382</f>
        <v>3824.3443029999994</v>
      </c>
      <c r="E395" s="32">
        <f t="shared" si="90"/>
        <v>4234.24359</v>
      </c>
      <c r="F395" s="31">
        <f t="shared" si="78"/>
        <v>-9.6805787925866742</v>
      </c>
      <c r="G395" s="32">
        <f>G226+G239+G252+G265+G278+G291+G304+G317+G330+G343+G356+G369+G382</f>
        <v>52766</v>
      </c>
      <c r="H395" s="32">
        <f t="shared" ref="H395:I395" si="91">H226+H239+H252+H265+H278+H291+H304+H317+H330+H343+H356+H369+H382</f>
        <v>1051240</v>
      </c>
      <c r="I395" s="32">
        <f t="shared" si="91"/>
        <v>5421</v>
      </c>
      <c r="J395" s="32">
        <f>J226+J239+J252+J265+J278+J291+J304+J317+J330+J343+J356+J369+J382</f>
        <v>231.2582900000001</v>
      </c>
      <c r="K395" s="32">
        <f t="shared" ref="K395" si="92">K226+K239+K252+K265+K278+K291+K304+K317+K330+K343+K356+K369+K382</f>
        <v>2604.9988109999995</v>
      </c>
      <c r="L395" s="32">
        <f>L226+L239+L252+L265+L278+L291+L304+L317+L330+L343+L356+L369+L382</f>
        <v>1895.3722970000001</v>
      </c>
      <c r="M395" s="31">
        <f t="shared" si="89"/>
        <v>37.43995388785612</v>
      </c>
      <c r="N395" s="109">
        <f>D395/D406*100</f>
        <v>15.525682536091869</v>
      </c>
    </row>
    <row r="396" spans="1:14" ht="14.25" thickBot="1">
      <c r="A396" s="251"/>
      <c r="B396" s="197" t="s">
        <v>21</v>
      </c>
      <c r="C396" s="32">
        <f t="shared" ref="C396:E405" si="93">C227+C240+C253+C266+C279+C292+C305+C318+C331+C344+C357+C370+C383</f>
        <v>13.502266999999978</v>
      </c>
      <c r="D396" s="32">
        <f t="shared" si="93"/>
        <v>350.32298099999997</v>
      </c>
      <c r="E396" s="32">
        <f t="shared" si="93"/>
        <v>294.79174699999999</v>
      </c>
      <c r="F396" s="31">
        <f t="shared" si="78"/>
        <v>18.837445269456605</v>
      </c>
      <c r="G396" s="32">
        <f t="shared" ref="G396:I396" si="94">G227+G240+G253+G266+G279+G292+G305+G318+G331+G344+G357+G370+G383</f>
        <v>1325</v>
      </c>
      <c r="H396" s="32">
        <f t="shared" si="94"/>
        <v>400742.94410599989</v>
      </c>
      <c r="I396" s="32">
        <f t="shared" si="94"/>
        <v>32</v>
      </c>
      <c r="J396" s="32">
        <f t="shared" ref="J396:L396" si="95">J227+J240+J253+J266+J279+J292+J305+J318+J331+J344+J357+J370+J383</f>
        <v>1</v>
      </c>
      <c r="K396" s="32">
        <f t="shared" si="95"/>
        <v>38.263548</v>
      </c>
      <c r="L396" s="32">
        <f t="shared" si="95"/>
        <v>52.029399000000005</v>
      </c>
      <c r="M396" s="31">
        <f t="shared" si="89"/>
        <v>-26.457832042226748</v>
      </c>
      <c r="N396" s="109">
        <f>D396/D406*100</f>
        <v>1.4222054703172851</v>
      </c>
    </row>
    <row r="397" spans="1:14" ht="14.25" thickBot="1">
      <c r="A397" s="251"/>
      <c r="B397" s="197" t="s">
        <v>22</v>
      </c>
      <c r="C397" s="32">
        <f t="shared" si="93"/>
        <v>45.169964999999991</v>
      </c>
      <c r="D397" s="32">
        <f t="shared" si="93"/>
        <v>482.18493799999999</v>
      </c>
      <c r="E397" s="32">
        <f t="shared" si="93"/>
        <v>291.16414699999996</v>
      </c>
      <c r="F397" s="31">
        <f t="shared" si="78"/>
        <v>65.605876605405015</v>
      </c>
      <c r="G397" s="32">
        <f t="shared" ref="G397:I397" si="96">G228+G241+G254+G267+G280+G293+G306+G319+G332+G345+G358+G371+G384</f>
        <v>30262</v>
      </c>
      <c r="H397" s="32">
        <f t="shared" si="96"/>
        <v>702283.91162400006</v>
      </c>
      <c r="I397" s="32">
        <f t="shared" si="96"/>
        <v>188</v>
      </c>
      <c r="J397" s="32">
        <f t="shared" ref="J397:L397" si="97">J228+J241+J254+J267+J280+J293+J306+J319+J332+J345+J358+J371+J384</f>
        <v>3.722</v>
      </c>
      <c r="K397" s="32">
        <f t="shared" si="97"/>
        <v>42.984879999999997</v>
      </c>
      <c r="L397" s="32">
        <f t="shared" si="97"/>
        <v>81.542150000000007</v>
      </c>
      <c r="M397" s="31">
        <f t="shared" si="89"/>
        <v>-47.285078943834577</v>
      </c>
      <c r="N397" s="109">
        <f>D397/D406*100</f>
        <v>1.9575251802513092</v>
      </c>
    </row>
    <row r="398" spans="1:14" ht="14.25" thickBot="1">
      <c r="A398" s="251"/>
      <c r="B398" s="197" t="s">
        <v>23</v>
      </c>
      <c r="C398" s="32">
        <f t="shared" si="93"/>
        <v>7.9585189999999901</v>
      </c>
      <c r="D398" s="32">
        <f t="shared" si="93"/>
        <v>72.748363999999995</v>
      </c>
      <c r="E398" s="32">
        <f t="shared" si="93"/>
        <v>60.116903000000008</v>
      </c>
      <c r="F398" s="31">
        <f t="shared" si="78"/>
        <v>21.011496550312955</v>
      </c>
      <c r="G398" s="32">
        <f t="shared" ref="G398:I398" si="98">G229+G242+G255+G268+G281+G294+G307+G320+G333+G346+G359+G372+G385</f>
        <v>572</v>
      </c>
      <c r="H398" s="32">
        <f t="shared" si="98"/>
        <v>355446.7</v>
      </c>
      <c r="I398" s="32">
        <f t="shared" si="98"/>
        <v>4</v>
      </c>
      <c r="J398" s="32">
        <f t="shared" ref="J398:L398" si="99">J229+J242+J255+J268+J281+J294+J307+J320+J333+J346+J359+J372+J385</f>
        <v>0.49369299999999999</v>
      </c>
      <c r="K398" s="32">
        <f t="shared" si="99"/>
        <v>0.49369299999999999</v>
      </c>
      <c r="L398" s="32">
        <f t="shared" si="99"/>
        <v>0</v>
      </c>
      <c r="M398" s="31" t="e">
        <f t="shared" si="89"/>
        <v>#DIV/0!</v>
      </c>
      <c r="N398" s="109">
        <f>D398/D406*100</f>
        <v>0.29533638056543327</v>
      </c>
    </row>
    <row r="399" spans="1:14" ht="14.25" thickBot="1">
      <c r="A399" s="251"/>
      <c r="B399" s="197" t="s">
        <v>24</v>
      </c>
      <c r="C399" s="32">
        <f t="shared" si="93"/>
        <v>93.067771000000121</v>
      </c>
      <c r="D399" s="32">
        <f t="shared" si="93"/>
        <v>1403.1931765000002</v>
      </c>
      <c r="E399" s="32">
        <f t="shared" si="93"/>
        <v>1059.37718</v>
      </c>
      <c r="F399" s="31">
        <f t="shared" si="78"/>
        <v>32.454540553724236</v>
      </c>
      <c r="G399" s="32">
        <f t="shared" ref="G399:I399" si="100">G230+G243+G256+G269+G282+G295+G308+G321+G334+G347+G360+G373+G386</f>
        <v>15691</v>
      </c>
      <c r="H399" s="32">
        <f t="shared" si="100"/>
        <v>2001838.0839360002</v>
      </c>
      <c r="I399" s="32">
        <f t="shared" si="100"/>
        <v>491</v>
      </c>
      <c r="J399" s="32">
        <f t="shared" ref="J399:L399" si="101">J230+J243+J256+J269+J282+J295+J308+J321+J334+J347+J360+J373+J386</f>
        <v>57.240117999999995</v>
      </c>
      <c r="K399" s="32">
        <f t="shared" si="101"/>
        <v>742.12582100000009</v>
      </c>
      <c r="L399" s="32">
        <f t="shared" si="101"/>
        <v>437.70837599999999</v>
      </c>
      <c r="M399" s="31">
        <f t="shared" si="89"/>
        <v>69.54800540531582</v>
      </c>
      <c r="N399" s="109">
        <f>D399/D406*100</f>
        <v>5.696540392050923</v>
      </c>
    </row>
    <row r="400" spans="1:14" ht="14.25" thickBot="1">
      <c r="A400" s="251"/>
      <c r="B400" s="197" t="s">
        <v>25</v>
      </c>
      <c r="C400" s="32">
        <f t="shared" si="93"/>
        <v>82.836610000000192</v>
      </c>
      <c r="D400" s="32">
        <f t="shared" si="93"/>
        <v>6851.465862</v>
      </c>
      <c r="E400" s="32">
        <f t="shared" si="93"/>
        <v>5343.7804900000001</v>
      </c>
      <c r="F400" s="31">
        <f t="shared" si="78"/>
        <v>28.21383428494833</v>
      </c>
      <c r="G400" s="32">
        <f t="shared" ref="G400:I400" si="102">G231+G244+G257+G270+G283+G296+G309+G322+G335+G348+G361+G374+G387</f>
        <v>1471</v>
      </c>
      <c r="H400" s="32">
        <f t="shared" si="102"/>
        <v>333075.54569299996</v>
      </c>
      <c r="I400" s="32">
        <f t="shared" si="102"/>
        <v>3460</v>
      </c>
      <c r="J400" s="32">
        <f t="shared" ref="J400:L400" si="103">J231+J244+J257+J270+J283+J296+J309+J322+J335+J348+J361+J374+J387</f>
        <v>1675.4299859999999</v>
      </c>
      <c r="K400" s="32">
        <f t="shared" si="103"/>
        <v>3579.3631820000001</v>
      </c>
      <c r="L400" s="32">
        <f t="shared" si="103"/>
        <v>1397.4060359999999</v>
      </c>
      <c r="M400" s="31">
        <f t="shared" si="89"/>
        <v>156.14338923608318</v>
      </c>
      <c r="N400" s="109">
        <f>D400/D406*100</f>
        <v>27.814881572466792</v>
      </c>
    </row>
    <row r="401" spans="1:14" ht="14.25" thickBot="1">
      <c r="A401" s="251"/>
      <c r="B401" s="197" t="s">
        <v>26</v>
      </c>
      <c r="C401" s="32">
        <f t="shared" si="93"/>
        <v>121.37008099999993</v>
      </c>
      <c r="D401" s="32">
        <f t="shared" si="93"/>
        <v>1732.4824199999998</v>
      </c>
      <c r="E401" s="32">
        <f t="shared" si="93"/>
        <v>1817.2961630000002</v>
      </c>
      <c r="F401" s="31">
        <f t="shared" si="78"/>
        <v>-4.667029223238413</v>
      </c>
      <c r="G401" s="32">
        <f t="shared" ref="G401:I401" si="104">G232+G245+G258+G271+G284+G297+G310+G323+G336+G349+G362+G375+G388</f>
        <v>151862</v>
      </c>
      <c r="H401" s="32">
        <f t="shared" si="104"/>
        <v>18620122.728576005</v>
      </c>
      <c r="I401" s="32">
        <f t="shared" si="104"/>
        <v>42869</v>
      </c>
      <c r="J401" s="32">
        <f t="shared" ref="J401:L401" si="105">J232+J245+J258+J271+J284+J297+J310+J323+J336+J349+J362+J375+J388</f>
        <v>52.744087</v>
      </c>
      <c r="K401" s="32">
        <f t="shared" si="105"/>
        <v>514.93269099999998</v>
      </c>
      <c r="L401" s="32">
        <f t="shared" si="105"/>
        <v>501.15233599999999</v>
      </c>
      <c r="M401" s="31">
        <f t="shared" si="89"/>
        <v>2.7497337655830036</v>
      </c>
      <c r="N401" s="109">
        <f>D401/D406*100</f>
        <v>7.033355242408514</v>
      </c>
    </row>
    <row r="402" spans="1:14" ht="14.25" thickBot="1">
      <c r="A402" s="251"/>
      <c r="B402" s="197" t="s">
        <v>27</v>
      </c>
      <c r="C402" s="32">
        <f t="shared" si="93"/>
        <v>1.9365169999999998</v>
      </c>
      <c r="D402" s="32">
        <f t="shared" si="93"/>
        <v>29.802157000000001</v>
      </c>
      <c r="E402" s="32">
        <f t="shared" si="93"/>
        <v>45.165028999999997</v>
      </c>
      <c r="F402" s="31">
        <f t="shared" si="78"/>
        <v>-34.014972070537134</v>
      </c>
      <c r="G402" s="32">
        <f t="shared" ref="G402:I402" si="106">G233+G246+G259+G272+G285+G298+G311+G324+G337+G350+G363+G376+G389</f>
        <v>29</v>
      </c>
      <c r="H402" s="32">
        <f t="shared" si="106"/>
        <v>7771.5494549999994</v>
      </c>
      <c r="I402" s="32">
        <f t="shared" si="106"/>
        <v>0</v>
      </c>
      <c r="J402" s="32">
        <f t="shared" ref="J402:L402" si="107">J233+J246+J259+J272+J285+J298+J311+J324+J337+J350+J363+J376+J389</f>
        <v>0</v>
      </c>
      <c r="K402" s="32">
        <f t="shared" si="107"/>
        <v>0</v>
      </c>
      <c r="L402" s="32">
        <f t="shared" si="107"/>
        <v>0</v>
      </c>
      <c r="M402" s="31" t="e">
        <f t="shared" si="89"/>
        <v>#DIV/0!</v>
      </c>
      <c r="N402" s="109">
        <f>D402/D406*100</f>
        <v>0.12098775419090925</v>
      </c>
    </row>
    <row r="403" spans="1:14" ht="14.25" thickBot="1">
      <c r="A403" s="251"/>
      <c r="B403" s="14" t="s">
        <v>28</v>
      </c>
      <c r="C403" s="32">
        <f t="shared" si="93"/>
        <v>0</v>
      </c>
      <c r="D403" s="32">
        <f t="shared" si="93"/>
        <v>0</v>
      </c>
      <c r="E403" s="32">
        <f t="shared" si="93"/>
        <v>0</v>
      </c>
      <c r="F403" s="31" t="e">
        <f t="shared" si="78"/>
        <v>#DIV/0!</v>
      </c>
      <c r="G403" s="32">
        <f t="shared" ref="G403:I403" si="108">G234+G247+G260+G273+G286+G299+G312+G325+G338+G351+G364+G377+G390</f>
        <v>0</v>
      </c>
      <c r="H403" s="32">
        <f t="shared" si="108"/>
        <v>0</v>
      </c>
      <c r="I403" s="32">
        <f t="shared" si="108"/>
        <v>0</v>
      </c>
      <c r="J403" s="32">
        <f t="shared" ref="J403:L403" si="109">J234+J247+J260+J273+J286+J299+J312+J325+J338+J351+J364+J377+J390</f>
        <v>0</v>
      </c>
      <c r="K403" s="32">
        <f t="shared" si="109"/>
        <v>0</v>
      </c>
      <c r="L403" s="32">
        <f t="shared" si="109"/>
        <v>0</v>
      </c>
      <c r="M403" s="31" t="e">
        <f t="shared" si="89"/>
        <v>#DIV/0!</v>
      </c>
      <c r="N403" s="109">
        <f>D403/D406*100</f>
        <v>0</v>
      </c>
    </row>
    <row r="404" spans="1:14" ht="14.25" thickBot="1">
      <c r="A404" s="251"/>
      <c r="B404" s="14" t="s">
        <v>29</v>
      </c>
      <c r="C404" s="32">
        <f t="shared" si="93"/>
        <v>0</v>
      </c>
      <c r="D404" s="32">
        <f t="shared" si="93"/>
        <v>8.0063199999999988</v>
      </c>
      <c r="E404" s="32">
        <f t="shared" si="93"/>
        <v>7.2672789999999994</v>
      </c>
      <c r="F404" s="31">
        <f t="shared" si="78"/>
        <v>10.169432052904526</v>
      </c>
      <c r="G404" s="32">
        <f t="shared" ref="G404:I404" si="110">G235+G248+G261+G274+G287+G300+G313+G326+G339+G352+G365+G378+G391</f>
        <v>6</v>
      </c>
      <c r="H404" s="32">
        <f t="shared" si="110"/>
        <v>3043.21</v>
      </c>
      <c r="I404" s="32">
        <f t="shared" si="110"/>
        <v>0</v>
      </c>
      <c r="J404" s="32">
        <f t="shared" ref="J404:L404" si="111">J235+J248+J261+J274+J287+J300+J313+J326+J339+J352+J365+J378+J391</f>
        <v>0</v>
      </c>
      <c r="K404" s="32">
        <f t="shared" si="111"/>
        <v>0</v>
      </c>
      <c r="L404" s="32">
        <f t="shared" si="111"/>
        <v>0</v>
      </c>
      <c r="M404" s="31" t="e">
        <f t="shared" si="89"/>
        <v>#DIV/0!</v>
      </c>
      <c r="N404" s="109">
        <f>D404/D406*100</f>
        <v>3.2503240491410082E-2</v>
      </c>
    </row>
    <row r="405" spans="1:14" ht="14.25" thickBot="1">
      <c r="A405" s="251"/>
      <c r="B405" s="14" t="s">
        <v>30</v>
      </c>
      <c r="C405" s="32">
        <f t="shared" si="93"/>
        <v>1.5465209999999998</v>
      </c>
      <c r="D405" s="32">
        <f t="shared" si="93"/>
        <v>20.921423999999998</v>
      </c>
      <c r="E405" s="32">
        <f t="shared" si="93"/>
        <v>37.405298999999999</v>
      </c>
      <c r="F405" s="31">
        <f t="shared" si="78"/>
        <v>-44.068288292522404</v>
      </c>
      <c r="G405" s="32">
        <f t="shared" ref="G405:I405" si="112">G236+G249+G262+G275+G288+G301+G314+G327+G340+G353+G366+G379+G392</f>
        <v>16</v>
      </c>
      <c r="H405" s="32">
        <f t="shared" si="112"/>
        <v>3689.5594550000001</v>
      </c>
      <c r="I405" s="32">
        <f t="shared" si="112"/>
        <v>0</v>
      </c>
      <c r="J405" s="32">
        <f t="shared" ref="J405:L405" si="113">J236+J249+J262+J275+J288+J301+J314+J327+J340+J353+J366+J379+J392</f>
        <v>0</v>
      </c>
      <c r="K405" s="32">
        <f t="shared" si="113"/>
        <v>0</v>
      </c>
      <c r="L405" s="32">
        <f t="shared" si="113"/>
        <v>0</v>
      </c>
      <c r="M405" s="31" t="e">
        <f t="shared" si="89"/>
        <v>#DIV/0!</v>
      </c>
      <c r="N405" s="109">
        <f>D405/D406*100</f>
        <v>8.4934661079591967E-2</v>
      </c>
    </row>
    <row r="406" spans="1:14" ht="14.25" thickBot="1">
      <c r="A406" s="252"/>
      <c r="B406" s="15" t="s">
        <v>31</v>
      </c>
      <c r="C406" s="16">
        <f t="shared" ref="C406:L406" si="114">C394+C396+C397+C398+C399+C400+C401+C402</f>
        <v>1642.7624520000008</v>
      </c>
      <c r="D406" s="16">
        <f t="shared" si="114"/>
        <v>24632.374738499995</v>
      </c>
      <c r="E406" s="16">
        <f t="shared" si="114"/>
        <v>21087.372507999997</v>
      </c>
      <c r="F406" s="16">
        <f t="shared" si="78"/>
        <v>16.811019149754753</v>
      </c>
      <c r="G406" s="16">
        <f t="shared" si="114"/>
        <v>302245</v>
      </c>
      <c r="H406" s="16">
        <f t="shared" si="114"/>
        <v>35849089.373881012</v>
      </c>
      <c r="I406" s="16">
        <f t="shared" si="114"/>
        <v>56837</v>
      </c>
      <c r="J406" s="16">
        <f t="shared" si="114"/>
        <v>2348.6050869999999</v>
      </c>
      <c r="K406" s="16">
        <f t="shared" si="114"/>
        <v>11818.668097</v>
      </c>
      <c r="L406" s="16">
        <f t="shared" si="114"/>
        <v>7643.8603940000003</v>
      </c>
      <c r="M406" s="16">
        <f t="shared" si="89"/>
        <v>54.616482873980644</v>
      </c>
      <c r="N406" s="110">
        <f>D406/D406*100</f>
        <v>100</v>
      </c>
    </row>
    <row r="407" spans="1:14" ht="14.25" thickTop="1"/>
    <row r="409" spans="1:14">
      <c r="A409" s="215" t="s">
        <v>125</v>
      </c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</row>
    <row r="410" spans="1:14">
      <c r="A410" s="215"/>
      <c r="B410" s="215"/>
      <c r="C410" s="215"/>
      <c r="D410" s="215"/>
      <c r="E410" s="215"/>
      <c r="F410" s="215"/>
      <c r="G410" s="215"/>
      <c r="H410" s="215"/>
      <c r="I410" s="215"/>
      <c r="J410" s="215"/>
      <c r="K410" s="215"/>
      <c r="L410" s="215"/>
      <c r="M410" s="215"/>
      <c r="N410" s="215"/>
    </row>
    <row r="411" spans="1:14" ht="14.25" thickBot="1">
      <c r="A411" s="250" t="str">
        <f>A3</f>
        <v>财字3号表                                             （2023年11月）                                           单位：万元</v>
      </c>
      <c r="B411" s="250"/>
      <c r="C411" s="250"/>
      <c r="D411" s="250"/>
      <c r="E411" s="250"/>
      <c r="F411" s="250"/>
      <c r="G411" s="250"/>
      <c r="H411" s="250"/>
      <c r="I411" s="250"/>
      <c r="J411" s="250"/>
      <c r="K411" s="250"/>
      <c r="L411" s="250"/>
      <c r="M411" s="250"/>
      <c r="N411" s="250"/>
    </row>
    <row r="412" spans="1:14" ht="14.25" thickBot="1">
      <c r="A412" s="272" t="s">
        <v>2</v>
      </c>
      <c r="B412" s="37" t="s">
        <v>3</v>
      </c>
      <c r="C412" s="255" t="s">
        <v>4</v>
      </c>
      <c r="D412" s="255"/>
      <c r="E412" s="255"/>
      <c r="F412" s="256"/>
      <c r="G412" s="217" t="s">
        <v>5</v>
      </c>
      <c r="H412" s="256"/>
      <c r="I412" s="217" t="s">
        <v>6</v>
      </c>
      <c r="J412" s="257"/>
      <c r="K412" s="257"/>
      <c r="L412" s="257"/>
      <c r="M412" s="257"/>
      <c r="N412" s="276" t="s">
        <v>7</v>
      </c>
    </row>
    <row r="413" spans="1:14" ht="14.25" thickBot="1">
      <c r="A413" s="272"/>
      <c r="B413" s="24" t="s">
        <v>8</v>
      </c>
      <c r="C413" s="261" t="s">
        <v>9</v>
      </c>
      <c r="D413" s="261" t="s">
        <v>10</v>
      </c>
      <c r="E413" s="261" t="s">
        <v>11</v>
      </c>
      <c r="F413" s="197" t="s">
        <v>12</v>
      </c>
      <c r="G413" s="261" t="s">
        <v>13</v>
      </c>
      <c r="H413" s="261" t="s">
        <v>14</v>
      </c>
      <c r="I413" s="197" t="s">
        <v>13</v>
      </c>
      <c r="J413" s="258" t="s">
        <v>15</v>
      </c>
      <c r="K413" s="259"/>
      <c r="L413" s="260"/>
      <c r="M413" s="97" t="s">
        <v>12</v>
      </c>
      <c r="N413" s="277"/>
    </row>
    <row r="414" spans="1:14" ht="14.25" thickBot="1">
      <c r="A414" s="272"/>
      <c r="B414" s="38" t="s">
        <v>16</v>
      </c>
      <c r="C414" s="262"/>
      <c r="D414" s="262"/>
      <c r="E414" s="262"/>
      <c r="F414" s="200" t="s">
        <v>17</v>
      </c>
      <c r="G414" s="263"/>
      <c r="H414" s="263"/>
      <c r="I414" s="24" t="s">
        <v>18</v>
      </c>
      <c r="J414" s="198" t="s">
        <v>9</v>
      </c>
      <c r="K414" s="25" t="s">
        <v>10</v>
      </c>
      <c r="L414" s="198" t="s">
        <v>11</v>
      </c>
      <c r="M414" s="197" t="s">
        <v>17</v>
      </c>
      <c r="N414" s="116" t="s">
        <v>17</v>
      </c>
    </row>
    <row r="415" spans="1:14" ht="14.25" thickBot="1">
      <c r="A415" s="272"/>
      <c r="B415" s="197" t="s">
        <v>19</v>
      </c>
      <c r="C415" s="71">
        <v>516.29360499999996</v>
      </c>
      <c r="D415" s="71">
        <v>5028.5477019999998</v>
      </c>
      <c r="E415" s="71">
        <v>4568.92335</v>
      </c>
      <c r="F415" s="31">
        <f t="shared" ref="F415:F423" si="115">(D415-E415)/E415*100</f>
        <v>10.059795640913954</v>
      </c>
      <c r="G415" s="75">
        <v>39752</v>
      </c>
      <c r="H415" s="75">
        <v>4506965.33</v>
      </c>
      <c r="I415" s="75">
        <v>3700</v>
      </c>
      <c r="J415" s="72">
        <v>463.60018300000002</v>
      </c>
      <c r="K415" s="72">
        <v>2495.1173290000002</v>
      </c>
      <c r="L415" s="72">
        <v>1766.446737</v>
      </c>
      <c r="M415" s="31">
        <f t="shared" ref="M415:M422" si="116">(K415-L415)/L415*100</f>
        <v>41.250640437510128</v>
      </c>
      <c r="N415" s="109">
        <f t="shared" ref="N415:N423" si="117">D415/D519*100</f>
        <v>52.267784899426175</v>
      </c>
    </row>
    <row r="416" spans="1:14" ht="14.25" thickBot="1">
      <c r="A416" s="272"/>
      <c r="B416" s="197" t="s">
        <v>20</v>
      </c>
      <c r="C416" s="71">
        <v>191.37870100000001</v>
      </c>
      <c r="D416" s="71">
        <v>1790.502919</v>
      </c>
      <c r="E416" s="71">
        <v>1660.174025</v>
      </c>
      <c r="F416" s="31">
        <f t="shared" si="115"/>
        <v>7.8503152101780413</v>
      </c>
      <c r="G416" s="75">
        <v>22878</v>
      </c>
      <c r="H416" s="75">
        <v>457560</v>
      </c>
      <c r="I416" s="75">
        <v>2143</v>
      </c>
      <c r="J416" s="72">
        <v>201.979792</v>
      </c>
      <c r="K416" s="72">
        <v>1040.075049</v>
      </c>
      <c r="L416" s="72">
        <v>649.42258800000002</v>
      </c>
      <c r="M416" s="31">
        <f t="shared" si="116"/>
        <v>60.15381482234492</v>
      </c>
      <c r="N416" s="109">
        <f t="shared" si="117"/>
        <v>35.277013881004557</v>
      </c>
    </row>
    <row r="417" spans="1:14" ht="14.25" thickBot="1">
      <c r="A417" s="272"/>
      <c r="B417" s="197" t="s">
        <v>21</v>
      </c>
      <c r="C417" s="71">
        <v>6.8129829999999698</v>
      </c>
      <c r="D417" s="71">
        <v>417.01603</v>
      </c>
      <c r="E417" s="71">
        <v>130.31383400000001</v>
      </c>
      <c r="F417" s="31">
        <f t="shared" si="115"/>
        <v>220.00902528890367</v>
      </c>
      <c r="G417" s="75">
        <v>272</v>
      </c>
      <c r="H417" s="75">
        <v>199556.83</v>
      </c>
      <c r="I417" s="75">
        <v>83</v>
      </c>
      <c r="J417" s="72">
        <v>0</v>
      </c>
      <c r="K417" s="72">
        <v>108.433311</v>
      </c>
      <c r="L417" s="72">
        <v>35.477924999999999</v>
      </c>
      <c r="M417" s="31">
        <f t="shared" si="116"/>
        <v>205.63600041434219</v>
      </c>
      <c r="N417" s="109">
        <f t="shared" si="117"/>
        <v>78.409197059559048</v>
      </c>
    </row>
    <row r="418" spans="1:14" ht="14.25" thickBot="1">
      <c r="A418" s="272"/>
      <c r="B418" s="197" t="s">
        <v>22</v>
      </c>
      <c r="C418" s="71">
        <v>37.024571000000002</v>
      </c>
      <c r="D418" s="71">
        <v>382.91895</v>
      </c>
      <c r="E418" s="71">
        <v>283.58732099999997</v>
      </c>
      <c r="F418" s="31">
        <f t="shared" si="115"/>
        <v>35.026823008070949</v>
      </c>
      <c r="G418" s="75">
        <v>31422</v>
      </c>
      <c r="H418" s="75">
        <v>286246.46999999997</v>
      </c>
      <c r="I418" s="75">
        <v>1329</v>
      </c>
      <c r="J418" s="72">
        <v>13.3918</v>
      </c>
      <c r="K418" s="72">
        <v>140.86988600000001</v>
      </c>
      <c r="L418" s="72">
        <v>134.20791500000001</v>
      </c>
      <c r="M418" s="31">
        <f t="shared" si="116"/>
        <v>4.9639181116851363</v>
      </c>
      <c r="N418" s="109">
        <f t="shared" si="117"/>
        <v>52.242297125916359</v>
      </c>
    </row>
    <row r="419" spans="1:14" ht="14.25" thickBot="1">
      <c r="A419" s="272"/>
      <c r="B419" s="197" t="s">
        <v>23</v>
      </c>
      <c r="C419" s="71">
        <v>0.75471599999999905</v>
      </c>
      <c r="D419" s="71">
        <v>7.7391269999999999</v>
      </c>
      <c r="E419" s="71">
        <v>17.058917999999998</v>
      </c>
      <c r="F419" s="31">
        <f t="shared" si="115"/>
        <v>-54.632955032669713</v>
      </c>
      <c r="G419" s="75">
        <v>60</v>
      </c>
      <c r="H419" s="75">
        <v>666.31</v>
      </c>
      <c r="I419" s="75">
        <v>5</v>
      </c>
      <c r="J419" s="72">
        <v>0</v>
      </c>
      <c r="K419" s="72">
        <v>4.0115379999999998</v>
      </c>
      <c r="L419" s="72"/>
      <c r="M419" s="31" t="e">
        <f t="shared" si="116"/>
        <v>#DIV/0!</v>
      </c>
      <c r="N419" s="109">
        <f t="shared" si="117"/>
        <v>83.037130582570114</v>
      </c>
    </row>
    <row r="420" spans="1:14" ht="14.25" thickBot="1">
      <c r="A420" s="272"/>
      <c r="B420" s="197" t="s">
        <v>24</v>
      </c>
      <c r="C420" s="71">
        <v>24.2524510000001</v>
      </c>
      <c r="D420" s="71">
        <v>440.68692199999998</v>
      </c>
      <c r="E420" s="71">
        <v>780.87338899999997</v>
      </c>
      <c r="F420" s="31">
        <f t="shared" si="115"/>
        <v>-43.564868747243224</v>
      </c>
      <c r="G420" s="75">
        <v>715</v>
      </c>
      <c r="H420" s="75">
        <v>217638.24</v>
      </c>
      <c r="I420" s="75">
        <v>63</v>
      </c>
      <c r="J420" s="72">
        <v>97.911686000000003</v>
      </c>
      <c r="K420" s="72">
        <v>118.518508</v>
      </c>
      <c r="L420" s="72">
        <v>603.69653600000004</v>
      </c>
      <c r="M420" s="31">
        <f t="shared" si="116"/>
        <v>-80.367866811811567</v>
      </c>
      <c r="N420" s="109">
        <f t="shared" si="117"/>
        <v>65.086777937895533</v>
      </c>
    </row>
    <row r="421" spans="1:14" ht="14.25" thickBot="1">
      <c r="A421" s="272"/>
      <c r="B421" s="197" t="s">
        <v>25</v>
      </c>
      <c r="C421" s="71">
        <v>0</v>
      </c>
      <c r="D421" s="71">
        <v>3211.6447969999999</v>
      </c>
      <c r="E421" s="71">
        <v>2747.6013480000001</v>
      </c>
      <c r="F421" s="31">
        <f t="shared" si="115"/>
        <v>16.889038482157556</v>
      </c>
      <c r="G421" s="75">
        <v>340</v>
      </c>
      <c r="H421" s="75">
        <v>248056.36</v>
      </c>
      <c r="I421" s="75">
        <v>950</v>
      </c>
      <c r="J421" s="72">
        <v>610.11690999999996</v>
      </c>
      <c r="K421" s="72">
        <v>1869.4617450000001</v>
      </c>
      <c r="L421" s="72">
        <v>1083.3433110000001</v>
      </c>
      <c r="M421" s="31">
        <f t="shared" si="116"/>
        <v>72.564110196458302</v>
      </c>
      <c r="N421" s="109">
        <f t="shared" si="117"/>
        <v>50.972013599386045</v>
      </c>
    </row>
    <row r="422" spans="1:14" ht="14.25" thickBot="1">
      <c r="A422" s="272"/>
      <c r="B422" s="197" t="s">
        <v>26</v>
      </c>
      <c r="C422" s="71">
        <v>40.117868000000001</v>
      </c>
      <c r="D422" s="71">
        <v>803.44796399999996</v>
      </c>
      <c r="E422" s="71">
        <v>545.00615300000004</v>
      </c>
      <c r="F422" s="31">
        <f t="shared" si="115"/>
        <v>47.419980412588089</v>
      </c>
      <c r="G422" s="75">
        <v>49504</v>
      </c>
      <c r="H422" s="75">
        <v>4621669.51</v>
      </c>
      <c r="I422" s="75">
        <v>445</v>
      </c>
      <c r="J422" s="72">
        <v>6.1147649999999798</v>
      </c>
      <c r="K422" s="72">
        <v>170.68693500000001</v>
      </c>
      <c r="L422" s="72">
        <v>124.40031999999999</v>
      </c>
      <c r="M422" s="31">
        <f t="shared" si="116"/>
        <v>37.207794160015034</v>
      </c>
      <c r="N422" s="109">
        <f t="shared" si="117"/>
        <v>42.412749946532067</v>
      </c>
    </row>
    <row r="423" spans="1:14" ht="14.25" thickBot="1">
      <c r="A423" s="272"/>
      <c r="B423" s="197" t="s">
        <v>27</v>
      </c>
      <c r="C423" s="71">
        <v>0.97400000000000397</v>
      </c>
      <c r="D423" s="71">
        <v>85.224000000000004</v>
      </c>
      <c r="E423" s="71">
        <v>24.27</v>
      </c>
      <c r="F423" s="31">
        <f t="shared" si="115"/>
        <v>251.14956736711994</v>
      </c>
      <c r="G423" s="75">
        <v>22</v>
      </c>
      <c r="H423" s="75">
        <v>37300.480000000003</v>
      </c>
      <c r="I423" s="75">
        <v>0</v>
      </c>
      <c r="J423" s="72"/>
      <c r="K423" s="72"/>
      <c r="L423" s="72"/>
      <c r="M423" s="31"/>
      <c r="N423" s="109">
        <f t="shared" si="117"/>
        <v>98.839117034901633</v>
      </c>
    </row>
    <row r="424" spans="1:14" ht="14.25" thickBot="1">
      <c r="A424" s="272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72"/>
      <c r="B425" s="14" t="s">
        <v>29</v>
      </c>
      <c r="C425" s="71">
        <v>0</v>
      </c>
      <c r="D425" s="71">
        <v>74.185737000000003</v>
      </c>
      <c r="E425" s="71">
        <v>3.575472</v>
      </c>
      <c r="F425" s="31">
        <f>(D425-E425)/E425*100</f>
        <v>1974.8515720441944</v>
      </c>
      <c r="G425" s="75">
        <v>6</v>
      </c>
      <c r="H425" s="75">
        <v>34215.11</v>
      </c>
      <c r="I425" s="75">
        <v>0</v>
      </c>
      <c r="J425" s="72"/>
      <c r="K425" s="72"/>
      <c r="L425" s="72"/>
      <c r="M425" s="31"/>
      <c r="N425" s="109">
        <f>D425/D529*100</f>
        <v>99.244489182913</v>
      </c>
    </row>
    <row r="426" spans="1:14" ht="14.25" thickBot="1">
      <c r="A426" s="272"/>
      <c r="B426" s="14" t="s">
        <v>30</v>
      </c>
      <c r="C426" s="71">
        <v>0.97377400000000103</v>
      </c>
      <c r="D426" s="71">
        <v>11.039735</v>
      </c>
      <c r="E426" s="71">
        <v>20.698148</v>
      </c>
      <c r="F426" s="31"/>
      <c r="G426" s="75">
        <v>16</v>
      </c>
      <c r="H426" s="75">
        <v>3085.37</v>
      </c>
      <c r="I426" s="75">
        <v>0</v>
      </c>
      <c r="J426" s="72"/>
      <c r="K426" s="72"/>
      <c r="L426" s="72"/>
      <c r="M426" s="31"/>
      <c r="N426" s="109">
        <f>D426/D530*100</f>
        <v>100</v>
      </c>
    </row>
    <row r="427" spans="1:14" ht="14.25" thickBot="1">
      <c r="A427" s="275"/>
      <c r="B427" s="15" t="s">
        <v>31</v>
      </c>
      <c r="C427" s="16">
        <f>C415+C417+C418+C419+C420+C421+C422+C423</f>
        <v>626.2301940000001</v>
      </c>
      <c r="D427" s="16">
        <f t="shared" ref="D427:L427" si="118">D415+D417+D418+D419+D420+D421+D422+D423</f>
        <v>10377.225492</v>
      </c>
      <c r="E427" s="16">
        <f t="shared" si="118"/>
        <v>9097.6343130000005</v>
      </c>
      <c r="F427" s="16">
        <f>(D427-E427)/E427*100</f>
        <v>14.065097969166954</v>
      </c>
      <c r="G427" s="16">
        <f t="shared" si="118"/>
        <v>122087</v>
      </c>
      <c r="H427" s="16">
        <f t="shared" si="118"/>
        <v>10118099.530000001</v>
      </c>
      <c r="I427" s="16">
        <f t="shared" si="118"/>
        <v>6575</v>
      </c>
      <c r="J427" s="16">
        <f t="shared" si="118"/>
        <v>1191.135344</v>
      </c>
      <c r="K427" s="16">
        <f t="shared" si="118"/>
        <v>4907.099252</v>
      </c>
      <c r="L427" s="16">
        <f t="shared" si="118"/>
        <v>3747.5727440000001</v>
      </c>
      <c r="M427" s="16">
        <f t="shared" ref="M427:M430" si="119">(K427-L427)/L427*100</f>
        <v>30.940733835158873</v>
      </c>
      <c r="N427" s="110">
        <f>D427/D531*100</f>
        <v>52.269447407439799</v>
      </c>
    </row>
    <row r="428" spans="1:14" ht="15" thickTop="1" thickBot="1">
      <c r="A428" s="272" t="s">
        <v>32</v>
      </c>
      <c r="B428" s="197" t="s">
        <v>19</v>
      </c>
      <c r="C428" s="19">
        <v>84.805079000000006</v>
      </c>
      <c r="D428" s="19">
        <v>1082.113018</v>
      </c>
      <c r="E428" s="19">
        <v>982.83978000000002</v>
      </c>
      <c r="F428" s="31">
        <f>(D428-E428)/E428*100</f>
        <v>10.100653231597931</v>
      </c>
      <c r="G428" s="20">
        <v>7722</v>
      </c>
      <c r="H428" s="20">
        <v>1001442.1358</v>
      </c>
      <c r="I428" s="20">
        <v>1260</v>
      </c>
      <c r="J428" s="19">
        <v>131.207098</v>
      </c>
      <c r="K428" s="20">
        <v>781.92251099999999</v>
      </c>
      <c r="L428" s="20">
        <v>390.92844700000001</v>
      </c>
      <c r="M428" s="31">
        <f t="shared" si="119"/>
        <v>100.01678491307131</v>
      </c>
      <c r="N428" s="109">
        <f>D428/D519*100</f>
        <v>11.247710832930442</v>
      </c>
    </row>
    <row r="429" spans="1:14" ht="14.25" thickBot="1">
      <c r="A429" s="272"/>
      <c r="B429" s="197" t="s">
        <v>20</v>
      </c>
      <c r="C429" s="20">
        <v>28.096149</v>
      </c>
      <c r="D429" s="20">
        <v>2032.0270029999999</v>
      </c>
      <c r="E429" s="20">
        <v>326.46358800000002</v>
      </c>
      <c r="F429" s="31">
        <f>(D429-E429)/E429*100</f>
        <v>522.43603197793675</v>
      </c>
      <c r="G429" s="20">
        <v>3861</v>
      </c>
      <c r="H429" s="20">
        <v>76540</v>
      </c>
      <c r="I429" s="21">
        <v>734</v>
      </c>
      <c r="J429" s="20">
        <v>34.622739000000003</v>
      </c>
      <c r="K429" s="20">
        <v>372.0437</v>
      </c>
      <c r="L429" s="20">
        <v>165.47503699999999</v>
      </c>
      <c r="M429" s="31">
        <f t="shared" si="119"/>
        <v>124.83373126545972</v>
      </c>
      <c r="N429" s="109">
        <f>D429/D520*100</f>
        <v>40.035592252171625</v>
      </c>
    </row>
    <row r="430" spans="1:14" ht="14.25" thickBot="1">
      <c r="A430" s="272"/>
      <c r="B430" s="197" t="s">
        <v>21</v>
      </c>
      <c r="C430" s="20">
        <v>9.5094999999999999E-2</v>
      </c>
      <c r="D430" s="20">
        <v>22.737359000000001</v>
      </c>
      <c r="E430" s="20">
        <v>24.446475</v>
      </c>
      <c r="F430" s="31">
        <f>(D430-E430)/E430*100</f>
        <v>-6.9912574307747759</v>
      </c>
      <c r="G430" s="20">
        <v>4</v>
      </c>
      <c r="H430" s="20">
        <v>24028.056755000001</v>
      </c>
      <c r="I430" s="20">
        <v>2</v>
      </c>
      <c r="J430" s="20"/>
      <c r="K430" s="20">
        <v>0.58860000000000001</v>
      </c>
      <c r="L430" s="20"/>
      <c r="M430" s="31" t="e">
        <f t="shared" si="119"/>
        <v>#DIV/0!</v>
      </c>
      <c r="N430" s="109">
        <f>D430/D521*100</f>
        <v>4.2751787322059025</v>
      </c>
    </row>
    <row r="431" spans="1:14" ht="14.25" thickBot="1">
      <c r="A431" s="272"/>
      <c r="B431" s="197" t="s">
        <v>22</v>
      </c>
      <c r="C431" s="20">
        <v>4.8205910000000003</v>
      </c>
      <c r="D431" s="20">
        <v>81.856093999999999</v>
      </c>
      <c r="E431" s="20">
        <v>62.288455999999996</v>
      </c>
      <c r="F431" s="31">
        <f>(D431-E431)/E431*100</f>
        <v>31.41454975220449</v>
      </c>
      <c r="G431" s="20">
        <v>2114</v>
      </c>
      <c r="H431" s="20">
        <v>286211.22499999998</v>
      </c>
      <c r="I431" s="20">
        <v>9</v>
      </c>
      <c r="J431" s="20">
        <v>7.4555999999999996</v>
      </c>
      <c r="K431" s="20">
        <v>21.509050999999999</v>
      </c>
      <c r="L431" s="20">
        <v>26.912777999999999</v>
      </c>
      <c r="M431" s="31"/>
      <c r="N431" s="109">
        <f>D431/D522*100</f>
        <v>11.167769013037718</v>
      </c>
    </row>
    <row r="432" spans="1:14" ht="14.25" thickBot="1">
      <c r="A432" s="272"/>
      <c r="B432" s="197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72"/>
      <c r="B433" s="197" t="s">
        <v>24</v>
      </c>
      <c r="C433" s="20">
        <v>2.107345</v>
      </c>
      <c r="D433" s="20">
        <v>51.361834999999999</v>
      </c>
      <c r="E433" s="20">
        <v>61.928041</v>
      </c>
      <c r="F433" s="31">
        <f>(D433-E433)/E433*100</f>
        <v>-17.062070476280692</v>
      </c>
      <c r="G433" s="20">
        <v>1749</v>
      </c>
      <c r="H433" s="20">
        <v>213956.5</v>
      </c>
      <c r="I433" s="20">
        <v>8</v>
      </c>
      <c r="J433" s="20"/>
      <c r="K433" s="20">
        <v>136.25307100000001</v>
      </c>
      <c r="L433" s="20">
        <v>74.998012000000003</v>
      </c>
      <c r="M433" s="31">
        <f>(K433-L433)/L433*100</f>
        <v>81.675576947292953</v>
      </c>
      <c r="N433" s="109">
        <f>D433/D524*100</f>
        <v>7.5858306254158165</v>
      </c>
    </row>
    <row r="434" spans="1:14" ht="14.25" thickBot="1">
      <c r="A434" s="272"/>
      <c r="B434" s="197" t="s">
        <v>25</v>
      </c>
      <c r="C434" s="22">
        <v>6.0468000000000002</v>
      </c>
      <c r="D434" s="22">
        <v>2032.0270029999999</v>
      </c>
      <c r="E434" s="22">
        <v>1335.9040130000001</v>
      </c>
      <c r="F434" s="31">
        <f>(D434-E434)/E434*100</f>
        <v>52.108758056406842</v>
      </c>
      <c r="G434" s="22">
        <v>899</v>
      </c>
      <c r="H434" s="22">
        <v>96294.822969999994</v>
      </c>
      <c r="I434" s="22">
        <v>2971</v>
      </c>
      <c r="J434" s="22">
        <v>847.32892900000002</v>
      </c>
      <c r="K434" s="22">
        <v>1131.3488090000001</v>
      </c>
      <c r="L434" s="22">
        <v>59.249144999999999</v>
      </c>
      <c r="M434" s="31"/>
      <c r="N434" s="109">
        <f>D434/D525*100</f>
        <v>32.250299948483267</v>
      </c>
    </row>
    <row r="435" spans="1:14" ht="14.25" thickBot="1">
      <c r="A435" s="272"/>
      <c r="B435" s="197" t="s">
        <v>26</v>
      </c>
      <c r="C435" s="20">
        <v>2.13</v>
      </c>
      <c r="D435" s="20">
        <v>473.86</v>
      </c>
      <c r="E435" s="20">
        <v>470.98</v>
      </c>
      <c r="F435" s="31">
        <f>(D435-E435)/E435*100</f>
        <v>0.61149093379761255</v>
      </c>
      <c r="G435" s="20">
        <v>14501</v>
      </c>
      <c r="H435" s="20">
        <v>2228335.5299999998</v>
      </c>
      <c r="I435" s="20">
        <v>1848</v>
      </c>
      <c r="J435" s="20">
        <v>109.865233</v>
      </c>
      <c r="K435" s="20">
        <v>243.59136000000001</v>
      </c>
      <c r="L435" s="20">
        <v>381.432952</v>
      </c>
      <c r="M435" s="31">
        <f>(K435-L435)/L435*100</f>
        <v>-36.137830063512702</v>
      </c>
      <c r="N435" s="109">
        <f>D435/D526*100</f>
        <v>25.014321512007321</v>
      </c>
    </row>
    <row r="436" spans="1:14" ht="14.25" thickBot="1">
      <c r="A436" s="272"/>
      <c r="B436" s="197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72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72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72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75"/>
      <c r="B440" s="15" t="s">
        <v>31</v>
      </c>
      <c r="C440" s="16">
        <f t="shared" ref="C440:L440" si="120">C428+C430+C431+C432+C433+C434+C435+C436</f>
        <v>100.00491</v>
      </c>
      <c r="D440" s="16">
        <f t="shared" si="120"/>
        <v>3743.9553089999999</v>
      </c>
      <c r="E440" s="16">
        <f t="shared" si="120"/>
        <v>2938.3867649999997</v>
      </c>
      <c r="F440" s="16">
        <f>(D440-E440)/E440*100</f>
        <v>27.415333937498193</v>
      </c>
      <c r="G440" s="16">
        <f t="shared" si="120"/>
        <v>26989</v>
      </c>
      <c r="H440" s="16">
        <f t="shared" si="120"/>
        <v>3850268.2705250001</v>
      </c>
      <c r="I440" s="16">
        <f t="shared" si="120"/>
        <v>6098</v>
      </c>
      <c r="J440" s="16">
        <f t="shared" si="120"/>
        <v>1095.8568600000001</v>
      </c>
      <c r="K440" s="16">
        <f t="shared" si="120"/>
        <v>2315.2134019999999</v>
      </c>
      <c r="L440" s="16">
        <f t="shared" si="120"/>
        <v>933.52133400000002</v>
      </c>
      <c r="M440" s="16">
        <f t="shared" ref="M440:M444" si="121">(K440-L440)/L440*100</f>
        <v>148.00862258601578</v>
      </c>
      <c r="N440" s="110">
        <f>D440/D531*100</f>
        <v>18.858072928110222</v>
      </c>
    </row>
    <row r="441" spans="1:14" ht="14.25" thickTop="1">
      <c r="A441" s="225" t="s">
        <v>33</v>
      </c>
      <c r="B441" s="18" t="s">
        <v>19</v>
      </c>
      <c r="C441" s="105">
        <v>199.01045400000044</v>
      </c>
      <c r="D441" s="105">
        <v>1621.9013750000004</v>
      </c>
      <c r="E441" s="91">
        <v>1608.4021700000003</v>
      </c>
      <c r="F441" s="111">
        <f>(D441-E441)/E441*100</f>
        <v>0.83929288655461531</v>
      </c>
      <c r="G441" s="72">
        <v>12922</v>
      </c>
      <c r="H441" s="72">
        <v>2780783.7430310096</v>
      </c>
      <c r="I441" s="72">
        <v>483</v>
      </c>
      <c r="J441" s="72">
        <v>40</v>
      </c>
      <c r="K441" s="72">
        <v>300</v>
      </c>
      <c r="L441" s="72">
        <v>553</v>
      </c>
      <c r="M441" s="111">
        <f t="shared" si="121"/>
        <v>-45.750452079566003</v>
      </c>
      <c r="N441" s="112">
        <f t="shared" ref="N441:N446" si="122">D441/D519*100</f>
        <v>16.858384810164331</v>
      </c>
    </row>
    <row r="442" spans="1:14">
      <c r="A442" s="222"/>
      <c r="B442" s="197" t="s">
        <v>20</v>
      </c>
      <c r="C442" s="105">
        <v>64.297346999999831</v>
      </c>
      <c r="D442" s="105">
        <v>535.80233799999996</v>
      </c>
      <c r="E442" s="91">
        <v>531.80301400000008</v>
      </c>
      <c r="F442" s="31">
        <f>(D442-E442)/E442*100</f>
        <v>0.75203108946650066</v>
      </c>
      <c r="G442" s="72">
        <v>6569</v>
      </c>
      <c r="H442" s="72">
        <v>131380</v>
      </c>
      <c r="I442" s="72">
        <v>373</v>
      </c>
      <c r="J442" s="72">
        <v>20</v>
      </c>
      <c r="K442" s="72">
        <v>147</v>
      </c>
      <c r="L442" s="72">
        <v>240</v>
      </c>
      <c r="M442" s="31">
        <f t="shared" si="121"/>
        <v>-38.75</v>
      </c>
      <c r="N442" s="109">
        <f t="shared" si="122"/>
        <v>10.556534878846904</v>
      </c>
    </row>
    <row r="443" spans="1:14">
      <c r="A443" s="222"/>
      <c r="B443" s="197" t="s">
        <v>21</v>
      </c>
      <c r="C443" s="105">
        <v>0.40011800000000619</v>
      </c>
      <c r="D443" s="105">
        <v>36.496235999999996</v>
      </c>
      <c r="E443" s="91">
        <v>39.030653999999984</v>
      </c>
      <c r="F443" s="31">
        <f>(D443-E443)/E443*100</f>
        <v>-6.4934038768604525</v>
      </c>
      <c r="G443" s="72">
        <v>863</v>
      </c>
      <c r="H443" s="72">
        <v>83846.923929999903</v>
      </c>
      <c r="I443" s="72">
        <v>6</v>
      </c>
      <c r="J443" s="72">
        <v>0</v>
      </c>
      <c r="K443" s="72">
        <v>1.632655</v>
      </c>
      <c r="L443" s="72">
        <v>6</v>
      </c>
      <c r="M443" s="31">
        <f t="shared" si="121"/>
        <v>-72.789083333333338</v>
      </c>
      <c r="N443" s="109">
        <f t="shared" si="122"/>
        <v>6.8621835962904667</v>
      </c>
    </row>
    <row r="444" spans="1:14">
      <c r="A444" s="222"/>
      <c r="B444" s="197" t="s">
        <v>22</v>
      </c>
      <c r="C444" s="105">
        <v>0.96063700000000196</v>
      </c>
      <c r="D444" s="105">
        <v>8.9737580000000019</v>
      </c>
      <c r="E444" s="91">
        <v>20.560454</v>
      </c>
      <c r="F444" s="31">
        <f>(D444-E444)/E444*100</f>
        <v>-56.35428089282464</v>
      </c>
      <c r="G444" s="72">
        <v>211</v>
      </c>
      <c r="H444" s="72">
        <v>21041.41</v>
      </c>
      <c r="I444" s="72">
        <v>9</v>
      </c>
      <c r="J444" s="72">
        <v>2</v>
      </c>
      <c r="K444" s="72">
        <v>3</v>
      </c>
      <c r="L444" s="72">
        <v>16</v>
      </c>
      <c r="M444" s="31">
        <f t="shared" si="121"/>
        <v>-81.25</v>
      </c>
      <c r="N444" s="109">
        <f t="shared" si="122"/>
        <v>1.2243053830897348</v>
      </c>
    </row>
    <row r="445" spans="1:14">
      <c r="A445" s="222"/>
      <c r="B445" s="197" t="s">
        <v>23</v>
      </c>
      <c r="C445" s="105">
        <v>9.4339999999999979E-2</v>
      </c>
      <c r="D445" s="105">
        <v>0.32594699999999999</v>
      </c>
      <c r="E445" s="91">
        <v>0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22"/>
        <v>3.4972553883657649</v>
      </c>
    </row>
    <row r="446" spans="1:14">
      <c r="A446" s="222"/>
      <c r="B446" s="197" t="s">
        <v>24</v>
      </c>
      <c r="C446" s="105">
        <v>-46.425832</v>
      </c>
      <c r="D446" s="105">
        <v>20.263617</v>
      </c>
      <c r="E446" s="91">
        <v>75.542735000000008</v>
      </c>
      <c r="F446" s="31">
        <f>(D446-E446)/E446*100</f>
        <v>-73.175955305298388</v>
      </c>
      <c r="G446" s="72">
        <v>111</v>
      </c>
      <c r="H446" s="72">
        <v>41304.848089999985</v>
      </c>
      <c r="I446" s="72">
        <v>6</v>
      </c>
      <c r="J446" s="72">
        <v>3</v>
      </c>
      <c r="K446" s="72">
        <v>4</v>
      </c>
      <c r="L446" s="72">
        <v>4</v>
      </c>
      <c r="M446" s="31"/>
      <c r="N446" s="109">
        <f t="shared" si="122"/>
        <v>2.9928129791370686</v>
      </c>
    </row>
    <row r="447" spans="1:14">
      <c r="A447" s="222"/>
      <c r="B447" s="197" t="s">
        <v>25</v>
      </c>
      <c r="C447" s="105">
        <v>0</v>
      </c>
      <c r="D447" s="105">
        <v>0</v>
      </c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22"/>
      <c r="B448" s="197" t="s">
        <v>26</v>
      </c>
      <c r="C448" s="105">
        <v>77.363017999999641</v>
      </c>
      <c r="D448" s="105">
        <v>260.12072199999972</v>
      </c>
      <c r="E448" s="91">
        <v>223.50873299999978</v>
      </c>
      <c r="F448" s="31">
        <f>(D448-E448)/E448*100</f>
        <v>16.380563080727576</v>
      </c>
      <c r="G448" s="72">
        <v>6622</v>
      </c>
      <c r="H448" s="72">
        <v>5370876.0324999997</v>
      </c>
      <c r="I448" s="72">
        <v>4</v>
      </c>
      <c r="J448" s="72">
        <v>0.40989999999999999</v>
      </c>
      <c r="K448" s="72">
        <v>1</v>
      </c>
      <c r="L448" s="72">
        <v>8.1999999999999993</v>
      </c>
      <c r="M448" s="31">
        <f>(K448-L448)/L448*100</f>
        <v>-87.804878048780495</v>
      </c>
      <c r="N448" s="109">
        <f>D448/D526*100</f>
        <v>13.73136236872382</v>
      </c>
    </row>
    <row r="449" spans="1:14">
      <c r="A449" s="222"/>
      <c r="B449" s="197" t="s">
        <v>27</v>
      </c>
      <c r="C449" s="105">
        <v>0</v>
      </c>
      <c r="D449" s="105">
        <v>0</v>
      </c>
      <c r="E449" s="91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22"/>
      <c r="B450" s="14" t="s">
        <v>28</v>
      </c>
      <c r="C450" s="105">
        <v>0</v>
      </c>
      <c r="D450" s="105">
        <v>0</v>
      </c>
      <c r="E450" s="91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22"/>
      <c r="B451" s="14" t="s">
        <v>29</v>
      </c>
      <c r="C451" s="105">
        <v>0</v>
      </c>
      <c r="D451" s="105">
        <v>0</v>
      </c>
      <c r="E451" s="91"/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22"/>
      <c r="B452" s="14" t="s">
        <v>30</v>
      </c>
      <c r="C452" s="105">
        <v>0</v>
      </c>
      <c r="D452" s="105">
        <v>0</v>
      </c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13"/>
      <c r="B453" s="15" t="s">
        <v>31</v>
      </c>
      <c r="C453" s="16">
        <f t="shared" ref="C453:L453" si="123">C441+C443+C444+C445+C446+C447+C448+C449</f>
        <v>231.40273500000009</v>
      </c>
      <c r="D453" s="16">
        <f t="shared" si="123"/>
        <v>1948.0816550000002</v>
      </c>
      <c r="E453" s="16">
        <f t="shared" si="123"/>
        <v>1967.044746</v>
      </c>
      <c r="F453" s="16">
        <f>(D453-E453)/E453*100</f>
        <v>-0.96403963552742933</v>
      </c>
      <c r="G453" s="16">
        <f t="shared" si="123"/>
        <v>20729</v>
      </c>
      <c r="H453" s="16">
        <f t="shared" si="123"/>
        <v>8297852.95755101</v>
      </c>
      <c r="I453" s="16">
        <f t="shared" si="123"/>
        <v>508</v>
      </c>
      <c r="J453" s="16">
        <f t="shared" si="123"/>
        <v>45.4099</v>
      </c>
      <c r="K453" s="16">
        <f t="shared" si="123"/>
        <v>309.632655</v>
      </c>
      <c r="L453" s="16">
        <f t="shared" si="123"/>
        <v>587.20000000000005</v>
      </c>
      <c r="M453" s="16">
        <f t="shared" ref="M453:M455" si="124">(K453-L453)/L453*100</f>
        <v>-47.269643222070847</v>
      </c>
      <c r="N453" s="110">
        <f>D453/D531*100</f>
        <v>9.8123676400710114</v>
      </c>
    </row>
    <row r="454" spans="1:14" ht="14.25" thickTop="1">
      <c r="A454" s="222" t="s">
        <v>34</v>
      </c>
      <c r="B454" s="197" t="s">
        <v>19</v>
      </c>
      <c r="C454" s="32">
        <v>52.031365999999998</v>
      </c>
      <c r="D454" s="32">
        <v>385.06061499999998</v>
      </c>
      <c r="E454" s="32">
        <v>299.76251300000001</v>
      </c>
      <c r="F454" s="31">
        <f>(D454-E454)/E454*100</f>
        <v>28.455226487909769</v>
      </c>
      <c r="G454" s="122">
        <v>2460</v>
      </c>
      <c r="H454" s="122">
        <v>254705.23118999999</v>
      </c>
      <c r="I454" s="122">
        <v>132</v>
      </c>
      <c r="J454" s="122">
        <v>20.078403000000002</v>
      </c>
      <c r="K454" s="122">
        <v>157.33128500000001</v>
      </c>
      <c r="L454" s="122">
        <v>122.106656</v>
      </c>
      <c r="M454" s="31">
        <f t="shared" si="124"/>
        <v>28.847427449000001</v>
      </c>
      <c r="N454" s="109">
        <f>D454/D519*100</f>
        <v>4.0024012082168277</v>
      </c>
    </row>
    <row r="455" spans="1:14">
      <c r="A455" s="222"/>
      <c r="B455" s="197" t="s">
        <v>20</v>
      </c>
      <c r="C455" s="31">
        <v>16.327162000000001</v>
      </c>
      <c r="D455" s="31">
        <v>134.72126900000001</v>
      </c>
      <c r="E455" s="31">
        <v>109.93399700000001</v>
      </c>
      <c r="F455" s="31">
        <f>(D455-E455)/E455*100</f>
        <v>22.547412698912421</v>
      </c>
      <c r="G455" s="122">
        <v>1298</v>
      </c>
      <c r="H455" s="122">
        <v>25740</v>
      </c>
      <c r="I455" s="122">
        <v>60</v>
      </c>
      <c r="J455" s="122">
        <v>16.362113000000001</v>
      </c>
      <c r="K455" s="122">
        <v>90.672597999999994</v>
      </c>
      <c r="L455" s="122">
        <v>55.762976000000002</v>
      </c>
      <c r="M455" s="31">
        <f t="shared" si="124"/>
        <v>62.603584858885561</v>
      </c>
      <c r="N455" s="109">
        <f>D455/D520*100</f>
        <v>2.654317971865618</v>
      </c>
    </row>
    <row r="456" spans="1:14">
      <c r="A456" s="222"/>
      <c r="B456" s="197" t="s">
        <v>21</v>
      </c>
      <c r="C456" s="31">
        <v>2.2206260000000002</v>
      </c>
      <c r="D456" s="31">
        <v>44.156345000000002</v>
      </c>
      <c r="E456" s="31">
        <v>16.048984999999998</v>
      </c>
      <c r="F456" s="31">
        <f>(D456-E456)/E456*100</f>
        <v>175.13481382155948</v>
      </c>
      <c r="G456" s="122">
        <v>93</v>
      </c>
      <c r="H456" s="122">
        <v>32900.285100000001</v>
      </c>
      <c r="I456" s="122">
        <v>13</v>
      </c>
      <c r="J456" s="122">
        <v>0.06</v>
      </c>
      <c r="K456" s="122">
        <v>18.519306</v>
      </c>
      <c r="L456" s="122">
        <v>2.504</v>
      </c>
      <c r="M456" s="31"/>
      <c r="N456" s="109">
        <f>D456/D521*100</f>
        <v>8.3024711460968899</v>
      </c>
    </row>
    <row r="457" spans="1:14">
      <c r="A457" s="222"/>
      <c r="B457" s="197" t="s">
        <v>22</v>
      </c>
      <c r="C457" s="31">
        <v>5.6062159999999999</v>
      </c>
      <c r="D457" s="31">
        <v>60.329774</v>
      </c>
      <c r="E457" s="31">
        <v>58.007199999999997</v>
      </c>
      <c r="F457" s="31">
        <f>(D457-E457)/E457*100</f>
        <v>4.0039408900964073</v>
      </c>
      <c r="G457" s="122">
        <v>2923</v>
      </c>
      <c r="H457" s="122">
        <v>209865.95</v>
      </c>
      <c r="I457" s="122">
        <v>477</v>
      </c>
      <c r="J457" s="122">
        <v>4.6509</v>
      </c>
      <c r="K457" s="122">
        <v>48.687800000000003</v>
      </c>
      <c r="L457" s="122">
        <v>66.058863000000002</v>
      </c>
      <c r="M457" s="31">
        <f t="shared" ref="M457:M462" si="125">(K457-L457)/L457*100</f>
        <v>-26.29633967511672</v>
      </c>
      <c r="N457" s="109">
        <f>D457/D522*100</f>
        <v>8.2308958040530076</v>
      </c>
    </row>
    <row r="458" spans="1:14">
      <c r="A458" s="222"/>
      <c r="B458" s="197" t="s">
        <v>23</v>
      </c>
      <c r="C458" s="31">
        <v>0</v>
      </c>
      <c r="D458" s="31">
        <v>3.0189000000000001E-2</v>
      </c>
      <c r="E458" s="31">
        <v>7.5471999999999997E-2</v>
      </c>
      <c r="F458" s="31"/>
      <c r="G458" s="122">
        <v>5</v>
      </c>
      <c r="H458" s="122">
        <v>2</v>
      </c>
      <c r="I458" s="122">
        <v>0</v>
      </c>
      <c r="J458" s="122">
        <v>0</v>
      </c>
      <c r="K458" s="122">
        <v>0</v>
      </c>
      <c r="L458" s="122">
        <v>0</v>
      </c>
      <c r="M458" s="31"/>
      <c r="N458" s="109"/>
    </row>
    <row r="459" spans="1:14">
      <c r="A459" s="222"/>
      <c r="B459" s="197" t="s">
        <v>24</v>
      </c>
      <c r="C459" s="31">
        <v>3.4745270000000001</v>
      </c>
      <c r="D459" s="31">
        <v>103.407669</v>
      </c>
      <c r="E459" s="31">
        <v>81.808391</v>
      </c>
      <c r="F459" s="31">
        <f>(D459-E459)/E459*100</f>
        <v>26.402276998700536</v>
      </c>
      <c r="G459" s="122">
        <v>454</v>
      </c>
      <c r="H459" s="122">
        <v>145217.2984</v>
      </c>
      <c r="I459" s="122">
        <v>45</v>
      </c>
      <c r="J459" s="122">
        <v>8.5729939999999996</v>
      </c>
      <c r="K459" s="122">
        <v>31.977820999999999</v>
      </c>
      <c r="L459" s="122">
        <v>61.064675000000001</v>
      </c>
      <c r="M459" s="31">
        <f t="shared" si="125"/>
        <v>-47.632864663571858</v>
      </c>
      <c r="N459" s="109">
        <f>D459/D524*100</f>
        <v>15.272683742764675</v>
      </c>
    </row>
    <row r="460" spans="1:14">
      <c r="A460" s="222"/>
      <c r="B460" s="197" t="s">
        <v>25</v>
      </c>
      <c r="C460" s="33">
        <v>155.69164000000001</v>
      </c>
      <c r="D460" s="33">
        <v>766.13162599999998</v>
      </c>
      <c r="E460" s="33">
        <v>330.00411400000002</v>
      </c>
      <c r="F460" s="31">
        <f>(D460-E460)/E460*100</f>
        <v>132.15820454892872</v>
      </c>
      <c r="G460" s="124">
        <v>186</v>
      </c>
      <c r="H460" s="124">
        <v>79631.131999999998</v>
      </c>
      <c r="I460" s="124">
        <v>87</v>
      </c>
      <c r="J460" s="124">
        <v>14.7</v>
      </c>
      <c r="K460" s="124">
        <v>437.8109</v>
      </c>
      <c r="L460" s="124">
        <v>155.57069999999999</v>
      </c>
      <c r="M460" s="31">
        <f t="shared" si="125"/>
        <v>181.42246579850837</v>
      </c>
      <c r="N460" s="109">
        <f>D460/D525*100</f>
        <v>12.159274803947673</v>
      </c>
    </row>
    <row r="461" spans="1:14">
      <c r="A461" s="222"/>
      <c r="B461" s="197" t="s">
        <v>26</v>
      </c>
      <c r="C461" s="31">
        <v>5.682531</v>
      </c>
      <c r="D461" s="31">
        <v>60.067976000000002</v>
      </c>
      <c r="E461" s="31">
        <v>70.105743000000004</v>
      </c>
      <c r="F461" s="31">
        <f>(D461-E461)/E461*100</f>
        <v>-14.318038109944862</v>
      </c>
      <c r="G461" s="122">
        <v>2497</v>
      </c>
      <c r="H461" s="122">
        <v>248794.5</v>
      </c>
      <c r="I461" s="122">
        <v>18</v>
      </c>
      <c r="J461" s="122">
        <v>0.75844800000000001</v>
      </c>
      <c r="K461" s="122">
        <v>62.221485000000001</v>
      </c>
      <c r="L461" s="122">
        <v>20.179825999999998</v>
      </c>
      <c r="M461" s="31">
        <f t="shared" si="125"/>
        <v>208.33509169008698</v>
      </c>
      <c r="N461" s="109">
        <f>D461/D526*100</f>
        <v>3.1708936484183927</v>
      </c>
    </row>
    <row r="462" spans="1:14">
      <c r="A462" s="222"/>
      <c r="B462" s="197" t="s">
        <v>27</v>
      </c>
      <c r="C462" s="34">
        <v>0</v>
      </c>
      <c r="D462" s="34">
        <v>0</v>
      </c>
      <c r="E462" s="34">
        <v>0.24899199999999999</v>
      </c>
      <c r="F462" s="31">
        <f>(D462-E462)/E462*100</f>
        <v>-100</v>
      </c>
      <c r="G462" s="122">
        <v>0</v>
      </c>
      <c r="H462" s="122">
        <v>0</v>
      </c>
      <c r="I462" s="122">
        <v>0</v>
      </c>
      <c r="J462" s="122">
        <v>0</v>
      </c>
      <c r="K462" s="123">
        <v>0</v>
      </c>
      <c r="L462" s="122">
        <v>0</v>
      </c>
      <c r="M462" s="31" t="e">
        <f t="shared" si="125"/>
        <v>#DIV/0!</v>
      </c>
      <c r="N462" s="109">
        <f>D462/D527*100</f>
        <v>0</v>
      </c>
    </row>
    <row r="463" spans="1:14">
      <c r="A463" s="222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3">
        <v>0</v>
      </c>
      <c r="H463" s="123">
        <v>0</v>
      </c>
      <c r="I463" s="123">
        <v>0</v>
      </c>
      <c r="J463" s="123">
        <v>0</v>
      </c>
      <c r="K463" s="123">
        <v>0</v>
      </c>
      <c r="L463" s="123">
        <v>0</v>
      </c>
      <c r="M463" s="31"/>
      <c r="N463" s="109" t="e">
        <f>D463/D528*100</f>
        <v>#DIV/0!</v>
      </c>
    </row>
    <row r="464" spans="1:14">
      <c r="A464" s="222"/>
      <c r="B464" s="14" t="s">
        <v>29</v>
      </c>
      <c r="C464" s="34">
        <v>0</v>
      </c>
      <c r="D464" s="34">
        <v>0</v>
      </c>
      <c r="E464" s="34">
        <v>0</v>
      </c>
      <c r="F464" s="31"/>
      <c r="G464" s="123">
        <v>0</v>
      </c>
      <c r="H464" s="123">
        <v>0</v>
      </c>
      <c r="I464" s="123">
        <v>0</v>
      </c>
      <c r="J464" s="123">
        <v>0</v>
      </c>
      <c r="K464" s="123">
        <v>0</v>
      </c>
      <c r="L464" s="123">
        <v>0</v>
      </c>
      <c r="M464" s="31"/>
      <c r="N464" s="109"/>
    </row>
    <row r="465" spans="1:14">
      <c r="A465" s="222"/>
      <c r="B465" s="14" t="s">
        <v>30</v>
      </c>
      <c r="C465" s="34">
        <v>0</v>
      </c>
      <c r="D465" s="34">
        <v>0</v>
      </c>
      <c r="E465" s="34">
        <v>0.24899199999999999</v>
      </c>
      <c r="F465" s="31"/>
      <c r="G465" s="123">
        <v>0</v>
      </c>
      <c r="H465" s="123">
        <v>0</v>
      </c>
      <c r="I465" s="123">
        <v>0</v>
      </c>
      <c r="J465" s="123">
        <v>0</v>
      </c>
      <c r="K465" s="123">
        <v>0</v>
      </c>
      <c r="L465" s="123">
        <v>0</v>
      </c>
      <c r="M465" s="31" t="e">
        <f>(K465-L465)/L465*100</f>
        <v>#DIV/0!</v>
      </c>
      <c r="N465" s="109"/>
    </row>
    <row r="466" spans="1:14" ht="14.25" thickBot="1">
      <c r="A466" s="213"/>
      <c r="B466" s="15" t="s">
        <v>31</v>
      </c>
      <c r="C466" s="16">
        <f t="shared" ref="C466:L466" si="126">C454+C456+C457+C458+C459+C460+C461+C462</f>
        <v>224.70690600000003</v>
      </c>
      <c r="D466" s="16">
        <f t="shared" si="126"/>
        <v>1419.1841940000002</v>
      </c>
      <c r="E466" s="16">
        <f t="shared" si="126"/>
        <v>856.06141000000014</v>
      </c>
      <c r="F466" s="16">
        <f>(D466-E466)/E466*100</f>
        <v>65.780652815549757</v>
      </c>
      <c r="G466" s="16">
        <f t="shared" si="126"/>
        <v>8618</v>
      </c>
      <c r="H466" s="16">
        <f t="shared" si="126"/>
        <v>971116.39668999997</v>
      </c>
      <c r="I466" s="16">
        <f t="shared" si="126"/>
        <v>772</v>
      </c>
      <c r="J466" s="16">
        <f t="shared" si="126"/>
        <v>48.820745000000002</v>
      </c>
      <c r="K466" s="16">
        <f t="shared" si="126"/>
        <v>756.54859699999997</v>
      </c>
      <c r="L466" s="16">
        <f t="shared" si="126"/>
        <v>427.48471999999998</v>
      </c>
      <c r="M466" s="16">
        <f>(K466-L466)/L466*100</f>
        <v>76.976757672180668</v>
      </c>
      <c r="N466" s="110">
        <f>D466/D531*100</f>
        <v>7.148343615250492</v>
      </c>
    </row>
    <row r="467" spans="1:14" ht="14.25" thickTop="1">
      <c r="A467" s="222" t="s">
        <v>36</v>
      </c>
      <c r="B467" s="197" t="s">
        <v>19</v>
      </c>
      <c r="C467" s="32">
        <v>42.788173</v>
      </c>
      <c r="D467" s="32">
        <v>365.175048</v>
      </c>
      <c r="E467" s="32">
        <v>280.76266299999997</v>
      </c>
      <c r="F467" s="34">
        <f>(D467-E467)/E467*100</f>
        <v>30.065388359705093</v>
      </c>
      <c r="G467" s="31">
        <v>3068</v>
      </c>
      <c r="H467" s="31">
        <v>289536.24549599999</v>
      </c>
      <c r="I467" s="33">
        <v>258</v>
      </c>
      <c r="J467" s="31">
        <v>104.415266</v>
      </c>
      <c r="K467" s="31">
        <v>318.73855200000003</v>
      </c>
      <c r="L467" s="31">
        <v>117.10531899999999</v>
      </c>
      <c r="M467" s="31">
        <f>(K467-L467)/L467*100</f>
        <v>172.18110562509978</v>
      </c>
      <c r="N467" s="109">
        <f>D467/D519*100</f>
        <v>3.7957064326764196</v>
      </c>
    </row>
    <row r="468" spans="1:14">
      <c r="A468" s="222"/>
      <c r="B468" s="197" t="s">
        <v>20</v>
      </c>
      <c r="C468" s="31">
        <v>17.249808999999999</v>
      </c>
      <c r="D468" s="31">
        <v>157.935768</v>
      </c>
      <c r="E468" s="31">
        <v>121.737945</v>
      </c>
      <c r="F468" s="31">
        <f>(D468-E468)/E468*100</f>
        <v>29.734215572638423</v>
      </c>
      <c r="G468" s="31">
        <v>1745</v>
      </c>
      <c r="H468" s="31">
        <v>34900</v>
      </c>
      <c r="I468" s="33">
        <v>152</v>
      </c>
      <c r="J468" s="31">
        <v>2.4730539999999999</v>
      </c>
      <c r="K468" s="31">
        <v>118.84194599999999</v>
      </c>
      <c r="L468" s="31">
        <v>19.944696</v>
      </c>
      <c r="M468" s="34">
        <f>(K468-L468)/L468*100</f>
        <v>495.8573948682897</v>
      </c>
      <c r="N468" s="109">
        <f>D468/D520*100</f>
        <v>3.1116968427813632</v>
      </c>
    </row>
    <row r="469" spans="1:14">
      <c r="A469" s="222"/>
      <c r="B469" s="197" t="s">
        <v>21</v>
      </c>
      <c r="C469" s="31">
        <v>0</v>
      </c>
      <c r="D469" s="31">
        <v>0.99302900000000005</v>
      </c>
      <c r="E469" s="31">
        <v>2.7323759999999999</v>
      </c>
      <c r="F469" s="31"/>
      <c r="G469" s="31">
        <v>3</v>
      </c>
      <c r="H469" s="31">
        <v>618.30029999999999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22"/>
      <c r="B470" s="197" t="s">
        <v>22</v>
      </c>
      <c r="C470" s="31">
        <v>9.5663999999999999E-2</v>
      </c>
      <c r="D470" s="31">
        <v>2.820093</v>
      </c>
      <c r="E470" s="31">
        <v>2.5938669999999999</v>
      </c>
      <c r="F470" s="31">
        <f>(D470-E470)/E470*100</f>
        <v>8.7215728485693376</v>
      </c>
      <c r="G470" s="31">
        <v>370</v>
      </c>
      <c r="H470" s="31">
        <v>19181.900000000001</v>
      </c>
      <c r="I470" s="33">
        <v>2</v>
      </c>
      <c r="J470" s="31">
        <v>0</v>
      </c>
      <c r="K470" s="31">
        <v>0.05</v>
      </c>
      <c r="L470" s="31">
        <v>0.27800000000000002</v>
      </c>
      <c r="M470" s="34">
        <f t="shared" ref="M470:M475" si="127">(K470-L470)/L470*100</f>
        <v>-82.014388489208628</v>
      </c>
      <c r="N470" s="109">
        <f>D470/D522*100</f>
        <v>0.38475018389326732</v>
      </c>
    </row>
    <row r="471" spans="1:14">
      <c r="A471" s="222"/>
      <c r="B471" s="197" t="s">
        <v>23</v>
      </c>
      <c r="C471" s="31">
        <v>0.22783100000000001</v>
      </c>
      <c r="D471" s="31">
        <v>1.0002949999999999</v>
      </c>
      <c r="E471" s="31">
        <v>1.0915140000000001</v>
      </c>
      <c r="F471" s="31"/>
      <c r="G471" s="31">
        <v>29</v>
      </c>
      <c r="H471" s="31">
        <v>8068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10.732686843889752</v>
      </c>
    </row>
    <row r="472" spans="1:14">
      <c r="A472" s="222"/>
      <c r="B472" s="197" t="s">
        <v>24</v>
      </c>
      <c r="C472" s="31">
        <v>0.75660400000000005</v>
      </c>
      <c r="D472" s="31">
        <v>1.557736</v>
      </c>
      <c r="E472" s="31">
        <v>1.4481189999999999</v>
      </c>
      <c r="F472" s="31">
        <f>(D472-E472)/E472*100</f>
        <v>7.5696127182918032</v>
      </c>
      <c r="G472" s="31">
        <v>23</v>
      </c>
      <c r="H472" s="31">
        <v>1919.3474000000001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0.23006813240050186</v>
      </c>
    </row>
    <row r="473" spans="1:14">
      <c r="A473" s="222"/>
      <c r="B473" s="197" t="s">
        <v>25</v>
      </c>
      <c r="C473" s="33">
        <v>0</v>
      </c>
      <c r="D473" s="33">
        <v>8.9138959999999994</v>
      </c>
      <c r="E473" s="31">
        <v>4.4652609999999999</v>
      </c>
      <c r="F473" s="31"/>
      <c r="G473" s="33">
        <v>4</v>
      </c>
      <c r="H473" s="33">
        <v>3301.4427000000001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22"/>
      <c r="B474" s="197" t="s">
        <v>26</v>
      </c>
      <c r="C474" s="31">
        <v>4.6941079999999999</v>
      </c>
      <c r="D474" s="31">
        <v>54.334124000000003</v>
      </c>
      <c r="E474" s="31">
        <v>52.517234000000002</v>
      </c>
      <c r="F474" s="31">
        <f>(D474-E474)/E474*100</f>
        <v>3.4596071834247795</v>
      </c>
      <c r="G474" s="31">
        <v>1725</v>
      </c>
      <c r="H474" s="31">
        <v>676358.27261600003</v>
      </c>
      <c r="I474" s="33">
        <v>8299</v>
      </c>
      <c r="J474" s="31">
        <v>3.9944299999999999</v>
      </c>
      <c r="K474" s="31">
        <v>14.909863</v>
      </c>
      <c r="L474" s="31">
        <v>6.7686840000000004</v>
      </c>
      <c r="M474" s="34">
        <f t="shared" si="127"/>
        <v>120.27713215744743</v>
      </c>
      <c r="N474" s="109">
        <f>D474/D526*100</f>
        <v>2.8682126510135344</v>
      </c>
    </row>
    <row r="475" spans="1:14">
      <c r="A475" s="222"/>
      <c r="B475" s="197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7"/>
        <v>#DIV/0!</v>
      </c>
      <c r="N475" s="109">
        <f>D475/D527*100</f>
        <v>0</v>
      </c>
    </row>
    <row r="476" spans="1:14">
      <c r="A476" s="222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22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>
        <f>D477/D529*100</f>
        <v>0</v>
      </c>
    </row>
    <row r="478" spans="1:14">
      <c r="A478" s="222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13"/>
      <c r="B479" s="15" t="s">
        <v>31</v>
      </c>
      <c r="C479" s="16">
        <f t="shared" ref="C479:L479" si="128">C467+C469+C470+C471+C472+C473+C474+C475</f>
        <v>48.562380000000005</v>
      </c>
      <c r="D479" s="16">
        <f t="shared" si="128"/>
        <v>434.79422099999999</v>
      </c>
      <c r="E479" s="16">
        <f t="shared" si="128"/>
        <v>345.61103400000002</v>
      </c>
      <c r="F479" s="16">
        <f t="shared" ref="F479:F485" si="129">(D479-E479)/E479*100</f>
        <v>25.804496450191451</v>
      </c>
      <c r="G479" s="16">
        <f t="shared" si="128"/>
        <v>5222</v>
      </c>
      <c r="H479" s="16">
        <f t="shared" si="128"/>
        <v>998983.50851200009</v>
      </c>
      <c r="I479" s="16">
        <f t="shared" si="128"/>
        <v>8559</v>
      </c>
      <c r="J479" s="16">
        <f t="shared" si="128"/>
        <v>108.409696</v>
      </c>
      <c r="K479" s="16">
        <f t="shared" si="128"/>
        <v>333.69841500000001</v>
      </c>
      <c r="L479" s="16">
        <f t="shared" si="128"/>
        <v>124.15200300000001</v>
      </c>
      <c r="M479" s="16">
        <f>(K479-L479)/L479*100</f>
        <v>168.78214361148889</v>
      </c>
      <c r="N479" s="110">
        <f>D479/D531*100</f>
        <v>2.1900317850025046</v>
      </c>
    </row>
    <row r="480" spans="1:14" ht="14.25" thickTop="1">
      <c r="A480" s="225" t="s">
        <v>40</v>
      </c>
      <c r="B480" s="18" t="s">
        <v>19</v>
      </c>
      <c r="C480" s="34">
        <v>56.030993999999993</v>
      </c>
      <c r="D480" s="34">
        <v>695.92254200000002</v>
      </c>
      <c r="E480" s="34">
        <v>775.72247400000003</v>
      </c>
      <c r="F480" s="117">
        <f t="shared" si="129"/>
        <v>-10.287175462187268</v>
      </c>
      <c r="G480" s="34">
        <v>6045</v>
      </c>
      <c r="H480" s="34">
        <v>685838.50404799997</v>
      </c>
      <c r="I480" s="34">
        <v>662</v>
      </c>
      <c r="J480" s="34">
        <v>115.6</v>
      </c>
      <c r="K480" s="34">
        <v>584.44000000000005</v>
      </c>
      <c r="L480" s="31">
        <v>516.48</v>
      </c>
      <c r="M480" s="34">
        <f>(K480-L480)/L480*100</f>
        <v>13.158302354399016</v>
      </c>
      <c r="N480" s="112">
        <f t="shared" ref="N480:N488" si="130">D480/D519*100</f>
        <v>7.2335656112898645</v>
      </c>
    </row>
    <row r="481" spans="1:14">
      <c r="A481" s="222"/>
      <c r="B481" s="197" t="s">
        <v>20</v>
      </c>
      <c r="C481" s="34">
        <v>21.9559</v>
      </c>
      <c r="D481" s="34">
        <v>247.507023</v>
      </c>
      <c r="E481" s="34">
        <v>284.89783900000003</v>
      </c>
      <c r="F481" s="31">
        <f t="shared" si="129"/>
        <v>-13.124289089465513</v>
      </c>
      <c r="G481" s="34">
        <v>3150</v>
      </c>
      <c r="H481" s="34">
        <v>63000</v>
      </c>
      <c r="I481" s="34">
        <v>348</v>
      </c>
      <c r="J481" s="34">
        <v>44.8</v>
      </c>
      <c r="K481" s="34">
        <v>229.2</v>
      </c>
      <c r="L481" s="31">
        <v>170.82</v>
      </c>
      <c r="M481" s="34">
        <f>(K481-L481)/L481*100</f>
        <v>34.176325957147874</v>
      </c>
      <c r="N481" s="109">
        <f t="shared" si="130"/>
        <v>4.8764559908640468</v>
      </c>
    </row>
    <row r="482" spans="1:14">
      <c r="A482" s="222"/>
      <c r="B482" s="197" t="s">
        <v>21</v>
      </c>
      <c r="C482" s="34">
        <v>0</v>
      </c>
      <c r="D482" s="34">
        <v>4.2592809999999997</v>
      </c>
      <c r="E482" s="34">
        <v>32.460844000000002</v>
      </c>
      <c r="F482" s="31">
        <f t="shared" si="129"/>
        <v>-86.878711471580957</v>
      </c>
      <c r="G482" s="34">
        <v>15</v>
      </c>
      <c r="H482" s="34">
        <v>2856.3784009999999</v>
      </c>
      <c r="I482" s="34">
        <v>2</v>
      </c>
      <c r="J482" s="34"/>
      <c r="K482" s="34">
        <v>0.13</v>
      </c>
      <c r="L482" s="31">
        <v>0.3</v>
      </c>
      <c r="M482" s="34"/>
      <c r="N482" s="109">
        <f t="shared" si="130"/>
        <v>0.80084883849917166</v>
      </c>
    </row>
    <row r="483" spans="1:14">
      <c r="A483" s="222"/>
      <c r="B483" s="197" t="s">
        <v>22</v>
      </c>
      <c r="C483" s="34">
        <v>6.2711009999999998</v>
      </c>
      <c r="D483" s="34">
        <v>170.679777</v>
      </c>
      <c r="E483" s="34">
        <v>176.44997800000002</v>
      </c>
      <c r="F483" s="31">
        <f t="shared" si="129"/>
        <v>-3.2701624933044839</v>
      </c>
      <c r="G483" s="34">
        <v>5445</v>
      </c>
      <c r="H483" s="34">
        <v>279537.59999999998</v>
      </c>
      <c r="I483" s="34">
        <v>380</v>
      </c>
      <c r="J483" s="34">
        <v>2.23</v>
      </c>
      <c r="K483" s="34">
        <v>57.06</v>
      </c>
      <c r="L483" s="31">
        <v>53.95</v>
      </c>
      <c r="M483" s="34">
        <f>(K483-L483)/L483*100</f>
        <v>5.7645968489341968</v>
      </c>
      <c r="N483" s="109">
        <f t="shared" si="130"/>
        <v>23.286138289627985</v>
      </c>
    </row>
    <row r="484" spans="1:14">
      <c r="A484" s="222"/>
      <c r="B484" s="197" t="s">
        <v>23</v>
      </c>
      <c r="C484" s="34">
        <v>1.4149999999999999E-2</v>
      </c>
      <c r="D484" s="34">
        <v>0.11131400000000001</v>
      </c>
      <c r="E484" s="34">
        <v>0.28301999999999999</v>
      </c>
      <c r="F484" s="31">
        <f t="shared" si="129"/>
        <v>-60.669210656490705</v>
      </c>
      <c r="G484" s="34">
        <v>35</v>
      </c>
      <c r="H484" s="34">
        <v>4.4000000000000004</v>
      </c>
      <c r="I484" s="34"/>
      <c r="J484" s="34"/>
      <c r="K484" s="34"/>
      <c r="L484" s="31"/>
      <c r="M484" s="34" t="e">
        <f>(K484-L484)/L484*100</f>
        <v>#DIV/0!</v>
      </c>
      <c r="N484" s="109">
        <f t="shared" si="130"/>
        <v>1.1943459712792168</v>
      </c>
    </row>
    <row r="485" spans="1:14">
      <c r="A485" s="222"/>
      <c r="B485" s="197" t="s">
        <v>24</v>
      </c>
      <c r="C485" s="34">
        <v>0.74339699999999997</v>
      </c>
      <c r="D485" s="34">
        <v>39.888998000000001</v>
      </c>
      <c r="E485" s="34">
        <v>54.098779</v>
      </c>
      <c r="F485" s="31">
        <f t="shared" si="129"/>
        <v>-26.266361760216434</v>
      </c>
      <c r="G485" s="34">
        <v>51</v>
      </c>
      <c r="H485" s="34">
        <v>16526.82</v>
      </c>
      <c r="I485" s="34">
        <v>21</v>
      </c>
      <c r="J485" s="34">
        <v>0.15</v>
      </c>
      <c r="K485" s="34">
        <v>88.84</v>
      </c>
      <c r="L485" s="31">
        <v>23.57</v>
      </c>
      <c r="M485" s="34">
        <f>(K485-L485)/L485*100</f>
        <v>276.91981332201954</v>
      </c>
      <c r="N485" s="109">
        <f t="shared" si="130"/>
        <v>5.8913623830914581</v>
      </c>
    </row>
    <row r="486" spans="1:14">
      <c r="A486" s="222"/>
      <c r="B486" s="197" t="s">
        <v>25</v>
      </c>
      <c r="C486" s="34">
        <v>0</v>
      </c>
      <c r="D486" s="34">
        <v>47.732999999999997</v>
      </c>
      <c r="E486" s="34">
        <v>84.971985000000004</v>
      </c>
      <c r="F486" s="31"/>
      <c r="G486" s="34">
        <v>23</v>
      </c>
      <c r="H486" s="34">
        <v>1371.24</v>
      </c>
      <c r="I486" s="34">
        <v>1</v>
      </c>
      <c r="J486" s="34"/>
      <c r="K486" s="34">
        <v>0.05</v>
      </c>
      <c r="L486" s="31">
        <v>185.24</v>
      </c>
      <c r="M486" s="34"/>
      <c r="N486" s="109">
        <f t="shared" si="130"/>
        <v>0.7575704285269047</v>
      </c>
    </row>
    <row r="487" spans="1:14">
      <c r="A487" s="222"/>
      <c r="B487" s="197" t="s">
        <v>26</v>
      </c>
      <c r="C487" s="34">
        <v>9.9902179999999987</v>
      </c>
      <c r="D487" s="34">
        <v>145.61950100000001</v>
      </c>
      <c r="E487" s="34">
        <v>144.282129</v>
      </c>
      <c r="F487" s="31">
        <f>(D487-E487)/E487*100</f>
        <v>0.92691451759768262</v>
      </c>
      <c r="G487" s="34">
        <v>4715</v>
      </c>
      <c r="H487" s="34">
        <v>606350.80000000005</v>
      </c>
      <c r="I487" s="34">
        <v>121</v>
      </c>
      <c r="J487" s="34">
        <v>5.44</v>
      </c>
      <c r="K487" s="34">
        <v>240.58</v>
      </c>
      <c r="L487" s="31">
        <v>21.63</v>
      </c>
      <c r="M487" s="34">
        <f>(K487-L487)/L487*100</f>
        <v>1012.2515025427648</v>
      </c>
      <c r="N487" s="109">
        <f t="shared" si="130"/>
        <v>7.6870236281434856</v>
      </c>
    </row>
    <row r="488" spans="1:14">
      <c r="A488" s="222"/>
      <c r="B488" s="197" t="s">
        <v>27</v>
      </c>
      <c r="C488" s="34">
        <v>0</v>
      </c>
      <c r="D488" s="34">
        <v>1.0009709999999998</v>
      </c>
      <c r="E488" s="34">
        <v>0.9046209999999999</v>
      </c>
      <c r="F488" s="31">
        <f>(D488-E488)/E488*100</f>
        <v>10.650869259059865</v>
      </c>
      <c r="G488" s="34">
        <v>5</v>
      </c>
      <c r="H488" s="34">
        <v>824.52631900000006</v>
      </c>
      <c r="I488" s="31"/>
      <c r="J488" s="31"/>
      <c r="K488" s="31"/>
      <c r="L488" s="31"/>
      <c r="M488" s="31"/>
      <c r="N488" s="109">
        <f t="shared" si="130"/>
        <v>1.1608829650983583</v>
      </c>
    </row>
    <row r="489" spans="1:14">
      <c r="A489" s="222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9"/>
    </row>
    <row r="490" spans="1:14">
      <c r="A490" s="222"/>
      <c r="B490" s="14" t="s">
        <v>29</v>
      </c>
      <c r="C490" s="34">
        <v>0</v>
      </c>
      <c r="D490" s="34">
        <v>0.56474799999999992</v>
      </c>
      <c r="E490" s="34">
        <v>0</v>
      </c>
      <c r="F490" s="31" t="e">
        <f>(D490-E490)/E490*100</f>
        <v>#DIV/0!</v>
      </c>
      <c r="G490" s="34">
        <v>1</v>
      </c>
      <c r="H490" s="34">
        <v>249.31631899999999</v>
      </c>
      <c r="I490" s="34"/>
      <c r="J490" s="34"/>
      <c r="K490" s="34"/>
      <c r="L490" s="34"/>
      <c r="M490" s="31"/>
      <c r="N490" s="109">
        <f>D490/D529*100</f>
        <v>0.75551081708700607</v>
      </c>
    </row>
    <row r="491" spans="1:14">
      <c r="A491" s="222"/>
      <c r="B491" s="14" t="s">
        <v>30</v>
      </c>
      <c r="C491" s="34">
        <v>0</v>
      </c>
      <c r="D491" s="34">
        <v>0</v>
      </c>
      <c r="E491" s="34">
        <v>0.63254699999999997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9"/>
    </row>
    <row r="492" spans="1:14" ht="14.25" thickBot="1">
      <c r="A492" s="213"/>
      <c r="B492" s="15" t="s">
        <v>31</v>
      </c>
      <c r="C492" s="16">
        <f t="shared" ref="C492:L492" si="131">C480+C482+C483+C484+C485+C486+C487+C488</f>
        <v>73.049859999999995</v>
      </c>
      <c r="D492" s="16">
        <f t="shared" si="131"/>
        <v>1105.2153839999999</v>
      </c>
      <c r="E492" s="16">
        <f t="shared" si="131"/>
        <v>1269.1738299999997</v>
      </c>
      <c r="F492" s="16">
        <f>(D492-E492)/E492*100</f>
        <v>-12.918517710060245</v>
      </c>
      <c r="G492" s="16">
        <f t="shared" si="131"/>
        <v>16334</v>
      </c>
      <c r="H492" s="16">
        <f t="shared" si="131"/>
        <v>1593310.268768</v>
      </c>
      <c r="I492" s="16">
        <f t="shared" si="131"/>
        <v>1187</v>
      </c>
      <c r="J492" s="16">
        <f t="shared" si="131"/>
        <v>123.42</v>
      </c>
      <c r="K492" s="16">
        <f t="shared" si="131"/>
        <v>971.10000000000014</v>
      </c>
      <c r="L492" s="16">
        <f t="shared" si="131"/>
        <v>801.17000000000007</v>
      </c>
      <c r="M492" s="16">
        <f>(K492-L492)/L492*100</f>
        <v>21.2102300385686</v>
      </c>
      <c r="N492" s="110">
        <f>D492/D531*100</f>
        <v>5.5669020040488268</v>
      </c>
    </row>
    <row r="493" spans="1:14" ht="14.25" thickTop="1">
      <c r="A493" s="212" t="s">
        <v>67</v>
      </c>
      <c r="B493" s="18" t="s">
        <v>19</v>
      </c>
      <c r="C493" s="32">
        <v>40.236513000000002</v>
      </c>
      <c r="D493" s="32">
        <v>441.23972500000002</v>
      </c>
      <c r="E493" s="32">
        <v>450.004931</v>
      </c>
      <c r="F493" s="117">
        <f>(D493-E493)/E493*100</f>
        <v>-1.9478022119717566</v>
      </c>
      <c r="G493" s="31">
        <v>3948</v>
      </c>
      <c r="H493" s="31">
        <v>442123.39419399999</v>
      </c>
      <c r="I493" s="31">
        <v>489</v>
      </c>
      <c r="J493" s="31">
        <v>24.924189999999999</v>
      </c>
      <c r="K493" s="31">
        <v>232.72794300000001</v>
      </c>
      <c r="L493" s="31">
        <v>56.927764000000003</v>
      </c>
      <c r="M493" s="32">
        <f>(K493-L493)/L493*100</f>
        <v>308.81272449063692</v>
      </c>
      <c r="N493" s="114">
        <f>D493/D519*100</f>
        <v>4.5863387208615478</v>
      </c>
    </row>
    <row r="494" spans="1:14">
      <c r="A494" s="212"/>
      <c r="B494" s="197" t="s">
        <v>20</v>
      </c>
      <c r="C494" s="32">
        <v>15.248390000000001</v>
      </c>
      <c r="D494" s="32">
        <v>176.79492999999999</v>
      </c>
      <c r="E494" s="32">
        <v>176.80685199999999</v>
      </c>
      <c r="F494" s="31">
        <f>(D494-E494)/E494*100</f>
        <v>-6.7429513421789983E-3</v>
      </c>
      <c r="G494" s="31">
        <v>2153</v>
      </c>
      <c r="H494" s="31">
        <v>43060</v>
      </c>
      <c r="I494" s="31">
        <v>230</v>
      </c>
      <c r="J494" s="31">
        <v>7.0477730000000003</v>
      </c>
      <c r="K494" s="31">
        <v>59.234256999999999</v>
      </c>
      <c r="L494" s="31">
        <v>27.600876</v>
      </c>
      <c r="M494" s="34">
        <f>(K494-L494)/L494*100</f>
        <v>114.61006165166643</v>
      </c>
      <c r="N494" s="114">
        <f>D494/D520*100</f>
        <v>3.483265586176477</v>
      </c>
    </row>
    <row r="495" spans="1:14">
      <c r="A495" s="212"/>
      <c r="B495" s="197" t="s">
        <v>21</v>
      </c>
      <c r="C495" s="32">
        <v>0</v>
      </c>
      <c r="D495" s="32">
        <v>6.1875309999999999</v>
      </c>
      <c r="E495" s="32">
        <v>24.170258</v>
      </c>
      <c r="F495" s="31">
        <f>(D495-E495)/E495*100</f>
        <v>-74.400227750982211</v>
      </c>
      <c r="G495" s="31">
        <v>22</v>
      </c>
      <c r="H495" s="31">
        <v>8748.792539</v>
      </c>
      <c r="I495" s="31">
        <v>2</v>
      </c>
      <c r="J495" s="31">
        <v>0</v>
      </c>
      <c r="K495" s="31">
        <v>0.52490000000000003</v>
      </c>
      <c r="L495" s="31">
        <v>21.3109</v>
      </c>
      <c r="M495" s="31"/>
      <c r="N495" s="114">
        <f>D495/D521*100</f>
        <v>1.1634069258467845</v>
      </c>
    </row>
    <row r="496" spans="1:14">
      <c r="A496" s="212"/>
      <c r="B496" s="197" t="s">
        <v>22</v>
      </c>
      <c r="C496" s="32">
        <v>0.611321</v>
      </c>
      <c r="D496" s="32">
        <v>25.298845</v>
      </c>
      <c r="E496" s="32">
        <v>37.980187999999998</v>
      </c>
      <c r="F496" s="31">
        <f>(D496-E496)/E496*100</f>
        <v>-33.389363422845612</v>
      </c>
      <c r="G496" s="31">
        <v>417</v>
      </c>
      <c r="H496" s="31">
        <v>234701.48639999999</v>
      </c>
      <c r="I496" s="31">
        <v>142</v>
      </c>
      <c r="J496" s="31">
        <v>1.5892710000000001</v>
      </c>
      <c r="K496" s="31">
        <v>27.723759999999999</v>
      </c>
      <c r="L496" s="31">
        <v>3.2353000000000001</v>
      </c>
      <c r="M496" s="31"/>
      <c r="N496" s="114">
        <f>D496/D522*100</f>
        <v>3.4515653441348446</v>
      </c>
    </row>
    <row r="497" spans="1:14">
      <c r="A497" s="212"/>
      <c r="B497" s="197" t="s">
        <v>23</v>
      </c>
      <c r="C497" s="32">
        <v>0</v>
      </c>
      <c r="D497" s="32">
        <v>0.113208</v>
      </c>
      <c r="E497" s="32">
        <v>0</v>
      </c>
      <c r="F497" s="31"/>
      <c r="G497" s="31">
        <v>1</v>
      </c>
      <c r="H497" s="31">
        <v>1000</v>
      </c>
      <c r="I497" s="31">
        <v>1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12"/>
      <c r="B498" s="197" t="s">
        <v>24</v>
      </c>
      <c r="C498" s="32">
        <v>5.8749070000000003</v>
      </c>
      <c r="D498" s="32">
        <v>19.909175999999999</v>
      </c>
      <c r="E498" s="32">
        <v>2.6828180000000001</v>
      </c>
      <c r="F498" s="31">
        <f>(D498-E498)/E498*100</f>
        <v>642.09938952250945</v>
      </c>
      <c r="G498" s="31">
        <v>147</v>
      </c>
      <c r="H498" s="31">
        <v>11054.286469999999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4">
        <f>D498/D524*100</f>
        <v>2.9404641992949347</v>
      </c>
    </row>
    <row r="499" spans="1:14">
      <c r="A499" s="212"/>
      <c r="B499" s="197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12"/>
      <c r="B500" s="197" t="s">
        <v>26</v>
      </c>
      <c r="C500" s="32">
        <v>5.2632560000000002</v>
      </c>
      <c r="D500" s="32">
        <v>96.774512000000001</v>
      </c>
      <c r="E500" s="32">
        <v>108.73034</v>
      </c>
      <c r="F500" s="31">
        <f>(D500-E500)/E500*100</f>
        <v>-10.995852675527361</v>
      </c>
      <c r="G500" s="31">
        <v>1841</v>
      </c>
      <c r="H500" s="31">
        <v>859614.13080000004</v>
      </c>
      <c r="I500" s="31">
        <v>32736</v>
      </c>
      <c r="J500" s="31">
        <v>4.9622469999999899</v>
      </c>
      <c r="K500" s="31">
        <v>130.72111599999999</v>
      </c>
      <c r="L500" s="31">
        <v>14.595559</v>
      </c>
      <c r="M500" s="31"/>
      <c r="N500" s="114">
        <f>D500/D526*100</f>
        <v>5.108573750338941</v>
      </c>
    </row>
    <row r="501" spans="1:14">
      <c r="A501" s="212"/>
      <c r="B501" s="197" t="s">
        <v>27</v>
      </c>
      <c r="C501" s="32">
        <v>0</v>
      </c>
      <c r="D501" s="32">
        <v>0</v>
      </c>
      <c r="E501" s="32">
        <v>2.1036790000000001</v>
      </c>
      <c r="F501" s="31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0</v>
      </c>
    </row>
    <row r="502" spans="1:14">
      <c r="A502" s="212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12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12"/>
      <c r="B504" s="14" t="s">
        <v>30</v>
      </c>
      <c r="C504" s="32">
        <v>0</v>
      </c>
      <c r="D504" s="32">
        <v>0</v>
      </c>
      <c r="E504" s="32">
        <v>2.1036790000000001</v>
      </c>
      <c r="F504" s="31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13"/>
      <c r="B505" s="15" t="s">
        <v>31</v>
      </c>
      <c r="C505" s="16">
        <f>C493+C495+C496+C497+C498+C499+C500+C501</f>
        <v>51.985996999999998</v>
      </c>
      <c r="D505" s="16">
        <f>D493+D495+D496+D497+D498+D499+D500+D501</f>
        <v>589.52299699999992</v>
      </c>
      <c r="E505" s="16">
        <f>E493+E495+E496+E497+E498+E499+E500+E501</f>
        <v>625.67221400000005</v>
      </c>
      <c r="F505" s="16">
        <f>(D505-E505)/E505*100</f>
        <v>-5.7776606010507816</v>
      </c>
      <c r="G505" s="16">
        <f t="shared" ref="G505:L505" si="132">G493+G495+G496+G497+G498+G499+G500+G501</f>
        <v>6376</v>
      </c>
      <c r="H505" s="16">
        <f t="shared" si="132"/>
        <v>1557242.0904030001</v>
      </c>
      <c r="I505" s="16">
        <f t="shared" si="132"/>
        <v>33370</v>
      </c>
      <c r="J505" s="16">
        <f t="shared" si="132"/>
        <v>31.47570799999999</v>
      </c>
      <c r="K505" s="16">
        <f t="shared" si="132"/>
        <v>391.69771900000001</v>
      </c>
      <c r="L505" s="16">
        <f t="shared" si="132"/>
        <v>96.06952299999999</v>
      </c>
      <c r="M505" s="16">
        <f>(K505-L505)/L505*100</f>
        <v>307.7231850105054</v>
      </c>
      <c r="N505" s="110">
        <f>D505/D531*100</f>
        <v>2.9693911258768453</v>
      </c>
    </row>
    <row r="506" spans="1:14" ht="14.25" thickTop="1">
      <c r="A506" s="222" t="s">
        <v>43</v>
      </c>
      <c r="B506" s="199" t="s">
        <v>19</v>
      </c>
      <c r="C506" s="94">
        <v>0</v>
      </c>
      <c r="D506" s="94">
        <v>0.78</v>
      </c>
      <c r="E506" s="94">
        <v>5.81</v>
      </c>
      <c r="F506" s="117">
        <f>(D506-E506)/E506*100</f>
        <v>-86.574870912220305</v>
      </c>
      <c r="G506" s="95">
        <v>9</v>
      </c>
      <c r="H506" s="95">
        <v>1100.3399999999999</v>
      </c>
      <c r="I506" s="95">
        <v>0</v>
      </c>
      <c r="J506" s="95">
        <v>0</v>
      </c>
      <c r="K506" s="95">
        <v>0</v>
      </c>
      <c r="L506" s="95">
        <v>0.19</v>
      </c>
      <c r="M506" s="31">
        <f>(K506-L506)/L506*100</f>
        <v>-100</v>
      </c>
      <c r="N506" s="113">
        <f>D506/D519*100</f>
        <v>8.1074844343899631E-3</v>
      </c>
    </row>
    <row r="507" spans="1:14">
      <c r="A507" s="222"/>
      <c r="B507" s="197" t="s">
        <v>20</v>
      </c>
      <c r="C507" s="95">
        <v>0</v>
      </c>
      <c r="D507" s="95">
        <v>0.26</v>
      </c>
      <c r="E507" s="95">
        <v>1.67</v>
      </c>
      <c r="F507" s="31">
        <f>(D507-E507)/E507*100</f>
        <v>-84.431137724550894</v>
      </c>
      <c r="G507" s="95">
        <v>4</v>
      </c>
      <c r="H507" s="95">
        <v>80</v>
      </c>
      <c r="I507" s="95">
        <v>0</v>
      </c>
      <c r="J507" s="95">
        <v>0</v>
      </c>
      <c r="K507" s="95">
        <v>0</v>
      </c>
      <c r="L507" s="95">
        <v>0.19</v>
      </c>
      <c r="M507" s="31">
        <f>(K507-L507)/L507*100</f>
        <v>-100</v>
      </c>
      <c r="N507" s="109">
        <f>D507/D520*100</f>
        <v>5.1225962894178249E-3</v>
      </c>
    </row>
    <row r="508" spans="1:14">
      <c r="A508" s="222"/>
      <c r="B508" s="197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22"/>
      <c r="B509" s="197" t="s">
        <v>22</v>
      </c>
      <c r="C509" s="95">
        <v>0</v>
      </c>
      <c r="D509" s="95">
        <v>0.09</v>
      </c>
      <c r="E509" s="95">
        <v>0.14000000000000001</v>
      </c>
      <c r="F509" s="31">
        <f>(D509-E509)/E509*100</f>
        <v>-35.714285714285722</v>
      </c>
      <c r="G509" s="95">
        <v>13</v>
      </c>
      <c r="H509" s="95">
        <v>390</v>
      </c>
      <c r="I509" s="95">
        <v>0</v>
      </c>
      <c r="J509" s="95">
        <v>0</v>
      </c>
      <c r="K509" s="95">
        <v>0</v>
      </c>
      <c r="L509" s="95">
        <v>0</v>
      </c>
      <c r="M509" s="31"/>
      <c r="N509" s="109">
        <f>D509/D522*100</f>
        <v>1.2278856247079105E-2</v>
      </c>
    </row>
    <row r="510" spans="1:14">
      <c r="A510" s="222"/>
      <c r="B510" s="197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22"/>
      <c r="B511" s="197" t="s">
        <v>24</v>
      </c>
      <c r="C511" s="95"/>
      <c r="D511" s="95"/>
      <c r="E511" s="95">
        <v>0</v>
      </c>
      <c r="F511" s="31" t="e">
        <f>(D511-E511)/E511*100</f>
        <v>#DIV/0!</v>
      </c>
      <c r="G511" s="95"/>
      <c r="H511" s="95"/>
      <c r="I511" s="95"/>
      <c r="J511" s="95"/>
      <c r="K511" s="95"/>
      <c r="L511" s="95">
        <v>0</v>
      </c>
      <c r="M511" s="31" t="e">
        <f>(K511-L511)/L511*100</f>
        <v>#DIV/0!</v>
      </c>
      <c r="N511" s="109">
        <f>D511/D524*100</f>
        <v>0</v>
      </c>
    </row>
    <row r="512" spans="1:14">
      <c r="A512" s="222"/>
      <c r="B512" s="197" t="s">
        <v>25</v>
      </c>
      <c r="C512" s="95">
        <v>0</v>
      </c>
      <c r="D512" s="95">
        <v>234.35</v>
      </c>
      <c r="E512" s="95">
        <v>186.82</v>
      </c>
      <c r="F512" s="31"/>
      <c r="G512" s="95">
        <v>23</v>
      </c>
      <c r="H512" s="95">
        <v>4430.74</v>
      </c>
      <c r="I512" s="95">
        <v>20</v>
      </c>
      <c r="J512" s="95">
        <v>135.88999999999999</v>
      </c>
      <c r="K512" s="95">
        <v>135.88999999999999</v>
      </c>
      <c r="L512" s="95">
        <v>140.4</v>
      </c>
      <c r="M512" s="31">
        <f>(K512-L512)/L512*100</f>
        <v>-3.2122507122507256</v>
      </c>
      <c r="N512" s="109">
        <f>D512/D525*100</f>
        <v>3.7193687789428722</v>
      </c>
    </row>
    <row r="513" spans="1:14">
      <c r="A513" s="222"/>
      <c r="B513" s="197" t="s">
        <v>26</v>
      </c>
      <c r="C513" s="95">
        <v>0</v>
      </c>
      <c r="D513" s="95">
        <v>0.13</v>
      </c>
      <c r="E513" s="95">
        <v>0.01</v>
      </c>
      <c r="F513" s="31">
        <f>(D513-E513)/E513*100</f>
        <v>1200</v>
      </c>
      <c r="G513" s="95">
        <v>8</v>
      </c>
      <c r="H513" s="95">
        <v>1096</v>
      </c>
      <c r="I513" s="95">
        <v>0</v>
      </c>
      <c r="J513" s="95">
        <v>0</v>
      </c>
      <c r="K513" s="95">
        <v>0</v>
      </c>
      <c r="L513" s="95">
        <v>0</v>
      </c>
      <c r="M513" s="31" t="e">
        <f>(K513-L513)/L513*100</f>
        <v>#DIV/0!</v>
      </c>
      <c r="N513" s="109">
        <f>D513/D526*100</f>
        <v>6.8624948224390164E-3</v>
      </c>
    </row>
    <row r="514" spans="1:14">
      <c r="A514" s="222"/>
      <c r="B514" s="197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22"/>
      <c r="B515" s="14" t="s">
        <v>28</v>
      </c>
      <c r="C515" s="42"/>
      <c r="D515" s="42"/>
      <c r="E515" s="96"/>
      <c r="F515" s="31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22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22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13"/>
      <c r="B518" s="15" t="s">
        <v>31</v>
      </c>
      <c r="C518" s="16">
        <f t="shared" ref="C518:L518" si="133">C506+C508+C509+C510+C511+C512+C513+C514</f>
        <v>0</v>
      </c>
      <c r="D518" s="16">
        <f t="shared" si="133"/>
        <v>235.35</v>
      </c>
      <c r="E518" s="16">
        <f t="shared" si="133"/>
        <v>192.77999999999997</v>
      </c>
      <c r="F518" s="16">
        <f t="shared" ref="F518:F531" si="134">(D518-E518)/E518*100</f>
        <v>22.082166199813273</v>
      </c>
      <c r="G518" s="16">
        <f t="shared" si="133"/>
        <v>53</v>
      </c>
      <c r="H518" s="16">
        <f t="shared" si="133"/>
        <v>7017.08</v>
      </c>
      <c r="I518" s="16">
        <f t="shared" si="133"/>
        <v>20</v>
      </c>
      <c r="J518" s="16">
        <f t="shared" si="133"/>
        <v>135.88999999999999</v>
      </c>
      <c r="K518" s="16">
        <f t="shared" si="133"/>
        <v>135.88999999999999</v>
      </c>
      <c r="L518" s="16">
        <f t="shared" si="133"/>
        <v>140.59</v>
      </c>
      <c r="M518" s="16">
        <f t="shared" ref="M518:M531" si="135">(K518-L518)/L518*100</f>
        <v>-3.3430542712853097</v>
      </c>
      <c r="N518" s="110">
        <f>D518/D531*100</f>
        <v>1.1854434942003045</v>
      </c>
    </row>
    <row r="519" spans="1:14" ht="15" thickTop="1" thickBot="1">
      <c r="A519" s="251" t="s">
        <v>49</v>
      </c>
      <c r="B519" s="197" t="s">
        <v>19</v>
      </c>
      <c r="C519" s="31">
        <f>C415+C428+C441+C454+C467+C480+C493+C506</f>
        <v>991.19618400000036</v>
      </c>
      <c r="D519" s="31">
        <f>D415+D428+D441+D454+D467+D480+D493+D506</f>
        <v>9620.740025000001</v>
      </c>
      <c r="E519" s="31">
        <f>E415+E428+E441+E454+E467+E480+E493+E506</f>
        <v>8972.2278809999989</v>
      </c>
      <c r="F519" s="32">
        <f t="shared" si="134"/>
        <v>7.2279945694794607</v>
      </c>
      <c r="G519" s="31">
        <f t="shared" ref="G519:L530" si="136">G415+G428+G441+G454+G467+G480+G493+G506</f>
        <v>75926</v>
      </c>
      <c r="H519" s="31">
        <f t="shared" si="136"/>
        <v>9962494.9237590078</v>
      </c>
      <c r="I519" s="31">
        <f t="shared" si="136"/>
        <v>6984</v>
      </c>
      <c r="J519" s="31">
        <f t="shared" si="136"/>
        <v>899.82513999999992</v>
      </c>
      <c r="K519" s="31">
        <f t="shared" si="136"/>
        <v>4870.2776200000008</v>
      </c>
      <c r="L519" s="31">
        <f t="shared" si="136"/>
        <v>3523.1849229999998</v>
      </c>
      <c r="M519" s="32">
        <f t="shared" si="135"/>
        <v>38.235083495218539</v>
      </c>
      <c r="N519" s="109">
        <f>D519/D531*100</f>
        <v>48.459076575435425</v>
      </c>
    </row>
    <row r="520" spans="1:14" ht="14.25" thickBot="1">
      <c r="A520" s="251"/>
      <c r="B520" s="197" t="s">
        <v>20</v>
      </c>
      <c r="C520" s="31">
        <f t="shared" ref="C520:E530" si="137">C416+C429+C442+C455+C468+C481+C494+C507</f>
        <v>354.55345799999986</v>
      </c>
      <c r="D520" s="31">
        <f t="shared" si="137"/>
        <v>5075.5512499999995</v>
      </c>
      <c r="E520" s="31">
        <f t="shared" si="137"/>
        <v>3213.4872600000003</v>
      </c>
      <c r="F520" s="31">
        <f t="shared" si="134"/>
        <v>57.945273758452643</v>
      </c>
      <c r="G520" s="31">
        <f t="shared" si="136"/>
        <v>41658</v>
      </c>
      <c r="H520" s="31">
        <f t="shared" si="136"/>
        <v>832260</v>
      </c>
      <c r="I520" s="31">
        <f t="shared" si="136"/>
        <v>4040</v>
      </c>
      <c r="J520" s="31">
        <f t="shared" si="136"/>
        <v>327.28547100000003</v>
      </c>
      <c r="K520" s="31">
        <f t="shared" si="136"/>
        <v>2057.0675499999998</v>
      </c>
      <c r="L520" s="31">
        <f t="shared" si="136"/>
        <v>1329.216173</v>
      </c>
      <c r="M520" s="31">
        <f t="shared" si="135"/>
        <v>54.757938684816146</v>
      </c>
      <c r="N520" s="109">
        <f>D520/D531*100</f>
        <v>25.565239892894514</v>
      </c>
    </row>
    <row r="521" spans="1:14" ht="14.25" thickBot="1">
      <c r="A521" s="251"/>
      <c r="B521" s="197" t="s">
        <v>21</v>
      </c>
      <c r="C521" s="31">
        <f t="shared" si="137"/>
        <v>9.5288219999999768</v>
      </c>
      <c r="D521" s="31">
        <f t="shared" si="137"/>
        <v>531.84581100000003</v>
      </c>
      <c r="E521" s="31">
        <f t="shared" si="137"/>
        <v>269.20342599999998</v>
      </c>
      <c r="F521" s="31">
        <f t="shared" si="134"/>
        <v>97.56279439029133</v>
      </c>
      <c r="G521" s="31">
        <f t="shared" si="136"/>
        <v>1272</v>
      </c>
      <c r="H521" s="31">
        <f t="shared" si="136"/>
        <v>352555.56702499988</v>
      </c>
      <c r="I521" s="31">
        <f t="shared" si="136"/>
        <v>108</v>
      </c>
      <c r="J521" s="31">
        <f t="shared" si="136"/>
        <v>0.06</v>
      </c>
      <c r="K521" s="31">
        <f t="shared" si="136"/>
        <v>129.82877200000001</v>
      </c>
      <c r="L521" s="31">
        <f t="shared" si="136"/>
        <v>65.592824999999991</v>
      </c>
      <c r="M521" s="31">
        <f t="shared" si="135"/>
        <v>97.93136215737016</v>
      </c>
      <c r="N521" s="109">
        <f>D521/D531*100</f>
        <v>2.6788746826753127</v>
      </c>
    </row>
    <row r="522" spans="1:14" ht="14.25" thickBot="1">
      <c r="A522" s="251"/>
      <c r="B522" s="197" t="s">
        <v>22</v>
      </c>
      <c r="C522" s="31">
        <f t="shared" si="137"/>
        <v>55.390101000000008</v>
      </c>
      <c r="D522" s="31">
        <f t="shared" si="137"/>
        <v>732.96729100000005</v>
      </c>
      <c r="E522" s="31">
        <f t="shared" si="137"/>
        <v>641.60746399999994</v>
      </c>
      <c r="F522" s="31">
        <f t="shared" si="134"/>
        <v>14.239208881772006</v>
      </c>
      <c r="G522" s="31">
        <f t="shared" si="136"/>
        <v>42915</v>
      </c>
      <c r="H522" s="31">
        <f t="shared" si="136"/>
        <v>1337176.0414</v>
      </c>
      <c r="I522" s="31">
        <f t="shared" si="136"/>
        <v>2348</v>
      </c>
      <c r="J522" s="31">
        <f t="shared" si="136"/>
        <v>31.317571000000001</v>
      </c>
      <c r="K522" s="31">
        <f t="shared" si="136"/>
        <v>298.90049699999997</v>
      </c>
      <c r="L522" s="31">
        <f t="shared" si="136"/>
        <v>300.64285599999999</v>
      </c>
      <c r="M522" s="31">
        <f t="shared" si="135"/>
        <v>-0.57954445456705672</v>
      </c>
      <c r="N522" s="109">
        <f>D522/D531*100</f>
        <v>3.6919112240389698</v>
      </c>
    </row>
    <row r="523" spans="1:14" ht="14.25" thickBot="1">
      <c r="A523" s="251"/>
      <c r="B523" s="197" t="s">
        <v>23</v>
      </c>
      <c r="C523" s="31">
        <f t="shared" si="137"/>
        <v>1.0910369999999991</v>
      </c>
      <c r="D523" s="31">
        <f t="shared" si="137"/>
        <v>9.320079999999999</v>
      </c>
      <c r="E523" s="31">
        <f t="shared" si="137"/>
        <v>18.508924</v>
      </c>
      <c r="F523" s="31">
        <f t="shared" si="134"/>
        <v>-49.645479121314679</v>
      </c>
      <c r="G523" s="31">
        <f t="shared" si="136"/>
        <v>130</v>
      </c>
      <c r="H523" s="31">
        <f t="shared" si="136"/>
        <v>9740.7099999999991</v>
      </c>
      <c r="I523" s="31">
        <f t="shared" si="136"/>
        <v>6</v>
      </c>
      <c r="J523" s="31">
        <f t="shared" si="136"/>
        <v>0</v>
      </c>
      <c r="K523" s="31">
        <f t="shared" si="136"/>
        <v>4.0115379999999998</v>
      </c>
      <c r="L523" s="31">
        <f t="shared" si="136"/>
        <v>0</v>
      </c>
      <c r="M523" s="31" t="e">
        <f t="shared" si="135"/>
        <v>#DIV/0!</v>
      </c>
      <c r="N523" s="109">
        <f>D523/D531*100</f>
        <v>4.6944670496819094E-2</v>
      </c>
    </row>
    <row r="524" spans="1:14" ht="14.25" thickBot="1">
      <c r="A524" s="251"/>
      <c r="B524" s="197" t="s">
        <v>24</v>
      </c>
      <c r="C524" s="31">
        <f t="shared" si="137"/>
        <v>-9.216600999999903</v>
      </c>
      <c r="D524" s="31">
        <f t="shared" si="137"/>
        <v>677.07595300000003</v>
      </c>
      <c r="E524" s="31">
        <f t="shared" si="137"/>
        <v>1058.3822720000001</v>
      </c>
      <c r="F524" s="31">
        <f t="shared" si="134"/>
        <v>-36.027277580855021</v>
      </c>
      <c r="G524" s="31">
        <f t="shared" si="136"/>
        <v>3250</v>
      </c>
      <c r="H524" s="31">
        <f t="shared" si="136"/>
        <v>647617.34035999991</v>
      </c>
      <c r="I524" s="31">
        <f t="shared" si="136"/>
        <v>143</v>
      </c>
      <c r="J524" s="31">
        <f t="shared" si="136"/>
        <v>109.63468</v>
      </c>
      <c r="K524" s="31">
        <f t="shared" si="136"/>
        <v>379.58939999999996</v>
      </c>
      <c r="L524" s="31">
        <f t="shared" si="136"/>
        <v>767.32922300000007</v>
      </c>
      <c r="M524" s="31">
        <f t="shared" si="135"/>
        <v>-50.531090355723371</v>
      </c>
      <c r="N524" s="109">
        <f>D524/D531*100</f>
        <v>3.4103899875220791</v>
      </c>
    </row>
    <row r="525" spans="1:14" ht="14.25" thickBot="1">
      <c r="A525" s="251"/>
      <c r="B525" s="197" t="s">
        <v>25</v>
      </c>
      <c r="C525" s="31">
        <f t="shared" si="137"/>
        <v>161.73844</v>
      </c>
      <c r="D525" s="31">
        <f t="shared" si="137"/>
        <v>6300.800322000001</v>
      </c>
      <c r="E525" s="31">
        <f t="shared" si="137"/>
        <v>4689.7667210000009</v>
      </c>
      <c r="F525" s="31">
        <f t="shared" si="134"/>
        <v>34.352105271805051</v>
      </c>
      <c r="G525" s="31">
        <f t="shared" si="136"/>
        <v>1475</v>
      </c>
      <c r="H525" s="31">
        <f t="shared" si="136"/>
        <v>433085.73766999994</v>
      </c>
      <c r="I525" s="31">
        <f t="shared" si="136"/>
        <v>4029</v>
      </c>
      <c r="J525" s="31">
        <f t="shared" si="136"/>
        <v>1608.0358390000001</v>
      </c>
      <c r="K525" s="31">
        <f t="shared" si="136"/>
        <v>3574.5614540000001</v>
      </c>
      <c r="L525" s="31">
        <f t="shared" si="136"/>
        <v>1623.8031560000002</v>
      </c>
      <c r="M525" s="31">
        <f t="shared" si="135"/>
        <v>120.13514635637274</v>
      </c>
      <c r="N525" s="109">
        <f>D525/D531*100</f>
        <v>31.736744210622842</v>
      </c>
    </row>
    <row r="526" spans="1:14" ht="14.25" thickBot="1">
      <c r="A526" s="251"/>
      <c r="B526" s="197" t="s">
        <v>26</v>
      </c>
      <c r="C526" s="31">
        <f t="shared" si="137"/>
        <v>145.24099899999968</v>
      </c>
      <c r="D526" s="31">
        <f t="shared" si="137"/>
        <v>1894.3547989999997</v>
      </c>
      <c r="E526" s="31">
        <f t="shared" si="137"/>
        <v>1615.1403319999999</v>
      </c>
      <c r="F526" s="31">
        <f t="shared" si="134"/>
        <v>17.287319341115914</v>
      </c>
      <c r="G526" s="31">
        <f t="shared" si="136"/>
        <v>81413</v>
      </c>
      <c r="H526" s="31">
        <f t="shared" si="136"/>
        <v>14613094.775915999</v>
      </c>
      <c r="I526" s="31">
        <f t="shared" si="136"/>
        <v>43471</v>
      </c>
      <c r="J526" s="31">
        <f t="shared" si="136"/>
        <v>131.54502299999996</v>
      </c>
      <c r="K526" s="31">
        <f t="shared" si="136"/>
        <v>863.71075900000005</v>
      </c>
      <c r="L526" s="31">
        <f t="shared" si="136"/>
        <v>577.20734100000004</v>
      </c>
      <c r="M526" s="31">
        <f t="shared" si="135"/>
        <v>49.636135518241787</v>
      </c>
      <c r="N526" s="109">
        <f>D526/D531*100</f>
        <v>9.5417487664400902</v>
      </c>
    </row>
    <row r="527" spans="1:14" ht="14.25" thickBot="1">
      <c r="A527" s="251"/>
      <c r="B527" s="197" t="s">
        <v>27</v>
      </c>
      <c r="C527" s="31">
        <f t="shared" si="137"/>
        <v>0.97400000000000397</v>
      </c>
      <c r="D527" s="31">
        <f t="shared" si="137"/>
        <v>86.224971000000011</v>
      </c>
      <c r="E527" s="31">
        <f t="shared" si="137"/>
        <v>27.527291999999999</v>
      </c>
      <c r="F527" s="31">
        <f t="shared" si="134"/>
        <v>213.23448379884229</v>
      </c>
      <c r="G527" s="31">
        <f t="shared" si="136"/>
        <v>27</v>
      </c>
      <c r="H527" s="31">
        <f t="shared" si="136"/>
        <v>38125.006319</v>
      </c>
      <c r="I527" s="31">
        <f t="shared" si="136"/>
        <v>0</v>
      </c>
      <c r="J527" s="31">
        <f t="shared" si="136"/>
        <v>0</v>
      </c>
      <c r="K527" s="31">
        <f t="shared" si="136"/>
        <v>0</v>
      </c>
      <c r="L527" s="31">
        <f t="shared" si="136"/>
        <v>0</v>
      </c>
      <c r="M527" s="31" t="e">
        <f t="shared" si="135"/>
        <v>#DIV/0!</v>
      </c>
      <c r="N527" s="109">
        <f>D527/D531*100</f>
        <v>0.43430988276847227</v>
      </c>
    </row>
    <row r="528" spans="1:14" ht="14.25" thickBot="1">
      <c r="A528" s="251"/>
      <c r="B528" s="14" t="s">
        <v>28</v>
      </c>
      <c r="C528" s="31">
        <f t="shared" si="137"/>
        <v>0</v>
      </c>
      <c r="D528" s="31">
        <f t="shared" si="137"/>
        <v>0</v>
      </c>
      <c r="E528" s="31">
        <f t="shared" si="137"/>
        <v>0</v>
      </c>
      <c r="F528" s="31" t="e">
        <f t="shared" si="134"/>
        <v>#DIV/0!</v>
      </c>
      <c r="G528" s="31">
        <f t="shared" si="136"/>
        <v>0</v>
      </c>
      <c r="H528" s="31">
        <f t="shared" si="136"/>
        <v>0</v>
      </c>
      <c r="I528" s="31">
        <f t="shared" si="136"/>
        <v>0</v>
      </c>
      <c r="J528" s="31">
        <f t="shared" si="136"/>
        <v>0</v>
      </c>
      <c r="K528" s="31">
        <f t="shared" si="136"/>
        <v>0</v>
      </c>
      <c r="L528" s="31">
        <f t="shared" si="136"/>
        <v>0</v>
      </c>
      <c r="M528" s="31" t="e">
        <f t="shared" si="135"/>
        <v>#DIV/0!</v>
      </c>
      <c r="N528" s="109">
        <f>D528/D531*100</f>
        <v>0</v>
      </c>
    </row>
    <row r="529" spans="1:14" ht="14.25" thickBot="1">
      <c r="A529" s="251"/>
      <c r="B529" s="14" t="s">
        <v>29</v>
      </c>
      <c r="C529" s="31">
        <f t="shared" si="137"/>
        <v>0</v>
      </c>
      <c r="D529" s="31">
        <f t="shared" si="137"/>
        <v>74.750484999999998</v>
      </c>
      <c r="E529" s="31">
        <f t="shared" si="137"/>
        <v>3.575472</v>
      </c>
      <c r="F529" s="31">
        <f t="shared" si="134"/>
        <v>1990.6466335074083</v>
      </c>
      <c r="G529" s="31">
        <f t="shared" si="136"/>
        <v>7</v>
      </c>
      <c r="H529" s="31">
        <f t="shared" si="136"/>
        <v>34464.426318999998</v>
      </c>
      <c r="I529" s="31">
        <f t="shared" si="136"/>
        <v>0</v>
      </c>
      <c r="J529" s="31">
        <f t="shared" si="136"/>
        <v>0</v>
      </c>
      <c r="K529" s="31">
        <f t="shared" si="136"/>
        <v>0</v>
      </c>
      <c r="L529" s="31">
        <f t="shared" si="136"/>
        <v>0</v>
      </c>
      <c r="M529" s="31" t="e">
        <f t="shared" si="135"/>
        <v>#DIV/0!</v>
      </c>
      <c r="N529" s="109">
        <f>D529/D531*100</f>
        <v>0.37651360157878672</v>
      </c>
    </row>
    <row r="530" spans="1:14" ht="14.25" thickBot="1">
      <c r="A530" s="251"/>
      <c r="B530" s="14" t="s">
        <v>30</v>
      </c>
      <c r="C530" s="31">
        <f t="shared" si="137"/>
        <v>0.97377400000000103</v>
      </c>
      <c r="D530" s="31">
        <f t="shared" si="137"/>
        <v>11.039735</v>
      </c>
      <c r="E530" s="31">
        <f t="shared" si="137"/>
        <v>23.683365999999999</v>
      </c>
      <c r="F530" s="31">
        <f t="shared" si="134"/>
        <v>-53.386123408302687</v>
      </c>
      <c r="G530" s="31">
        <f t="shared" si="136"/>
        <v>16</v>
      </c>
      <c r="H530" s="31">
        <f t="shared" si="136"/>
        <v>3085.37</v>
      </c>
      <c r="I530" s="31">
        <f t="shared" si="136"/>
        <v>0</v>
      </c>
      <c r="J530" s="31">
        <f t="shared" si="136"/>
        <v>0</v>
      </c>
      <c r="K530" s="31">
        <f t="shared" si="136"/>
        <v>0</v>
      </c>
      <c r="L530" s="31">
        <f t="shared" si="136"/>
        <v>0</v>
      </c>
      <c r="M530" s="31" t="e">
        <f t="shared" si="135"/>
        <v>#DIV/0!</v>
      </c>
      <c r="N530" s="109">
        <f>D530/D531*100</f>
        <v>5.5606467106205225E-2</v>
      </c>
    </row>
    <row r="531" spans="1:14" ht="14.25" thickBot="1">
      <c r="A531" s="271"/>
      <c r="B531" s="35" t="s">
        <v>31</v>
      </c>
      <c r="C531" s="36">
        <f t="shared" ref="C531:L531" si="138">C519+C521+C522+C523+C524+C525+C526+C527</f>
        <v>1355.942982</v>
      </c>
      <c r="D531" s="36">
        <f t="shared" si="138"/>
        <v>19853.329252</v>
      </c>
      <c r="E531" s="36">
        <f t="shared" si="138"/>
        <v>17292.364311999998</v>
      </c>
      <c r="F531" s="36">
        <f t="shared" si="134"/>
        <v>14.809802140374902</v>
      </c>
      <c r="G531" s="36">
        <f t="shared" si="138"/>
        <v>206408</v>
      </c>
      <c r="H531" s="36">
        <f t="shared" si="138"/>
        <v>27393890.102449011</v>
      </c>
      <c r="I531" s="36">
        <f t="shared" si="138"/>
        <v>57089</v>
      </c>
      <c r="J531" s="36">
        <f t="shared" si="138"/>
        <v>2780.4182530000003</v>
      </c>
      <c r="K531" s="36">
        <f t="shared" si="138"/>
        <v>10120.88004</v>
      </c>
      <c r="L531" s="36">
        <f t="shared" si="138"/>
        <v>6857.7603239999999</v>
      </c>
      <c r="M531" s="36">
        <f t="shared" si="135"/>
        <v>47.58287781770543</v>
      </c>
      <c r="N531" s="115">
        <f>D531/D531*100</f>
        <v>100</v>
      </c>
    </row>
    <row r="535" spans="1:14">
      <c r="A535" s="215" t="s">
        <v>124</v>
      </c>
      <c r="B535" s="215"/>
      <c r="C535" s="215"/>
      <c r="D535" s="215"/>
      <c r="E535" s="215"/>
      <c r="F535" s="215"/>
      <c r="G535" s="215"/>
      <c r="H535" s="215"/>
      <c r="I535" s="215"/>
      <c r="J535" s="215"/>
      <c r="K535" s="215"/>
      <c r="L535" s="215"/>
      <c r="M535" s="215"/>
      <c r="N535" s="215"/>
    </row>
    <row r="536" spans="1:14">
      <c r="A536" s="215"/>
      <c r="B536" s="215"/>
      <c r="C536" s="215"/>
      <c r="D536" s="215"/>
      <c r="E536" s="215"/>
      <c r="F536" s="215"/>
      <c r="G536" s="215"/>
      <c r="H536" s="215"/>
      <c r="I536" s="215"/>
      <c r="J536" s="215"/>
      <c r="K536" s="215"/>
      <c r="L536" s="215"/>
      <c r="M536" s="215"/>
      <c r="N536" s="215"/>
    </row>
    <row r="537" spans="1:14" ht="14.25" thickBot="1">
      <c r="A537" s="250" t="str">
        <f>A3</f>
        <v>财字3号表                                             （2023年11月）                                           单位：万元</v>
      </c>
      <c r="B537" s="250"/>
      <c r="C537" s="250"/>
      <c r="D537" s="250"/>
      <c r="E537" s="250"/>
      <c r="F537" s="250"/>
      <c r="G537" s="250"/>
      <c r="H537" s="250"/>
      <c r="I537" s="250"/>
      <c r="J537" s="250"/>
      <c r="K537" s="250"/>
      <c r="L537" s="250"/>
      <c r="M537" s="250"/>
      <c r="N537" s="250"/>
    </row>
    <row r="538" spans="1:14" ht="14.25" thickBot="1">
      <c r="A538" s="272" t="s">
        <v>68</v>
      </c>
      <c r="B538" s="37" t="s">
        <v>3</v>
      </c>
      <c r="C538" s="255" t="s">
        <v>4</v>
      </c>
      <c r="D538" s="255"/>
      <c r="E538" s="255"/>
      <c r="F538" s="256"/>
      <c r="G538" s="217" t="s">
        <v>5</v>
      </c>
      <c r="H538" s="256"/>
      <c r="I538" s="217" t="s">
        <v>6</v>
      </c>
      <c r="J538" s="257"/>
      <c r="K538" s="257"/>
      <c r="L538" s="257"/>
      <c r="M538" s="257"/>
      <c r="N538" s="269" t="s">
        <v>7</v>
      </c>
    </row>
    <row r="539" spans="1:14" ht="14.25" thickBot="1">
      <c r="A539" s="272"/>
      <c r="B539" s="24" t="s">
        <v>8</v>
      </c>
      <c r="C539" s="273" t="s">
        <v>9</v>
      </c>
      <c r="D539" s="261" t="s">
        <v>10</v>
      </c>
      <c r="E539" s="261" t="s">
        <v>11</v>
      </c>
      <c r="F539" s="198" t="s">
        <v>12</v>
      </c>
      <c r="G539" s="261" t="s">
        <v>13</v>
      </c>
      <c r="H539" s="261" t="s">
        <v>14</v>
      </c>
      <c r="I539" s="197" t="s">
        <v>13</v>
      </c>
      <c r="J539" s="258" t="s">
        <v>15</v>
      </c>
      <c r="K539" s="259"/>
      <c r="L539" s="260"/>
      <c r="M539" s="198" t="s">
        <v>12</v>
      </c>
      <c r="N539" s="270"/>
    </row>
    <row r="540" spans="1:14" ht="14.25" thickBot="1">
      <c r="A540" s="272"/>
      <c r="B540" s="38" t="s">
        <v>16</v>
      </c>
      <c r="C540" s="274"/>
      <c r="D540" s="263"/>
      <c r="E540" s="263"/>
      <c r="F540" s="199" t="s">
        <v>17</v>
      </c>
      <c r="G540" s="263"/>
      <c r="H540" s="263"/>
      <c r="I540" s="24" t="s">
        <v>18</v>
      </c>
      <c r="J540" s="198" t="s">
        <v>9</v>
      </c>
      <c r="K540" s="25" t="s">
        <v>10</v>
      </c>
      <c r="L540" s="198" t="s">
        <v>11</v>
      </c>
      <c r="M540" s="199" t="s">
        <v>17</v>
      </c>
      <c r="N540" s="178" t="s">
        <v>17</v>
      </c>
    </row>
    <row r="541" spans="1:14" ht="14.25" thickBot="1">
      <c r="A541" s="272"/>
      <c r="B541" s="197" t="s">
        <v>19</v>
      </c>
      <c r="C541" s="31">
        <f t="shared" ref="C541:E552" si="139">C202</f>
        <v>2614.8075750000007</v>
      </c>
      <c r="D541" s="31">
        <f t="shared" si="139"/>
        <v>26330.813062000001</v>
      </c>
      <c r="E541" s="31">
        <f t="shared" si="139"/>
        <v>24943.972330000001</v>
      </c>
      <c r="F541" s="31">
        <f t="shared" ref="F541:F592" si="140">(D541-E541)/E541*100</f>
        <v>5.559823085323317</v>
      </c>
      <c r="G541" s="31">
        <f t="shared" ref="G541:L552" si="141">G202</f>
        <v>190207</v>
      </c>
      <c r="H541" s="31">
        <f t="shared" si="141"/>
        <v>23726411.041911997</v>
      </c>
      <c r="I541" s="31">
        <f t="shared" si="141"/>
        <v>21878</v>
      </c>
      <c r="J541" s="31">
        <f t="shared" si="141"/>
        <v>1978.9399319999991</v>
      </c>
      <c r="K541" s="31">
        <f t="shared" si="141"/>
        <v>18633.817618999998</v>
      </c>
      <c r="L541" s="31">
        <f t="shared" si="141"/>
        <v>15362.984974000001</v>
      </c>
      <c r="M541" s="31">
        <f t="shared" ref="M541:M592" si="142">(K541-L541)/L541*100</f>
        <v>21.290345922589175</v>
      </c>
      <c r="N541" s="109">
        <f t="shared" ref="N541:N553" si="143">N202</f>
        <v>56.724973033182891</v>
      </c>
    </row>
    <row r="542" spans="1:14" ht="14.25" thickBot="1">
      <c r="A542" s="272"/>
      <c r="B542" s="197" t="s">
        <v>20</v>
      </c>
      <c r="C542" s="31">
        <f t="shared" si="139"/>
        <v>870.19426800000133</v>
      </c>
      <c r="D542" s="31">
        <f t="shared" si="139"/>
        <v>7771.9814769999994</v>
      </c>
      <c r="E542" s="31">
        <f t="shared" si="139"/>
        <v>8217.9327560000002</v>
      </c>
      <c r="F542" s="31">
        <f t="shared" si="140"/>
        <v>-5.4265627651237107</v>
      </c>
      <c r="G542" s="31">
        <f t="shared" si="141"/>
        <v>99180</v>
      </c>
      <c r="H542" s="31">
        <f t="shared" si="141"/>
        <v>1983620</v>
      </c>
      <c r="I542" s="31">
        <f t="shared" si="141"/>
        <v>12072</v>
      </c>
      <c r="J542" s="31">
        <f t="shared" si="141"/>
        <v>842.54008100000021</v>
      </c>
      <c r="K542" s="31">
        <f t="shared" si="141"/>
        <v>7706.806763999999</v>
      </c>
      <c r="L542" s="31">
        <f t="shared" si="141"/>
        <v>5555.7913300000009</v>
      </c>
      <c r="M542" s="31">
        <f t="shared" si="142"/>
        <v>38.716634701253213</v>
      </c>
      <c r="N542" s="109">
        <f t="shared" si="143"/>
        <v>16.743328003549891</v>
      </c>
    </row>
    <row r="543" spans="1:14" ht="14.25" thickBot="1">
      <c r="A543" s="272"/>
      <c r="B543" s="197" t="s">
        <v>21</v>
      </c>
      <c r="C543" s="31">
        <f t="shared" si="139"/>
        <v>96.453417000000115</v>
      </c>
      <c r="D543" s="31">
        <f t="shared" si="139"/>
        <v>1469.5148760000002</v>
      </c>
      <c r="E543" s="31">
        <f t="shared" si="139"/>
        <v>1280.0905849999999</v>
      </c>
      <c r="F543" s="31">
        <f t="shared" si="140"/>
        <v>14.797725506277375</v>
      </c>
      <c r="G543" s="31">
        <f t="shared" si="141"/>
        <v>3513</v>
      </c>
      <c r="H543" s="31">
        <f t="shared" si="141"/>
        <v>1536993.8376979996</v>
      </c>
      <c r="I543" s="31">
        <f t="shared" si="141"/>
        <v>169</v>
      </c>
      <c r="J543" s="31">
        <f t="shared" si="141"/>
        <v>23.863648999999999</v>
      </c>
      <c r="K543" s="31">
        <f t="shared" si="141"/>
        <v>849.39390000000003</v>
      </c>
      <c r="L543" s="31">
        <f t="shared" si="141"/>
        <v>1003.7773920000001</v>
      </c>
      <c r="M543" s="31">
        <f t="shared" si="142"/>
        <v>-15.380251959290995</v>
      </c>
      <c r="N543" s="109">
        <f t="shared" si="143"/>
        <v>3.1658039391598454</v>
      </c>
    </row>
    <row r="544" spans="1:14" ht="14.25" thickBot="1">
      <c r="A544" s="272"/>
      <c r="B544" s="197" t="s">
        <v>22</v>
      </c>
      <c r="C544" s="31">
        <f t="shared" si="139"/>
        <v>68.983073999999888</v>
      </c>
      <c r="D544" s="31">
        <f t="shared" si="139"/>
        <v>800.61484599999994</v>
      </c>
      <c r="E544" s="31">
        <f t="shared" si="139"/>
        <v>395.90673099999992</v>
      </c>
      <c r="F544" s="31">
        <f t="shared" si="140"/>
        <v>102.22309531787175</v>
      </c>
      <c r="G544" s="31">
        <f t="shared" si="141"/>
        <v>59680</v>
      </c>
      <c r="H544" s="31">
        <f t="shared" si="141"/>
        <v>894239.2350000001</v>
      </c>
      <c r="I544" s="31">
        <f t="shared" si="141"/>
        <v>652</v>
      </c>
      <c r="J544" s="31">
        <f t="shared" si="141"/>
        <v>5.3809999999999905</v>
      </c>
      <c r="K544" s="31">
        <f t="shared" si="141"/>
        <v>83.590072000000006</v>
      </c>
      <c r="L544" s="31">
        <f t="shared" si="141"/>
        <v>268.11341900000002</v>
      </c>
      <c r="M544" s="31">
        <f t="shared" si="142"/>
        <v>-68.822868951590962</v>
      </c>
      <c r="N544" s="109">
        <f t="shared" si="143"/>
        <v>1.7247798403482457</v>
      </c>
    </row>
    <row r="545" spans="1:14" ht="14.25" thickBot="1">
      <c r="A545" s="272"/>
      <c r="B545" s="197" t="s">
        <v>23</v>
      </c>
      <c r="C545" s="31">
        <f t="shared" si="139"/>
        <v>9.36234097</v>
      </c>
      <c r="D545" s="31">
        <f t="shared" si="139"/>
        <v>81.507099850000017</v>
      </c>
      <c r="E545" s="31">
        <f t="shared" si="139"/>
        <v>110.41670896999999</v>
      </c>
      <c r="F545" s="31">
        <f t="shared" si="140"/>
        <v>-26.182277473832933</v>
      </c>
      <c r="G545" s="31">
        <f t="shared" si="141"/>
        <v>2005</v>
      </c>
      <c r="H545" s="31">
        <f t="shared" si="141"/>
        <v>354059.25570302003</v>
      </c>
      <c r="I545" s="31">
        <f t="shared" si="141"/>
        <v>19</v>
      </c>
      <c r="J545" s="31">
        <f t="shared" si="141"/>
        <v>1.5</v>
      </c>
      <c r="K545" s="31">
        <f t="shared" si="141"/>
        <v>20.915531999999999</v>
      </c>
      <c r="L545" s="31">
        <f t="shared" si="141"/>
        <v>61.134644999999999</v>
      </c>
      <c r="M545" s="31">
        <f t="shared" si="142"/>
        <v>-65.787759133957508</v>
      </c>
      <c r="N545" s="109">
        <f t="shared" si="143"/>
        <v>0.17559230055363173</v>
      </c>
    </row>
    <row r="546" spans="1:14" ht="14.25" thickBot="1">
      <c r="A546" s="272"/>
      <c r="B546" s="197" t="s">
        <v>24</v>
      </c>
      <c r="C546" s="31">
        <f t="shared" si="139"/>
        <v>505.11284500000005</v>
      </c>
      <c r="D546" s="31">
        <f t="shared" si="139"/>
        <v>5788.7438080000011</v>
      </c>
      <c r="E546" s="31">
        <f t="shared" si="139"/>
        <v>3777.9654689999993</v>
      </c>
      <c r="F546" s="31">
        <f t="shared" si="140"/>
        <v>53.223841125584471</v>
      </c>
      <c r="G546" s="31">
        <f t="shared" si="141"/>
        <v>12146</v>
      </c>
      <c r="H546" s="31">
        <f t="shared" si="141"/>
        <v>3398985.642965999</v>
      </c>
      <c r="I546" s="31">
        <f t="shared" si="141"/>
        <v>719</v>
      </c>
      <c r="J546" s="31">
        <f t="shared" si="141"/>
        <v>128.96145200000001</v>
      </c>
      <c r="K546" s="31">
        <f t="shared" si="141"/>
        <v>1211.5982690000001</v>
      </c>
      <c r="L546" s="31">
        <f t="shared" si="141"/>
        <v>2431.9837379999999</v>
      </c>
      <c r="M546" s="31">
        <f t="shared" si="142"/>
        <v>-50.18065910274602</v>
      </c>
      <c r="N546" s="109">
        <f t="shared" si="143"/>
        <v>12.470801248393462</v>
      </c>
    </row>
    <row r="547" spans="1:14" ht="14.25" thickBot="1">
      <c r="A547" s="272"/>
      <c r="B547" s="197" t="s">
        <v>25</v>
      </c>
      <c r="C547" s="31">
        <f t="shared" si="139"/>
        <v>103.58312299999959</v>
      </c>
      <c r="D547" s="31">
        <f t="shared" si="139"/>
        <v>8911.2977199999987</v>
      </c>
      <c r="E547" s="31">
        <f t="shared" si="139"/>
        <v>7157.0353600000008</v>
      </c>
      <c r="F547" s="31">
        <f t="shared" si="140"/>
        <v>24.511019881282209</v>
      </c>
      <c r="G547" s="31">
        <f t="shared" si="141"/>
        <v>3011</v>
      </c>
      <c r="H547" s="31">
        <f t="shared" si="141"/>
        <v>191200.03369500005</v>
      </c>
      <c r="I547" s="31">
        <f t="shared" si="141"/>
        <v>3879</v>
      </c>
      <c r="J547" s="31">
        <f t="shared" si="141"/>
        <v>2225.5392409999999</v>
      </c>
      <c r="K547" s="31">
        <f t="shared" si="141"/>
        <v>6095.7019660000005</v>
      </c>
      <c r="L547" s="31">
        <f t="shared" si="141"/>
        <v>3138.8684699999999</v>
      </c>
      <c r="M547" s="31">
        <f t="shared" si="142"/>
        <v>94.200617969825302</v>
      </c>
      <c r="N547" s="109">
        <f t="shared" si="143"/>
        <v>19.197778726672883</v>
      </c>
    </row>
    <row r="548" spans="1:14" ht="14.25" thickBot="1">
      <c r="A548" s="272"/>
      <c r="B548" s="197" t="s">
        <v>26</v>
      </c>
      <c r="C548" s="31">
        <f t="shared" si="139"/>
        <v>245.69314499999959</v>
      </c>
      <c r="D548" s="31">
        <f t="shared" si="139"/>
        <v>2674.6179789999997</v>
      </c>
      <c r="E548" s="31">
        <f t="shared" si="139"/>
        <v>2792.4169340000003</v>
      </c>
      <c r="F548" s="31">
        <f t="shared" si="140"/>
        <v>-4.2185303192263426</v>
      </c>
      <c r="G548" s="31">
        <f t="shared" si="141"/>
        <v>174697</v>
      </c>
      <c r="H548" s="31">
        <f t="shared" si="141"/>
        <v>32538444.317563996</v>
      </c>
      <c r="I548" s="31">
        <f t="shared" si="141"/>
        <v>44436</v>
      </c>
      <c r="J548" s="31">
        <f t="shared" si="141"/>
        <v>98.160691999999912</v>
      </c>
      <c r="K548" s="31">
        <f t="shared" si="141"/>
        <v>937.14799800000003</v>
      </c>
      <c r="L548" s="31">
        <f t="shared" si="141"/>
        <v>711.99622700000009</v>
      </c>
      <c r="M548" s="31">
        <f t="shared" si="142"/>
        <v>31.622607320361535</v>
      </c>
      <c r="N548" s="109">
        <f t="shared" si="143"/>
        <v>5.7619805501485395</v>
      </c>
    </row>
    <row r="549" spans="1:14" ht="14.25" thickBot="1">
      <c r="A549" s="272"/>
      <c r="B549" s="197" t="s">
        <v>27</v>
      </c>
      <c r="C549" s="31">
        <f t="shared" si="139"/>
        <v>6.3760939999999691</v>
      </c>
      <c r="D549" s="31">
        <f t="shared" si="139"/>
        <v>361.26977100000005</v>
      </c>
      <c r="E549" s="31">
        <f t="shared" si="139"/>
        <v>321.33158199999997</v>
      </c>
      <c r="F549" s="31">
        <f t="shared" si="140"/>
        <v>12.428964732137684</v>
      </c>
      <c r="G549" s="31">
        <f t="shared" si="141"/>
        <v>212</v>
      </c>
      <c r="H549" s="31">
        <f t="shared" si="141"/>
        <v>126762.580516</v>
      </c>
      <c r="I549" s="31">
        <f t="shared" si="141"/>
        <v>4</v>
      </c>
      <c r="J549" s="31">
        <f t="shared" si="141"/>
        <v>3.75</v>
      </c>
      <c r="K549" s="31">
        <f t="shared" si="141"/>
        <v>5.0308860000000006</v>
      </c>
      <c r="L549" s="31">
        <f t="shared" si="141"/>
        <v>98.847065999999998</v>
      </c>
      <c r="M549" s="31">
        <f t="shared" si="142"/>
        <v>-94.910434670868241</v>
      </c>
      <c r="N549" s="109">
        <f t="shared" si="143"/>
        <v>0.77829036154049469</v>
      </c>
    </row>
    <row r="550" spans="1:14" ht="14.25" thickBot="1">
      <c r="A550" s="272"/>
      <c r="B550" s="14" t="s">
        <v>28</v>
      </c>
      <c r="C550" s="31">
        <f t="shared" si="139"/>
        <v>2.6037739999999898</v>
      </c>
      <c r="D550" s="31">
        <f t="shared" si="139"/>
        <v>185.250609</v>
      </c>
      <c r="E550" s="31">
        <f t="shared" si="139"/>
        <v>116.746038</v>
      </c>
      <c r="F550" s="31">
        <f t="shared" si="140"/>
        <v>58.67828336923948</v>
      </c>
      <c r="G550" s="31">
        <f t="shared" si="141"/>
        <v>56</v>
      </c>
      <c r="H550" s="31">
        <f t="shared" si="141"/>
        <v>37162.379999999997</v>
      </c>
      <c r="I550" s="31">
        <f t="shared" si="141"/>
        <v>0</v>
      </c>
      <c r="J550" s="31">
        <f t="shared" si="141"/>
        <v>0</v>
      </c>
      <c r="K550" s="31">
        <f t="shared" si="141"/>
        <v>0</v>
      </c>
      <c r="L550" s="31">
        <f t="shared" si="141"/>
        <v>3.5314999999999999</v>
      </c>
      <c r="M550" s="31">
        <f t="shared" si="142"/>
        <v>-100</v>
      </c>
      <c r="N550" s="109">
        <f t="shared" si="143"/>
        <v>0.39908892198513557</v>
      </c>
    </row>
    <row r="551" spans="1:14" ht="14.25" thickBot="1">
      <c r="A551" s="272"/>
      <c r="B551" s="14" t="s">
        <v>29</v>
      </c>
      <c r="C551" s="31">
        <f t="shared" si="139"/>
        <v>0.43396200000000101</v>
      </c>
      <c r="D551" s="31">
        <f t="shared" si="139"/>
        <v>90.649512000000016</v>
      </c>
      <c r="E551" s="31">
        <f t="shared" si="139"/>
        <v>54.686402000000001</v>
      </c>
      <c r="F551" s="31">
        <f t="shared" si="140"/>
        <v>65.762435787967931</v>
      </c>
      <c r="G551" s="31">
        <f t="shared" si="141"/>
        <v>49</v>
      </c>
      <c r="H551" s="31">
        <f t="shared" si="141"/>
        <v>40115.619877000005</v>
      </c>
      <c r="I551" s="31">
        <f t="shared" si="141"/>
        <v>3</v>
      </c>
      <c r="J551" s="31">
        <f t="shared" si="141"/>
        <v>0.9</v>
      </c>
      <c r="K551" s="31">
        <f t="shared" si="141"/>
        <v>1.948</v>
      </c>
      <c r="L551" s="31">
        <f t="shared" si="141"/>
        <v>2.7105399999999999</v>
      </c>
      <c r="M551" s="31">
        <f t="shared" si="142"/>
        <v>-28.132401661661515</v>
      </c>
      <c r="N551" s="109">
        <f t="shared" si="143"/>
        <v>0.1952879735070594</v>
      </c>
    </row>
    <row r="552" spans="1:14" ht="14.25" thickBot="1">
      <c r="A552" s="272"/>
      <c r="B552" s="14" t="s">
        <v>30</v>
      </c>
      <c r="C552" s="31">
        <f t="shared" si="139"/>
        <v>3.532076</v>
      </c>
      <c r="D552" s="31">
        <f t="shared" si="139"/>
        <v>83.695588000000001</v>
      </c>
      <c r="E552" s="31">
        <f t="shared" si="139"/>
        <v>126.922585</v>
      </c>
      <c r="F552" s="31">
        <f t="shared" si="140"/>
        <v>-34.057765999644587</v>
      </c>
      <c r="G552" s="31">
        <f t="shared" si="141"/>
        <v>119</v>
      </c>
      <c r="H552" s="31">
        <f t="shared" si="141"/>
        <v>47507.572163999997</v>
      </c>
      <c r="I552" s="31">
        <f t="shared" si="141"/>
        <v>1</v>
      </c>
      <c r="J552" s="31">
        <f t="shared" si="141"/>
        <v>2.85</v>
      </c>
      <c r="K552" s="31">
        <f t="shared" si="141"/>
        <v>3.0828860000000002</v>
      </c>
      <c r="L552" s="31">
        <f t="shared" si="141"/>
        <v>92.605025999999995</v>
      </c>
      <c r="M552" s="31">
        <f t="shared" si="142"/>
        <v>-96.67093015016269</v>
      </c>
      <c r="N552" s="109">
        <f t="shared" si="143"/>
        <v>0.18030700233666735</v>
      </c>
    </row>
    <row r="553" spans="1:14" ht="14.25" thickBot="1">
      <c r="A553" s="272"/>
      <c r="B553" s="35" t="s">
        <v>31</v>
      </c>
      <c r="C553" s="36">
        <f t="shared" ref="C553:L553" si="144">C541+C543+C544+C545+C546+C547+C548+C549</f>
        <v>3650.37161397</v>
      </c>
      <c r="D553" s="36">
        <f t="shared" si="144"/>
        <v>46418.379161850004</v>
      </c>
      <c r="E553" s="36">
        <f t="shared" si="144"/>
        <v>40779.13569997</v>
      </c>
      <c r="F553" s="36">
        <f t="shared" si="140"/>
        <v>13.828746894908203</v>
      </c>
      <c r="G553" s="36">
        <f t="shared" si="144"/>
        <v>445471</v>
      </c>
      <c r="H553" s="36">
        <f t="shared" si="144"/>
        <v>62767095.945054017</v>
      </c>
      <c r="I553" s="36">
        <f t="shared" si="144"/>
        <v>71756</v>
      </c>
      <c r="J553" s="36">
        <f t="shared" si="144"/>
        <v>4466.095965999999</v>
      </c>
      <c r="K553" s="36">
        <f t="shared" si="144"/>
        <v>27837.196241999998</v>
      </c>
      <c r="L553" s="36">
        <f t="shared" si="144"/>
        <v>23077.705930999997</v>
      </c>
      <c r="M553" s="36">
        <f t="shared" si="142"/>
        <v>20.623758380622387</v>
      </c>
      <c r="N553" s="115">
        <f t="shared" si="143"/>
        <v>100</v>
      </c>
    </row>
    <row r="554" spans="1:14" ht="14.25" thickBot="1">
      <c r="A554" s="272" t="s">
        <v>69</v>
      </c>
      <c r="B554" s="197" t="s">
        <v>19</v>
      </c>
      <c r="C554" s="31">
        <f t="shared" ref="C554:L565" si="145">C394</f>
        <v>1276.9207220000001</v>
      </c>
      <c r="D554" s="31">
        <f t="shared" si="145"/>
        <v>13710.174839999996</v>
      </c>
      <c r="E554" s="31">
        <f t="shared" si="145"/>
        <v>12175.680849</v>
      </c>
      <c r="F554" s="31">
        <f t="shared" si="140"/>
        <v>12.602941963003451</v>
      </c>
      <c r="G554" s="31">
        <f t="shared" si="145"/>
        <v>101033</v>
      </c>
      <c r="H554" s="31">
        <f t="shared" si="145"/>
        <v>13427807.910491008</v>
      </c>
      <c r="I554" s="31">
        <f t="shared" si="145"/>
        <v>9793</v>
      </c>
      <c r="J554" s="31">
        <f t="shared" si="145"/>
        <v>557.97520299999996</v>
      </c>
      <c r="K554" s="31">
        <f t="shared" si="145"/>
        <v>6900.504281999999</v>
      </c>
      <c r="L554" s="31">
        <f t="shared" si="145"/>
        <v>5174.0220970000009</v>
      </c>
      <c r="M554" s="31">
        <f t="shared" si="142"/>
        <v>33.368280085256039</v>
      </c>
      <c r="N554" s="113">
        <f t="shared" ref="N554:N566" si="146">N394</f>
        <v>55.659168007748839</v>
      </c>
    </row>
    <row r="555" spans="1:14" ht="14.25" thickBot="1">
      <c r="A555" s="272"/>
      <c r="B555" s="197" t="s">
        <v>20</v>
      </c>
      <c r="C555" s="31">
        <f t="shared" si="145"/>
        <v>433.67223799999994</v>
      </c>
      <c r="D555" s="31">
        <f t="shared" si="145"/>
        <v>3824.3443029999994</v>
      </c>
      <c r="E555" s="31">
        <f t="shared" si="145"/>
        <v>4234.24359</v>
      </c>
      <c r="F555" s="31">
        <f t="shared" si="140"/>
        <v>-9.6805787925866742</v>
      </c>
      <c r="G555" s="31">
        <f t="shared" si="145"/>
        <v>52766</v>
      </c>
      <c r="H555" s="31">
        <f t="shared" si="145"/>
        <v>1051240</v>
      </c>
      <c r="I555" s="31">
        <f t="shared" si="145"/>
        <v>5421</v>
      </c>
      <c r="J555" s="31">
        <f t="shared" si="145"/>
        <v>231.2582900000001</v>
      </c>
      <c r="K555" s="31">
        <f t="shared" si="145"/>
        <v>2604.9988109999995</v>
      </c>
      <c r="L555" s="31">
        <f t="shared" si="145"/>
        <v>1895.3722970000001</v>
      </c>
      <c r="M555" s="31">
        <f t="shared" si="142"/>
        <v>37.43995388785612</v>
      </c>
      <c r="N555" s="109">
        <f t="shared" si="146"/>
        <v>15.525682536091869</v>
      </c>
    </row>
    <row r="556" spans="1:14" ht="14.25" thickBot="1">
      <c r="A556" s="272"/>
      <c r="B556" s="197" t="s">
        <v>21</v>
      </c>
      <c r="C556" s="31">
        <f t="shared" si="145"/>
        <v>13.502266999999978</v>
      </c>
      <c r="D556" s="31">
        <f t="shared" si="145"/>
        <v>350.32298099999997</v>
      </c>
      <c r="E556" s="31">
        <f t="shared" si="145"/>
        <v>294.79174699999999</v>
      </c>
      <c r="F556" s="31">
        <f t="shared" si="140"/>
        <v>18.837445269456605</v>
      </c>
      <c r="G556" s="31">
        <f t="shared" si="145"/>
        <v>1325</v>
      </c>
      <c r="H556" s="31">
        <f t="shared" si="145"/>
        <v>400742.94410599989</v>
      </c>
      <c r="I556" s="31">
        <f t="shared" si="145"/>
        <v>32</v>
      </c>
      <c r="J556" s="31">
        <f t="shared" si="145"/>
        <v>1</v>
      </c>
      <c r="K556" s="31">
        <f t="shared" si="145"/>
        <v>38.263548</v>
      </c>
      <c r="L556" s="31">
        <f t="shared" si="145"/>
        <v>52.029399000000005</v>
      </c>
      <c r="M556" s="31">
        <f t="shared" si="142"/>
        <v>-26.457832042226748</v>
      </c>
      <c r="N556" s="109">
        <f t="shared" si="146"/>
        <v>1.4222054703172851</v>
      </c>
    </row>
    <row r="557" spans="1:14" ht="14.25" thickBot="1">
      <c r="A557" s="272"/>
      <c r="B557" s="197" t="s">
        <v>22</v>
      </c>
      <c r="C557" s="31">
        <f t="shared" si="145"/>
        <v>45.169964999999991</v>
      </c>
      <c r="D557" s="31">
        <f t="shared" si="145"/>
        <v>482.18493799999999</v>
      </c>
      <c r="E557" s="31">
        <f t="shared" si="145"/>
        <v>291.16414699999996</v>
      </c>
      <c r="F557" s="31">
        <f t="shared" si="140"/>
        <v>65.605876605405015</v>
      </c>
      <c r="G557" s="31">
        <f t="shared" si="145"/>
        <v>30262</v>
      </c>
      <c r="H557" s="31">
        <f t="shared" si="145"/>
        <v>702283.91162400006</v>
      </c>
      <c r="I557" s="31">
        <f t="shared" si="145"/>
        <v>188</v>
      </c>
      <c r="J557" s="31">
        <f t="shared" si="145"/>
        <v>3.722</v>
      </c>
      <c r="K557" s="31">
        <f t="shared" si="145"/>
        <v>42.984879999999997</v>
      </c>
      <c r="L557" s="31">
        <f t="shared" si="145"/>
        <v>81.542150000000007</v>
      </c>
      <c r="M557" s="31">
        <f t="shared" si="142"/>
        <v>-47.285078943834577</v>
      </c>
      <c r="N557" s="109">
        <f t="shared" si="146"/>
        <v>1.9575251802513092</v>
      </c>
    </row>
    <row r="558" spans="1:14" ht="14.25" thickBot="1">
      <c r="A558" s="272"/>
      <c r="B558" s="197" t="s">
        <v>23</v>
      </c>
      <c r="C558" s="31">
        <f t="shared" si="145"/>
        <v>7.9585189999999901</v>
      </c>
      <c r="D558" s="31">
        <f t="shared" si="145"/>
        <v>72.748363999999995</v>
      </c>
      <c r="E558" s="31">
        <f t="shared" si="145"/>
        <v>60.116903000000008</v>
      </c>
      <c r="F558" s="31">
        <f t="shared" si="140"/>
        <v>21.011496550312955</v>
      </c>
      <c r="G558" s="31">
        <f t="shared" si="145"/>
        <v>572</v>
      </c>
      <c r="H558" s="31">
        <f t="shared" si="145"/>
        <v>355446.7</v>
      </c>
      <c r="I558" s="31">
        <f t="shared" si="145"/>
        <v>4</v>
      </c>
      <c r="J558" s="31">
        <f t="shared" si="145"/>
        <v>0.49369299999999999</v>
      </c>
      <c r="K558" s="31">
        <f t="shared" si="145"/>
        <v>0.49369299999999999</v>
      </c>
      <c r="L558" s="31">
        <f t="shared" si="145"/>
        <v>0</v>
      </c>
      <c r="M558" s="31" t="e">
        <f t="shared" si="142"/>
        <v>#DIV/0!</v>
      </c>
      <c r="N558" s="109">
        <f t="shared" si="146"/>
        <v>0.29533638056543327</v>
      </c>
    </row>
    <row r="559" spans="1:14" ht="14.25" thickBot="1">
      <c r="A559" s="272"/>
      <c r="B559" s="197" t="s">
        <v>24</v>
      </c>
      <c r="C559" s="31">
        <f t="shared" si="145"/>
        <v>93.067771000000121</v>
      </c>
      <c r="D559" s="31">
        <f t="shared" si="145"/>
        <v>1403.1931765000002</v>
      </c>
      <c r="E559" s="31">
        <f t="shared" si="145"/>
        <v>1059.37718</v>
      </c>
      <c r="F559" s="31">
        <f t="shared" si="140"/>
        <v>32.454540553724236</v>
      </c>
      <c r="G559" s="31">
        <f t="shared" si="145"/>
        <v>15691</v>
      </c>
      <c r="H559" s="31">
        <f t="shared" si="145"/>
        <v>2001838.0839360002</v>
      </c>
      <c r="I559" s="31">
        <f t="shared" si="145"/>
        <v>491</v>
      </c>
      <c r="J559" s="31">
        <f t="shared" si="145"/>
        <v>57.240117999999995</v>
      </c>
      <c r="K559" s="31">
        <f t="shared" si="145"/>
        <v>742.12582100000009</v>
      </c>
      <c r="L559" s="31">
        <f t="shared" si="145"/>
        <v>437.70837599999999</v>
      </c>
      <c r="M559" s="31">
        <f t="shared" si="142"/>
        <v>69.54800540531582</v>
      </c>
      <c r="N559" s="109">
        <f t="shared" si="146"/>
        <v>5.696540392050923</v>
      </c>
    </row>
    <row r="560" spans="1:14" ht="14.25" thickBot="1">
      <c r="A560" s="272"/>
      <c r="B560" s="197" t="s">
        <v>25</v>
      </c>
      <c r="C560" s="31">
        <f t="shared" si="145"/>
        <v>82.836610000000192</v>
      </c>
      <c r="D560" s="31">
        <f t="shared" si="145"/>
        <v>6851.465862</v>
      </c>
      <c r="E560" s="31">
        <f t="shared" si="145"/>
        <v>5343.7804900000001</v>
      </c>
      <c r="F560" s="31">
        <f t="shared" si="140"/>
        <v>28.21383428494833</v>
      </c>
      <c r="G560" s="31">
        <f t="shared" si="145"/>
        <v>1471</v>
      </c>
      <c r="H560" s="31">
        <f t="shared" si="145"/>
        <v>333075.54569299996</v>
      </c>
      <c r="I560" s="31">
        <f t="shared" si="145"/>
        <v>3460</v>
      </c>
      <c r="J560" s="31">
        <f t="shared" si="145"/>
        <v>1675.4299859999999</v>
      </c>
      <c r="K560" s="31">
        <f t="shared" si="145"/>
        <v>3579.3631820000001</v>
      </c>
      <c r="L560" s="31">
        <f t="shared" si="145"/>
        <v>1397.4060359999999</v>
      </c>
      <c r="M560" s="31">
        <f t="shared" si="142"/>
        <v>156.14338923608318</v>
      </c>
      <c r="N560" s="109">
        <f t="shared" si="146"/>
        <v>27.814881572466792</v>
      </c>
    </row>
    <row r="561" spans="1:14" ht="14.25" thickBot="1">
      <c r="A561" s="272"/>
      <c r="B561" s="197" t="s">
        <v>26</v>
      </c>
      <c r="C561" s="31">
        <f t="shared" si="145"/>
        <v>121.37008099999993</v>
      </c>
      <c r="D561" s="31">
        <f t="shared" si="145"/>
        <v>1732.4824199999998</v>
      </c>
      <c r="E561" s="31">
        <f t="shared" si="145"/>
        <v>1817.2961630000002</v>
      </c>
      <c r="F561" s="31">
        <f t="shared" si="140"/>
        <v>-4.667029223238413</v>
      </c>
      <c r="G561" s="31">
        <f t="shared" si="145"/>
        <v>151862</v>
      </c>
      <c r="H561" s="31">
        <f t="shared" si="145"/>
        <v>18620122.728576005</v>
      </c>
      <c r="I561" s="31">
        <f t="shared" si="145"/>
        <v>42869</v>
      </c>
      <c r="J561" s="31">
        <f t="shared" si="145"/>
        <v>52.744087</v>
      </c>
      <c r="K561" s="31">
        <f t="shared" si="145"/>
        <v>514.93269099999998</v>
      </c>
      <c r="L561" s="31">
        <f t="shared" si="145"/>
        <v>501.15233599999999</v>
      </c>
      <c r="M561" s="31">
        <f t="shared" si="142"/>
        <v>2.7497337655830036</v>
      </c>
      <c r="N561" s="109">
        <f t="shared" si="146"/>
        <v>7.033355242408514</v>
      </c>
    </row>
    <row r="562" spans="1:14" ht="14.25" thickBot="1">
      <c r="A562" s="272"/>
      <c r="B562" s="197" t="s">
        <v>27</v>
      </c>
      <c r="C562" s="31">
        <f t="shared" si="145"/>
        <v>1.9365169999999998</v>
      </c>
      <c r="D562" s="31">
        <f t="shared" si="145"/>
        <v>29.802157000000001</v>
      </c>
      <c r="E562" s="31">
        <f t="shared" si="145"/>
        <v>45.165028999999997</v>
      </c>
      <c r="F562" s="31">
        <f t="shared" si="140"/>
        <v>-34.014972070537134</v>
      </c>
      <c r="G562" s="31">
        <f t="shared" si="145"/>
        <v>29</v>
      </c>
      <c r="H562" s="31">
        <f t="shared" si="145"/>
        <v>7771.5494549999994</v>
      </c>
      <c r="I562" s="31">
        <f t="shared" si="145"/>
        <v>0</v>
      </c>
      <c r="J562" s="31">
        <f t="shared" si="145"/>
        <v>0</v>
      </c>
      <c r="K562" s="31">
        <f t="shared" si="145"/>
        <v>0</v>
      </c>
      <c r="L562" s="31">
        <f t="shared" si="145"/>
        <v>0</v>
      </c>
      <c r="M562" s="31" t="e">
        <f t="shared" si="142"/>
        <v>#DIV/0!</v>
      </c>
      <c r="N562" s="109">
        <f t="shared" si="146"/>
        <v>0.12098775419090925</v>
      </c>
    </row>
    <row r="563" spans="1:14" ht="14.25" thickBot="1">
      <c r="A563" s="272"/>
      <c r="B563" s="14" t="s">
        <v>28</v>
      </c>
      <c r="C563" s="31">
        <f t="shared" si="145"/>
        <v>0</v>
      </c>
      <c r="D563" s="31">
        <f t="shared" si="145"/>
        <v>0</v>
      </c>
      <c r="E563" s="31">
        <f t="shared" si="145"/>
        <v>0</v>
      </c>
      <c r="F563" s="31" t="e">
        <f t="shared" si="140"/>
        <v>#DIV/0!</v>
      </c>
      <c r="G563" s="31">
        <f t="shared" si="145"/>
        <v>0</v>
      </c>
      <c r="H563" s="31">
        <f t="shared" si="145"/>
        <v>0</v>
      </c>
      <c r="I563" s="31">
        <f t="shared" si="145"/>
        <v>0</v>
      </c>
      <c r="J563" s="31">
        <f t="shared" si="145"/>
        <v>0</v>
      </c>
      <c r="K563" s="31">
        <f t="shared" si="145"/>
        <v>0</v>
      </c>
      <c r="L563" s="31">
        <f t="shared" si="145"/>
        <v>0</v>
      </c>
      <c r="M563" s="31" t="e">
        <f t="shared" si="142"/>
        <v>#DIV/0!</v>
      </c>
      <c r="N563" s="109">
        <f t="shared" si="146"/>
        <v>0</v>
      </c>
    </row>
    <row r="564" spans="1:14" ht="14.25" thickBot="1">
      <c r="A564" s="272"/>
      <c r="B564" s="14" t="s">
        <v>29</v>
      </c>
      <c r="C564" s="31">
        <f t="shared" si="145"/>
        <v>0</v>
      </c>
      <c r="D564" s="31">
        <f t="shared" si="145"/>
        <v>8.0063199999999988</v>
      </c>
      <c r="E564" s="31">
        <f t="shared" si="145"/>
        <v>7.2672789999999994</v>
      </c>
      <c r="F564" s="31">
        <f t="shared" si="140"/>
        <v>10.169432052904526</v>
      </c>
      <c r="G564" s="31">
        <f t="shared" si="145"/>
        <v>6</v>
      </c>
      <c r="H564" s="31">
        <f t="shared" si="145"/>
        <v>3043.21</v>
      </c>
      <c r="I564" s="31">
        <f t="shared" si="145"/>
        <v>0</v>
      </c>
      <c r="J564" s="31">
        <f t="shared" si="145"/>
        <v>0</v>
      </c>
      <c r="K564" s="31">
        <f t="shared" si="145"/>
        <v>0</v>
      </c>
      <c r="L564" s="31">
        <f t="shared" si="145"/>
        <v>0</v>
      </c>
      <c r="M564" s="31" t="e">
        <f t="shared" si="142"/>
        <v>#DIV/0!</v>
      </c>
      <c r="N564" s="109">
        <f t="shared" si="146"/>
        <v>3.2503240491410082E-2</v>
      </c>
    </row>
    <row r="565" spans="1:14" ht="14.25" thickBot="1">
      <c r="A565" s="272"/>
      <c r="B565" s="14" t="s">
        <v>30</v>
      </c>
      <c r="C565" s="31">
        <f t="shared" si="145"/>
        <v>1.5465209999999998</v>
      </c>
      <c r="D565" s="31">
        <f t="shared" si="145"/>
        <v>20.921423999999998</v>
      </c>
      <c r="E565" s="31">
        <f t="shared" si="145"/>
        <v>37.405298999999999</v>
      </c>
      <c r="F565" s="31">
        <f t="shared" si="140"/>
        <v>-44.068288292522404</v>
      </c>
      <c r="G565" s="31">
        <f t="shared" si="145"/>
        <v>16</v>
      </c>
      <c r="H565" s="31">
        <f t="shared" si="145"/>
        <v>3689.5594550000001</v>
      </c>
      <c r="I565" s="31">
        <f t="shared" si="145"/>
        <v>0</v>
      </c>
      <c r="J565" s="31">
        <f t="shared" si="145"/>
        <v>0</v>
      </c>
      <c r="K565" s="31">
        <f t="shared" si="145"/>
        <v>0</v>
      </c>
      <c r="L565" s="31">
        <f t="shared" si="145"/>
        <v>0</v>
      </c>
      <c r="M565" s="31" t="e">
        <f t="shared" si="142"/>
        <v>#DIV/0!</v>
      </c>
      <c r="N565" s="109">
        <f t="shared" si="146"/>
        <v>8.4934661079591967E-2</v>
      </c>
    </row>
    <row r="566" spans="1:14" ht="14.25" thickBot="1">
      <c r="A566" s="272"/>
      <c r="B566" s="35" t="s">
        <v>31</v>
      </c>
      <c r="C566" s="36">
        <f t="shared" ref="C566:L566" si="147">C554+C556+C557+C558+C559+C560+C561+C562</f>
        <v>1642.7624520000008</v>
      </c>
      <c r="D566" s="36">
        <f t="shared" si="147"/>
        <v>24632.374738499995</v>
      </c>
      <c r="E566" s="36">
        <f t="shared" si="147"/>
        <v>21087.372507999997</v>
      </c>
      <c r="F566" s="36">
        <f t="shared" si="140"/>
        <v>16.811019149754753</v>
      </c>
      <c r="G566" s="36">
        <f t="shared" si="147"/>
        <v>302245</v>
      </c>
      <c r="H566" s="36">
        <f t="shared" si="147"/>
        <v>35849089.373881012</v>
      </c>
      <c r="I566" s="36">
        <f t="shared" si="147"/>
        <v>56837</v>
      </c>
      <c r="J566" s="36">
        <f t="shared" si="147"/>
        <v>2348.6050869999999</v>
      </c>
      <c r="K566" s="36">
        <f t="shared" si="147"/>
        <v>11818.668097</v>
      </c>
      <c r="L566" s="36">
        <f t="shared" si="147"/>
        <v>7643.8603940000003</v>
      </c>
      <c r="M566" s="36">
        <f t="shared" si="142"/>
        <v>54.616482873980644</v>
      </c>
      <c r="N566" s="115">
        <f t="shared" si="146"/>
        <v>100</v>
      </c>
    </row>
    <row r="567" spans="1:14">
      <c r="A567" s="222" t="s">
        <v>70</v>
      </c>
      <c r="B567" s="197" t="s">
        <v>19</v>
      </c>
      <c r="C567" s="31">
        <f t="shared" ref="C567:L578" si="148">C519</f>
        <v>991.19618400000036</v>
      </c>
      <c r="D567" s="31">
        <f t="shared" si="148"/>
        <v>9620.740025000001</v>
      </c>
      <c r="E567" s="31">
        <f t="shared" si="148"/>
        <v>8972.2278809999989</v>
      </c>
      <c r="F567" s="31">
        <f t="shared" si="140"/>
        <v>7.2279945694794607</v>
      </c>
      <c r="G567" s="31">
        <f t="shared" si="148"/>
        <v>75926</v>
      </c>
      <c r="H567" s="31">
        <f t="shared" si="148"/>
        <v>9962494.9237590078</v>
      </c>
      <c r="I567" s="31">
        <f t="shared" si="148"/>
        <v>6984</v>
      </c>
      <c r="J567" s="31">
        <f t="shared" si="148"/>
        <v>899.82513999999992</v>
      </c>
      <c r="K567" s="31">
        <f t="shared" si="148"/>
        <v>4870.2776200000008</v>
      </c>
      <c r="L567" s="31">
        <f t="shared" si="148"/>
        <v>3523.1849229999998</v>
      </c>
      <c r="M567" s="31">
        <f t="shared" si="142"/>
        <v>38.235083495218539</v>
      </c>
      <c r="N567" s="113">
        <f t="shared" ref="N567:N579" si="149">N519</f>
        <v>48.459076575435425</v>
      </c>
    </row>
    <row r="568" spans="1:14">
      <c r="A568" s="222"/>
      <c r="B568" s="197" t="s">
        <v>20</v>
      </c>
      <c r="C568" s="31">
        <f t="shared" si="148"/>
        <v>354.55345799999986</v>
      </c>
      <c r="D568" s="31">
        <f t="shared" si="148"/>
        <v>5075.5512499999995</v>
      </c>
      <c r="E568" s="31">
        <f t="shared" si="148"/>
        <v>3213.4872600000003</v>
      </c>
      <c r="F568" s="31">
        <f t="shared" si="140"/>
        <v>57.945273758452643</v>
      </c>
      <c r="G568" s="31">
        <f t="shared" si="148"/>
        <v>41658</v>
      </c>
      <c r="H568" s="31">
        <f t="shared" si="148"/>
        <v>832260</v>
      </c>
      <c r="I568" s="31">
        <f t="shared" si="148"/>
        <v>4040</v>
      </c>
      <c r="J568" s="31">
        <f t="shared" si="148"/>
        <v>327.28547100000003</v>
      </c>
      <c r="K568" s="31">
        <f t="shared" si="148"/>
        <v>2057.0675499999998</v>
      </c>
      <c r="L568" s="31">
        <f t="shared" si="148"/>
        <v>1329.216173</v>
      </c>
      <c r="M568" s="31">
        <f t="shared" si="142"/>
        <v>54.757938684816146</v>
      </c>
      <c r="N568" s="109">
        <f t="shared" si="149"/>
        <v>25.565239892894514</v>
      </c>
    </row>
    <row r="569" spans="1:14">
      <c r="A569" s="222"/>
      <c r="B569" s="197" t="s">
        <v>21</v>
      </c>
      <c r="C569" s="31">
        <f t="shared" si="148"/>
        <v>9.5288219999999768</v>
      </c>
      <c r="D569" s="31">
        <f t="shared" si="148"/>
        <v>531.84581100000003</v>
      </c>
      <c r="E569" s="31">
        <f t="shared" si="148"/>
        <v>269.20342599999998</v>
      </c>
      <c r="F569" s="31">
        <f t="shared" si="140"/>
        <v>97.56279439029133</v>
      </c>
      <c r="G569" s="31">
        <f t="shared" si="148"/>
        <v>1272</v>
      </c>
      <c r="H569" s="31">
        <f t="shared" si="148"/>
        <v>352555.56702499988</v>
      </c>
      <c r="I569" s="31">
        <f t="shared" si="148"/>
        <v>108</v>
      </c>
      <c r="J569" s="31">
        <f t="shared" si="148"/>
        <v>0.06</v>
      </c>
      <c r="K569" s="31">
        <f t="shared" si="148"/>
        <v>129.82877200000001</v>
      </c>
      <c r="L569" s="31">
        <f t="shared" si="148"/>
        <v>65.592824999999991</v>
      </c>
      <c r="M569" s="31">
        <f t="shared" si="142"/>
        <v>97.93136215737016</v>
      </c>
      <c r="N569" s="109">
        <f t="shared" si="149"/>
        <v>2.6788746826753127</v>
      </c>
    </row>
    <row r="570" spans="1:14">
      <c r="A570" s="222"/>
      <c r="B570" s="197" t="s">
        <v>22</v>
      </c>
      <c r="C570" s="31">
        <f t="shared" si="148"/>
        <v>55.390101000000008</v>
      </c>
      <c r="D570" s="31">
        <f t="shared" si="148"/>
        <v>732.96729100000005</v>
      </c>
      <c r="E570" s="31">
        <f t="shared" si="148"/>
        <v>641.60746399999994</v>
      </c>
      <c r="F570" s="31">
        <f t="shared" si="140"/>
        <v>14.239208881772006</v>
      </c>
      <c r="G570" s="31">
        <f t="shared" si="148"/>
        <v>42915</v>
      </c>
      <c r="H570" s="31">
        <f t="shared" si="148"/>
        <v>1337176.0414</v>
      </c>
      <c r="I570" s="31">
        <f t="shared" si="148"/>
        <v>2348</v>
      </c>
      <c r="J570" s="31">
        <f t="shared" si="148"/>
        <v>31.317571000000001</v>
      </c>
      <c r="K570" s="31">
        <f t="shared" si="148"/>
        <v>298.90049699999997</v>
      </c>
      <c r="L570" s="31">
        <f t="shared" si="148"/>
        <v>300.64285599999999</v>
      </c>
      <c r="M570" s="31">
        <f t="shared" si="142"/>
        <v>-0.57954445456705672</v>
      </c>
      <c r="N570" s="109">
        <f t="shared" si="149"/>
        <v>3.6919112240389698</v>
      </c>
    </row>
    <row r="571" spans="1:14">
      <c r="A571" s="222"/>
      <c r="B571" s="197" t="s">
        <v>23</v>
      </c>
      <c r="C571" s="31">
        <f t="shared" si="148"/>
        <v>1.0910369999999991</v>
      </c>
      <c r="D571" s="31">
        <f t="shared" si="148"/>
        <v>9.320079999999999</v>
      </c>
      <c r="E571" s="31">
        <f t="shared" si="148"/>
        <v>18.508924</v>
      </c>
      <c r="F571" s="31">
        <f t="shared" si="140"/>
        <v>-49.645479121314679</v>
      </c>
      <c r="G571" s="31">
        <f t="shared" si="148"/>
        <v>130</v>
      </c>
      <c r="H571" s="31">
        <f t="shared" si="148"/>
        <v>9740.7099999999991</v>
      </c>
      <c r="I571" s="31">
        <f t="shared" si="148"/>
        <v>6</v>
      </c>
      <c r="J571" s="31">
        <f t="shared" si="148"/>
        <v>0</v>
      </c>
      <c r="K571" s="31">
        <f t="shared" si="148"/>
        <v>4.0115379999999998</v>
      </c>
      <c r="L571" s="31">
        <f t="shared" si="148"/>
        <v>0</v>
      </c>
      <c r="M571" s="31" t="e">
        <f t="shared" si="142"/>
        <v>#DIV/0!</v>
      </c>
      <c r="N571" s="109">
        <f t="shared" si="149"/>
        <v>4.6944670496819094E-2</v>
      </c>
    </row>
    <row r="572" spans="1:14">
      <c r="A572" s="222"/>
      <c r="B572" s="197" t="s">
        <v>24</v>
      </c>
      <c r="C572" s="31">
        <f t="shared" si="148"/>
        <v>-9.216600999999903</v>
      </c>
      <c r="D572" s="31">
        <f t="shared" si="148"/>
        <v>677.07595300000003</v>
      </c>
      <c r="E572" s="31">
        <f t="shared" si="148"/>
        <v>1058.3822720000001</v>
      </c>
      <c r="F572" s="31">
        <f t="shared" si="140"/>
        <v>-36.027277580855021</v>
      </c>
      <c r="G572" s="31">
        <f t="shared" si="148"/>
        <v>3250</v>
      </c>
      <c r="H572" s="31">
        <f t="shared" si="148"/>
        <v>647617.34035999991</v>
      </c>
      <c r="I572" s="31">
        <f t="shared" si="148"/>
        <v>143</v>
      </c>
      <c r="J572" s="31">
        <f t="shared" si="148"/>
        <v>109.63468</v>
      </c>
      <c r="K572" s="31">
        <f t="shared" si="148"/>
        <v>379.58939999999996</v>
      </c>
      <c r="L572" s="31">
        <f t="shared" si="148"/>
        <v>767.32922300000007</v>
      </c>
      <c r="M572" s="31">
        <f t="shared" si="142"/>
        <v>-50.531090355723371</v>
      </c>
      <c r="N572" s="109">
        <f t="shared" si="149"/>
        <v>3.4103899875220791</v>
      </c>
    </row>
    <row r="573" spans="1:14">
      <c r="A573" s="222"/>
      <c r="B573" s="197" t="s">
        <v>25</v>
      </c>
      <c r="C573" s="31">
        <f t="shared" si="148"/>
        <v>161.73844</v>
      </c>
      <c r="D573" s="31">
        <f t="shared" si="148"/>
        <v>6300.800322000001</v>
      </c>
      <c r="E573" s="31">
        <f t="shared" si="148"/>
        <v>4689.7667210000009</v>
      </c>
      <c r="F573" s="31">
        <f t="shared" si="140"/>
        <v>34.352105271805051</v>
      </c>
      <c r="G573" s="31">
        <f t="shared" si="148"/>
        <v>1475</v>
      </c>
      <c r="H573" s="31">
        <f t="shared" si="148"/>
        <v>433085.73766999994</v>
      </c>
      <c r="I573" s="31">
        <f t="shared" si="148"/>
        <v>4029</v>
      </c>
      <c r="J573" s="31">
        <f t="shared" si="148"/>
        <v>1608.0358390000001</v>
      </c>
      <c r="K573" s="31">
        <f t="shared" si="148"/>
        <v>3574.5614540000001</v>
      </c>
      <c r="L573" s="31">
        <f t="shared" si="148"/>
        <v>1623.8031560000002</v>
      </c>
      <c r="M573" s="31">
        <f t="shared" si="142"/>
        <v>120.13514635637274</v>
      </c>
      <c r="N573" s="109">
        <f t="shared" si="149"/>
        <v>31.736744210622842</v>
      </c>
    </row>
    <row r="574" spans="1:14">
      <c r="A574" s="222"/>
      <c r="B574" s="197" t="s">
        <v>26</v>
      </c>
      <c r="C574" s="31">
        <f t="shared" si="148"/>
        <v>145.24099899999968</v>
      </c>
      <c r="D574" s="31">
        <f t="shared" si="148"/>
        <v>1894.3547989999997</v>
      </c>
      <c r="E574" s="31">
        <f t="shared" si="148"/>
        <v>1615.1403319999999</v>
      </c>
      <c r="F574" s="31">
        <f t="shared" si="140"/>
        <v>17.287319341115914</v>
      </c>
      <c r="G574" s="31">
        <f t="shared" si="148"/>
        <v>81413</v>
      </c>
      <c r="H574" s="31">
        <f t="shared" si="148"/>
        <v>14613094.775915999</v>
      </c>
      <c r="I574" s="31">
        <f t="shared" si="148"/>
        <v>43471</v>
      </c>
      <c r="J574" s="31">
        <f t="shared" si="148"/>
        <v>131.54502299999996</v>
      </c>
      <c r="K574" s="31">
        <f t="shared" si="148"/>
        <v>863.71075900000005</v>
      </c>
      <c r="L574" s="31">
        <f t="shared" si="148"/>
        <v>577.20734100000004</v>
      </c>
      <c r="M574" s="31">
        <f t="shared" si="142"/>
        <v>49.636135518241787</v>
      </c>
      <c r="N574" s="109">
        <f t="shared" si="149"/>
        <v>9.5417487664400902</v>
      </c>
    </row>
    <row r="575" spans="1:14">
      <c r="A575" s="222"/>
      <c r="B575" s="197" t="s">
        <v>27</v>
      </c>
      <c r="C575" s="31">
        <f t="shared" si="148"/>
        <v>0.97400000000000397</v>
      </c>
      <c r="D575" s="31">
        <f t="shared" si="148"/>
        <v>86.224971000000011</v>
      </c>
      <c r="E575" s="31">
        <f t="shared" si="148"/>
        <v>27.527291999999999</v>
      </c>
      <c r="F575" s="31">
        <f t="shared" si="140"/>
        <v>213.23448379884229</v>
      </c>
      <c r="G575" s="31">
        <f t="shared" si="148"/>
        <v>27</v>
      </c>
      <c r="H575" s="31">
        <f t="shared" si="148"/>
        <v>38125.006319</v>
      </c>
      <c r="I575" s="31">
        <f t="shared" si="148"/>
        <v>0</v>
      </c>
      <c r="J575" s="31">
        <f t="shared" si="148"/>
        <v>0</v>
      </c>
      <c r="K575" s="31">
        <f t="shared" si="148"/>
        <v>0</v>
      </c>
      <c r="L575" s="31">
        <f t="shared" si="148"/>
        <v>0</v>
      </c>
      <c r="M575" s="31" t="e">
        <f t="shared" si="142"/>
        <v>#DIV/0!</v>
      </c>
      <c r="N575" s="109">
        <f t="shared" si="149"/>
        <v>0.43430988276847227</v>
      </c>
    </row>
    <row r="576" spans="1:14">
      <c r="A576" s="222"/>
      <c r="B576" s="14" t="s">
        <v>28</v>
      </c>
      <c r="C576" s="31">
        <f t="shared" si="148"/>
        <v>0</v>
      </c>
      <c r="D576" s="31">
        <f t="shared" si="148"/>
        <v>0</v>
      </c>
      <c r="E576" s="31">
        <f t="shared" si="148"/>
        <v>0</v>
      </c>
      <c r="F576" s="31" t="e">
        <f t="shared" si="140"/>
        <v>#DIV/0!</v>
      </c>
      <c r="G576" s="31">
        <f t="shared" si="148"/>
        <v>0</v>
      </c>
      <c r="H576" s="31">
        <f t="shared" si="148"/>
        <v>0</v>
      </c>
      <c r="I576" s="31">
        <f t="shared" si="148"/>
        <v>0</v>
      </c>
      <c r="J576" s="31">
        <f t="shared" si="148"/>
        <v>0</v>
      </c>
      <c r="K576" s="31">
        <f t="shared" si="148"/>
        <v>0</v>
      </c>
      <c r="L576" s="31">
        <f t="shared" si="148"/>
        <v>0</v>
      </c>
      <c r="M576" s="31" t="e">
        <f t="shared" si="142"/>
        <v>#DIV/0!</v>
      </c>
      <c r="N576" s="109">
        <f t="shared" si="149"/>
        <v>0</v>
      </c>
    </row>
    <row r="577" spans="1:14">
      <c r="A577" s="222"/>
      <c r="B577" s="14" t="s">
        <v>29</v>
      </c>
      <c r="C577" s="31">
        <f t="shared" si="148"/>
        <v>0</v>
      </c>
      <c r="D577" s="31">
        <f t="shared" si="148"/>
        <v>74.750484999999998</v>
      </c>
      <c r="E577" s="31">
        <f t="shared" si="148"/>
        <v>3.575472</v>
      </c>
      <c r="F577" s="31">
        <f t="shared" si="140"/>
        <v>1990.6466335074083</v>
      </c>
      <c r="G577" s="31">
        <f t="shared" si="148"/>
        <v>7</v>
      </c>
      <c r="H577" s="31">
        <f t="shared" si="148"/>
        <v>34464.426318999998</v>
      </c>
      <c r="I577" s="31">
        <f t="shared" si="148"/>
        <v>0</v>
      </c>
      <c r="J577" s="31">
        <f t="shared" si="148"/>
        <v>0</v>
      </c>
      <c r="K577" s="31">
        <f t="shared" si="148"/>
        <v>0</v>
      </c>
      <c r="L577" s="31">
        <f t="shared" si="148"/>
        <v>0</v>
      </c>
      <c r="M577" s="31" t="e">
        <f t="shared" si="142"/>
        <v>#DIV/0!</v>
      </c>
      <c r="N577" s="109">
        <f t="shared" si="149"/>
        <v>0.37651360157878672</v>
      </c>
    </row>
    <row r="578" spans="1:14">
      <c r="A578" s="222"/>
      <c r="B578" s="14" t="s">
        <v>30</v>
      </c>
      <c r="C578" s="31">
        <f t="shared" si="148"/>
        <v>0.97377400000000103</v>
      </c>
      <c r="D578" s="31">
        <f t="shared" si="148"/>
        <v>11.039735</v>
      </c>
      <c r="E578" s="31">
        <f t="shared" si="148"/>
        <v>23.683365999999999</v>
      </c>
      <c r="F578" s="31">
        <f t="shared" si="140"/>
        <v>-53.386123408302687</v>
      </c>
      <c r="G578" s="31">
        <f t="shared" si="148"/>
        <v>16</v>
      </c>
      <c r="H578" s="31">
        <f t="shared" si="148"/>
        <v>3085.37</v>
      </c>
      <c r="I578" s="31">
        <f t="shared" si="148"/>
        <v>0</v>
      </c>
      <c r="J578" s="31">
        <f t="shared" si="148"/>
        <v>0</v>
      </c>
      <c r="K578" s="31">
        <f t="shared" si="148"/>
        <v>0</v>
      </c>
      <c r="L578" s="31">
        <f t="shared" si="148"/>
        <v>0</v>
      </c>
      <c r="M578" s="31" t="e">
        <f t="shared" si="142"/>
        <v>#DIV/0!</v>
      </c>
      <c r="N578" s="109">
        <f t="shared" si="149"/>
        <v>5.5606467106205225E-2</v>
      </c>
    </row>
    <row r="579" spans="1:14" ht="14.25" thickBot="1">
      <c r="A579" s="212"/>
      <c r="B579" s="35" t="s">
        <v>31</v>
      </c>
      <c r="C579" s="36">
        <f t="shared" ref="C579:L579" si="150">C567+C569+C570+C571+C572+C573+C574+C575</f>
        <v>1355.942982</v>
      </c>
      <c r="D579" s="36">
        <f t="shared" si="150"/>
        <v>19853.329252</v>
      </c>
      <c r="E579" s="36">
        <f t="shared" si="150"/>
        <v>17292.364311999998</v>
      </c>
      <c r="F579" s="36">
        <f t="shared" si="140"/>
        <v>14.809802140374902</v>
      </c>
      <c r="G579" s="36">
        <f t="shared" si="150"/>
        <v>206408</v>
      </c>
      <c r="H579" s="36">
        <f t="shared" si="150"/>
        <v>27393890.102449011</v>
      </c>
      <c r="I579" s="36">
        <f t="shared" si="150"/>
        <v>57089</v>
      </c>
      <c r="J579" s="36">
        <f t="shared" si="150"/>
        <v>2780.4182530000003</v>
      </c>
      <c r="K579" s="36">
        <f t="shared" si="150"/>
        <v>10120.88004</v>
      </c>
      <c r="L579" s="36">
        <f t="shared" si="150"/>
        <v>6857.7603239999999</v>
      </c>
      <c r="M579" s="36">
        <f t="shared" si="142"/>
        <v>47.58287781770543</v>
      </c>
      <c r="N579" s="115">
        <f t="shared" si="149"/>
        <v>100</v>
      </c>
    </row>
    <row r="580" spans="1:14" ht="14.25" thickBot="1">
      <c r="A580" s="251" t="s">
        <v>49</v>
      </c>
      <c r="B580" s="199" t="s">
        <v>19</v>
      </c>
      <c r="C580" s="32">
        <f t="shared" ref="C580:L591" si="151">C541+C554+C567</f>
        <v>4882.9244810000009</v>
      </c>
      <c r="D580" s="32">
        <f t="shared" si="151"/>
        <v>49661.727926999993</v>
      </c>
      <c r="E580" s="32">
        <f t="shared" si="151"/>
        <v>46091.88106</v>
      </c>
      <c r="F580" s="32">
        <f t="shared" si="140"/>
        <v>7.7450665603188407</v>
      </c>
      <c r="G580" s="32">
        <f t="shared" si="151"/>
        <v>367166</v>
      </c>
      <c r="H580" s="32">
        <f t="shared" si="151"/>
        <v>47116713.876162015</v>
      </c>
      <c r="I580" s="32">
        <f t="shared" si="151"/>
        <v>38655</v>
      </c>
      <c r="J580" s="32">
        <f t="shared" si="151"/>
        <v>3436.7402749999992</v>
      </c>
      <c r="K580" s="32">
        <f t="shared" si="151"/>
        <v>30404.599520999996</v>
      </c>
      <c r="L580" s="32">
        <f t="shared" si="151"/>
        <v>24060.191994000001</v>
      </c>
      <c r="M580" s="32">
        <f t="shared" si="142"/>
        <v>26.368898172475635</v>
      </c>
      <c r="N580" s="113">
        <f>D580/D592*100</f>
        <v>54.630910081090434</v>
      </c>
    </row>
    <row r="581" spans="1:14" ht="14.25" thickBot="1">
      <c r="A581" s="251"/>
      <c r="B581" s="197" t="s">
        <v>20</v>
      </c>
      <c r="C581" s="31">
        <f t="shared" si="151"/>
        <v>1658.4199640000011</v>
      </c>
      <c r="D581" s="31">
        <f t="shared" si="151"/>
        <v>16671.87703</v>
      </c>
      <c r="E581" s="31">
        <f t="shared" si="151"/>
        <v>15665.663606</v>
      </c>
      <c r="F581" s="31">
        <f t="shared" si="140"/>
        <v>6.4230501133358722</v>
      </c>
      <c r="G581" s="31">
        <f t="shared" si="151"/>
        <v>193604</v>
      </c>
      <c r="H581" s="31">
        <f t="shared" si="151"/>
        <v>3867120</v>
      </c>
      <c r="I581" s="31">
        <f t="shared" si="151"/>
        <v>21533</v>
      </c>
      <c r="J581" s="31">
        <f t="shared" si="151"/>
        <v>1401.0838420000005</v>
      </c>
      <c r="K581" s="31">
        <f t="shared" si="151"/>
        <v>12368.873124999998</v>
      </c>
      <c r="L581" s="31">
        <f t="shared" si="151"/>
        <v>8780.3798000000006</v>
      </c>
      <c r="M581" s="31">
        <f t="shared" si="142"/>
        <v>40.869454473939697</v>
      </c>
      <c r="N581" s="109">
        <f>D581/D592*100</f>
        <v>18.340075001976423</v>
      </c>
    </row>
    <row r="582" spans="1:14" ht="14.25" thickBot="1">
      <c r="A582" s="251"/>
      <c r="B582" s="197" t="s">
        <v>21</v>
      </c>
      <c r="C582" s="31">
        <f t="shared" si="151"/>
        <v>119.48450600000007</v>
      </c>
      <c r="D582" s="31">
        <f t="shared" si="151"/>
        <v>2351.6836680000001</v>
      </c>
      <c r="E582" s="31">
        <f t="shared" si="151"/>
        <v>1844.0857579999999</v>
      </c>
      <c r="F582" s="31">
        <f t="shared" si="140"/>
        <v>27.525721501722057</v>
      </c>
      <c r="G582" s="31">
        <f t="shared" si="151"/>
        <v>6110</v>
      </c>
      <c r="H582" s="31">
        <f t="shared" si="151"/>
        <v>2290292.3488289993</v>
      </c>
      <c r="I582" s="31">
        <f t="shared" si="151"/>
        <v>309</v>
      </c>
      <c r="J582" s="31">
        <f t="shared" si="151"/>
        <v>24.923648999999997</v>
      </c>
      <c r="K582" s="31">
        <f t="shared" si="151"/>
        <v>1017.48622</v>
      </c>
      <c r="L582" s="31">
        <f t="shared" si="151"/>
        <v>1121.3996159999999</v>
      </c>
      <c r="M582" s="31">
        <f t="shared" si="142"/>
        <v>-9.2664019603159851</v>
      </c>
      <c r="N582" s="109">
        <f>D582/D592*100</f>
        <v>2.586994540232824</v>
      </c>
    </row>
    <row r="583" spans="1:14" ht="14.25" thickBot="1">
      <c r="A583" s="251"/>
      <c r="B583" s="197" t="s">
        <v>22</v>
      </c>
      <c r="C583" s="31">
        <f t="shared" si="151"/>
        <v>169.54313999999988</v>
      </c>
      <c r="D583" s="31">
        <f t="shared" si="151"/>
        <v>2015.7670749999997</v>
      </c>
      <c r="E583" s="31">
        <f t="shared" si="151"/>
        <v>1328.6783419999997</v>
      </c>
      <c r="F583" s="31">
        <f t="shared" si="140"/>
        <v>51.712194839102764</v>
      </c>
      <c r="G583" s="31">
        <f t="shared" si="151"/>
        <v>132857</v>
      </c>
      <c r="H583" s="31">
        <f t="shared" si="151"/>
        <v>2933699.1880240003</v>
      </c>
      <c r="I583" s="31">
        <f t="shared" si="151"/>
        <v>3188</v>
      </c>
      <c r="J583" s="31">
        <f t="shared" si="151"/>
        <v>40.420570999999995</v>
      </c>
      <c r="K583" s="31">
        <f t="shared" si="151"/>
        <v>425.47544899999997</v>
      </c>
      <c r="L583" s="31">
        <f t="shared" si="151"/>
        <v>650.29842499999995</v>
      </c>
      <c r="M583" s="31">
        <f t="shared" si="142"/>
        <v>-34.57227748936959</v>
      </c>
      <c r="N583" s="109">
        <f>D583/D592*100</f>
        <v>2.2174659323296741</v>
      </c>
    </row>
    <row r="584" spans="1:14" ht="14.25" thickBot="1">
      <c r="A584" s="251"/>
      <c r="B584" s="197" t="s">
        <v>23</v>
      </c>
      <c r="C584" s="31">
        <f t="shared" si="151"/>
        <v>18.41189696999999</v>
      </c>
      <c r="D584" s="31">
        <f t="shared" si="151"/>
        <v>163.57554385</v>
      </c>
      <c r="E584" s="31">
        <f t="shared" si="151"/>
        <v>189.04253596999999</v>
      </c>
      <c r="F584" s="31">
        <f t="shared" si="140"/>
        <v>-13.471567120767707</v>
      </c>
      <c r="G584" s="31">
        <f t="shared" si="151"/>
        <v>2707</v>
      </c>
      <c r="H584" s="31">
        <f t="shared" si="151"/>
        <v>719246.66570302006</v>
      </c>
      <c r="I584" s="31">
        <f t="shared" si="151"/>
        <v>29</v>
      </c>
      <c r="J584" s="31">
        <f t="shared" si="151"/>
        <v>1.9936929999999999</v>
      </c>
      <c r="K584" s="31">
        <f t="shared" si="151"/>
        <v>25.420763000000001</v>
      </c>
      <c r="L584" s="31">
        <f t="shared" si="151"/>
        <v>61.134644999999999</v>
      </c>
      <c r="M584" s="31">
        <f t="shared" si="142"/>
        <v>-58.41840089199831</v>
      </c>
      <c r="N584" s="109">
        <f>D584/D592*100</f>
        <v>0.17994301045405944</v>
      </c>
    </row>
    <row r="585" spans="1:14" ht="14.25" thickBot="1">
      <c r="A585" s="251"/>
      <c r="B585" s="197" t="s">
        <v>24</v>
      </c>
      <c r="C585" s="31">
        <f t="shared" si="151"/>
        <v>588.96401500000036</v>
      </c>
      <c r="D585" s="31">
        <f t="shared" si="151"/>
        <v>7869.0129375000015</v>
      </c>
      <c r="E585" s="31">
        <f t="shared" si="151"/>
        <v>5895.7249209999991</v>
      </c>
      <c r="F585" s="31">
        <f t="shared" si="140"/>
        <v>33.469811481050314</v>
      </c>
      <c r="G585" s="31">
        <f t="shared" si="151"/>
        <v>31087</v>
      </c>
      <c r="H585" s="31">
        <f t="shared" si="151"/>
        <v>6048441.0672619985</v>
      </c>
      <c r="I585" s="31">
        <f t="shared" si="151"/>
        <v>1353</v>
      </c>
      <c r="J585" s="31">
        <f t="shared" si="151"/>
        <v>295.83625000000001</v>
      </c>
      <c r="K585" s="31">
        <f t="shared" si="151"/>
        <v>2333.31349</v>
      </c>
      <c r="L585" s="31">
        <f t="shared" si="151"/>
        <v>3637.0213370000001</v>
      </c>
      <c r="M585" s="31">
        <f t="shared" si="142"/>
        <v>-35.845482503420357</v>
      </c>
      <c r="N585" s="109">
        <f>D585/D592*100</f>
        <v>8.6563910713581382</v>
      </c>
    </row>
    <row r="586" spans="1:14" ht="14.25" thickBot="1">
      <c r="A586" s="251"/>
      <c r="B586" s="197" t="s">
        <v>25</v>
      </c>
      <c r="C586" s="31">
        <f t="shared" si="151"/>
        <v>348.15817299999981</v>
      </c>
      <c r="D586" s="31">
        <f t="shared" si="151"/>
        <v>22063.563904000002</v>
      </c>
      <c r="E586" s="31">
        <f t="shared" si="151"/>
        <v>17190.582571000003</v>
      </c>
      <c r="F586" s="31">
        <f t="shared" si="140"/>
        <v>28.346807403843155</v>
      </c>
      <c r="G586" s="31">
        <f t="shared" si="151"/>
        <v>5957</v>
      </c>
      <c r="H586" s="31">
        <f t="shared" si="151"/>
        <v>957361.31705800002</v>
      </c>
      <c r="I586" s="31">
        <f t="shared" si="151"/>
        <v>11368</v>
      </c>
      <c r="J586" s="31">
        <f t="shared" si="151"/>
        <v>5509.0050659999997</v>
      </c>
      <c r="K586" s="31">
        <f t="shared" si="151"/>
        <v>13249.626602000002</v>
      </c>
      <c r="L586" s="31">
        <f t="shared" si="151"/>
        <v>6160.0776619999997</v>
      </c>
      <c r="M586" s="31">
        <f t="shared" si="142"/>
        <v>115.08862921864902</v>
      </c>
      <c r="N586" s="109">
        <f>D586/D592*100</f>
        <v>24.271257284475052</v>
      </c>
    </row>
    <row r="587" spans="1:14" ht="14.25" thickBot="1">
      <c r="A587" s="251"/>
      <c r="B587" s="197" t="s">
        <v>26</v>
      </c>
      <c r="C587" s="31">
        <f t="shared" si="151"/>
        <v>512.30422499999918</v>
      </c>
      <c r="D587" s="31">
        <f t="shared" si="151"/>
        <v>6301.4551979999987</v>
      </c>
      <c r="E587" s="31">
        <f t="shared" si="151"/>
        <v>6224.8534290000007</v>
      </c>
      <c r="F587" s="31">
        <f t="shared" si="140"/>
        <v>1.2305794806851194</v>
      </c>
      <c r="G587" s="31">
        <f t="shared" si="151"/>
        <v>407972</v>
      </c>
      <c r="H587" s="31">
        <f t="shared" si="151"/>
        <v>65771661.822055995</v>
      </c>
      <c r="I587" s="31">
        <f t="shared" si="151"/>
        <v>130776</v>
      </c>
      <c r="J587" s="31">
        <f t="shared" si="151"/>
        <v>282.44980199999986</v>
      </c>
      <c r="K587" s="31">
        <f t="shared" si="151"/>
        <v>2315.7914479999999</v>
      </c>
      <c r="L587" s="31">
        <f t="shared" si="151"/>
        <v>1790.3559040000002</v>
      </c>
      <c r="M587" s="31">
        <f t="shared" si="142"/>
        <v>29.348105749592886</v>
      </c>
      <c r="N587" s="109">
        <f>D587/D592*100</f>
        <v>6.9319825683067773</v>
      </c>
    </row>
    <row r="588" spans="1:14" ht="14.25" thickBot="1">
      <c r="A588" s="251"/>
      <c r="B588" s="197" t="s">
        <v>27</v>
      </c>
      <c r="C588" s="31">
        <f t="shared" si="151"/>
        <v>9.2866109999999722</v>
      </c>
      <c r="D588" s="31">
        <f t="shared" si="151"/>
        <v>477.29689900000005</v>
      </c>
      <c r="E588" s="31">
        <f t="shared" si="151"/>
        <v>394.02390299999996</v>
      </c>
      <c r="F588" s="31">
        <f t="shared" si="140"/>
        <v>21.133996025616774</v>
      </c>
      <c r="G588" s="31">
        <f t="shared" si="151"/>
        <v>268</v>
      </c>
      <c r="H588" s="31">
        <f t="shared" si="151"/>
        <v>172659.13628999999</v>
      </c>
      <c r="I588" s="31">
        <f t="shared" si="151"/>
        <v>4</v>
      </c>
      <c r="J588" s="31">
        <f t="shared" si="151"/>
        <v>3.75</v>
      </c>
      <c r="K588" s="31">
        <f t="shared" si="151"/>
        <v>5.0308860000000006</v>
      </c>
      <c r="L588" s="31">
        <f t="shared" si="151"/>
        <v>98.847065999999998</v>
      </c>
      <c r="M588" s="31">
        <f t="shared" si="142"/>
        <v>-94.910434670868241</v>
      </c>
      <c r="N588" s="109">
        <f>D588/D592*100</f>
        <v>0.52505551175306187</v>
      </c>
    </row>
    <row r="589" spans="1:14" ht="14.25" thickBot="1">
      <c r="A589" s="251"/>
      <c r="B589" s="14" t="s">
        <v>28</v>
      </c>
      <c r="C589" s="31">
        <f t="shared" si="151"/>
        <v>2.6037739999999898</v>
      </c>
      <c r="D589" s="31">
        <f t="shared" si="151"/>
        <v>185.250609</v>
      </c>
      <c r="E589" s="31">
        <f t="shared" si="151"/>
        <v>116.746038</v>
      </c>
      <c r="F589" s="31">
        <f t="shared" si="140"/>
        <v>58.67828336923948</v>
      </c>
      <c r="G589" s="31">
        <f t="shared" si="151"/>
        <v>56</v>
      </c>
      <c r="H589" s="31">
        <f t="shared" si="151"/>
        <v>37162.379999999997</v>
      </c>
      <c r="I589" s="31">
        <f t="shared" si="151"/>
        <v>0</v>
      </c>
      <c r="J589" s="31">
        <f t="shared" si="151"/>
        <v>0</v>
      </c>
      <c r="K589" s="31">
        <f t="shared" si="151"/>
        <v>0</v>
      </c>
      <c r="L589" s="31">
        <f t="shared" si="151"/>
        <v>3.5314999999999999</v>
      </c>
      <c r="M589" s="31">
        <f t="shared" si="142"/>
        <v>-100</v>
      </c>
      <c r="N589" s="109">
        <f>D589/D592*100</f>
        <v>0.20378689556719989</v>
      </c>
    </row>
    <row r="590" spans="1:14" ht="14.25" thickBot="1">
      <c r="A590" s="251"/>
      <c r="B590" s="14" t="s">
        <v>29</v>
      </c>
      <c r="C590" s="31">
        <f t="shared" si="151"/>
        <v>0.43396200000000101</v>
      </c>
      <c r="D590" s="31">
        <f t="shared" si="151"/>
        <v>173.406317</v>
      </c>
      <c r="E590" s="31">
        <f t="shared" si="151"/>
        <v>65.529153000000008</v>
      </c>
      <c r="F590" s="31">
        <f t="shared" si="140"/>
        <v>164.62468849551587</v>
      </c>
      <c r="G590" s="31">
        <f t="shared" si="151"/>
        <v>62</v>
      </c>
      <c r="H590" s="31">
        <f t="shared" si="151"/>
        <v>77623.256196000002</v>
      </c>
      <c r="I590" s="31">
        <f t="shared" si="151"/>
        <v>3</v>
      </c>
      <c r="J590" s="31">
        <f t="shared" si="151"/>
        <v>0.9</v>
      </c>
      <c r="K590" s="31">
        <f t="shared" si="151"/>
        <v>1.948</v>
      </c>
      <c r="L590" s="31">
        <f t="shared" si="151"/>
        <v>2.7105399999999999</v>
      </c>
      <c r="M590" s="31">
        <f t="shared" si="142"/>
        <v>-28.132401661661515</v>
      </c>
      <c r="N590" s="109">
        <f>D590/D592*100</f>
        <v>0.19075745663633289</v>
      </c>
    </row>
    <row r="591" spans="1:14" ht="14.25" thickBot="1">
      <c r="A591" s="251"/>
      <c r="B591" s="14" t="s">
        <v>30</v>
      </c>
      <c r="C591" s="31">
        <f t="shared" si="151"/>
        <v>6.0523710000000008</v>
      </c>
      <c r="D591" s="31">
        <f t="shared" si="151"/>
        <v>115.656747</v>
      </c>
      <c r="E591" s="31">
        <f t="shared" si="151"/>
        <v>188.01124999999999</v>
      </c>
      <c r="F591" s="31">
        <f t="shared" si="140"/>
        <v>-38.484134858951258</v>
      </c>
      <c r="G591" s="31">
        <f t="shared" si="151"/>
        <v>151</v>
      </c>
      <c r="H591" s="31">
        <f t="shared" si="151"/>
        <v>54282.501619000002</v>
      </c>
      <c r="I591" s="31">
        <f t="shared" si="151"/>
        <v>1</v>
      </c>
      <c r="J591" s="31">
        <f t="shared" si="151"/>
        <v>2.85</v>
      </c>
      <c r="K591" s="31">
        <f t="shared" si="151"/>
        <v>3.0828860000000002</v>
      </c>
      <c r="L591" s="31">
        <f t="shared" si="151"/>
        <v>92.605025999999995</v>
      </c>
      <c r="M591" s="31">
        <f t="shared" si="142"/>
        <v>-96.67093015016269</v>
      </c>
      <c r="N591" s="109">
        <f>D591/D592*100</f>
        <v>0.12722943017440261</v>
      </c>
    </row>
    <row r="592" spans="1:14" ht="14.25" thickBot="1">
      <c r="A592" s="271"/>
      <c r="B592" s="35" t="s">
        <v>50</v>
      </c>
      <c r="C592" s="36">
        <f t="shared" ref="C592:L592" si="152">C580+C582+C583+C584+C585+C586+C587+C588</f>
        <v>6649.0770479699995</v>
      </c>
      <c r="D592" s="36">
        <f t="shared" si="152"/>
        <v>90904.08315234998</v>
      </c>
      <c r="E592" s="36">
        <f t="shared" si="152"/>
        <v>79158.872519969998</v>
      </c>
      <c r="F592" s="36">
        <f t="shared" si="140"/>
        <v>14.837516324423305</v>
      </c>
      <c r="G592" s="36">
        <f t="shared" si="152"/>
        <v>954124</v>
      </c>
      <c r="H592" s="36">
        <f t="shared" si="152"/>
        <v>126010075.42138402</v>
      </c>
      <c r="I592" s="36">
        <f t="shared" si="152"/>
        <v>185682</v>
      </c>
      <c r="J592" s="36">
        <f t="shared" si="152"/>
        <v>9595.1193059999969</v>
      </c>
      <c r="K592" s="36">
        <f t="shared" si="152"/>
        <v>49776.744379000003</v>
      </c>
      <c r="L592" s="36">
        <f t="shared" si="152"/>
        <v>37579.326649000002</v>
      </c>
      <c r="M592" s="36">
        <f t="shared" si="142"/>
        <v>32.457786814348303</v>
      </c>
      <c r="N592" s="115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G6" sqref="G6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121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78" t="s">
        <v>123</v>
      </c>
      <c r="E2" s="278"/>
      <c r="F2" s="278"/>
      <c r="G2" s="278"/>
      <c r="H2" s="278"/>
      <c r="I2" s="278"/>
      <c r="J2" s="2" t="s">
        <v>71</v>
      </c>
    </row>
    <row r="3" spans="1:11">
      <c r="A3" s="279" t="s">
        <v>72</v>
      </c>
      <c r="B3" s="279" t="s">
        <v>73</v>
      </c>
      <c r="C3" s="279"/>
      <c r="D3" s="279" t="s">
        <v>74</v>
      </c>
      <c r="E3" s="279"/>
      <c r="F3" s="279" t="s">
        <v>68</v>
      </c>
      <c r="G3" s="279"/>
      <c r="H3" s="279" t="s">
        <v>69</v>
      </c>
      <c r="I3" s="279"/>
      <c r="J3" s="279" t="s">
        <v>70</v>
      </c>
      <c r="K3" s="279"/>
    </row>
    <row r="4" spans="1:11">
      <c r="A4" s="279"/>
      <c r="B4" s="175" t="s">
        <v>9</v>
      </c>
      <c r="C4" s="175" t="s">
        <v>50</v>
      </c>
      <c r="D4" s="175" t="s">
        <v>9</v>
      </c>
      <c r="E4" s="175" t="s">
        <v>75</v>
      </c>
      <c r="F4" s="175" t="s">
        <v>9</v>
      </c>
      <c r="G4" s="175" t="s">
        <v>75</v>
      </c>
      <c r="H4" s="175" t="s">
        <v>9</v>
      </c>
      <c r="I4" s="175" t="s">
        <v>75</v>
      </c>
      <c r="J4" s="175" t="s">
        <v>9</v>
      </c>
      <c r="K4" s="175" t="s">
        <v>75</v>
      </c>
    </row>
    <row r="5" spans="1:11">
      <c r="A5" s="175" t="s">
        <v>57</v>
      </c>
      <c r="B5" s="119">
        <v>1427</v>
      </c>
      <c r="C5" s="119">
        <v>25000</v>
      </c>
      <c r="D5" s="119">
        <v>413</v>
      </c>
      <c r="E5" s="119">
        <v>7295</v>
      </c>
      <c r="F5" s="119">
        <v>470</v>
      </c>
      <c r="G5" s="119">
        <v>9886</v>
      </c>
      <c r="H5" s="119">
        <v>382</v>
      </c>
      <c r="I5" s="119">
        <v>4783</v>
      </c>
      <c r="J5" s="119">
        <v>162</v>
      </c>
      <c r="K5" s="119">
        <v>3036</v>
      </c>
    </row>
    <row r="6" spans="1:11">
      <c r="A6" s="175" t="s">
        <v>76</v>
      </c>
      <c r="B6" s="3">
        <v>11</v>
      </c>
      <c r="C6" s="3">
        <v>324</v>
      </c>
      <c r="D6" s="3">
        <v>10</v>
      </c>
      <c r="E6" s="3">
        <v>232</v>
      </c>
      <c r="F6" s="4">
        <v>0</v>
      </c>
      <c r="G6" s="4">
        <v>0</v>
      </c>
      <c r="H6" s="4">
        <v>1</v>
      </c>
      <c r="I6" s="4">
        <v>90</v>
      </c>
      <c r="J6" s="4">
        <v>0</v>
      </c>
      <c r="K6" s="4">
        <v>2</v>
      </c>
    </row>
    <row r="7" spans="1:11">
      <c r="A7" s="175" t="s">
        <v>59</v>
      </c>
      <c r="B7" s="3">
        <v>2</v>
      </c>
      <c r="C7" s="3">
        <v>27</v>
      </c>
      <c r="D7" s="3">
        <v>2</v>
      </c>
      <c r="E7" s="3">
        <v>25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75" t="s">
        <v>77</v>
      </c>
      <c r="B8" s="3">
        <v>7</v>
      </c>
      <c r="C8" s="3">
        <v>188</v>
      </c>
      <c r="D8" s="3">
        <v>3</v>
      </c>
      <c r="E8" s="3">
        <v>84</v>
      </c>
      <c r="F8" s="3">
        <v>4</v>
      </c>
      <c r="G8" s="3">
        <v>59</v>
      </c>
      <c r="H8" s="3">
        <v>0</v>
      </c>
      <c r="I8" s="3">
        <v>42</v>
      </c>
      <c r="J8" s="3">
        <v>0</v>
      </c>
      <c r="K8" s="3">
        <v>3</v>
      </c>
    </row>
    <row r="9" spans="1:11">
      <c r="A9" s="175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80" t="s">
        <v>79</v>
      </c>
      <c r="K9" s="280"/>
    </row>
    <row r="10" spans="1:11">
      <c r="A10" s="175" t="s">
        <v>61</v>
      </c>
      <c r="B10" s="3">
        <v>1</v>
      </c>
      <c r="C10" s="3">
        <v>2</v>
      </c>
      <c r="D10" s="3">
        <v>1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5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80" t="s">
        <v>79</v>
      </c>
      <c r="K11" s="280"/>
    </row>
    <row r="12" spans="1:11">
      <c r="A12" s="175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80" t="s">
        <v>79</v>
      </c>
      <c r="K12" s="280"/>
    </row>
    <row r="13" spans="1:11">
      <c r="A13" s="175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80" t="s">
        <v>79</v>
      </c>
      <c r="I13" s="280"/>
      <c r="J13" s="280" t="s">
        <v>79</v>
      </c>
      <c r="K13" s="280"/>
    </row>
    <row r="14" spans="1:11">
      <c r="A14" s="175" t="s">
        <v>81</v>
      </c>
      <c r="B14" s="3">
        <v>0</v>
      </c>
      <c r="C14" s="3">
        <v>0</v>
      </c>
      <c r="D14" s="3">
        <v>0</v>
      </c>
      <c r="E14" s="3">
        <v>0</v>
      </c>
      <c r="F14" s="280" t="s">
        <v>79</v>
      </c>
      <c r="G14" s="280"/>
      <c r="H14" s="280" t="s">
        <v>79</v>
      </c>
      <c r="I14" s="280"/>
      <c r="J14" s="280" t="s">
        <v>79</v>
      </c>
      <c r="K14" s="280"/>
    </row>
    <row r="15" spans="1:11">
      <c r="A15" s="175" t="s">
        <v>63</v>
      </c>
      <c r="B15" s="3">
        <v>0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0</v>
      </c>
      <c r="K15" s="3">
        <v>0</v>
      </c>
    </row>
    <row r="16" spans="1:11">
      <c r="A16" s="175" t="s">
        <v>64</v>
      </c>
      <c r="B16" s="118">
        <v>16</v>
      </c>
      <c r="C16" s="118">
        <v>336</v>
      </c>
      <c r="D16" s="118">
        <v>3</v>
      </c>
      <c r="E16" s="118">
        <v>82</v>
      </c>
      <c r="F16" s="118">
        <v>2</v>
      </c>
      <c r="G16" s="118">
        <v>101</v>
      </c>
      <c r="H16" s="118">
        <v>11</v>
      </c>
      <c r="I16" s="118">
        <v>181</v>
      </c>
      <c r="J16" s="180">
        <v>0</v>
      </c>
      <c r="K16" s="180">
        <v>0</v>
      </c>
    </row>
    <row r="17" spans="1:11">
      <c r="A17" s="175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5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5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80" t="s">
        <v>79</v>
      </c>
      <c r="I19" s="280"/>
      <c r="J19" s="280" t="s">
        <v>79</v>
      </c>
      <c r="K19" s="280"/>
    </row>
    <row r="20" spans="1:11">
      <c r="A20" s="175" t="s">
        <v>84</v>
      </c>
      <c r="B20" s="3">
        <v>0</v>
      </c>
      <c r="C20" s="3">
        <v>0</v>
      </c>
      <c r="D20" s="3">
        <v>0</v>
      </c>
      <c r="E20" s="3">
        <v>0</v>
      </c>
      <c r="F20" s="280" t="s">
        <v>79</v>
      </c>
      <c r="G20" s="280"/>
      <c r="H20" s="280" t="s">
        <v>79</v>
      </c>
      <c r="I20" s="280"/>
      <c r="J20" s="280" t="s">
        <v>79</v>
      </c>
      <c r="K20" s="280"/>
    </row>
    <row r="21" spans="1:11">
      <c r="A21" s="175" t="s">
        <v>85</v>
      </c>
      <c r="B21" s="3">
        <v>0</v>
      </c>
      <c r="C21" s="3">
        <v>0</v>
      </c>
      <c r="D21" s="3">
        <v>0</v>
      </c>
      <c r="E21" s="3">
        <v>0</v>
      </c>
      <c r="F21" s="280" t="s">
        <v>79</v>
      </c>
      <c r="G21" s="280"/>
      <c r="H21" s="280" t="s">
        <v>79</v>
      </c>
      <c r="I21" s="280"/>
      <c r="J21" s="280" t="s">
        <v>79</v>
      </c>
      <c r="K21" s="280"/>
    </row>
    <row r="22" spans="1:11">
      <c r="A22" s="175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80" t="s">
        <v>79</v>
      </c>
      <c r="I22" s="280"/>
      <c r="J22" s="280" t="s">
        <v>79</v>
      </c>
      <c r="K22" s="280"/>
    </row>
    <row r="23" spans="1:11">
      <c r="A23" s="175" t="s">
        <v>87</v>
      </c>
      <c r="B23" s="3">
        <v>0</v>
      </c>
      <c r="C23" s="3">
        <v>0</v>
      </c>
      <c r="D23" s="3">
        <v>0</v>
      </c>
      <c r="E23" s="3">
        <v>0</v>
      </c>
      <c r="F23" s="280" t="s">
        <v>79</v>
      </c>
      <c r="G23" s="280"/>
      <c r="H23" s="280" t="s">
        <v>79</v>
      </c>
      <c r="I23" s="280"/>
      <c r="J23" s="280" t="s">
        <v>79</v>
      </c>
      <c r="K23" s="280"/>
    </row>
    <row r="24" spans="1:11">
      <c r="A24" s="175" t="s">
        <v>88</v>
      </c>
      <c r="B24" s="3">
        <v>0</v>
      </c>
      <c r="C24" s="3">
        <v>0</v>
      </c>
      <c r="D24" s="3">
        <v>0</v>
      </c>
      <c r="E24" s="3">
        <v>0</v>
      </c>
      <c r="F24" s="280" t="s">
        <v>79</v>
      </c>
      <c r="G24" s="280"/>
      <c r="H24" s="280" t="s">
        <v>79</v>
      </c>
      <c r="I24" s="280"/>
      <c r="J24" s="280" t="s">
        <v>79</v>
      </c>
      <c r="K24" s="280"/>
    </row>
    <row r="25" spans="1:11">
      <c r="A25" s="175" t="s">
        <v>50</v>
      </c>
      <c r="B25" s="3">
        <f>B5+B6+B7+B8+B9+B10+B11+B12+B13+B15+B14+B16+B17+B18+B19+B20+B21+B22+B23+B24</f>
        <v>1464</v>
      </c>
      <c r="C25" s="3">
        <f t="shared" ref="C25:E25" si="0">C5+C6+C7+C8+C9+C10+C11+C12+C13+C15+C14+C16+C17+C18+C19+C20+C21+C22+C23+C24</f>
        <v>25883</v>
      </c>
      <c r="D25" s="3">
        <f t="shared" si="0"/>
        <v>432</v>
      </c>
      <c r="E25" s="3">
        <f t="shared" si="0"/>
        <v>7720</v>
      </c>
      <c r="F25" s="3">
        <f>F5+F6+F7+F8+F9+F10+F11+F12+F13</f>
        <v>474</v>
      </c>
      <c r="G25" s="3">
        <f>G5+G6+G7+G8+G9+G10+G11+G12+G13</f>
        <v>9946</v>
      </c>
      <c r="H25" s="3">
        <f>H10+H9+H8+H7+H6+H5+H11+H16</f>
        <v>394</v>
      </c>
      <c r="I25" s="3">
        <f>I10+I9+I8+I7+I6+I5+I11+I16</f>
        <v>5096</v>
      </c>
      <c r="J25" s="3">
        <f>J8+J7+J6+J5</f>
        <v>162</v>
      </c>
      <c r="K25" s="3">
        <f>K8+K7+K6+K5</f>
        <v>3042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N21" sqref="N21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1" t="s">
        <v>129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20.25">
      <c r="A2" s="140"/>
      <c r="B2" s="140"/>
      <c r="C2" s="140"/>
      <c r="D2" s="141"/>
      <c r="E2" s="142"/>
      <c r="F2" s="142"/>
      <c r="G2" s="142"/>
      <c r="H2" s="143"/>
      <c r="I2" s="144" t="s">
        <v>92</v>
      </c>
      <c r="J2" s="143"/>
      <c r="K2" s="145"/>
    </row>
    <row r="3" spans="1:11" ht="20.25">
      <c r="A3" s="283" t="s">
        <v>72</v>
      </c>
      <c r="B3" s="283" t="s">
        <v>73</v>
      </c>
      <c r="C3" s="283"/>
      <c r="D3" s="283" t="s">
        <v>74</v>
      </c>
      <c r="E3" s="283"/>
      <c r="F3" s="283" t="s">
        <v>68</v>
      </c>
      <c r="G3" s="283"/>
      <c r="H3" s="283" t="s">
        <v>69</v>
      </c>
      <c r="I3" s="283"/>
      <c r="J3" s="283" t="s">
        <v>70</v>
      </c>
      <c r="K3" s="283"/>
    </row>
    <row r="4" spans="1:11" ht="20.25">
      <c r="A4" s="283"/>
      <c r="B4" s="176" t="s">
        <v>9</v>
      </c>
      <c r="C4" s="176" t="s">
        <v>93</v>
      </c>
      <c r="D4" s="176" t="s">
        <v>9</v>
      </c>
      <c r="E4" s="176" t="s">
        <v>93</v>
      </c>
      <c r="F4" s="176" t="s">
        <v>9</v>
      </c>
      <c r="G4" s="176" t="s">
        <v>93</v>
      </c>
      <c r="H4" s="176" t="s">
        <v>9</v>
      </c>
      <c r="I4" s="176" t="s">
        <v>93</v>
      </c>
      <c r="J4" s="176" t="s">
        <v>9</v>
      </c>
      <c r="K4" s="176" t="s">
        <v>93</v>
      </c>
    </row>
    <row r="5" spans="1:11" ht="20.25">
      <c r="A5" s="176" t="s">
        <v>57</v>
      </c>
      <c r="B5" s="146">
        <f>D5+F5+H5+J5</f>
        <v>220.9</v>
      </c>
      <c r="C5" s="146">
        <f>E5+G5+I5+K5</f>
        <v>2328.34</v>
      </c>
      <c r="D5" s="146">
        <v>159.94000000000003</v>
      </c>
      <c r="E5" s="146">
        <v>1604.2900000000002</v>
      </c>
      <c r="F5" s="146">
        <v>34.85</v>
      </c>
      <c r="G5" s="146">
        <v>388.04</v>
      </c>
      <c r="H5" s="146">
        <v>14.76</v>
      </c>
      <c r="I5" s="146">
        <v>154.47</v>
      </c>
      <c r="J5" s="146">
        <v>11.35</v>
      </c>
      <c r="K5" s="146">
        <v>181.54</v>
      </c>
    </row>
    <row r="6" spans="1:11" ht="20.25">
      <c r="A6" s="176" t="s">
        <v>76</v>
      </c>
      <c r="B6" s="146">
        <f t="shared" ref="B6:C24" si="0">D6+F6+H6+J6</f>
        <v>59.72</v>
      </c>
      <c r="C6" s="146">
        <f t="shared" si="0"/>
        <v>608.2600000000001</v>
      </c>
      <c r="D6" s="147">
        <v>52.36</v>
      </c>
      <c r="E6" s="147">
        <v>516.70000000000005</v>
      </c>
      <c r="F6" s="148">
        <v>1.58</v>
      </c>
      <c r="G6" s="148">
        <v>40.47</v>
      </c>
      <c r="H6" s="148">
        <v>2.0099999999999998</v>
      </c>
      <c r="I6" s="148">
        <v>31.76</v>
      </c>
      <c r="J6" s="148">
        <v>3.77</v>
      </c>
      <c r="K6" s="148">
        <v>19.329999999999998</v>
      </c>
    </row>
    <row r="7" spans="1:11" ht="20.25">
      <c r="A7" s="176" t="s">
        <v>59</v>
      </c>
      <c r="B7" s="146">
        <f t="shared" si="0"/>
        <v>188.83535283018907</v>
      </c>
      <c r="C7" s="146">
        <f t="shared" si="0"/>
        <v>1852.9081349056651</v>
      </c>
      <c r="D7" s="147">
        <v>133.77286415094378</v>
      </c>
      <c r="E7" s="147">
        <v>1440.1826745283067</v>
      </c>
      <c r="F7" s="147">
        <v>40.08361415094339</v>
      </c>
      <c r="G7" s="147">
        <v>283.228346226415</v>
      </c>
      <c r="H7" s="147">
        <v>7.528272641509437</v>
      </c>
      <c r="I7" s="147">
        <v>85.946961320754738</v>
      </c>
      <c r="J7" s="147">
        <v>7.4506018867924571</v>
      </c>
      <c r="K7" s="147">
        <v>43.550152830188679</v>
      </c>
    </row>
    <row r="8" spans="1:11" ht="20.25">
      <c r="A8" s="176" t="s">
        <v>77</v>
      </c>
      <c r="B8" s="146">
        <f t="shared" si="0"/>
        <v>17.52</v>
      </c>
      <c r="C8" s="146">
        <f t="shared" si="0"/>
        <v>188.98000000000002</v>
      </c>
      <c r="D8" s="147">
        <v>15.18</v>
      </c>
      <c r="E8" s="147">
        <v>156.24</v>
      </c>
      <c r="F8" s="147">
        <v>1.78</v>
      </c>
      <c r="G8" s="147">
        <v>30.73</v>
      </c>
      <c r="H8" s="147">
        <v>0.45</v>
      </c>
      <c r="I8" s="147">
        <v>1.21</v>
      </c>
      <c r="J8" s="147">
        <v>0.11</v>
      </c>
      <c r="K8" s="147">
        <v>0.8</v>
      </c>
    </row>
    <row r="9" spans="1:11" ht="20.25">
      <c r="A9" s="176" t="s">
        <v>78</v>
      </c>
      <c r="B9" s="146">
        <f t="shared" si="0"/>
        <v>1.49</v>
      </c>
      <c r="C9" s="146">
        <f t="shared" si="0"/>
        <v>10.41</v>
      </c>
      <c r="D9" s="152">
        <v>1.49</v>
      </c>
      <c r="E9" s="152">
        <v>6.01</v>
      </c>
      <c r="F9" s="152">
        <v>0</v>
      </c>
      <c r="G9" s="152">
        <v>0.84</v>
      </c>
      <c r="H9" s="152">
        <v>0</v>
      </c>
      <c r="I9" s="152">
        <v>3.56</v>
      </c>
      <c r="J9" s="152">
        <v>0</v>
      </c>
      <c r="K9" s="152">
        <v>0</v>
      </c>
    </row>
    <row r="10" spans="1:11" ht="20.25">
      <c r="A10" s="176" t="s">
        <v>61</v>
      </c>
      <c r="B10" s="146">
        <f t="shared" si="0"/>
        <v>0.53500000000000003</v>
      </c>
      <c r="C10" s="146">
        <f t="shared" si="0"/>
        <v>6.8684000000000003</v>
      </c>
      <c r="D10" s="151">
        <v>0</v>
      </c>
      <c r="E10" s="151">
        <v>2.8433999999999999</v>
      </c>
      <c r="F10" s="151">
        <v>0.53500000000000003</v>
      </c>
      <c r="G10" s="151">
        <v>2.9950000000000001</v>
      </c>
      <c r="H10" s="151">
        <v>0</v>
      </c>
      <c r="I10" s="151">
        <v>1.03</v>
      </c>
      <c r="J10" s="151">
        <v>0</v>
      </c>
      <c r="K10" s="151">
        <v>0</v>
      </c>
    </row>
    <row r="11" spans="1:11" ht="20.25">
      <c r="A11" s="176" t="s">
        <v>62</v>
      </c>
      <c r="B11" s="146">
        <f t="shared" si="0"/>
        <v>0</v>
      </c>
      <c r="C11" s="146">
        <f t="shared" si="0"/>
        <v>9.86</v>
      </c>
      <c r="D11" s="147">
        <v>0</v>
      </c>
      <c r="E11" s="147">
        <v>8.2799999999999994</v>
      </c>
      <c r="F11" s="147">
        <v>0</v>
      </c>
      <c r="G11" s="147">
        <v>1.58</v>
      </c>
      <c r="H11" s="147">
        <v>0</v>
      </c>
      <c r="I11" s="147">
        <v>0</v>
      </c>
      <c r="J11" s="149">
        <v>0</v>
      </c>
      <c r="K11" s="149">
        <v>0</v>
      </c>
    </row>
    <row r="12" spans="1:11" ht="20.25">
      <c r="A12" s="176" t="s">
        <v>94</v>
      </c>
      <c r="B12" s="146">
        <f t="shared" si="0"/>
        <v>0</v>
      </c>
      <c r="C12" s="146">
        <f t="shared" si="0"/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</row>
    <row r="13" spans="1:11" ht="20.25">
      <c r="A13" s="176" t="s">
        <v>80</v>
      </c>
      <c r="B13" s="146">
        <f t="shared" si="0"/>
        <v>7.55</v>
      </c>
      <c r="C13" s="146">
        <f t="shared" si="0"/>
        <v>134.58999999999997</v>
      </c>
      <c r="D13" s="151">
        <v>4.47</v>
      </c>
      <c r="E13" s="151">
        <v>85.94</v>
      </c>
      <c r="F13" s="151">
        <v>3.08</v>
      </c>
      <c r="G13" s="151">
        <v>35.76</v>
      </c>
      <c r="H13" s="147">
        <v>0</v>
      </c>
      <c r="I13" s="153">
        <v>12.89</v>
      </c>
      <c r="J13" s="147">
        <v>0</v>
      </c>
      <c r="K13" s="147">
        <v>0</v>
      </c>
    </row>
    <row r="14" spans="1:11" ht="20.25">
      <c r="A14" s="176" t="s">
        <v>81</v>
      </c>
      <c r="B14" s="146">
        <f t="shared" si="0"/>
        <v>0</v>
      </c>
      <c r="C14" s="146">
        <f t="shared" si="0"/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</row>
    <row r="15" spans="1:11" ht="20.25">
      <c r="A15" s="176" t="s">
        <v>63</v>
      </c>
      <c r="B15" s="146">
        <f t="shared" si="0"/>
        <v>11.16</v>
      </c>
      <c r="C15" s="146">
        <f t="shared" si="0"/>
        <v>170.66</v>
      </c>
      <c r="D15" s="147">
        <v>5.25</v>
      </c>
      <c r="E15" s="147">
        <v>56.82</v>
      </c>
      <c r="F15" s="147">
        <v>4.12</v>
      </c>
      <c r="G15" s="147">
        <v>39.65</v>
      </c>
      <c r="H15" s="147">
        <v>0.75</v>
      </c>
      <c r="I15" s="147">
        <v>7.53</v>
      </c>
      <c r="J15" s="147">
        <v>1.04</v>
      </c>
      <c r="K15" s="147">
        <v>66.66</v>
      </c>
    </row>
    <row r="16" spans="1:11" ht="20.25">
      <c r="A16" s="176" t="s">
        <v>64</v>
      </c>
      <c r="B16" s="146">
        <f t="shared" si="0"/>
        <v>0.67</v>
      </c>
      <c r="C16" s="146">
        <f t="shared" si="0"/>
        <v>2.8600000000000003</v>
      </c>
      <c r="D16" s="146">
        <v>0.11</v>
      </c>
      <c r="E16" s="146">
        <v>0.94</v>
      </c>
      <c r="F16" s="146">
        <v>0.11</v>
      </c>
      <c r="G16" s="146">
        <v>0.12</v>
      </c>
      <c r="H16" s="146">
        <v>0.45</v>
      </c>
      <c r="I16" s="146">
        <v>1.8</v>
      </c>
      <c r="J16" s="147">
        <v>0</v>
      </c>
      <c r="K16" s="147">
        <v>0</v>
      </c>
    </row>
    <row r="17" spans="1:11" ht="20.25">
      <c r="A17" s="176" t="s">
        <v>65</v>
      </c>
      <c r="B17" s="146">
        <f t="shared" si="0"/>
        <v>10.240276000000003</v>
      </c>
      <c r="C17" s="146">
        <f t="shared" si="0"/>
        <v>37.730276000000011</v>
      </c>
      <c r="D17" s="147">
        <v>0.48187100000000299</v>
      </c>
      <c r="E17" s="147">
        <v>1.1618710000000101</v>
      </c>
      <c r="F17" s="147">
        <v>0.79340299999999997</v>
      </c>
      <c r="G17" s="147">
        <v>4.1234029999999997</v>
      </c>
      <c r="H17" s="147">
        <v>8.7205490000000001</v>
      </c>
      <c r="I17" s="147">
        <v>30.920549000000001</v>
      </c>
      <c r="J17" s="147">
        <v>0.244453</v>
      </c>
      <c r="K17" s="147">
        <v>1.5244530000000001</v>
      </c>
    </row>
    <row r="18" spans="1:11" ht="20.25">
      <c r="A18" s="176" t="s">
        <v>82</v>
      </c>
      <c r="B18" s="146">
        <f t="shared" si="0"/>
        <v>0</v>
      </c>
      <c r="C18" s="146">
        <f t="shared" si="0"/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</row>
    <row r="19" spans="1:11" ht="20.25">
      <c r="A19" s="176" t="s">
        <v>83</v>
      </c>
      <c r="B19" s="146">
        <f t="shared" si="0"/>
        <v>0</v>
      </c>
      <c r="C19" s="146">
        <f t="shared" si="0"/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</row>
    <row r="20" spans="1:11" ht="20.25">
      <c r="A20" s="176" t="s">
        <v>84</v>
      </c>
      <c r="B20" s="146">
        <f t="shared" si="0"/>
        <v>0</v>
      </c>
      <c r="C20" s="146">
        <f t="shared" si="0"/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</row>
    <row r="21" spans="1:11" ht="20.25">
      <c r="A21" s="176" t="s">
        <v>85</v>
      </c>
      <c r="B21" s="146">
        <f t="shared" si="0"/>
        <v>0</v>
      </c>
      <c r="C21" s="146">
        <f t="shared" si="0"/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</row>
    <row r="22" spans="1:11" ht="20.25">
      <c r="A22" s="176" t="s">
        <v>86</v>
      </c>
      <c r="B22" s="146">
        <f t="shared" si="0"/>
        <v>0</v>
      </c>
      <c r="C22" s="146">
        <f t="shared" si="0"/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</row>
    <row r="23" spans="1:11" ht="20.25">
      <c r="A23" s="176" t="s">
        <v>87</v>
      </c>
      <c r="B23" s="146">
        <f t="shared" si="0"/>
        <v>0</v>
      </c>
      <c r="C23" s="146">
        <f t="shared" si="0"/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</row>
    <row r="24" spans="1:11" ht="20.25">
      <c r="A24" s="176" t="s">
        <v>88</v>
      </c>
      <c r="B24" s="146">
        <f t="shared" si="0"/>
        <v>0</v>
      </c>
      <c r="C24" s="146">
        <f t="shared" si="0"/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</row>
    <row r="25" spans="1:11" ht="20.25">
      <c r="A25" s="176" t="s">
        <v>100</v>
      </c>
      <c r="B25" s="146">
        <f t="shared" ref="B25:C25" si="1">D25+F25+H25+J25</f>
        <v>0</v>
      </c>
      <c r="C25" s="146">
        <f t="shared" si="1"/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</row>
    <row r="26" spans="1:11" ht="20.25">
      <c r="A26" s="176" t="s">
        <v>50</v>
      </c>
      <c r="B26" s="146">
        <f>SUM(B5:B25)</f>
        <v>518.62062883018916</v>
      </c>
      <c r="C26" s="146">
        <f>SUM(C5:C25)</f>
        <v>5351.4668109056647</v>
      </c>
      <c r="D26" s="146">
        <f t="shared" ref="D26:K26" si="2">SUM(D5:D24)</f>
        <v>373.05473515094388</v>
      </c>
      <c r="E26" s="146">
        <f t="shared" si="2"/>
        <v>3879.4079455283072</v>
      </c>
      <c r="F26" s="146">
        <f t="shared" si="2"/>
        <v>86.932017150943395</v>
      </c>
      <c r="G26" s="146">
        <f t="shared" si="2"/>
        <v>827.53674922641505</v>
      </c>
      <c r="H26" s="146">
        <f t="shared" si="2"/>
        <v>34.668821641509432</v>
      </c>
      <c r="I26" s="146">
        <f t="shared" si="2"/>
        <v>331.11751032075466</v>
      </c>
      <c r="J26" s="146">
        <f t="shared" si="2"/>
        <v>23.965054886792455</v>
      </c>
      <c r="K26" s="146">
        <f t="shared" si="2"/>
        <v>313.40460583018864</v>
      </c>
    </row>
    <row r="28" spans="1:11">
      <c r="A28" s="150" t="s">
        <v>89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O19" sqref="O19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3" customWidth="1"/>
    <col min="8" max="8" width="19.875" customWidth="1"/>
    <col min="9" max="9" width="15.75" customWidth="1"/>
  </cols>
  <sheetData>
    <row r="1" spans="1:9" ht="29.25">
      <c r="A1" s="284" t="s">
        <v>130</v>
      </c>
      <c r="B1" s="284"/>
      <c r="C1" s="284"/>
      <c r="D1" s="284"/>
      <c r="E1" s="284"/>
      <c r="F1" s="285"/>
      <c r="G1" s="285"/>
      <c r="H1" s="286"/>
      <c r="I1" s="286"/>
    </row>
    <row r="2" spans="1:9" ht="20.25">
      <c r="A2" s="181"/>
      <c r="B2" s="182"/>
      <c r="C2" s="182"/>
      <c r="D2" s="182"/>
      <c r="E2" s="182"/>
      <c r="F2" s="181"/>
      <c r="G2" s="183"/>
    </row>
    <row r="3" spans="1:9" ht="20.25">
      <c r="A3" s="287" t="s">
        <v>101</v>
      </c>
      <c r="B3" s="288" t="s">
        <v>102</v>
      </c>
      <c r="C3" s="287"/>
      <c r="D3" s="289" t="s">
        <v>103</v>
      </c>
      <c r="E3" s="289"/>
      <c r="F3" s="290" t="s">
        <v>104</v>
      </c>
      <c r="G3" s="290" t="s">
        <v>105</v>
      </c>
      <c r="H3" s="290" t="s">
        <v>106</v>
      </c>
      <c r="I3" s="290" t="s">
        <v>107</v>
      </c>
    </row>
    <row r="4" spans="1:9" ht="20.25">
      <c r="A4" s="287"/>
      <c r="B4" s="184" t="s">
        <v>108</v>
      </c>
      <c r="C4" s="184" t="s">
        <v>109</v>
      </c>
      <c r="D4" s="184" t="s">
        <v>108</v>
      </c>
      <c r="E4" s="184" t="s">
        <v>109</v>
      </c>
      <c r="F4" s="290"/>
      <c r="G4" s="290"/>
      <c r="H4" s="290"/>
      <c r="I4" s="290"/>
    </row>
    <row r="5" spans="1:9" ht="20.25">
      <c r="A5" s="185" t="s">
        <v>57</v>
      </c>
      <c r="B5" s="186">
        <v>2064</v>
      </c>
      <c r="C5" s="187">
        <v>334.41</v>
      </c>
      <c r="D5" s="188">
        <v>2035</v>
      </c>
      <c r="E5" s="187">
        <v>891.02</v>
      </c>
      <c r="F5" s="186">
        <v>2077</v>
      </c>
      <c r="G5" s="189">
        <f>C5+E5</f>
        <v>1225.43</v>
      </c>
      <c r="H5" s="190">
        <v>1509.12</v>
      </c>
      <c r="I5" s="191">
        <f>H5/G5</f>
        <v>1.2315024113984478</v>
      </c>
    </row>
    <row r="6" spans="1:9" ht="20.25">
      <c r="A6" s="185" t="s">
        <v>58</v>
      </c>
      <c r="B6" s="186">
        <v>331</v>
      </c>
      <c r="C6" s="186">
        <v>50.71</v>
      </c>
      <c r="D6" s="186">
        <v>337</v>
      </c>
      <c r="E6" s="186">
        <v>159.04</v>
      </c>
      <c r="F6" s="186">
        <v>337</v>
      </c>
      <c r="G6" s="189">
        <f t="shared" ref="G6:G25" si="0">C6+E6</f>
        <v>209.75</v>
      </c>
      <c r="H6" s="190">
        <v>333.72</v>
      </c>
      <c r="I6" s="191">
        <f t="shared" ref="I6:I26" si="1">H6/G6</f>
        <v>1.5910369487485103</v>
      </c>
    </row>
    <row r="7" spans="1:9" ht="20.25">
      <c r="A7" s="185" t="s">
        <v>59</v>
      </c>
      <c r="B7" s="186">
        <v>146</v>
      </c>
      <c r="C7" s="187">
        <v>24.190995283018889</v>
      </c>
      <c r="D7" s="186">
        <v>21</v>
      </c>
      <c r="E7" s="187">
        <v>7.1199037735849036</v>
      </c>
      <c r="F7" s="186">
        <v>146</v>
      </c>
      <c r="G7" s="189">
        <f t="shared" si="0"/>
        <v>31.310899056603795</v>
      </c>
      <c r="H7" s="190">
        <v>13</v>
      </c>
      <c r="I7" s="191">
        <f t="shared" si="1"/>
        <v>0.41519088853049607</v>
      </c>
    </row>
    <row r="8" spans="1:9" ht="20.25">
      <c r="A8" s="185" t="s">
        <v>60</v>
      </c>
      <c r="B8" s="186">
        <v>596</v>
      </c>
      <c r="C8" s="188">
        <v>90.24</v>
      </c>
      <c r="D8" s="186">
        <v>525</v>
      </c>
      <c r="E8" s="188">
        <v>162.50722400000001</v>
      </c>
      <c r="F8" s="186">
        <v>596</v>
      </c>
      <c r="G8" s="189">
        <f t="shared" si="0"/>
        <v>252.74722400000002</v>
      </c>
      <c r="H8" s="190">
        <v>439.36</v>
      </c>
      <c r="I8" s="191">
        <f t="shared" si="1"/>
        <v>1.7383375890213535</v>
      </c>
    </row>
    <row r="9" spans="1:9" ht="20.25">
      <c r="A9" s="185" t="s">
        <v>63</v>
      </c>
      <c r="B9" s="186">
        <v>0</v>
      </c>
      <c r="C9" s="186">
        <v>0</v>
      </c>
      <c r="D9" s="186">
        <v>0</v>
      </c>
      <c r="E9" s="186">
        <v>0</v>
      </c>
      <c r="F9" s="186">
        <v>0</v>
      </c>
      <c r="G9" s="189">
        <f t="shared" si="0"/>
        <v>0</v>
      </c>
      <c r="H9" s="186">
        <v>0</v>
      </c>
      <c r="I9" s="191" t="e">
        <f t="shared" si="1"/>
        <v>#DIV/0!</v>
      </c>
    </row>
    <row r="10" spans="1:9" ht="20.25">
      <c r="A10" s="185" t="s">
        <v>78</v>
      </c>
      <c r="B10" s="186">
        <v>0</v>
      </c>
      <c r="C10" s="186">
        <v>0</v>
      </c>
      <c r="D10" s="186">
        <v>0</v>
      </c>
      <c r="E10" s="186">
        <v>0</v>
      </c>
      <c r="F10" s="186">
        <v>0</v>
      </c>
      <c r="G10" s="189">
        <f t="shared" si="0"/>
        <v>0</v>
      </c>
      <c r="H10" s="186">
        <v>0</v>
      </c>
      <c r="I10" s="191" t="e">
        <f t="shared" si="1"/>
        <v>#DIV/0!</v>
      </c>
    </row>
    <row r="11" spans="1:9" ht="20.25">
      <c r="A11" s="185" t="s">
        <v>61</v>
      </c>
      <c r="B11" s="186">
        <v>0</v>
      </c>
      <c r="C11" s="186">
        <v>0</v>
      </c>
      <c r="D11" s="186">
        <v>0</v>
      </c>
      <c r="E11" s="186">
        <v>0</v>
      </c>
      <c r="F11" s="186">
        <v>0</v>
      </c>
      <c r="G11" s="189">
        <f t="shared" si="0"/>
        <v>0</v>
      </c>
      <c r="H11" s="186">
        <v>0</v>
      </c>
      <c r="I11" s="191" t="e">
        <f t="shared" si="1"/>
        <v>#DIV/0!</v>
      </c>
    </row>
    <row r="12" spans="1:9" ht="20.25">
      <c r="A12" s="185" t="s">
        <v>64</v>
      </c>
      <c r="B12" s="186">
        <v>0</v>
      </c>
      <c r="C12" s="186">
        <v>0</v>
      </c>
      <c r="D12" s="186">
        <v>0</v>
      </c>
      <c r="E12" s="186">
        <v>0</v>
      </c>
      <c r="F12" s="186">
        <v>0</v>
      </c>
      <c r="G12" s="189">
        <f t="shared" si="0"/>
        <v>0</v>
      </c>
      <c r="H12" s="186">
        <v>0</v>
      </c>
      <c r="I12" s="191" t="e">
        <f t="shared" si="1"/>
        <v>#DIV/0!</v>
      </c>
    </row>
    <row r="13" spans="1:9" ht="20.25">
      <c r="A13" s="185" t="s">
        <v>62</v>
      </c>
      <c r="B13" s="186">
        <v>0</v>
      </c>
      <c r="C13" s="186">
        <v>0</v>
      </c>
      <c r="D13" s="186">
        <v>0</v>
      </c>
      <c r="E13" s="186">
        <v>0</v>
      </c>
      <c r="F13" s="186">
        <v>0</v>
      </c>
      <c r="G13" s="189">
        <f t="shared" si="0"/>
        <v>0</v>
      </c>
      <c r="H13" s="186">
        <v>0</v>
      </c>
      <c r="I13" s="191" t="e">
        <f t="shared" si="1"/>
        <v>#DIV/0!</v>
      </c>
    </row>
    <row r="14" spans="1:9" ht="20.25">
      <c r="A14" s="185" t="s">
        <v>94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9">
        <f t="shared" si="0"/>
        <v>0</v>
      </c>
      <c r="H14" s="186">
        <v>0</v>
      </c>
      <c r="I14" s="191" t="e">
        <f t="shared" si="1"/>
        <v>#DIV/0!</v>
      </c>
    </row>
    <row r="15" spans="1:9" ht="20.25">
      <c r="A15" s="185" t="s">
        <v>110</v>
      </c>
      <c r="B15" s="186">
        <v>0</v>
      </c>
      <c r="C15" s="186">
        <v>0</v>
      </c>
      <c r="D15" s="186">
        <v>0</v>
      </c>
      <c r="E15" s="186">
        <v>0</v>
      </c>
      <c r="F15" s="186">
        <v>0</v>
      </c>
      <c r="G15" s="189">
        <f t="shared" si="0"/>
        <v>0</v>
      </c>
      <c r="H15" s="186">
        <v>0</v>
      </c>
      <c r="I15" s="191" t="e">
        <f t="shared" si="1"/>
        <v>#DIV/0!</v>
      </c>
    </row>
    <row r="16" spans="1:9" ht="20.25">
      <c r="A16" s="185" t="s">
        <v>111</v>
      </c>
      <c r="B16" s="186">
        <v>0</v>
      </c>
      <c r="C16" s="186">
        <v>0</v>
      </c>
      <c r="D16" s="186">
        <v>0</v>
      </c>
      <c r="E16" s="186">
        <v>0</v>
      </c>
      <c r="F16" s="186">
        <v>0</v>
      </c>
      <c r="G16" s="189">
        <f t="shared" si="0"/>
        <v>0</v>
      </c>
      <c r="H16" s="186">
        <v>0</v>
      </c>
      <c r="I16" s="191" t="e">
        <f t="shared" si="1"/>
        <v>#DIV/0!</v>
      </c>
    </row>
    <row r="17" spans="1:9" ht="20.25">
      <c r="A17" s="185" t="s">
        <v>80</v>
      </c>
      <c r="B17" s="186">
        <v>0</v>
      </c>
      <c r="C17" s="186">
        <v>0</v>
      </c>
      <c r="D17" s="186">
        <v>0</v>
      </c>
      <c r="E17" s="186">
        <v>0</v>
      </c>
      <c r="F17" s="186">
        <v>0</v>
      </c>
      <c r="G17" s="189">
        <f t="shared" si="0"/>
        <v>0</v>
      </c>
      <c r="H17" s="186">
        <v>0</v>
      </c>
      <c r="I17" s="191" t="e">
        <f t="shared" si="1"/>
        <v>#DIV/0!</v>
      </c>
    </row>
    <row r="18" spans="1:9" ht="20.25">
      <c r="A18" s="185" t="s">
        <v>88</v>
      </c>
      <c r="B18" s="186">
        <v>0</v>
      </c>
      <c r="C18" s="186">
        <v>0</v>
      </c>
      <c r="D18" s="186">
        <v>0</v>
      </c>
      <c r="E18" s="186">
        <v>0</v>
      </c>
      <c r="F18" s="186">
        <v>0</v>
      </c>
      <c r="G18" s="189">
        <f t="shared" si="0"/>
        <v>0</v>
      </c>
      <c r="H18" s="186">
        <v>0</v>
      </c>
      <c r="I18" s="191" t="e">
        <f t="shared" si="1"/>
        <v>#DIV/0!</v>
      </c>
    </row>
    <row r="19" spans="1:9" ht="20.25">
      <c r="A19" s="185" t="s">
        <v>87</v>
      </c>
      <c r="B19" s="186">
        <v>0</v>
      </c>
      <c r="C19" s="186">
        <v>0</v>
      </c>
      <c r="D19" s="186">
        <v>0</v>
      </c>
      <c r="E19" s="186">
        <v>0</v>
      </c>
      <c r="F19" s="186">
        <v>0</v>
      </c>
      <c r="G19" s="189">
        <f t="shared" si="0"/>
        <v>0</v>
      </c>
      <c r="H19" s="186">
        <v>0</v>
      </c>
      <c r="I19" s="191" t="e">
        <f t="shared" si="1"/>
        <v>#DIV/0!</v>
      </c>
    </row>
    <row r="20" spans="1:9" ht="20.25">
      <c r="A20" s="185" t="s">
        <v>112</v>
      </c>
      <c r="B20" s="186">
        <v>0</v>
      </c>
      <c r="C20" s="186">
        <v>0</v>
      </c>
      <c r="D20" s="186">
        <v>0</v>
      </c>
      <c r="E20" s="186">
        <v>0</v>
      </c>
      <c r="F20" s="186">
        <v>0</v>
      </c>
      <c r="G20" s="189">
        <f t="shared" si="0"/>
        <v>0</v>
      </c>
      <c r="H20" s="186">
        <v>0</v>
      </c>
      <c r="I20" s="191" t="e">
        <f t="shared" si="1"/>
        <v>#DIV/0!</v>
      </c>
    </row>
    <row r="21" spans="1:9" ht="20.25">
      <c r="A21" s="185" t="s">
        <v>113</v>
      </c>
      <c r="B21" s="186">
        <v>0</v>
      </c>
      <c r="C21" s="186">
        <v>0</v>
      </c>
      <c r="D21" s="186">
        <v>0</v>
      </c>
      <c r="E21" s="186">
        <v>0</v>
      </c>
      <c r="F21" s="186">
        <v>0</v>
      </c>
      <c r="G21" s="189">
        <f t="shared" si="0"/>
        <v>0</v>
      </c>
      <c r="H21" s="186">
        <v>0</v>
      </c>
      <c r="I21" s="191" t="e">
        <f t="shared" si="1"/>
        <v>#DIV/0!</v>
      </c>
    </row>
    <row r="22" spans="1:9" ht="20.25">
      <c r="A22" s="185" t="s">
        <v>84</v>
      </c>
      <c r="B22" s="186">
        <v>0</v>
      </c>
      <c r="C22" s="186">
        <v>0</v>
      </c>
      <c r="D22" s="186">
        <v>0</v>
      </c>
      <c r="E22" s="186">
        <v>0</v>
      </c>
      <c r="F22" s="186">
        <v>0</v>
      </c>
      <c r="G22" s="189">
        <f t="shared" si="0"/>
        <v>0</v>
      </c>
      <c r="H22" s="186">
        <v>0</v>
      </c>
      <c r="I22" s="191" t="e">
        <f t="shared" si="1"/>
        <v>#DIV/0!</v>
      </c>
    </row>
    <row r="23" spans="1:9" ht="20.25">
      <c r="A23" s="185" t="s">
        <v>83</v>
      </c>
      <c r="B23" s="186">
        <v>0</v>
      </c>
      <c r="C23" s="186">
        <v>0</v>
      </c>
      <c r="D23" s="186">
        <v>0</v>
      </c>
      <c r="E23" s="186">
        <v>0</v>
      </c>
      <c r="F23" s="186">
        <v>0</v>
      </c>
      <c r="G23" s="189">
        <f t="shared" si="0"/>
        <v>0</v>
      </c>
      <c r="H23" s="186">
        <v>0</v>
      </c>
      <c r="I23" s="191" t="e">
        <f t="shared" si="1"/>
        <v>#DIV/0!</v>
      </c>
    </row>
    <row r="24" spans="1:9" ht="20.25">
      <c r="A24" s="185" t="s">
        <v>86</v>
      </c>
      <c r="B24" s="186">
        <v>0</v>
      </c>
      <c r="C24" s="186">
        <v>0</v>
      </c>
      <c r="D24" s="186">
        <v>0</v>
      </c>
      <c r="E24" s="186">
        <v>0</v>
      </c>
      <c r="F24" s="186">
        <v>0</v>
      </c>
      <c r="G24" s="189">
        <f t="shared" si="0"/>
        <v>0</v>
      </c>
      <c r="H24" s="186">
        <v>0</v>
      </c>
      <c r="I24" s="191" t="e">
        <f t="shared" si="1"/>
        <v>#DIV/0!</v>
      </c>
    </row>
    <row r="25" spans="1:9" ht="20.25">
      <c r="A25" s="185" t="s">
        <v>114</v>
      </c>
      <c r="B25" s="186">
        <v>0</v>
      </c>
      <c r="C25" s="186">
        <v>0</v>
      </c>
      <c r="D25" s="186">
        <v>0</v>
      </c>
      <c r="E25" s="186">
        <v>0</v>
      </c>
      <c r="F25" s="186">
        <v>0</v>
      </c>
      <c r="G25" s="189">
        <f t="shared" si="0"/>
        <v>0</v>
      </c>
      <c r="H25" s="186">
        <v>0</v>
      </c>
      <c r="I25" s="191" t="e">
        <f t="shared" si="1"/>
        <v>#DIV/0!</v>
      </c>
    </row>
    <row r="26" spans="1:9" ht="20.25">
      <c r="A26" s="192" t="s">
        <v>115</v>
      </c>
      <c r="B26" s="188">
        <f>SUM(B5:B25)</f>
        <v>3137</v>
      </c>
      <c r="C26" s="188">
        <f t="shared" ref="C26:E26" si="2">SUM(C5:C25)</f>
        <v>499.55099528301889</v>
      </c>
      <c r="D26" s="188">
        <f t="shared" si="2"/>
        <v>2918</v>
      </c>
      <c r="E26" s="188">
        <f t="shared" si="2"/>
        <v>1219.6871277735847</v>
      </c>
      <c r="F26" s="188">
        <f>SUM(F5:F25)</f>
        <v>3156</v>
      </c>
      <c r="G26" s="189">
        <f t="shared" ref="G26" si="3">SUM(G5:G25)</f>
        <v>1719.2381230566039</v>
      </c>
      <c r="H26" s="188">
        <f>SUM(H5:H25)</f>
        <v>2295.1999999999998</v>
      </c>
      <c r="I26" s="191">
        <f t="shared" si="1"/>
        <v>1.3350099495929064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2023-12-19T02:33:07Z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