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235" yWindow="-120" windowWidth="14385" windowHeight="12495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 concurrentCalc="0"/>
</workbook>
</file>

<file path=xl/calcChain.xml><?xml version="1.0" encoding="utf-8"?>
<calcChain xmlns="http://schemas.openxmlformats.org/spreadsheetml/2006/main">
  <c r="M317" i="1" l="1"/>
  <c r="M319" i="1"/>
  <c r="M321" i="1"/>
  <c r="F324" i="1"/>
  <c r="F322" i="1"/>
  <c r="H327" i="1"/>
  <c r="H329" i="1"/>
  <c r="H330" i="1"/>
  <c r="H331" i="1"/>
  <c r="H332" i="1"/>
  <c r="H333" i="1"/>
  <c r="H334" i="1"/>
  <c r="H335" i="1"/>
  <c r="H339" i="1"/>
  <c r="F293" i="1"/>
  <c r="F295" i="1"/>
  <c r="F296" i="1"/>
  <c r="F299" i="1"/>
  <c r="F270" i="1"/>
  <c r="F272" i="1"/>
  <c r="F274" i="1"/>
  <c r="F200" i="1"/>
  <c r="F201" i="1"/>
  <c r="F202" i="1"/>
  <c r="F204" i="1"/>
  <c r="F176" i="1"/>
  <c r="F178" i="1"/>
  <c r="F180" i="1"/>
  <c r="F166" i="1"/>
  <c r="F167" i="1"/>
  <c r="F168" i="1"/>
  <c r="F170" i="1"/>
  <c r="F171" i="1"/>
  <c r="F133" i="1"/>
  <c r="F134" i="1"/>
  <c r="F137" i="1"/>
  <c r="M129" i="1"/>
  <c r="M131" i="1"/>
  <c r="M133" i="1"/>
  <c r="M134" i="1"/>
  <c r="M136" i="1"/>
  <c r="M137" i="1"/>
  <c r="F115" i="1"/>
  <c r="F116" i="1"/>
  <c r="F117" i="1"/>
  <c r="F118" i="1"/>
  <c r="F119" i="1"/>
  <c r="F120" i="1"/>
  <c r="F121" i="1"/>
  <c r="F123" i="1"/>
  <c r="F124" i="1"/>
  <c r="F105" i="1"/>
  <c r="F106" i="1"/>
  <c r="F107" i="1"/>
  <c r="F108" i="1"/>
  <c r="F111" i="1"/>
  <c r="F85" i="1"/>
  <c r="F86" i="1"/>
  <c r="F74" i="1"/>
  <c r="F75" i="1"/>
  <c r="F71" i="1"/>
  <c r="F73" i="1"/>
  <c r="F76" i="1"/>
  <c r="F57" i="1"/>
  <c r="F58" i="1"/>
  <c r="F59" i="1"/>
  <c r="F60" i="1"/>
  <c r="F61" i="1"/>
  <c r="F62" i="1"/>
  <c r="F63" i="1"/>
  <c r="F64" i="1"/>
  <c r="F38" i="1"/>
  <c r="F39" i="1"/>
  <c r="F40" i="1"/>
  <c r="F41" i="1"/>
  <c r="F42" i="1"/>
  <c r="F43" i="1"/>
  <c r="F28" i="1"/>
  <c r="F29" i="1"/>
  <c r="D335" i="1"/>
  <c r="N322" i="1"/>
  <c r="D336" i="1"/>
  <c r="N323" i="1"/>
  <c r="D337" i="1"/>
  <c r="N324" i="1"/>
  <c r="D338" i="1"/>
  <c r="N325" i="1"/>
  <c r="D331" i="1"/>
  <c r="N305" i="1"/>
  <c r="D332" i="1"/>
  <c r="N306" i="1"/>
  <c r="D333" i="1"/>
  <c r="N307" i="1"/>
  <c r="D334" i="1"/>
  <c r="N308" i="1"/>
  <c r="N309" i="1"/>
  <c r="N310" i="1"/>
  <c r="N311" i="1"/>
  <c r="N312" i="1"/>
  <c r="N292" i="1"/>
  <c r="N293" i="1"/>
  <c r="N294" i="1"/>
  <c r="N295" i="1"/>
  <c r="N296" i="1"/>
  <c r="N297" i="1"/>
  <c r="N298" i="1"/>
  <c r="N299" i="1"/>
  <c r="N273" i="1"/>
  <c r="N274" i="1"/>
  <c r="N275" i="1"/>
  <c r="N276" i="1"/>
  <c r="N277" i="1"/>
  <c r="N278" i="1"/>
  <c r="N258" i="1"/>
  <c r="N259" i="1"/>
  <c r="N260" i="1"/>
  <c r="N261" i="1"/>
  <c r="N262" i="1"/>
  <c r="N263" i="1"/>
  <c r="N264" i="1"/>
  <c r="N265" i="1"/>
  <c r="N245" i="1"/>
  <c r="N246" i="1"/>
  <c r="N247" i="1"/>
  <c r="N248" i="1"/>
  <c r="N249" i="1"/>
  <c r="N250" i="1"/>
  <c r="N251" i="1"/>
  <c r="N252" i="1"/>
  <c r="N224" i="1"/>
  <c r="N225" i="1"/>
  <c r="N226" i="1"/>
  <c r="N227" i="1"/>
  <c r="N228" i="1"/>
  <c r="N229" i="1"/>
  <c r="N230" i="1"/>
  <c r="N231" i="1"/>
  <c r="N216" i="1"/>
  <c r="N217" i="1"/>
  <c r="N218" i="1"/>
  <c r="N200" i="1"/>
  <c r="N201" i="1"/>
  <c r="N202" i="1"/>
  <c r="N203" i="1"/>
  <c r="N204" i="1"/>
  <c r="N179" i="1"/>
  <c r="N180" i="1"/>
  <c r="N181" i="1"/>
  <c r="N182" i="1"/>
  <c r="N183" i="1"/>
  <c r="N184" i="1"/>
  <c r="N169" i="1"/>
  <c r="N170" i="1"/>
  <c r="N171" i="1"/>
  <c r="N151" i="1"/>
  <c r="N152" i="1"/>
  <c r="N153" i="1"/>
  <c r="N154" i="1"/>
  <c r="N155" i="1"/>
  <c r="N156" i="1"/>
  <c r="N157" i="1"/>
  <c r="N158" i="1"/>
  <c r="N132" i="1"/>
  <c r="N133" i="1"/>
  <c r="N134" i="1"/>
  <c r="N135" i="1"/>
  <c r="N136" i="1"/>
  <c r="N137" i="1"/>
  <c r="D329" i="1"/>
  <c r="N115" i="1"/>
  <c r="D330" i="1"/>
  <c r="N116" i="1"/>
  <c r="N117" i="1"/>
  <c r="N118" i="1"/>
  <c r="N119" i="1"/>
  <c r="N120" i="1"/>
  <c r="N121" i="1"/>
  <c r="N122" i="1"/>
  <c r="N123" i="1"/>
  <c r="N124" i="1"/>
  <c r="N106" i="1"/>
  <c r="N107" i="1"/>
  <c r="N108" i="1"/>
  <c r="N109" i="1"/>
  <c r="N110" i="1"/>
  <c r="N111" i="1"/>
  <c r="N85" i="1"/>
  <c r="N86" i="1"/>
  <c r="N87" i="1"/>
  <c r="N88" i="1"/>
  <c r="N89" i="1"/>
  <c r="N90" i="1"/>
  <c r="N70" i="1"/>
  <c r="N71" i="1"/>
  <c r="N72" i="1"/>
  <c r="N73" i="1"/>
  <c r="N74" i="1"/>
  <c r="N75" i="1"/>
  <c r="N76" i="1"/>
  <c r="N77" i="1"/>
  <c r="N38" i="1"/>
  <c r="N39" i="1"/>
  <c r="N40" i="1"/>
  <c r="N41" i="1"/>
  <c r="N42" i="1"/>
  <c r="N43" i="1"/>
  <c r="N28" i="1"/>
  <c r="F305" i="3"/>
  <c r="F306" i="3"/>
  <c r="F307" i="3"/>
  <c r="F308" i="3"/>
  <c r="F309" i="3"/>
  <c r="F310" i="3"/>
  <c r="F311" i="3"/>
  <c r="F312" i="3"/>
  <c r="F313" i="3"/>
  <c r="F314" i="3"/>
  <c r="F100" i="3"/>
  <c r="F101" i="3"/>
  <c r="F102" i="3"/>
  <c r="F103" i="3"/>
  <c r="F104" i="3"/>
  <c r="F105" i="3"/>
  <c r="F106" i="3"/>
  <c r="F107" i="3"/>
  <c r="F108" i="3"/>
  <c r="F109" i="3"/>
  <c r="D394" i="3"/>
  <c r="D396" i="3"/>
  <c r="D397" i="3"/>
  <c r="D398" i="3"/>
  <c r="D399" i="3"/>
  <c r="D400" i="3"/>
  <c r="D401" i="3"/>
  <c r="D402" i="3"/>
  <c r="D406" i="3"/>
  <c r="D393" i="3"/>
  <c r="N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I405" i="3"/>
  <c r="H405" i="3"/>
  <c r="G405" i="3"/>
  <c r="I404" i="3"/>
  <c r="H404" i="3"/>
  <c r="G404" i="3"/>
  <c r="I403" i="3"/>
  <c r="H403" i="3"/>
  <c r="G403" i="3"/>
  <c r="I402" i="3"/>
  <c r="H402" i="3"/>
  <c r="G402" i="3"/>
  <c r="I401" i="3"/>
  <c r="H401" i="3"/>
  <c r="G401" i="3"/>
  <c r="I400" i="3"/>
  <c r="H400" i="3"/>
  <c r="G400" i="3"/>
  <c r="I399" i="3"/>
  <c r="H399" i="3"/>
  <c r="G399" i="3"/>
  <c r="I398" i="3"/>
  <c r="H398" i="3"/>
  <c r="G398" i="3"/>
  <c r="I397" i="3"/>
  <c r="H397" i="3"/>
  <c r="G397" i="3"/>
  <c r="I396" i="3"/>
  <c r="H396" i="3"/>
  <c r="G396" i="3"/>
  <c r="I395" i="3"/>
  <c r="H395" i="3"/>
  <c r="G395" i="3"/>
  <c r="I394" i="3"/>
  <c r="H394" i="3"/>
  <c r="G394" i="3"/>
  <c r="E394" i="3"/>
  <c r="D395" i="3"/>
  <c r="E395" i="3"/>
  <c r="E396" i="3"/>
  <c r="E397" i="3"/>
  <c r="E398" i="3"/>
  <c r="E399" i="3"/>
  <c r="E400" i="3"/>
  <c r="E401" i="3"/>
  <c r="E402" i="3"/>
  <c r="D403" i="3"/>
  <c r="E403" i="3"/>
  <c r="D404" i="3"/>
  <c r="E404" i="3"/>
  <c r="D405" i="3"/>
  <c r="E405" i="3"/>
  <c r="C396" i="3"/>
  <c r="C397" i="3"/>
  <c r="C398" i="3"/>
  <c r="C399" i="3"/>
  <c r="C400" i="3"/>
  <c r="C401" i="3"/>
  <c r="C402" i="3"/>
  <c r="C403" i="3"/>
  <c r="C404" i="3"/>
  <c r="C405" i="3"/>
  <c r="C395" i="3"/>
  <c r="C394" i="3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C393" i="3"/>
  <c r="L393" i="3"/>
  <c r="M393" i="3"/>
  <c r="E393" i="3"/>
  <c r="F393" i="3"/>
  <c r="D326" i="1"/>
  <c r="D327" i="1"/>
  <c r="D339" i="1"/>
  <c r="N326" i="1"/>
  <c r="D313" i="1"/>
  <c r="N313" i="1"/>
  <c r="N316" i="1"/>
  <c r="N317" i="1"/>
  <c r="N318" i="1"/>
  <c r="N319" i="1"/>
  <c r="N320" i="1"/>
  <c r="N321" i="1"/>
  <c r="D328" i="1"/>
  <c r="N315" i="1"/>
  <c r="N314" i="1"/>
  <c r="N301" i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I26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K25" i="4"/>
  <c r="J25" i="4"/>
  <c r="I25" i="4"/>
  <c r="H25" i="4"/>
  <c r="G25" i="4"/>
  <c r="F25" i="4"/>
  <c r="E25" i="4"/>
  <c r="D25" i="4"/>
  <c r="C25" i="4"/>
  <c r="B25" i="4"/>
  <c r="D202" i="3"/>
  <c r="D541" i="3"/>
  <c r="D554" i="3"/>
  <c r="D519" i="3"/>
  <c r="D567" i="3"/>
  <c r="D580" i="3"/>
  <c r="D204" i="3"/>
  <c r="D543" i="3"/>
  <c r="D556" i="3"/>
  <c r="D521" i="3"/>
  <c r="D569" i="3"/>
  <c r="D582" i="3"/>
  <c r="D205" i="3"/>
  <c r="D544" i="3"/>
  <c r="D557" i="3"/>
  <c r="D522" i="3"/>
  <c r="D570" i="3"/>
  <c r="D583" i="3"/>
  <c r="D206" i="3"/>
  <c r="D545" i="3"/>
  <c r="D558" i="3"/>
  <c r="D523" i="3"/>
  <c r="D571" i="3"/>
  <c r="D584" i="3"/>
  <c r="D207" i="3"/>
  <c r="D546" i="3"/>
  <c r="D559" i="3"/>
  <c r="D524" i="3"/>
  <c r="D572" i="3"/>
  <c r="D585" i="3"/>
  <c r="D208" i="3"/>
  <c r="D547" i="3"/>
  <c r="D560" i="3"/>
  <c r="D525" i="3"/>
  <c r="D573" i="3"/>
  <c r="D586" i="3"/>
  <c r="D209" i="3"/>
  <c r="D548" i="3"/>
  <c r="D561" i="3"/>
  <c r="D526" i="3"/>
  <c r="D574" i="3"/>
  <c r="D587" i="3"/>
  <c r="D210" i="3"/>
  <c r="D549" i="3"/>
  <c r="D562" i="3"/>
  <c r="D527" i="3"/>
  <c r="D575" i="3"/>
  <c r="D588" i="3"/>
  <c r="D592" i="3"/>
  <c r="N592" i="3"/>
  <c r="K202" i="3"/>
  <c r="K541" i="3"/>
  <c r="K554" i="3"/>
  <c r="K519" i="3"/>
  <c r="K567" i="3"/>
  <c r="K580" i="3"/>
  <c r="K204" i="3"/>
  <c r="K543" i="3"/>
  <c r="K556" i="3"/>
  <c r="K521" i="3"/>
  <c r="K569" i="3"/>
  <c r="K582" i="3"/>
  <c r="K205" i="3"/>
  <c r="K544" i="3"/>
  <c r="K557" i="3"/>
  <c r="K522" i="3"/>
  <c r="K570" i="3"/>
  <c r="K583" i="3"/>
  <c r="K206" i="3"/>
  <c r="K545" i="3"/>
  <c r="K558" i="3"/>
  <c r="K523" i="3"/>
  <c r="K571" i="3"/>
  <c r="K584" i="3"/>
  <c r="K207" i="3"/>
  <c r="K546" i="3"/>
  <c r="K559" i="3"/>
  <c r="K524" i="3"/>
  <c r="K572" i="3"/>
  <c r="K585" i="3"/>
  <c r="K208" i="3"/>
  <c r="K547" i="3"/>
  <c r="K560" i="3"/>
  <c r="K525" i="3"/>
  <c r="K573" i="3"/>
  <c r="K586" i="3"/>
  <c r="K209" i="3"/>
  <c r="K548" i="3"/>
  <c r="K561" i="3"/>
  <c r="K526" i="3"/>
  <c r="K574" i="3"/>
  <c r="K587" i="3"/>
  <c r="K210" i="3"/>
  <c r="K549" i="3"/>
  <c r="K562" i="3"/>
  <c r="K527" i="3"/>
  <c r="K575" i="3"/>
  <c r="K588" i="3"/>
  <c r="K592" i="3"/>
  <c r="L202" i="3"/>
  <c r="L541" i="3"/>
  <c r="L554" i="3"/>
  <c r="L519" i="3"/>
  <c r="L567" i="3"/>
  <c r="L580" i="3"/>
  <c r="L204" i="3"/>
  <c r="L543" i="3"/>
  <c r="L556" i="3"/>
  <c r="L521" i="3"/>
  <c r="L569" i="3"/>
  <c r="L582" i="3"/>
  <c r="L205" i="3"/>
  <c r="L544" i="3"/>
  <c r="L557" i="3"/>
  <c r="L522" i="3"/>
  <c r="L570" i="3"/>
  <c r="L583" i="3"/>
  <c r="L206" i="3"/>
  <c r="L545" i="3"/>
  <c r="L558" i="3"/>
  <c r="L523" i="3"/>
  <c r="L571" i="3"/>
  <c r="L584" i="3"/>
  <c r="L207" i="3"/>
  <c r="L546" i="3"/>
  <c r="L559" i="3"/>
  <c r="L524" i="3"/>
  <c r="L572" i="3"/>
  <c r="L585" i="3"/>
  <c r="L208" i="3"/>
  <c r="L547" i="3"/>
  <c r="L560" i="3"/>
  <c r="L525" i="3"/>
  <c r="L573" i="3"/>
  <c r="L586" i="3"/>
  <c r="L209" i="3"/>
  <c r="L548" i="3"/>
  <c r="L561" i="3"/>
  <c r="L526" i="3"/>
  <c r="L574" i="3"/>
  <c r="L587" i="3"/>
  <c r="L210" i="3"/>
  <c r="L549" i="3"/>
  <c r="L562" i="3"/>
  <c r="L527" i="3"/>
  <c r="L575" i="3"/>
  <c r="L588" i="3"/>
  <c r="L592" i="3"/>
  <c r="M592" i="3"/>
  <c r="J202" i="3"/>
  <c r="J541" i="3"/>
  <c r="J554" i="3"/>
  <c r="J519" i="3"/>
  <c r="J567" i="3"/>
  <c r="J580" i="3"/>
  <c r="J204" i="3"/>
  <c r="J543" i="3"/>
  <c r="J556" i="3"/>
  <c r="J521" i="3"/>
  <c r="J569" i="3"/>
  <c r="J582" i="3"/>
  <c r="J205" i="3"/>
  <c r="J544" i="3"/>
  <c r="J557" i="3"/>
  <c r="J522" i="3"/>
  <c r="J570" i="3"/>
  <c r="J583" i="3"/>
  <c r="J206" i="3"/>
  <c r="J545" i="3"/>
  <c r="J558" i="3"/>
  <c r="J523" i="3"/>
  <c r="J571" i="3"/>
  <c r="J584" i="3"/>
  <c r="J207" i="3"/>
  <c r="J546" i="3"/>
  <c r="J559" i="3"/>
  <c r="J524" i="3"/>
  <c r="J572" i="3"/>
  <c r="J585" i="3"/>
  <c r="J208" i="3"/>
  <c r="J547" i="3"/>
  <c r="J560" i="3"/>
  <c r="J525" i="3"/>
  <c r="J573" i="3"/>
  <c r="J586" i="3"/>
  <c r="J209" i="3"/>
  <c r="J548" i="3"/>
  <c r="J561" i="3"/>
  <c r="J526" i="3"/>
  <c r="J574" i="3"/>
  <c r="J587" i="3"/>
  <c r="J210" i="3"/>
  <c r="J549" i="3"/>
  <c r="J562" i="3"/>
  <c r="J527" i="3"/>
  <c r="J575" i="3"/>
  <c r="J588" i="3"/>
  <c r="J592" i="3"/>
  <c r="I202" i="3"/>
  <c r="I541" i="3"/>
  <c r="I554" i="3"/>
  <c r="I519" i="3"/>
  <c r="I567" i="3"/>
  <c r="I580" i="3"/>
  <c r="I204" i="3"/>
  <c r="I543" i="3"/>
  <c r="I556" i="3"/>
  <c r="I521" i="3"/>
  <c r="I569" i="3"/>
  <c r="I582" i="3"/>
  <c r="I205" i="3"/>
  <c r="I544" i="3"/>
  <c r="I557" i="3"/>
  <c r="I522" i="3"/>
  <c r="I570" i="3"/>
  <c r="I583" i="3"/>
  <c r="I206" i="3"/>
  <c r="I545" i="3"/>
  <c r="I558" i="3"/>
  <c r="I523" i="3"/>
  <c r="I571" i="3"/>
  <c r="I584" i="3"/>
  <c r="I207" i="3"/>
  <c r="I546" i="3"/>
  <c r="I559" i="3"/>
  <c r="I524" i="3"/>
  <c r="I572" i="3"/>
  <c r="I585" i="3"/>
  <c r="I208" i="3"/>
  <c r="I547" i="3"/>
  <c r="I560" i="3"/>
  <c r="I525" i="3"/>
  <c r="I573" i="3"/>
  <c r="I586" i="3"/>
  <c r="I209" i="3"/>
  <c r="I548" i="3"/>
  <c r="I561" i="3"/>
  <c r="I526" i="3"/>
  <c r="I574" i="3"/>
  <c r="I587" i="3"/>
  <c r="I210" i="3"/>
  <c r="I549" i="3"/>
  <c r="I562" i="3"/>
  <c r="I527" i="3"/>
  <c r="I575" i="3"/>
  <c r="I588" i="3"/>
  <c r="I592" i="3"/>
  <c r="H202" i="3"/>
  <c r="H541" i="3"/>
  <c r="H554" i="3"/>
  <c r="H519" i="3"/>
  <c r="H567" i="3"/>
  <c r="H580" i="3"/>
  <c r="H204" i="3"/>
  <c r="H543" i="3"/>
  <c r="H556" i="3"/>
  <c r="H521" i="3"/>
  <c r="H569" i="3"/>
  <c r="H582" i="3"/>
  <c r="H205" i="3"/>
  <c r="H544" i="3"/>
  <c r="H557" i="3"/>
  <c r="H522" i="3"/>
  <c r="H570" i="3"/>
  <c r="H583" i="3"/>
  <c r="H206" i="3"/>
  <c r="H545" i="3"/>
  <c r="H558" i="3"/>
  <c r="H523" i="3"/>
  <c r="H571" i="3"/>
  <c r="H584" i="3"/>
  <c r="H207" i="3"/>
  <c r="H546" i="3"/>
  <c r="H559" i="3"/>
  <c r="H524" i="3"/>
  <c r="H572" i="3"/>
  <c r="H585" i="3"/>
  <c r="H208" i="3"/>
  <c r="H547" i="3"/>
  <c r="H560" i="3"/>
  <c r="H525" i="3"/>
  <c r="H573" i="3"/>
  <c r="H586" i="3"/>
  <c r="H209" i="3"/>
  <c r="H548" i="3"/>
  <c r="H561" i="3"/>
  <c r="H526" i="3"/>
  <c r="H574" i="3"/>
  <c r="H587" i="3"/>
  <c r="H210" i="3"/>
  <c r="H549" i="3"/>
  <c r="H562" i="3"/>
  <c r="H527" i="3"/>
  <c r="H575" i="3"/>
  <c r="H588" i="3"/>
  <c r="H592" i="3"/>
  <c r="G202" i="3"/>
  <c r="G541" i="3"/>
  <c r="G554" i="3"/>
  <c r="G519" i="3"/>
  <c r="G567" i="3"/>
  <c r="G580" i="3"/>
  <c r="G204" i="3"/>
  <c r="G543" i="3"/>
  <c r="G556" i="3"/>
  <c r="G521" i="3"/>
  <c r="G569" i="3"/>
  <c r="G582" i="3"/>
  <c r="G205" i="3"/>
  <c r="G544" i="3"/>
  <c r="G557" i="3"/>
  <c r="G522" i="3"/>
  <c r="G570" i="3"/>
  <c r="G583" i="3"/>
  <c r="G206" i="3"/>
  <c r="G545" i="3"/>
  <c r="G558" i="3"/>
  <c r="G523" i="3"/>
  <c r="G571" i="3"/>
  <c r="G584" i="3"/>
  <c r="G207" i="3"/>
  <c r="G546" i="3"/>
  <c r="G559" i="3"/>
  <c r="G524" i="3"/>
  <c r="G572" i="3"/>
  <c r="G585" i="3"/>
  <c r="G208" i="3"/>
  <c r="G547" i="3"/>
  <c r="G560" i="3"/>
  <c r="G525" i="3"/>
  <c r="G573" i="3"/>
  <c r="G586" i="3"/>
  <c r="G209" i="3"/>
  <c r="G548" i="3"/>
  <c r="G561" i="3"/>
  <c r="G526" i="3"/>
  <c r="G574" i="3"/>
  <c r="G587" i="3"/>
  <c r="G210" i="3"/>
  <c r="G549" i="3"/>
  <c r="G562" i="3"/>
  <c r="G527" i="3"/>
  <c r="G575" i="3"/>
  <c r="G588" i="3"/>
  <c r="G592" i="3"/>
  <c r="E202" i="3"/>
  <c r="E541" i="3"/>
  <c r="E554" i="3"/>
  <c r="E519" i="3"/>
  <c r="E567" i="3"/>
  <c r="E580" i="3"/>
  <c r="E204" i="3"/>
  <c r="E543" i="3"/>
  <c r="E556" i="3"/>
  <c r="E521" i="3"/>
  <c r="E569" i="3"/>
  <c r="E582" i="3"/>
  <c r="E205" i="3"/>
  <c r="E544" i="3"/>
  <c r="E557" i="3"/>
  <c r="E522" i="3"/>
  <c r="E570" i="3"/>
  <c r="E583" i="3"/>
  <c r="E206" i="3"/>
  <c r="E545" i="3"/>
  <c r="E558" i="3"/>
  <c r="E523" i="3"/>
  <c r="E571" i="3"/>
  <c r="E584" i="3"/>
  <c r="E207" i="3"/>
  <c r="E546" i="3"/>
  <c r="E559" i="3"/>
  <c r="E524" i="3"/>
  <c r="E572" i="3"/>
  <c r="E585" i="3"/>
  <c r="E208" i="3"/>
  <c r="E547" i="3"/>
  <c r="E560" i="3"/>
  <c r="E525" i="3"/>
  <c r="E573" i="3"/>
  <c r="E586" i="3"/>
  <c r="E209" i="3"/>
  <c r="E548" i="3"/>
  <c r="E561" i="3"/>
  <c r="E526" i="3"/>
  <c r="E574" i="3"/>
  <c r="E587" i="3"/>
  <c r="E210" i="3"/>
  <c r="E549" i="3"/>
  <c r="E562" i="3"/>
  <c r="E527" i="3"/>
  <c r="E575" i="3"/>
  <c r="E588" i="3"/>
  <c r="E592" i="3"/>
  <c r="F592" i="3"/>
  <c r="C202" i="3"/>
  <c r="C541" i="3"/>
  <c r="C554" i="3"/>
  <c r="C519" i="3"/>
  <c r="C567" i="3"/>
  <c r="C580" i="3"/>
  <c r="C204" i="3"/>
  <c r="C543" i="3"/>
  <c r="C556" i="3"/>
  <c r="C521" i="3"/>
  <c r="C569" i="3"/>
  <c r="C582" i="3"/>
  <c r="C205" i="3"/>
  <c r="C544" i="3"/>
  <c r="C557" i="3"/>
  <c r="C522" i="3"/>
  <c r="C570" i="3"/>
  <c r="C583" i="3"/>
  <c r="C206" i="3"/>
  <c r="C545" i="3"/>
  <c r="C558" i="3"/>
  <c r="C523" i="3"/>
  <c r="C571" i="3"/>
  <c r="C584" i="3"/>
  <c r="C207" i="3"/>
  <c r="C546" i="3"/>
  <c r="C559" i="3"/>
  <c r="C524" i="3"/>
  <c r="C572" i="3"/>
  <c r="C585" i="3"/>
  <c r="C208" i="3"/>
  <c r="C547" i="3"/>
  <c r="C560" i="3"/>
  <c r="C525" i="3"/>
  <c r="C573" i="3"/>
  <c r="C586" i="3"/>
  <c r="C209" i="3"/>
  <c r="C548" i="3"/>
  <c r="C561" i="3"/>
  <c r="C526" i="3"/>
  <c r="C574" i="3"/>
  <c r="C587" i="3"/>
  <c r="C210" i="3"/>
  <c r="C549" i="3"/>
  <c r="C562" i="3"/>
  <c r="C527" i="3"/>
  <c r="C575" i="3"/>
  <c r="C588" i="3"/>
  <c r="C592" i="3"/>
  <c r="D213" i="3"/>
  <c r="D552" i="3"/>
  <c r="D565" i="3"/>
  <c r="D530" i="3"/>
  <c r="D578" i="3"/>
  <c r="D591" i="3"/>
  <c r="N591" i="3"/>
  <c r="K213" i="3"/>
  <c r="K552" i="3"/>
  <c r="K565" i="3"/>
  <c r="K530" i="3"/>
  <c r="K578" i="3"/>
  <c r="K591" i="3"/>
  <c r="L213" i="3"/>
  <c r="L552" i="3"/>
  <c r="L565" i="3"/>
  <c r="L530" i="3"/>
  <c r="L578" i="3"/>
  <c r="L591" i="3"/>
  <c r="M591" i="3"/>
  <c r="J213" i="3"/>
  <c r="J552" i="3"/>
  <c r="J565" i="3"/>
  <c r="J530" i="3"/>
  <c r="J578" i="3"/>
  <c r="J591" i="3"/>
  <c r="I213" i="3"/>
  <c r="I552" i="3"/>
  <c r="I565" i="3"/>
  <c r="I530" i="3"/>
  <c r="I578" i="3"/>
  <c r="I591" i="3"/>
  <c r="H213" i="3"/>
  <c r="H552" i="3"/>
  <c r="H565" i="3"/>
  <c r="H530" i="3"/>
  <c r="H578" i="3"/>
  <c r="H591" i="3"/>
  <c r="G213" i="3"/>
  <c r="G552" i="3"/>
  <c r="G565" i="3"/>
  <c r="G530" i="3"/>
  <c r="G578" i="3"/>
  <c r="G591" i="3"/>
  <c r="E213" i="3"/>
  <c r="E552" i="3"/>
  <c r="E565" i="3"/>
  <c r="E530" i="3"/>
  <c r="E578" i="3"/>
  <c r="E591" i="3"/>
  <c r="F591" i="3"/>
  <c r="C213" i="3"/>
  <c r="C552" i="3"/>
  <c r="C565" i="3"/>
  <c r="C530" i="3"/>
  <c r="C578" i="3"/>
  <c r="C591" i="3"/>
  <c r="D212" i="3"/>
  <c r="D551" i="3"/>
  <c r="D564" i="3"/>
  <c r="D529" i="3"/>
  <c r="D577" i="3"/>
  <c r="D590" i="3"/>
  <c r="N590" i="3"/>
  <c r="K212" i="3"/>
  <c r="K551" i="3"/>
  <c r="K564" i="3"/>
  <c r="K529" i="3"/>
  <c r="K577" i="3"/>
  <c r="K590" i="3"/>
  <c r="L212" i="3"/>
  <c r="L551" i="3"/>
  <c r="L564" i="3"/>
  <c r="L529" i="3"/>
  <c r="L577" i="3"/>
  <c r="L590" i="3"/>
  <c r="M590" i="3"/>
  <c r="J212" i="3"/>
  <c r="J551" i="3"/>
  <c r="J564" i="3"/>
  <c r="J529" i="3"/>
  <c r="J577" i="3"/>
  <c r="J590" i="3"/>
  <c r="I212" i="3"/>
  <c r="I551" i="3"/>
  <c r="I564" i="3"/>
  <c r="I529" i="3"/>
  <c r="I577" i="3"/>
  <c r="I590" i="3"/>
  <c r="H212" i="3"/>
  <c r="H551" i="3"/>
  <c r="H564" i="3"/>
  <c r="H529" i="3"/>
  <c r="H577" i="3"/>
  <c r="H590" i="3"/>
  <c r="G212" i="3"/>
  <c r="G551" i="3"/>
  <c r="G564" i="3"/>
  <c r="G529" i="3"/>
  <c r="G577" i="3"/>
  <c r="G590" i="3"/>
  <c r="E212" i="3"/>
  <c r="E551" i="3"/>
  <c r="E564" i="3"/>
  <c r="E529" i="3"/>
  <c r="E577" i="3"/>
  <c r="E590" i="3"/>
  <c r="F590" i="3"/>
  <c r="C212" i="3"/>
  <c r="C551" i="3"/>
  <c r="C564" i="3"/>
  <c r="C529" i="3"/>
  <c r="C577" i="3"/>
  <c r="C590" i="3"/>
  <c r="D211" i="3"/>
  <c r="D550" i="3"/>
  <c r="D563" i="3"/>
  <c r="D528" i="3"/>
  <c r="D576" i="3"/>
  <c r="D589" i="3"/>
  <c r="N589" i="3"/>
  <c r="K211" i="3"/>
  <c r="K550" i="3"/>
  <c r="K563" i="3"/>
  <c r="K528" i="3"/>
  <c r="K576" i="3"/>
  <c r="K589" i="3"/>
  <c r="L211" i="3"/>
  <c r="L550" i="3"/>
  <c r="L563" i="3"/>
  <c r="L528" i="3"/>
  <c r="L576" i="3"/>
  <c r="L589" i="3"/>
  <c r="M589" i="3"/>
  <c r="J211" i="3"/>
  <c r="J550" i="3"/>
  <c r="J563" i="3"/>
  <c r="J528" i="3"/>
  <c r="J576" i="3"/>
  <c r="J589" i="3"/>
  <c r="I211" i="3"/>
  <c r="I550" i="3"/>
  <c r="I563" i="3"/>
  <c r="I528" i="3"/>
  <c r="I576" i="3"/>
  <c r="I589" i="3"/>
  <c r="H211" i="3"/>
  <c r="H550" i="3"/>
  <c r="H563" i="3"/>
  <c r="H528" i="3"/>
  <c r="H576" i="3"/>
  <c r="H589" i="3"/>
  <c r="G211" i="3"/>
  <c r="G550" i="3"/>
  <c r="G563" i="3"/>
  <c r="G528" i="3"/>
  <c r="G576" i="3"/>
  <c r="G589" i="3"/>
  <c r="E211" i="3"/>
  <c r="E550" i="3"/>
  <c r="E563" i="3"/>
  <c r="E528" i="3"/>
  <c r="E576" i="3"/>
  <c r="E589" i="3"/>
  <c r="F589" i="3"/>
  <c r="C211" i="3"/>
  <c r="C550" i="3"/>
  <c r="C563" i="3"/>
  <c r="C528" i="3"/>
  <c r="C576" i="3"/>
  <c r="C589" i="3"/>
  <c r="N588" i="3"/>
  <c r="M588" i="3"/>
  <c r="F588" i="3"/>
  <c r="N587" i="3"/>
  <c r="M587" i="3"/>
  <c r="F587" i="3"/>
  <c r="N586" i="3"/>
  <c r="M586" i="3"/>
  <c r="F586" i="3"/>
  <c r="N585" i="3"/>
  <c r="M585" i="3"/>
  <c r="F585" i="3"/>
  <c r="N584" i="3"/>
  <c r="M584" i="3"/>
  <c r="F584" i="3"/>
  <c r="N583" i="3"/>
  <c r="M583" i="3"/>
  <c r="F583" i="3"/>
  <c r="N582" i="3"/>
  <c r="M582" i="3"/>
  <c r="F582" i="3"/>
  <c r="D203" i="3"/>
  <c r="D542" i="3"/>
  <c r="D555" i="3"/>
  <c r="D520" i="3"/>
  <c r="D568" i="3"/>
  <c r="D581" i="3"/>
  <c r="N581" i="3"/>
  <c r="K203" i="3"/>
  <c r="K542" i="3"/>
  <c r="K555" i="3"/>
  <c r="K520" i="3"/>
  <c r="K568" i="3"/>
  <c r="K581" i="3"/>
  <c r="L203" i="3"/>
  <c r="L542" i="3"/>
  <c r="L555" i="3"/>
  <c r="L520" i="3"/>
  <c r="L568" i="3"/>
  <c r="L581" i="3"/>
  <c r="M581" i="3"/>
  <c r="J203" i="3"/>
  <c r="J542" i="3"/>
  <c r="J555" i="3"/>
  <c r="J520" i="3"/>
  <c r="J568" i="3"/>
  <c r="J581" i="3"/>
  <c r="I203" i="3"/>
  <c r="I542" i="3"/>
  <c r="I555" i="3"/>
  <c r="I520" i="3"/>
  <c r="I568" i="3"/>
  <c r="I581" i="3"/>
  <c r="H203" i="3"/>
  <c r="H542" i="3"/>
  <c r="H555" i="3"/>
  <c r="H520" i="3"/>
  <c r="H568" i="3"/>
  <c r="H581" i="3"/>
  <c r="G203" i="3"/>
  <c r="G542" i="3"/>
  <c r="G555" i="3"/>
  <c r="G520" i="3"/>
  <c r="G568" i="3"/>
  <c r="G581" i="3"/>
  <c r="E203" i="3"/>
  <c r="E542" i="3"/>
  <c r="E555" i="3"/>
  <c r="E520" i="3"/>
  <c r="E568" i="3"/>
  <c r="E581" i="3"/>
  <c r="F581" i="3"/>
  <c r="C203" i="3"/>
  <c r="C542" i="3"/>
  <c r="C555" i="3"/>
  <c r="C520" i="3"/>
  <c r="C568" i="3"/>
  <c r="C581" i="3"/>
  <c r="N580" i="3"/>
  <c r="M580" i="3"/>
  <c r="F580" i="3"/>
  <c r="D531" i="3"/>
  <c r="N531" i="3"/>
  <c r="N579" i="3"/>
  <c r="K579" i="3"/>
  <c r="L579" i="3"/>
  <c r="M579" i="3"/>
  <c r="J579" i="3"/>
  <c r="I579" i="3"/>
  <c r="H579" i="3"/>
  <c r="G579" i="3"/>
  <c r="D579" i="3"/>
  <c r="E579" i="3"/>
  <c r="F579" i="3"/>
  <c r="C579" i="3"/>
  <c r="N530" i="3"/>
  <c r="N578" i="3"/>
  <c r="M578" i="3"/>
  <c r="F578" i="3"/>
  <c r="N529" i="3"/>
  <c r="N577" i="3"/>
  <c r="M577" i="3"/>
  <c r="F577" i="3"/>
  <c r="N528" i="3"/>
  <c r="N576" i="3"/>
  <c r="M576" i="3"/>
  <c r="F576" i="3"/>
  <c r="N527" i="3"/>
  <c r="N575" i="3"/>
  <c r="M575" i="3"/>
  <c r="F575" i="3"/>
  <c r="N526" i="3"/>
  <c r="N574" i="3"/>
  <c r="M574" i="3"/>
  <c r="F574" i="3"/>
  <c r="N525" i="3"/>
  <c r="N573" i="3"/>
  <c r="M573" i="3"/>
  <c r="F573" i="3"/>
  <c r="N524" i="3"/>
  <c r="N572" i="3"/>
  <c r="M572" i="3"/>
  <c r="F572" i="3"/>
  <c r="N523" i="3"/>
  <c r="N571" i="3"/>
  <c r="M571" i="3"/>
  <c r="F571" i="3"/>
  <c r="N522" i="3"/>
  <c r="N570" i="3"/>
  <c r="M570" i="3"/>
  <c r="F570" i="3"/>
  <c r="N521" i="3"/>
  <c r="N569" i="3"/>
  <c r="M569" i="3"/>
  <c r="F569" i="3"/>
  <c r="N520" i="3"/>
  <c r="N568" i="3"/>
  <c r="M568" i="3"/>
  <c r="F568" i="3"/>
  <c r="N519" i="3"/>
  <c r="N567" i="3"/>
  <c r="M567" i="3"/>
  <c r="F567" i="3"/>
  <c r="N406" i="3"/>
  <c r="N566" i="3"/>
  <c r="K566" i="3"/>
  <c r="L566" i="3"/>
  <c r="M566" i="3"/>
  <c r="J566" i="3"/>
  <c r="I566" i="3"/>
  <c r="H566" i="3"/>
  <c r="G566" i="3"/>
  <c r="D566" i="3"/>
  <c r="E566" i="3"/>
  <c r="F566" i="3"/>
  <c r="C566" i="3"/>
  <c r="N405" i="3"/>
  <c r="N565" i="3"/>
  <c r="M565" i="3"/>
  <c r="F565" i="3"/>
  <c r="N404" i="3"/>
  <c r="N564" i="3"/>
  <c r="M564" i="3"/>
  <c r="F564" i="3"/>
  <c r="N403" i="3"/>
  <c r="N563" i="3"/>
  <c r="M563" i="3"/>
  <c r="F563" i="3"/>
  <c r="N402" i="3"/>
  <c r="N562" i="3"/>
  <c r="M562" i="3"/>
  <c r="F562" i="3"/>
  <c r="N401" i="3"/>
  <c r="N561" i="3"/>
  <c r="M561" i="3"/>
  <c r="F561" i="3"/>
  <c r="N400" i="3"/>
  <c r="N560" i="3"/>
  <c r="M560" i="3"/>
  <c r="F560" i="3"/>
  <c r="N399" i="3"/>
  <c r="N559" i="3"/>
  <c r="M559" i="3"/>
  <c r="F559" i="3"/>
  <c r="N398" i="3"/>
  <c r="N558" i="3"/>
  <c r="M558" i="3"/>
  <c r="F558" i="3"/>
  <c r="N397" i="3"/>
  <c r="N557" i="3"/>
  <c r="M557" i="3"/>
  <c r="F557" i="3"/>
  <c r="N396" i="3"/>
  <c r="N556" i="3"/>
  <c r="M556" i="3"/>
  <c r="F556" i="3"/>
  <c r="N395" i="3"/>
  <c r="N555" i="3"/>
  <c r="M555" i="3"/>
  <c r="F555" i="3"/>
  <c r="N394" i="3"/>
  <c r="N554" i="3"/>
  <c r="M554" i="3"/>
  <c r="F554" i="3"/>
  <c r="D214" i="3"/>
  <c r="N214" i="3"/>
  <c r="N553" i="3"/>
  <c r="K553" i="3"/>
  <c r="L553" i="3"/>
  <c r="M553" i="3"/>
  <c r="J553" i="3"/>
  <c r="I553" i="3"/>
  <c r="H553" i="3"/>
  <c r="G553" i="3"/>
  <c r="D553" i="3"/>
  <c r="E553" i="3"/>
  <c r="F553" i="3"/>
  <c r="C553" i="3"/>
  <c r="N213" i="3"/>
  <c r="N552" i="3"/>
  <c r="M552" i="3"/>
  <c r="F552" i="3"/>
  <c r="N212" i="3"/>
  <c r="N551" i="3"/>
  <c r="M551" i="3"/>
  <c r="F551" i="3"/>
  <c r="N211" i="3"/>
  <c r="N550" i="3"/>
  <c r="M550" i="3"/>
  <c r="F550" i="3"/>
  <c r="N210" i="3"/>
  <c r="N549" i="3"/>
  <c r="M549" i="3"/>
  <c r="F549" i="3"/>
  <c r="N209" i="3"/>
  <c r="N548" i="3"/>
  <c r="M548" i="3"/>
  <c r="F548" i="3"/>
  <c r="N208" i="3"/>
  <c r="N547" i="3"/>
  <c r="M547" i="3"/>
  <c r="F547" i="3"/>
  <c r="N207" i="3"/>
  <c r="N546" i="3"/>
  <c r="M546" i="3"/>
  <c r="F546" i="3"/>
  <c r="N206" i="3"/>
  <c r="N545" i="3"/>
  <c r="M545" i="3"/>
  <c r="F545" i="3"/>
  <c r="N205" i="3"/>
  <c r="N544" i="3"/>
  <c r="M544" i="3"/>
  <c r="F544" i="3"/>
  <c r="N204" i="3"/>
  <c r="N543" i="3"/>
  <c r="M543" i="3"/>
  <c r="F543" i="3"/>
  <c r="N203" i="3"/>
  <c r="N542" i="3"/>
  <c r="M542" i="3"/>
  <c r="F542" i="3"/>
  <c r="N202" i="3"/>
  <c r="N541" i="3"/>
  <c r="M541" i="3"/>
  <c r="F541" i="3"/>
  <c r="A537" i="3"/>
  <c r="K531" i="3"/>
  <c r="L531" i="3"/>
  <c r="M531" i="3"/>
  <c r="J531" i="3"/>
  <c r="I531" i="3"/>
  <c r="H531" i="3"/>
  <c r="G531" i="3"/>
  <c r="E531" i="3"/>
  <c r="F531" i="3"/>
  <c r="C531" i="3"/>
  <c r="M530" i="3"/>
  <c r="F530" i="3"/>
  <c r="M529" i="3"/>
  <c r="F529" i="3"/>
  <c r="M528" i="3"/>
  <c r="F528" i="3"/>
  <c r="M527" i="3"/>
  <c r="F527" i="3"/>
  <c r="M526" i="3"/>
  <c r="F526" i="3"/>
  <c r="M525" i="3"/>
  <c r="F525" i="3"/>
  <c r="M524" i="3"/>
  <c r="F524" i="3"/>
  <c r="M523" i="3"/>
  <c r="F523" i="3"/>
  <c r="M522" i="3"/>
  <c r="F522" i="3"/>
  <c r="M521" i="3"/>
  <c r="F521" i="3"/>
  <c r="M520" i="3"/>
  <c r="F520" i="3"/>
  <c r="M519" i="3"/>
  <c r="F519" i="3"/>
  <c r="D518" i="3"/>
  <c r="N518" i="3"/>
  <c r="K518" i="3"/>
  <c r="L518" i="3"/>
  <c r="M518" i="3"/>
  <c r="J518" i="3"/>
  <c r="I518" i="3"/>
  <c r="H518" i="3"/>
  <c r="G518" i="3"/>
  <c r="E518" i="3"/>
  <c r="F518" i="3"/>
  <c r="C518" i="3"/>
  <c r="N513" i="3"/>
  <c r="M513" i="3"/>
  <c r="F513" i="3"/>
  <c r="N512" i="3"/>
  <c r="M512" i="3"/>
  <c r="N511" i="3"/>
  <c r="M511" i="3"/>
  <c r="F511" i="3"/>
  <c r="N509" i="3"/>
  <c r="F509" i="3"/>
  <c r="N507" i="3"/>
  <c r="M507" i="3"/>
  <c r="F507" i="3"/>
  <c r="N506" i="3"/>
  <c r="M506" i="3"/>
  <c r="F506" i="3"/>
  <c r="D505" i="3"/>
  <c r="N505" i="3"/>
  <c r="K505" i="3"/>
  <c r="L505" i="3"/>
  <c r="M505" i="3"/>
  <c r="J505" i="3"/>
  <c r="I505" i="3"/>
  <c r="H505" i="3"/>
  <c r="G505" i="3"/>
  <c r="E505" i="3"/>
  <c r="F505" i="3"/>
  <c r="C505" i="3"/>
  <c r="N502" i="3"/>
  <c r="N501" i="3"/>
  <c r="N500" i="3"/>
  <c r="F500" i="3"/>
  <c r="N498" i="3"/>
  <c r="F498" i="3"/>
  <c r="N496" i="3"/>
  <c r="F496" i="3"/>
  <c r="N495" i="3"/>
  <c r="F495" i="3"/>
  <c r="N494" i="3"/>
  <c r="M494" i="3"/>
  <c r="F494" i="3"/>
  <c r="N493" i="3"/>
  <c r="M493" i="3"/>
  <c r="F493" i="3"/>
  <c r="D492" i="3"/>
  <c r="N492" i="3"/>
  <c r="K492" i="3"/>
  <c r="L492" i="3"/>
  <c r="M492" i="3"/>
  <c r="J492" i="3"/>
  <c r="I492" i="3"/>
  <c r="H492" i="3"/>
  <c r="G492" i="3"/>
  <c r="E492" i="3"/>
  <c r="F492" i="3"/>
  <c r="C492" i="3"/>
  <c r="N490" i="3"/>
  <c r="F490" i="3"/>
  <c r="N488" i="3"/>
  <c r="F488" i="3"/>
  <c r="N487" i="3"/>
  <c r="M487" i="3"/>
  <c r="F487" i="3"/>
  <c r="N486" i="3"/>
  <c r="N485" i="3"/>
  <c r="M485" i="3"/>
  <c r="F485" i="3"/>
  <c r="N484" i="3"/>
  <c r="M484" i="3"/>
  <c r="F484" i="3"/>
  <c r="N483" i="3"/>
  <c r="M483" i="3"/>
  <c r="F483" i="3"/>
  <c r="N482" i="3"/>
  <c r="F482" i="3"/>
  <c r="N481" i="3"/>
  <c r="M481" i="3"/>
  <c r="F481" i="3"/>
  <c r="N480" i="3"/>
  <c r="M480" i="3"/>
  <c r="F480" i="3"/>
  <c r="D479" i="3"/>
  <c r="N479" i="3"/>
  <c r="K479" i="3"/>
  <c r="L479" i="3"/>
  <c r="M479" i="3"/>
  <c r="J479" i="3"/>
  <c r="I479" i="3"/>
  <c r="H479" i="3"/>
  <c r="G479" i="3"/>
  <c r="E479" i="3"/>
  <c r="F479" i="3"/>
  <c r="C479" i="3"/>
  <c r="N477" i="3"/>
  <c r="N475" i="3"/>
  <c r="M475" i="3"/>
  <c r="N474" i="3"/>
  <c r="M474" i="3"/>
  <c r="F474" i="3"/>
  <c r="N472" i="3"/>
  <c r="F472" i="3"/>
  <c r="N471" i="3"/>
  <c r="N470" i="3"/>
  <c r="M470" i="3"/>
  <c r="F470" i="3"/>
  <c r="N468" i="3"/>
  <c r="M468" i="3"/>
  <c r="F468" i="3"/>
  <c r="N467" i="3"/>
  <c r="M467" i="3"/>
  <c r="F467" i="3"/>
  <c r="D466" i="3"/>
  <c r="N466" i="3"/>
  <c r="K466" i="3"/>
  <c r="L466" i="3"/>
  <c r="M466" i="3"/>
  <c r="J466" i="3"/>
  <c r="I466" i="3"/>
  <c r="H466" i="3"/>
  <c r="G466" i="3"/>
  <c r="E466" i="3"/>
  <c r="F466" i="3"/>
  <c r="C466" i="3"/>
  <c r="M465" i="3"/>
  <c r="N463" i="3"/>
  <c r="F463" i="3"/>
  <c r="N462" i="3"/>
  <c r="M462" i="3"/>
  <c r="F462" i="3"/>
  <c r="N461" i="3"/>
  <c r="M461" i="3"/>
  <c r="F461" i="3"/>
  <c r="N460" i="3"/>
  <c r="M460" i="3"/>
  <c r="F460" i="3"/>
  <c r="N459" i="3"/>
  <c r="M459" i="3"/>
  <c r="F459" i="3"/>
  <c r="N457" i="3"/>
  <c r="M457" i="3"/>
  <c r="F457" i="3"/>
  <c r="N456" i="3"/>
  <c r="F456" i="3"/>
  <c r="N455" i="3"/>
  <c r="M455" i="3"/>
  <c r="F455" i="3"/>
  <c r="N454" i="3"/>
  <c r="M454" i="3"/>
  <c r="F454" i="3"/>
  <c r="D453" i="3"/>
  <c r="N453" i="3"/>
  <c r="K453" i="3"/>
  <c r="L453" i="3"/>
  <c r="M453" i="3"/>
  <c r="J453" i="3"/>
  <c r="I453" i="3"/>
  <c r="H453" i="3"/>
  <c r="G453" i="3"/>
  <c r="E453" i="3"/>
  <c r="F453" i="3"/>
  <c r="C453" i="3"/>
  <c r="N448" i="3"/>
  <c r="M448" i="3"/>
  <c r="F448" i="3"/>
  <c r="N446" i="3"/>
  <c r="F446" i="3"/>
  <c r="N445" i="3"/>
  <c r="N444" i="3"/>
  <c r="M444" i="3"/>
  <c r="F444" i="3"/>
  <c r="N443" i="3"/>
  <c r="M443" i="3"/>
  <c r="F443" i="3"/>
  <c r="N442" i="3"/>
  <c r="M442" i="3"/>
  <c r="F442" i="3"/>
  <c r="N441" i="3"/>
  <c r="M441" i="3"/>
  <c r="F441" i="3"/>
  <c r="D440" i="3"/>
  <c r="N440" i="3"/>
  <c r="K440" i="3"/>
  <c r="L440" i="3"/>
  <c r="M440" i="3"/>
  <c r="J440" i="3"/>
  <c r="I440" i="3"/>
  <c r="H440" i="3"/>
  <c r="G440" i="3"/>
  <c r="E440" i="3"/>
  <c r="F440" i="3"/>
  <c r="C440" i="3"/>
  <c r="N435" i="3"/>
  <c r="M435" i="3"/>
  <c r="F435" i="3"/>
  <c r="N434" i="3"/>
  <c r="F434" i="3"/>
  <c r="N433" i="3"/>
  <c r="M433" i="3"/>
  <c r="F433" i="3"/>
  <c r="N431" i="3"/>
  <c r="F431" i="3"/>
  <c r="N430" i="3"/>
  <c r="M430" i="3"/>
  <c r="F430" i="3"/>
  <c r="N429" i="3"/>
  <c r="M429" i="3"/>
  <c r="F429" i="3"/>
  <c r="N428" i="3"/>
  <c r="M428" i="3"/>
  <c r="F428" i="3"/>
  <c r="D427" i="3"/>
  <c r="N427" i="3"/>
  <c r="K427" i="3"/>
  <c r="L427" i="3"/>
  <c r="M427" i="3"/>
  <c r="J427" i="3"/>
  <c r="I427" i="3"/>
  <c r="H427" i="3"/>
  <c r="G427" i="3"/>
  <c r="E427" i="3"/>
  <c r="F427" i="3"/>
  <c r="C427" i="3"/>
  <c r="N426" i="3"/>
  <c r="N425" i="3"/>
  <c r="F425" i="3"/>
  <c r="N423" i="3"/>
  <c r="F423" i="3"/>
  <c r="N422" i="3"/>
  <c r="M422" i="3"/>
  <c r="F422" i="3"/>
  <c r="N421" i="3"/>
  <c r="M421" i="3"/>
  <c r="F421" i="3"/>
  <c r="N420" i="3"/>
  <c r="M420" i="3"/>
  <c r="F420" i="3"/>
  <c r="N419" i="3"/>
  <c r="M419" i="3"/>
  <c r="F419" i="3"/>
  <c r="N418" i="3"/>
  <c r="M418" i="3"/>
  <c r="F418" i="3"/>
  <c r="N417" i="3"/>
  <c r="M417" i="3"/>
  <c r="F417" i="3"/>
  <c r="N416" i="3"/>
  <c r="M416" i="3"/>
  <c r="F416" i="3"/>
  <c r="N415" i="3"/>
  <c r="M415" i="3"/>
  <c r="F415" i="3"/>
  <c r="A411" i="3"/>
  <c r="K406" i="3"/>
  <c r="L406" i="3"/>
  <c r="M406" i="3"/>
  <c r="J406" i="3"/>
  <c r="I406" i="3"/>
  <c r="H406" i="3"/>
  <c r="G406" i="3"/>
  <c r="E406" i="3"/>
  <c r="F406" i="3"/>
  <c r="C406" i="3"/>
  <c r="M405" i="3"/>
  <c r="F405" i="3"/>
  <c r="M404" i="3"/>
  <c r="F404" i="3"/>
  <c r="M403" i="3"/>
  <c r="F403" i="3"/>
  <c r="M402" i="3"/>
  <c r="F402" i="3"/>
  <c r="M401" i="3"/>
  <c r="F401" i="3"/>
  <c r="M400" i="3"/>
  <c r="F400" i="3"/>
  <c r="M399" i="3"/>
  <c r="F399" i="3"/>
  <c r="M398" i="3"/>
  <c r="F398" i="3"/>
  <c r="M397" i="3"/>
  <c r="F397" i="3"/>
  <c r="M396" i="3"/>
  <c r="F396" i="3"/>
  <c r="M395" i="3"/>
  <c r="F395" i="3"/>
  <c r="M394" i="3"/>
  <c r="F394" i="3"/>
  <c r="D380" i="3"/>
  <c r="N380" i="3"/>
  <c r="K380" i="3"/>
  <c r="L380" i="3"/>
  <c r="M380" i="3"/>
  <c r="J380" i="3"/>
  <c r="I380" i="3"/>
  <c r="H380" i="3"/>
  <c r="G380" i="3"/>
  <c r="E380" i="3"/>
  <c r="F380" i="3"/>
  <c r="C380" i="3"/>
  <c r="N374" i="3"/>
  <c r="M374" i="3"/>
  <c r="F374" i="3"/>
  <c r="D367" i="3"/>
  <c r="N367" i="3"/>
  <c r="K367" i="3"/>
  <c r="L367" i="3"/>
  <c r="M367" i="3"/>
  <c r="J367" i="3"/>
  <c r="I367" i="3"/>
  <c r="H367" i="3"/>
  <c r="G367" i="3"/>
  <c r="E367" i="3"/>
  <c r="F367" i="3"/>
  <c r="C367" i="3"/>
  <c r="N363" i="3"/>
  <c r="M363" i="3"/>
  <c r="F363" i="3"/>
  <c r="N362" i="3"/>
  <c r="M362" i="3"/>
  <c r="F362" i="3"/>
  <c r="N361" i="3"/>
  <c r="M361" i="3"/>
  <c r="F361" i="3"/>
  <c r="N360" i="3"/>
  <c r="M360" i="3"/>
  <c r="F360" i="3"/>
  <c r="N358" i="3"/>
  <c r="F358" i="3"/>
  <c r="N357" i="3"/>
  <c r="F357" i="3"/>
  <c r="N356" i="3"/>
  <c r="M356" i="3"/>
  <c r="F356" i="3"/>
  <c r="N355" i="3"/>
  <c r="M355" i="3"/>
  <c r="F355" i="3"/>
  <c r="D354" i="3"/>
  <c r="N354" i="3"/>
  <c r="K354" i="3"/>
  <c r="L354" i="3"/>
  <c r="M354" i="3"/>
  <c r="J354" i="3"/>
  <c r="I354" i="3"/>
  <c r="H354" i="3"/>
  <c r="G354" i="3"/>
  <c r="E354" i="3"/>
  <c r="F354" i="3"/>
  <c r="C354" i="3"/>
  <c r="N350" i="3"/>
  <c r="F350" i="3"/>
  <c r="N349" i="3"/>
  <c r="M349" i="3"/>
  <c r="F349" i="3"/>
  <c r="N347" i="3"/>
  <c r="F347" i="3"/>
  <c r="N345" i="3"/>
  <c r="F345" i="3"/>
  <c r="N344" i="3"/>
  <c r="F344" i="3"/>
  <c r="N343" i="3"/>
  <c r="M343" i="3"/>
  <c r="F343" i="3"/>
  <c r="N342" i="3"/>
  <c r="M342" i="3"/>
  <c r="F342" i="3"/>
  <c r="D341" i="3"/>
  <c r="N341" i="3"/>
  <c r="K341" i="3"/>
  <c r="L341" i="3"/>
  <c r="M341" i="3"/>
  <c r="J341" i="3"/>
  <c r="I341" i="3"/>
  <c r="H341" i="3"/>
  <c r="G341" i="3"/>
  <c r="E341" i="3"/>
  <c r="F341" i="3"/>
  <c r="C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N328" i="3"/>
  <c r="K328" i="3"/>
  <c r="L328" i="3"/>
  <c r="M328" i="3"/>
  <c r="J328" i="3"/>
  <c r="I328" i="3"/>
  <c r="H328" i="3"/>
  <c r="G328" i="3"/>
  <c r="E328" i="3"/>
  <c r="F328" i="3"/>
  <c r="C328" i="3"/>
  <c r="N324" i="3"/>
  <c r="F324" i="3"/>
  <c r="N323" i="3"/>
  <c r="M323" i="3"/>
  <c r="F323" i="3"/>
  <c r="N322" i="3"/>
  <c r="N321" i="3"/>
  <c r="F321" i="3"/>
  <c r="N319" i="3"/>
  <c r="M319" i="3"/>
  <c r="F319" i="3"/>
  <c r="N318" i="3"/>
  <c r="F318" i="3"/>
  <c r="N317" i="3"/>
  <c r="M317" i="3"/>
  <c r="F317" i="3"/>
  <c r="N316" i="3"/>
  <c r="M316" i="3"/>
  <c r="F316" i="3"/>
  <c r="D315" i="3"/>
  <c r="N315" i="3"/>
  <c r="K315" i="3"/>
  <c r="L315" i="3"/>
  <c r="M315" i="3"/>
  <c r="J315" i="3"/>
  <c r="I315" i="3"/>
  <c r="H315" i="3"/>
  <c r="G315" i="3"/>
  <c r="E315" i="3"/>
  <c r="F315" i="3"/>
  <c r="C315" i="3"/>
  <c r="N310" i="3"/>
  <c r="N308" i="3"/>
  <c r="N304" i="3"/>
  <c r="M304" i="3"/>
  <c r="F304" i="3"/>
  <c r="N303" i="3"/>
  <c r="M303" i="3"/>
  <c r="F303" i="3"/>
  <c r="D302" i="3"/>
  <c r="N302" i="3"/>
  <c r="K302" i="3"/>
  <c r="L302" i="3"/>
  <c r="M302" i="3"/>
  <c r="J302" i="3"/>
  <c r="I302" i="3"/>
  <c r="H302" i="3"/>
  <c r="G302" i="3"/>
  <c r="E302" i="3"/>
  <c r="F302" i="3"/>
  <c r="C302" i="3"/>
  <c r="N298" i="3"/>
  <c r="N297" i="3"/>
  <c r="M297" i="3"/>
  <c r="F297" i="3"/>
  <c r="N295" i="3"/>
  <c r="F295" i="3"/>
  <c r="N294" i="3"/>
  <c r="F294" i="3"/>
  <c r="N293" i="3"/>
  <c r="F293" i="3"/>
  <c r="N292" i="3"/>
  <c r="M292" i="3"/>
  <c r="F292" i="3"/>
  <c r="N291" i="3"/>
  <c r="M291" i="3"/>
  <c r="F291" i="3"/>
  <c r="N290" i="3"/>
  <c r="M290" i="3"/>
  <c r="F290" i="3"/>
  <c r="D289" i="3"/>
  <c r="N289" i="3"/>
  <c r="K289" i="3"/>
  <c r="L289" i="3"/>
  <c r="M289" i="3"/>
  <c r="J289" i="3"/>
  <c r="I289" i="3"/>
  <c r="H289" i="3"/>
  <c r="G289" i="3"/>
  <c r="E289" i="3"/>
  <c r="F289" i="3"/>
  <c r="C289" i="3"/>
  <c r="N284" i="3"/>
  <c r="M284" i="3"/>
  <c r="F284" i="3"/>
  <c r="N282" i="3"/>
  <c r="F282" i="3"/>
  <c r="N280" i="3"/>
  <c r="N278" i="3"/>
  <c r="M278" i="3"/>
  <c r="F278" i="3"/>
  <c r="N277" i="3"/>
  <c r="M277" i="3"/>
  <c r="F277" i="3"/>
  <c r="D276" i="3"/>
  <c r="N276" i="3"/>
  <c r="K276" i="3"/>
  <c r="L276" i="3"/>
  <c r="M276" i="3"/>
  <c r="J276" i="3"/>
  <c r="I276" i="3"/>
  <c r="H276" i="3"/>
  <c r="G276" i="3"/>
  <c r="E276" i="3"/>
  <c r="F276" i="3"/>
  <c r="C276" i="3"/>
  <c r="N275" i="3"/>
  <c r="N272" i="3"/>
  <c r="N271" i="3"/>
  <c r="M271" i="3"/>
  <c r="F271" i="3"/>
  <c r="N270" i="3"/>
  <c r="M270" i="3"/>
  <c r="F270" i="3"/>
  <c r="N269" i="3"/>
  <c r="M269" i="3"/>
  <c r="F269" i="3"/>
  <c r="N268" i="3"/>
  <c r="N267" i="3"/>
  <c r="F267" i="3"/>
  <c r="N266" i="3"/>
  <c r="F266" i="3"/>
  <c r="N265" i="3"/>
  <c r="M265" i="3"/>
  <c r="F265" i="3"/>
  <c r="N264" i="3"/>
  <c r="M264" i="3"/>
  <c r="F264" i="3"/>
  <c r="D263" i="3"/>
  <c r="N263" i="3"/>
  <c r="K263" i="3"/>
  <c r="L263" i="3"/>
  <c r="M263" i="3"/>
  <c r="J263" i="3"/>
  <c r="I263" i="3"/>
  <c r="H263" i="3"/>
  <c r="G263" i="3"/>
  <c r="E263" i="3"/>
  <c r="F263" i="3"/>
  <c r="C263" i="3"/>
  <c r="N258" i="3"/>
  <c r="M258" i="3"/>
  <c r="F258" i="3"/>
  <c r="N256" i="3"/>
  <c r="M256" i="3"/>
  <c r="F256" i="3"/>
  <c r="N254" i="3"/>
  <c r="M254" i="3"/>
  <c r="F254" i="3"/>
  <c r="N253" i="3"/>
  <c r="F253" i="3"/>
  <c r="N252" i="3"/>
  <c r="M252" i="3"/>
  <c r="F252" i="3"/>
  <c r="N251" i="3"/>
  <c r="M251" i="3"/>
  <c r="F251" i="3"/>
  <c r="D250" i="3"/>
  <c r="N250" i="3"/>
  <c r="K250" i="3"/>
  <c r="L250" i="3"/>
  <c r="M250" i="3"/>
  <c r="J250" i="3"/>
  <c r="I250" i="3"/>
  <c r="H250" i="3"/>
  <c r="G250" i="3"/>
  <c r="E250" i="3"/>
  <c r="F250" i="3"/>
  <c r="C250" i="3"/>
  <c r="N245" i="3"/>
  <c r="M245" i="3"/>
  <c r="F245" i="3"/>
  <c r="N244" i="3"/>
  <c r="N243" i="3"/>
  <c r="M243" i="3"/>
  <c r="F243" i="3"/>
  <c r="N241" i="3"/>
  <c r="F241" i="3"/>
  <c r="N240" i="3"/>
  <c r="F240" i="3"/>
  <c r="N239" i="3"/>
  <c r="M239" i="3"/>
  <c r="F239" i="3"/>
  <c r="N238" i="3"/>
  <c r="M238" i="3"/>
  <c r="F238" i="3"/>
  <c r="D237" i="3"/>
  <c r="N237" i="3"/>
  <c r="K237" i="3"/>
  <c r="L237" i="3"/>
  <c r="M237" i="3"/>
  <c r="J237" i="3"/>
  <c r="I237" i="3"/>
  <c r="H237" i="3"/>
  <c r="G237" i="3"/>
  <c r="E237" i="3"/>
  <c r="F237" i="3"/>
  <c r="C237" i="3"/>
  <c r="N236" i="3"/>
  <c r="N233" i="3"/>
  <c r="N232" i="3"/>
  <c r="M232" i="3"/>
  <c r="F232" i="3"/>
  <c r="N231" i="3"/>
  <c r="M231" i="3"/>
  <c r="F231" i="3"/>
  <c r="N230" i="3"/>
  <c r="M230" i="3"/>
  <c r="F230" i="3"/>
  <c r="N229" i="3"/>
  <c r="M229" i="3"/>
  <c r="F229" i="3"/>
  <c r="N228" i="3"/>
  <c r="M228" i="3"/>
  <c r="F228" i="3"/>
  <c r="N227" i="3"/>
  <c r="M227" i="3"/>
  <c r="F227" i="3"/>
  <c r="N226" i="3"/>
  <c r="M226" i="3"/>
  <c r="F226" i="3"/>
  <c r="N225" i="3"/>
  <c r="M225" i="3"/>
  <c r="F225" i="3"/>
  <c r="A221" i="3"/>
  <c r="K214" i="3"/>
  <c r="L214" i="3"/>
  <c r="M214" i="3"/>
  <c r="J214" i="3"/>
  <c r="I214" i="3"/>
  <c r="H214" i="3"/>
  <c r="G214" i="3"/>
  <c r="E214" i="3"/>
  <c r="F214" i="3"/>
  <c r="C214" i="3"/>
  <c r="M213" i="3"/>
  <c r="F213" i="3"/>
  <c r="M212" i="3"/>
  <c r="F212" i="3"/>
  <c r="M211" i="3"/>
  <c r="F211" i="3"/>
  <c r="M210" i="3"/>
  <c r="F210" i="3"/>
  <c r="M209" i="3"/>
  <c r="F209" i="3"/>
  <c r="M208" i="3"/>
  <c r="F208" i="3"/>
  <c r="M207" i="3"/>
  <c r="F207" i="3"/>
  <c r="M206" i="3"/>
  <c r="F206" i="3"/>
  <c r="M205" i="3"/>
  <c r="F205" i="3"/>
  <c r="M204" i="3"/>
  <c r="F204" i="3"/>
  <c r="M203" i="3"/>
  <c r="F203" i="3"/>
  <c r="M202" i="3"/>
  <c r="F202" i="3"/>
  <c r="D201" i="3"/>
  <c r="N201" i="3"/>
  <c r="K201" i="3"/>
  <c r="L201" i="3"/>
  <c r="M201" i="3"/>
  <c r="J201" i="3"/>
  <c r="I201" i="3"/>
  <c r="H201" i="3"/>
  <c r="G201" i="3"/>
  <c r="E201" i="3"/>
  <c r="F201" i="3"/>
  <c r="C201" i="3"/>
  <c r="N196" i="3"/>
  <c r="F196" i="3"/>
  <c r="N194" i="3"/>
  <c r="F194" i="3"/>
  <c r="N190" i="3"/>
  <c r="M190" i="3"/>
  <c r="F190" i="3"/>
  <c r="N189" i="3"/>
  <c r="M189" i="3"/>
  <c r="F189" i="3"/>
  <c r="D188" i="3"/>
  <c r="N188" i="3"/>
  <c r="K188" i="3"/>
  <c r="L188" i="3"/>
  <c r="M188" i="3"/>
  <c r="J188" i="3"/>
  <c r="I188" i="3"/>
  <c r="H188" i="3"/>
  <c r="G188" i="3"/>
  <c r="E188" i="3"/>
  <c r="F188" i="3"/>
  <c r="C188" i="3"/>
  <c r="N183" i="3"/>
  <c r="F183" i="3"/>
  <c r="N182" i="3"/>
  <c r="M182" i="3"/>
  <c r="F182" i="3"/>
  <c r="N181" i="3"/>
  <c r="M181" i="3"/>
  <c r="F181" i="3"/>
  <c r="N179" i="3"/>
  <c r="F179" i="3"/>
  <c r="N178" i="3"/>
  <c r="M178" i="3"/>
  <c r="F178" i="3"/>
  <c r="N177" i="3"/>
  <c r="M177" i="3"/>
  <c r="F177" i="3"/>
  <c r="N176" i="3"/>
  <c r="M176" i="3"/>
  <c r="F176" i="3"/>
  <c r="D175" i="3"/>
  <c r="N175" i="3"/>
  <c r="K175" i="3"/>
  <c r="L175" i="3"/>
  <c r="M175" i="3"/>
  <c r="J175" i="3"/>
  <c r="I175" i="3"/>
  <c r="H175" i="3"/>
  <c r="G175" i="3"/>
  <c r="E175" i="3"/>
  <c r="F175" i="3"/>
  <c r="C175" i="3"/>
  <c r="N171" i="3"/>
  <c r="F171" i="3"/>
  <c r="N170" i="3"/>
  <c r="M170" i="3"/>
  <c r="F170" i="3"/>
  <c r="N168" i="3"/>
  <c r="F168" i="3"/>
  <c r="N167" i="3"/>
  <c r="M167" i="3"/>
  <c r="F167" i="3"/>
  <c r="N166" i="3"/>
  <c r="F166" i="3"/>
  <c r="N165" i="3"/>
  <c r="F165" i="3"/>
  <c r="N164" i="3"/>
  <c r="M164" i="3"/>
  <c r="F164" i="3"/>
  <c r="N163" i="3"/>
  <c r="M163" i="3"/>
  <c r="F163" i="3"/>
  <c r="D162" i="3"/>
  <c r="N162" i="3"/>
  <c r="K162" i="3"/>
  <c r="L162" i="3"/>
  <c r="M162" i="3"/>
  <c r="J162" i="3"/>
  <c r="I162" i="3"/>
  <c r="H162" i="3"/>
  <c r="G162" i="3"/>
  <c r="E162" i="3"/>
  <c r="F162" i="3"/>
  <c r="C162" i="3"/>
  <c r="N158" i="3"/>
  <c r="F158" i="3"/>
  <c r="N157" i="3"/>
  <c r="M157" i="3"/>
  <c r="F157" i="3"/>
  <c r="N155" i="3"/>
  <c r="F155" i="3"/>
  <c r="N154" i="3"/>
  <c r="F154" i="3"/>
  <c r="N153" i="3"/>
  <c r="M153" i="3"/>
  <c r="F153" i="3"/>
  <c r="N152" i="3"/>
  <c r="F152" i="3"/>
  <c r="N151" i="3"/>
  <c r="M151" i="3"/>
  <c r="F151" i="3"/>
  <c r="N150" i="3"/>
  <c r="M150" i="3"/>
  <c r="F150" i="3"/>
  <c r="D149" i="3"/>
  <c r="N149" i="3"/>
  <c r="K149" i="3"/>
  <c r="L149" i="3"/>
  <c r="M149" i="3"/>
  <c r="J149" i="3"/>
  <c r="I149" i="3"/>
  <c r="H149" i="3"/>
  <c r="G149" i="3"/>
  <c r="E149" i="3"/>
  <c r="F149" i="3"/>
  <c r="C149" i="3"/>
  <c r="N144" i="3"/>
  <c r="N142" i="3"/>
  <c r="N141" i="3"/>
  <c r="N139" i="3"/>
  <c r="N138" i="3"/>
  <c r="M138" i="3"/>
  <c r="F138" i="3"/>
  <c r="N137" i="3"/>
  <c r="M137" i="3"/>
  <c r="F137" i="3"/>
  <c r="D136" i="3"/>
  <c r="N136" i="3"/>
  <c r="K136" i="3"/>
  <c r="L136" i="3"/>
  <c r="M136" i="3"/>
  <c r="J136" i="3"/>
  <c r="I136" i="3"/>
  <c r="H136" i="3"/>
  <c r="G136" i="3"/>
  <c r="E136" i="3"/>
  <c r="F136" i="3"/>
  <c r="C136" i="3"/>
  <c r="N134" i="3"/>
  <c r="N132" i="3"/>
  <c r="F132" i="3"/>
  <c r="N131" i="3"/>
  <c r="M131" i="3"/>
  <c r="F131" i="3"/>
  <c r="N129" i="3"/>
  <c r="M129" i="3"/>
  <c r="F129" i="3"/>
  <c r="N128" i="3"/>
  <c r="F128" i="3"/>
  <c r="N127" i="3"/>
  <c r="M127" i="3"/>
  <c r="F127" i="3"/>
  <c r="N126" i="3"/>
  <c r="F126" i="3"/>
  <c r="N125" i="3"/>
  <c r="M125" i="3"/>
  <c r="F125" i="3"/>
  <c r="N124" i="3"/>
  <c r="M124" i="3"/>
  <c r="F124" i="3"/>
  <c r="D123" i="3"/>
  <c r="N123" i="3"/>
  <c r="K123" i="3"/>
  <c r="L123" i="3"/>
  <c r="M123" i="3"/>
  <c r="J123" i="3"/>
  <c r="I123" i="3"/>
  <c r="H123" i="3"/>
  <c r="G123" i="3"/>
  <c r="E123" i="3"/>
  <c r="F123" i="3"/>
  <c r="C123" i="3"/>
  <c r="N118" i="3"/>
  <c r="M118" i="3"/>
  <c r="F118" i="3"/>
  <c r="N116" i="3"/>
  <c r="M116" i="3"/>
  <c r="F116" i="3"/>
  <c r="N115" i="3"/>
  <c r="F115" i="3"/>
  <c r="N114" i="3"/>
  <c r="F114" i="3"/>
  <c r="N113" i="3"/>
  <c r="F113" i="3"/>
  <c r="N112" i="3"/>
  <c r="M112" i="3"/>
  <c r="F112" i="3"/>
  <c r="N111" i="3"/>
  <c r="M111" i="3"/>
  <c r="F111" i="3"/>
  <c r="D110" i="3"/>
  <c r="N110" i="3"/>
  <c r="K110" i="3"/>
  <c r="L110" i="3"/>
  <c r="M110" i="3"/>
  <c r="J110" i="3"/>
  <c r="I110" i="3"/>
  <c r="H110" i="3"/>
  <c r="G110" i="3"/>
  <c r="E110" i="3"/>
  <c r="F110" i="3"/>
  <c r="C110" i="3"/>
  <c r="N105" i="3"/>
  <c r="N103" i="3"/>
  <c r="N99" i="3"/>
  <c r="M99" i="3"/>
  <c r="F99" i="3"/>
  <c r="N98" i="3"/>
  <c r="M98" i="3"/>
  <c r="F98" i="3"/>
  <c r="D97" i="3"/>
  <c r="N97" i="3"/>
  <c r="K97" i="3"/>
  <c r="L97" i="3"/>
  <c r="M97" i="3"/>
  <c r="J97" i="3"/>
  <c r="I97" i="3"/>
  <c r="H97" i="3"/>
  <c r="G97" i="3"/>
  <c r="E97" i="3"/>
  <c r="F97" i="3"/>
  <c r="C97" i="3"/>
  <c r="N92" i="3"/>
  <c r="M92" i="3"/>
  <c r="F92" i="3"/>
  <c r="N90" i="3"/>
  <c r="N88" i="3"/>
  <c r="N86" i="3"/>
  <c r="M86" i="3"/>
  <c r="F86" i="3"/>
  <c r="N85" i="3"/>
  <c r="M85" i="3"/>
  <c r="F85" i="3"/>
  <c r="D84" i="3"/>
  <c r="N84" i="3"/>
  <c r="K84" i="3"/>
  <c r="L84" i="3"/>
  <c r="M84" i="3"/>
  <c r="J84" i="3"/>
  <c r="I84" i="3"/>
  <c r="H84" i="3"/>
  <c r="G84" i="3"/>
  <c r="E84" i="3"/>
  <c r="F84" i="3"/>
  <c r="C84" i="3"/>
  <c r="N81" i="3"/>
  <c r="F81" i="3"/>
  <c r="N80" i="3"/>
  <c r="F80" i="3"/>
  <c r="N79" i="3"/>
  <c r="M79" i="3"/>
  <c r="F79" i="3"/>
  <c r="N77" i="3"/>
  <c r="M77" i="3"/>
  <c r="F77" i="3"/>
  <c r="N76" i="3"/>
  <c r="F76" i="3"/>
  <c r="N75" i="3"/>
  <c r="F75" i="3"/>
  <c r="N74" i="3"/>
  <c r="M74" i="3"/>
  <c r="F74" i="3"/>
  <c r="N73" i="3"/>
  <c r="M73" i="3"/>
  <c r="F73" i="3"/>
  <c r="N72" i="3"/>
  <c r="M72" i="3"/>
  <c r="F72" i="3"/>
  <c r="D71" i="3"/>
  <c r="N71" i="3"/>
  <c r="K71" i="3"/>
  <c r="L71" i="3"/>
  <c r="M71" i="3"/>
  <c r="J71" i="3"/>
  <c r="I71" i="3"/>
  <c r="H71" i="3"/>
  <c r="G71" i="3"/>
  <c r="E71" i="3"/>
  <c r="F71" i="3"/>
  <c r="C71" i="3"/>
  <c r="N66" i="3"/>
  <c r="M66" i="3"/>
  <c r="F66" i="3"/>
  <c r="N64" i="3"/>
  <c r="F64" i="3"/>
  <c r="N61" i="3"/>
  <c r="F61" i="3"/>
  <c r="N60" i="3"/>
  <c r="M60" i="3"/>
  <c r="F60" i="3"/>
  <c r="N59" i="3"/>
  <c r="M59" i="3"/>
  <c r="F59" i="3"/>
  <c r="D58" i="3"/>
  <c r="N58" i="3"/>
  <c r="K58" i="3"/>
  <c r="L58" i="3"/>
  <c r="M58" i="3"/>
  <c r="J58" i="3"/>
  <c r="I58" i="3"/>
  <c r="H58" i="3"/>
  <c r="G58" i="3"/>
  <c r="E58" i="3"/>
  <c r="F58" i="3"/>
  <c r="C58" i="3"/>
  <c r="M57" i="3"/>
  <c r="N56" i="3"/>
  <c r="M56" i="3"/>
  <c r="F56" i="3"/>
  <c r="N54" i="3"/>
  <c r="M54" i="3"/>
  <c r="F54" i="3"/>
  <c r="N53" i="3"/>
  <c r="M53" i="3"/>
  <c r="F53" i="3"/>
  <c r="N52" i="3"/>
  <c r="M52" i="3"/>
  <c r="F52" i="3"/>
  <c r="N51" i="3"/>
  <c r="M51" i="3"/>
  <c r="F51" i="3"/>
  <c r="N49" i="3"/>
  <c r="M49" i="3"/>
  <c r="F49" i="3"/>
  <c r="N48" i="3"/>
  <c r="M48" i="3"/>
  <c r="F48" i="3"/>
  <c r="N47" i="3"/>
  <c r="M47" i="3"/>
  <c r="F47" i="3"/>
  <c r="N46" i="3"/>
  <c r="M46" i="3"/>
  <c r="F46" i="3"/>
  <c r="D45" i="3"/>
  <c r="N45" i="3"/>
  <c r="K45" i="3"/>
  <c r="L45" i="3"/>
  <c r="M45" i="3"/>
  <c r="J45" i="3"/>
  <c r="I45" i="3"/>
  <c r="H45" i="3"/>
  <c r="G45" i="3"/>
  <c r="E45" i="3"/>
  <c r="F45" i="3"/>
  <c r="C45" i="3"/>
  <c r="N43" i="3"/>
  <c r="N41" i="3"/>
  <c r="N40" i="3"/>
  <c r="M40" i="3"/>
  <c r="F40" i="3"/>
  <c r="N38" i="3"/>
  <c r="M38" i="3"/>
  <c r="F38" i="3"/>
  <c r="N37" i="3"/>
  <c r="M37" i="3"/>
  <c r="F37" i="3"/>
  <c r="N36" i="3"/>
  <c r="M36" i="3"/>
  <c r="F36" i="3"/>
  <c r="N35" i="3"/>
  <c r="M35" i="3"/>
  <c r="F35" i="3"/>
  <c r="N34" i="3"/>
  <c r="M34" i="3"/>
  <c r="F34" i="3"/>
  <c r="N33" i="3"/>
  <c r="M33" i="3"/>
  <c r="F33" i="3"/>
  <c r="D32" i="3"/>
  <c r="N32" i="3"/>
  <c r="K32" i="3"/>
  <c r="L32" i="3"/>
  <c r="M32" i="3"/>
  <c r="J32" i="3"/>
  <c r="I32" i="3"/>
  <c r="H32" i="3"/>
  <c r="G32" i="3"/>
  <c r="E32" i="3"/>
  <c r="F32" i="3"/>
  <c r="C32" i="3"/>
  <c r="N27" i="3"/>
  <c r="M27" i="3"/>
  <c r="F27" i="3"/>
  <c r="N25" i="3"/>
  <c r="M25" i="3"/>
  <c r="F25" i="3"/>
  <c r="N23" i="3"/>
  <c r="F23" i="3"/>
  <c r="N22" i="3"/>
  <c r="M22" i="3"/>
  <c r="F22" i="3"/>
  <c r="N21" i="3"/>
  <c r="M21" i="3"/>
  <c r="F21" i="3"/>
  <c r="N20" i="3"/>
  <c r="M20" i="3"/>
  <c r="F20" i="3"/>
  <c r="D19" i="3"/>
  <c r="N19" i="3"/>
  <c r="K19" i="3"/>
  <c r="L19" i="3"/>
  <c r="M19" i="3"/>
  <c r="J19" i="3"/>
  <c r="I19" i="3"/>
  <c r="H19" i="3"/>
  <c r="G19" i="3"/>
  <c r="E19" i="3"/>
  <c r="F19" i="3"/>
  <c r="C19" i="3"/>
  <c r="N18" i="3"/>
  <c r="F18" i="3"/>
  <c r="N17" i="3"/>
  <c r="F17" i="3"/>
  <c r="N16" i="3"/>
  <c r="F16" i="3"/>
  <c r="N15" i="3"/>
  <c r="F15" i="3"/>
  <c r="N14" i="3"/>
  <c r="M14" i="3"/>
  <c r="F14" i="3"/>
  <c r="N13" i="3"/>
  <c r="M13" i="3"/>
  <c r="F13" i="3"/>
  <c r="N12" i="3"/>
  <c r="M12" i="3"/>
  <c r="F12" i="3"/>
  <c r="N11" i="3"/>
  <c r="M11" i="3"/>
  <c r="F11" i="3"/>
  <c r="N10" i="3"/>
  <c r="M10" i="3"/>
  <c r="F10" i="3"/>
  <c r="N9" i="3"/>
  <c r="M9" i="3"/>
  <c r="F9" i="3"/>
  <c r="N8" i="3"/>
  <c r="M8" i="3"/>
  <c r="F8" i="3"/>
  <c r="N7" i="3"/>
  <c r="M7" i="3"/>
  <c r="F7" i="3"/>
  <c r="H25" i="2"/>
  <c r="H27" i="2"/>
  <c r="G25" i="2"/>
  <c r="G27" i="2"/>
  <c r="D25" i="2"/>
  <c r="D27" i="2"/>
  <c r="E25" i="2"/>
  <c r="E27" i="2"/>
  <c r="F27" i="2"/>
  <c r="C25" i="2"/>
  <c r="C27" i="2"/>
  <c r="H26" i="2"/>
  <c r="G26" i="2"/>
  <c r="D26" i="2"/>
  <c r="E26" i="2"/>
  <c r="F26" i="2"/>
  <c r="C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I327" i="1"/>
  <c r="J327" i="1"/>
  <c r="K327" i="1"/>
  <c r="H328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I332" i="1"/>
  <c r="J332" i="1"/>
  <c r="K332" i="1"/>
  <c r="I333" i="1"/>
  <c r="J333" i="1"/>
  <c r="K333" i="1"/>
  <c r="I334" i="1"/>
  <c r="J334" i="1"/>
  <c r="K334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E327" i="1"/>
  <c r="E328" i="1"/>
  <c r="F328" i="1"/>
  <c r="E329" i="1"/>
  <c r="E330" i="1"/>
  <c r="E331" i="1"/>
  <c r="E332" i="1"/>
  <c r="E333" i="1"/>
  <c r="E334" i="1"/>
  <c r="E335" i="1"/>
  <c r="E339" i="1"/>
  <c r="F339" i="1"/>
  <c r="E336" i="1"/>
  <c r="E337" i="1"/>
  <c r="E338" i="1"/>
  <c r="F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C326" i="1"/>
  <c r="F321" i="1"/>
  <c r="F319" i="1"/>
  <c r="F317" i="1"/>
  <c r="F316" i="1"/>
  <c r="M315" i="1"/>
  <c r="F315" i="1"/>
  <c r="M314" i="1"/>
  <c r="F314" i="1"/>
  <c r="M326" i="1"/>
  <c r="G339" i="1"/>
  <c r="C339" i="1"/>
  <c r="F326" i="1"/>
  <c r="H15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205" i="1"/>
  <c r="N15" i="1"/>
  <c r="N168" i="1"/>
  <c r="N59" i="1"/>
  <c r="N24" i="1"/>
  <c r="N177" i="1"/>
  <c r="N35" i="1"/>
  <c r="N128" i="1"/>
  <c r="N289" i="1"/>
  <c r="N220" i="1"/>
  <c r="L313" i="1"/>
  <c r="K313" i="1"/>
  <c r="J313" i="1"/>
  <c r="I313" i="1"/>
  <c r="H313" i="1"/>
  <c r="G313" i="1"/>
  <c r="E313" i="1"/>
  <c r="F313" i="1"/>
  <c r="C313" i="1"/>
  <c r="F308" i="1"/>
  <c r="F306" i="1"/>
  <c r="F304" i="1"/>
  <c r="F301" i="1"/>
  <c r="L300" i="1"/>
  <c r="K300" i="1"/>
  <c r="J300" i="1"/>
  <c r="I300" i="1"/>
  <c r="H300" i="1"/>
  <c r="G300" i="1"/>
  <c r="E300" i="1"/>
  <c r="M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F279" i="1"/>
  <c r="C279" i="1"/>
  <c r="M274" i="1"/>
  <c r="M272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5" i="1"/>
  <c r="M214" i="1"/>
  <c r="F214" i="1"/>
  <c r="M213" i="1"/>
  <c r="F213" i="1"/>
  <c r="M212" i="1"/>
  <c r="F212" i="1"/>
  <c r="F210" i="1"/>
  <c r="M208" i="1"/>
  <c r="F208" i="1"/>
  <c r="M207" i="1"/>
  <c r="F207" i="1"/>
  <c r="L206" i="1"/>
  <c r="K206" i="1"/>
  <c r="M206" i="1"/>
  <c r="J206" i="1"/>
  <c r="I206" i="1"/>
  <c r="G206" i="1"/>
  <c r="E206" i="1"/>
  <c r="D206" i="1"/>
  <c r="M205" i="1"/>
  <c r="F205" i="1"/>
  <c r="M202" i="1"/>
  <c r="M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M178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M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/>
  <c r="C138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M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M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/>
  <c r="C65" i="1"/>
  <c r="M64" i="1"/>
  <c r="M63" i="1"/>
  <c r="M61" i="1"/>
  <c r="M60" i="1"/>
  <c r="M59" i="1"/>
  <c r="M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M40" i="1"/>
  <c r="M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M112" i="1"/>
  <c r="F91" i="1"/>
  <c r="F253" i="1"/>
  <c r="M185" i="1"/>
  <c r="F206" i="1"/>
  <c r="F219" i="1"/>
  <c r="M18" i="1"/>
  <c r="M31" i="1"/>
  <c r="M91" i="1"/>
  <c r="F159" i="1"/>
  <c r="M138" i="1"/>
  <c r="F31" i="1"/>
  <c r="M253" i="1"/>
  <c r="F44" i="1"/>
  <c r="M159" i="1"/>
  <c r="F112" i="1"/>
  <c r="M219" i="1"/>
  <c r="M279" i="1"/>
  <c r="M125" i="1"/>
  <c r="M172" i="1"/>
  <c r="M78" i="1"/>
  <c r="F78" i="1"/>
  <c r="F266" i="1"/>
  <c r="N79" i="1"/>
  <c r="N83" i="1"/>
  <c r="N55" i="1"/>
  <c r="N221" i="1"/>
  <c r="F172" i="1"/>
  <c r="F125" i="1"/>
  <c r="N104" i="1"/>
  <c r="N12" i="1"/>
  <c r="F18" i="1"/>
  <c r="M336" i="1"/>
  <c r="N267" i="1"/>
  <c r="M44" i="1"/>
  <c r="M65" i="1"/>
  <c r="M232" i="1"/>
  <c r="M266" i="1"/>
  <c r="M300" i="1"/>
  <c r="M333" i="1"/>
  <c r="F300" i="1"/>
  <c r="N63" i="1"/>
  <c r="F335" i="1"/>
  <c r="N61" i="1"/>
  <c r="F327" i="1"/>
  <c r="N160" i="1"/>
  <c r="F333" i="1"/>
  <c r="N113" i="1"/>
  <c r="N21" i="1"/>
  <c r="N213" i="1"/>
  <c r="F337" i="1"/>
  <c r="N36" i="1"/>
  <c r="N64" i="1"/>
  <c r="N209" i="1"/>
  <c r="K339" i="1"/>
  <c r="N161" i="1"/>
  <c r="N9" i="1"/>
  <c r="M337" i="1"/>
  <c r="N163" i="1"/>
  <c r="N58" i="1"/>
  <c r="N29" i="1"/>
  <c r="N16" i="1"/>
  <c r="N27" i="1"/>
  <c r="N66" i="1"/>
  <c r="N126" i="1"/>
  <c r="N254" i="1"/>
  <c r="N288" i="1"/>
  <c r="N10" i="1"/>
  <c r="N149" i="1"/>
  <c r="N57" i="1"/>
  <c r="N196" i="1"/>
  <c r="N8" i="1"/>
  <c r="N269" i="1"/>
  <c r="M329" i="1"/>
  <c r="M332" i="1"/>
  <c r="M334" i="1"/>
  <c r="M335" i="1"/>
  <c r="M338" i="1"/>
  <c r="N127" i="1"/>
  <c r="N167" i="1"/>
  <c r="N208" i="1"/>
  <c r="N272" i="1"/>
  <c r="N22" i="1"/>
  <c r="I339" i="1"/>
  <c r="M327" i="1"/>
  <c r="M328" i="1"/>
  <c r="J339" i="1"/>
  <c r="L339" i="1"/>
  <c r="M331" i="1"/>
  <c r="N11" i="1"/>
  <c r="N13" i="1"/>
  <c r="N30" i="1"/>
  <c r="N17" i="1"/>
  <c r="M330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199" i="1"/>
  <c r="N178" i="1"/>
  <c r="N105" i="1"/>
  <c r="N212" i="1"/>
  <c r="N165" i="1"/>
  <c r="N37" i="1"/>
  <c r="F332" i="1"/>
  <c r="N214" i="1"/>
  <c r="F334" i="1"/>
  <c r="N62" i="1"/>
  <c r="F336" i="1"/>
  <c r="N131" i="1"/>
  <c r="N60" i="1"/>
  <c r="N84" i="1"/>
  <c r="N242" i="1"/>
  <c r="N26" i="1"/>
  <c r="N176" i="1"/>
  <c r="N223" i="1"/>
  <c r="N148" i="1"/>
  <c r="N69" i="1"/>
  <c r="N210" i="1"/>
  <c r="N101" i="1"/>
  <c r="N174" i="1"/>
  <c r="N56" i="1"/>
  <c r="N173" i="1"/>
  <c r="N19" i="1"/>
  <c r="N207" i="1"/>
  <c r="N53" i="1"/>
  <c r="N6" i="1"/>
  <c r="N100" i="1"/>
  <c r="N194" i="1"/>
  <c r="N32" i="1"/>
  <c r="N241" i="1"/>
  <c r="N147" i="1"/>
  <c r="N256" i="1"/>
  <c r="N290" i="1"/>
  <c r="N162" i="1"/>
  <c r="N303" i="1"/>
  <c r="N81" i="1"/>
  <c r="N102" i="1"/>
  <c r="N222" i="1"/>
  <c r="N175" i="1"/>
  <c r="N68" i="1"/>
  <c r="N34" i="1"/>
  <c r="N243" i="1"/>
  <c r="F329" i="1"/>
  <c r="N164" i="1"/>
  <c r="N198" i="1"/>
  <c r="N23" i="1"/>
  <c r="N211" i="1"/>
  <c r="N271" i="1"/>
  <c r="N130" i="1"/>
  <c r="F331" i="1"/>
  <c r="N166" i="1"/>
  <c r="N25" i="1"/>
  <c r="N215" i="1"/>
  <c r="N14" i="1"/>
  <c r="N331" i="1"/>
  <c r="N159" i="1"/>
  <c r="N335" i="1"/>
  <c r="N44" i="1"/>
  <c r="N330" i="1"/>
  <c r="N206" i="1"/>
  <c r="N338" i="1"/>
  <c r="M339" i="1"/>
  <c r="N125" i="1"/>
  <c r="N332" i="1"/>
  <c r="N333" i="1"/>
  <c r="N328" i="1"/>
  <c r="N336" i="1"/>
  <c r="N279" i="1"/>
  <c r="N18" i="1"/>
  <c r="N112" i="1"/>
  <c r="N232" i="1"/>
  <c r="N31" i="1"/>
  <c r="N138" i="1"/>
  <c r="N334" i="1"/>
  <c r="N219" i="1"/>
  <c r="N337" i="1"/>
  <c r="N65" i="1"/>
  <c r="N300" i="1"/>
  <c r="N185" i="1"/>
  <c r="N253" i="1"/>
  <c r="N329" i="1"/>
  <c r="N327" i="1"/>
  <c r="N78" i="1"/>
  <c r="N172" i="1"/>
  <c r="N91" i="1"/>
  <c r="N266" i="1"/>
  <c r="F330" i="1"/>
</calcChain>
</file>

<file path=xl/sharedStrings.xml><?xml version="1.0" encoding="utf-8"?>
<sst xmlns="http://schemas.openxmlformats.org/spreadsheetml/2006/main" count="1407" uniqueCount="141">
  <si>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</si>
  <si>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</si>
  <si>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</si>
  <si>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</si>
  <si>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</si>
  <si>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</si>
  <si>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</si>
  <si>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</si>
  <si>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</si>
  <si>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</si>
  <si>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</si>
  <si>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</si>
  <si>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</si>
  <si>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</si>
  <si>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</si>
  <si>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</si>
  <si>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</si>
  <si>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</si>
  <si>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</si>
  <si>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</si>
  <si>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</si>
  <si>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</si>
  <si>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</si>
  <si>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</si>
  <si>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</si>
  <si>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</si>
  <si>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</si>
  <si>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</si>
  <si>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</si>
  <si>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</si>
  <si>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</si>
  <si>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</si>
  <si>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</si>
  <si>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</si>
  <si>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</si>
  <si>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</si>
  <si>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</si>
  <si>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</si>
  <si>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</si>
  <si>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</si>
  <si>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</si>
  <si>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</si>
  <si>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</si>
  <si>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</si>
  <si>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</si>
  <si>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</si>
  <si>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</si>
  <si>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</si>
  <si>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</si>
  <si>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</si>
  <si>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</si>
  <si>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</si>
  <si>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</si>
  <si>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</si>
  <si>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</si>
  <si>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</si>
  <si>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</si>
  <si>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</si>
  <si>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</si>
  <si>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</si>
  <si>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</si>
  <si>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</si>
  <si>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</si>
  <si>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</si>
  <si>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</si>
  <si>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</si>
  <si>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</si>
  <si>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</si>
  <si>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</si>
  <si>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</si>
  <si>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</si>
  <si>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</si>
  <si>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</si>
  <si>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</si>
  <si>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</si>
  <si>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</si>
  <si>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</si>
  <si>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</si>
  <si>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</si>
  <si>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</si>
  <si>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</si>
  <si>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</si>
  <si>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</si>
  <si>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</si>
  <si>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</si>
  <si>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</si>
  <si>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</si>
  <si>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</si>
  <si>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</si>
  <si>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</si>
  <si>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19" type="noConversion"/>
  </si>
  <si>
    <t>大家</t>
    <phoneticPr fontId="19" type="noConversion"/>
  </si>
  <si>
    <t xml:space="preserve">单位：万元（保留2位小数） </t>
  </si>
  <si>
    <t>累计</t>
  </si>
  <si>
    <t>大家</t>
  </si>
  <si>
    <t>融盛财险</t>
    <phoneticPr fontId="19" type="noConversion"/>
  </si>
  <si>
    <t>公司</t>
    <phoneticPr fontId="19" type="noConversion"/>
  </si>
  <si>
    <t>平安财险</t>
    <phoneticPr fontId="19" type="noConversion"/>
  </si>
  <si>
    <t>中华联合财险</t>
    <phoneticPr fontId="19" type="noConversion"/>
  </si>
  <si>
    <t>大家财险</t>
    <phoneticPr fontId="19" type="noConversion"/>
  </si>
  <si>
    <t>融盛</t>
    <phoneticPr fontId="19" type="noConversion"/>
  </si>
  <si>
    <t>公司简称</t>
  </si>
  <si>
    <t>交强险</t>
    <phoneticPr fontId="40" type="noConversion"/>
  </si>
  <si>
    <t>商业险</t>
    <phoneticPr fontId="40" type="noConversion"/>
  </si>
  <si>
    <t>累计承保出租车台数</t>
    <phoneticPr fontId="40" type="noConversion"/>
  </si>
  <si>
    <t>保费合计</t>
    <phoneticPr fontId="40" type="noConversion"/>
  </si>
  <si>
    <t>累计支付赔款（万元）</t>
    <phoneticPr fontId="40" type="noConversion"/>
  </si>
  <si>
    <t>简单赔付率</t>
    <phoneticPr fontId="40" type="noConversion"/>
  </si>
  <si>
    <t>笔数</t>
    <phoneticPr fontId="40" type="noConversion"/>
  </si>
  <si>
    <t>保费（万元）</t>
    <phoneticPr fontId="40" type="noConversion"/>
  </si>
  <si>
    <t>阳光</t>
  </si>
  <si>
    <t>永城</t>
  </si>
  <si>
    <t>安华</t>
  </si>
  <si>
    <t>英大</t>
  </si>
  <si>
    <t>融盛</t>
  </si>
  <si>
    <t>合计</t>
    <phoneticPr fontId="40" type="noConversion"/>
  </si>
  <si>
    <t>公司</t>
    <phoneticPr fontId="19" type="noConversion"/>
  </si>
  <si>
    <t>公司</t>
    <phoneticPr fontId="19" type="noConversion"/>
  </si>
  <si>
    <t>亚太财险</t>
  </si>
  <si>
    <t>太平财险</t>
    <phoneticPr fontId="19" type="noConversion"/>
  </si>
  <si>
    <t>（2023年1月）</t>
    <phoneticPr fontId="19" type="noConversion"/>
  </si>
  <si>
    <t>2023年丹东市电销业务统计表</t>
    <phoneticPr fontId="19" type="noConversion"/>
  </si>
  <si>
    <t>2023年1月县域财产保险业务统计表</t>
    <phoneticPr fontId="19" type="noConversion"/>
  </si>
  <si>
    <t>2023年各财险公司摩托车交强险承保情况表</t>
    <phoneticPr fontId="19" type="noConversion"/>
  </si>
  <si>
    <t>2023年1-7月丹东市财产保险业务统计表</t>
    <phoneticPr fontId="19" type="noConversion"/>
  </si>
  <si>
    <t>（2023年7月）</t>
    <phoneticPr fontId="19" type="noConversion"/>
  </si>
  <si>
    <t>东港市1-7月财产保险业务统计表</t>
    <phoneticPr fontId="19" type="noConversion"/>
  </si>
  <si>
    <t>财字3号表                                             （2023年7月）                                           单位：万元</t>
    <phoneticPr fontId="19" type="noConversion"/>
  </si>
  <si>
    <t>凤城市1-7月财产保险业务统计表</t>
    <phoneticPr fontId="19" type="noConversion"/>
  </si>
  <si>
    <t>宽甸县1-7月财产保险业务统计表</t>
    <phoneticPr fontId="19" type="noConversion"/>
  </si>
  <si>
    <t>41.61</t>
  </si>
  <si>
    <t>252.77</t>
  </si>
  <si>
    <t>10.27</t>
  </si>
  <si>
    <t>103.43</t>
  </si>
  <si>
    <t>17.93</t>
  </si>
  <si>
    <t>122.35</t>
  </si>
  <si>
    <t>23</t>
  </si>
  <si>
    <t>0</t>
  </si>
  <si>
    <t>1-7月“出租车”承保情况统计表</t>
    <phoneticPr fontId="40" type="noConversion"/>
  </si>
  <si>
    <r>
      <t>2023年</t>
    </r>
    <r>
      <rPr>
        <b/>
        <u/>
        <sz val="20"/>
        <rFont val="仿宋_GB2312"/>
        <charset val="134"/>
      </rPr>
      <t xml:space="preserve">1-7月 </t>
    </r>
    <r>
      <rPr>
        <b/>
        <sz val="20"/>
        <rFont val="仿宋_GB2312"/>
        <charset val="134"/>
      </rPr>
      <t>“家庭自用车——新车”保费收入统计表</t>
    </r>
    <phoneticPr fontId="30" type="noConversion"/>
  </si>
  <si>
    <t>太平财险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</si>
</sst>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9" formatCode="0_);[Red]\(0\)"/>
    <numFmt numFmtId="180" formatCode="0.0_);[Red]\(0.0\)"/>
  </numFmts>
  <fonts count="49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2"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20" fillId="0" borderId="0">
      <alignment vertical="center"/>
    </xf>
  </cellStyleXfs>
  <cellXfs count="28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1" applyNumberFormat="1" applyFont="1" applyFill="1" applyBorder="1" applyAlignment="1">
      <alignment horizontal="right" vertical="center"/>
    </xf>
    <xf numFmtId="176" fontId="6" fillId="0" borderId="4" xfId="211" applyNumberFormat="1" applyFont="1" applyFill="1" applyBorder="1" applyAlignment="1">
      <alignment horizontal="right" vertical="center"/>
    </xf>
    <xf numFmtId="176" fontId="6" fillId="0" borderId="4" xfId="211" applyNumberFormat="1" applyFont="1" applyFill="1" applyBorder="1" applyAlignment="1">
      <alignment vertical="center"/>
    </xf>
    <xf numFmtId="176" fontId="6" fillId="0" borderId="4" xfId="211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right" vertical="center"/>
    </xf>
    <xf numFmtId="176" fontId="21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1" fillId="0" borderId="4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/>
    <xf numFmtId="176" fontId="21" fillId="2" borderId="4" xfId="0" applyNumberFormat="1" applyFont="1" applyFill="1" applyBorder="1" applyAlignment="1">
      <alignment horizontal="right" vertical="center"/>
    </xf>
    <xf numFmtId="176" fontId="21" fillId="0" borderId="4" xfId="0" applyNumberFormat="1" applyFont="1" applyBorder="1" applyAlignment="1"/>
    <xf numFmtId="176" fontId="21" fillId="0" borderId="38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32" xfId="0" applyNumberFormat="1" applyFont="1" applyFill="1" applyBorder="1" applyAlignment="1">
      <alignment horizontal="right" vertical="center"/>
    </xf>
    <xf numFmtId="176" fontId="21" fillId="0" borderId="4" xfId="0" applyNumberFormat="1" applyFont="1" applyFill="1" applyBorder="1" applyAlignment="1"/>
    <xf numFmtId="176" fontId="26" fillId="0" borderId="18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1" fillId="0" borderId="18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 applyAlignment="1">
      <alignment horizontal="right" vertical="center"/>
    </xf>
    <xf numFmtId="179" fontId="21" fillId="0" borderId="11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 applyAlignment="1">
      <alignment vertical="center"/>
    </xf>
    <xf numFmtId="176" fontId="9" fillId="0" borderId="4" xfId="152" applyNumberFormat="1" applyFont="1" applyFill="1" applyBorder="1" applyAlignment="1" applyProtection="1">
      <alignment horizontal="right" vertical="center"/>
    </xf>
    <xf numFmtId="176" fontId="9" fillId="0" borderId="8" xfId="155" applyNumberFormat="1" applyFont="1" applyFill="1" applyBorder="1" applyAlignment="1" applyProtection="1">
      <alignment horizontal="right" vertical="center"/>
    </xf>
    <xf numFmtId="176" fontId="9" fillId="0" borderId="4" xfId="155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15" fillId="0" borderId="4" xfId="0" applyNumberFormat="1" applyFont="1" applyFill="1" applyBorder="1" applyAlignment="1">
      <alignment horizontal="right" vertical="center"/>
    </xf>
    <xf numFmtId="176" fontId="9" fillId="0" borderId="4" xfId="206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15" fillId="0" borderId="18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0" applyFont="1" applyFill="1" applyBorder="1" applyAlignment="1">
      <alignment vertical="center"/>
    </xf>
    <xf numFmtId="0" fontId="32" fillId="0" borderId="0" xfId="150" applyFont="1" applyFill="1" applyBorder="1" applyAlignment="1">
      <alignment horizontal="center" vertical="center"/>
    </xf>
    <xf numFmtId="0" fontId="2" fillId="0" borderId="0" xfId="150" applyFont="1" applyFill="1" applyBorder="1" applyAlignment="1">
      <alignment horizontal="center" vertical="center"/>
    </xf>
    <xf numFmtId="0" fontId="16" fillId="0" borderId="0" xfId="151"/>
    <xf numFmtId="0" fontId="32" fillId="0" borderId="0" xfId="150" applyFont="1" applyFill="1" applyBorder="1" applyAlignment="1">
      <alignment vertical="center"/>
    </xf>
    <xf numFmtId="0" fontId="33" fillId="0" borderId="0" xfId="150" applyFont="1" applyFill="1" applyAlignment="1"/>
    <xf numFmtId="177" fontId="34" fillId="0" borderId="4" xfId="150" applyNumberFormat="1" applyFont="1" applyFill="1" applyBorder="1" applyAlignment="1">
      <alignment horizontal="center" vertical="center"/>
    </xf>
    <xf numFmtId="177" fontId="33" fillId="0" borderId="4" xfId="150" applyNumberFormat="1" applyFont="1" applyFill="1" applyBorder="1" applyAlignment="1">
      <alignment horizontal="center" vertical="center"/>
    </xf>
    <xf numFmtId="177" fontId="17" fillId="0" borderId="4" xfId="150" applyNumberFormat="1" applyFont="1" applyFill="1" applyBorder="1" applyAlignment="1">
      <alignment horizontal="center" vertical="center"/>
    </xf>
    <xf numFmtId="177" fontId="35" fillId="0" borderId="4" xfId="150" applyNumberFormat="1" applyFont="1" applyFill="1" applyBorder="1" applyAlignment="1">
      <alignment horizontal="center" vertical="center"/>
    </xf>
    <xf numFmtId="176" fontId="5" fillId="0" borderId="0" xfId="150" applyNumberFormat="1" applyFont="1" applyFill="1" applyAlignment="1"/>
    <xf numFmtId="177" fontId="36" fillId="0" borderId="4" xfId="150" applyNumberFormat="1" applyFont="1" applyFill="1" applyBorder="1" applyAlignment="1">
      <alignment horizontal="center" vertical="center"/>
    </xf>
    <xf numFmtId="177" fontId="37" fillId="0" borderId="4" xfId="150" applyNumberFormat="1" applyFont="1" applyFill="1" applyBorder="1" applyAlignment="1">
      <alignment horizontal="center" vertical="center"/>
    </xf>
    <xf numFmtId="177" fontId="38" fillId="0" borderId="4" xfId="15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3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0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2" fillId="0" borderId="0" xfId="0" applyNumberFormat="1" applyFont="1" applyBorder="1" applyAlignment="1">
      <alignment horizontal="center" vertical="center"/>
    </xf>
    <xf numFmtId="0" fontId="43" fillId="0" borderId="0" xfId="0" applyFont="1" applyBorder="1">
      <alignment vertical="center"/>
    </xf>
    <xf numFmtId="0" fontId="44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2" fontId="48" fillId="0" borderId="4" xfId="0" applyNumberFormat="1" applyFont="1" applyBorder="1" applyAlignment="1">
      <alignment horizontal="center" vertical="center"/>
    </xf>
    <xf numFmtId="1" fontId="48" fillId="0" borderId="4" xfId="0" applyNumberFormat="1" applyFont="1" applyBorder="1" applyAlignment="1">
      <alignment horizontal="center" vertical="center"/>
    </xf>
    <xf numFmtId="180" fontId="48" fillId="3" borderId="4" xfId="0" applyNumberFormat="1" applyFont="1" applyFill="1" applyBorder="1" applyAlignment="1">
      <alignment horizontal="center" vertical="center"/>
    </xf>
    <xf numFmtId="180" fontId="48" fillId="0" borderId="4" xfId="0" applyNumberFormat="1" applyFont="1" applyBorder="1">
      <alignment vertical="center"/>
    </xf>
    <xf numFmtId="10" fontId="48" fillId="3" borderId="4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3" fillId="0" borderId="0" xfId="0" applyFont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8" fillId="0" borderId="0" xfId="150" applyFont="1" applyFill="1" applyBorder="1" applyAlignment="1">
      <alignment horizontal="center" vertical="center"/>
    </xf>
    <xf numFmtId="0" fontId="31" fillId="0" borderId="0" xfId="151" applyFont="1" applyAlignment="1"/>
    <xf numFmtId="0" fontId="2" fillId="0" borderId="4" xfId="15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4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 wrapText="1"/>
    </xf>
    <xf numFmtId="176" fontId="21" fillId="0" borderId="48" xfId="0" applyNumberFormat="1" applyFont="1" applyFill="1" applyBorder="1" applyAlignment="1">
      <alignment horizontal="right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61" xfId="0" applyNumberFormat="1" applyFont="1" applyFill="1" applyBorder="1" applyAlignment="1">
      <alignment horizontal="center" vertical="center" wrapText="1"/>
    </xf>
    <xf numFmtId="176" fontId="9" fillId="0" borderId="8" xfId="152" applyNumberFormat="1" applyFont="1" applyFill="1" applyBorder="1" applyAlignment="1" applyProtection="1">
      <alignment horizontal="right" vertical="center"/>
    </xf>
  </cellXfs>
  <cellStyles count="212">
    <cellStyle name="常规" xfId="0" builtinId="0"/>
    <cellStyle name="常规 10" xfId="40"/>
    <cellStyle name="常规 100" xfId="41"/>
    <cellStyle name="常规 101" xfId="1"/>
    <cellStyle name="常规 102" xfId="4"/>
    <cellStyle name="常规 103" xfId="42"/>
    <cellStyle name="常规 104" xfId="12"/>
    <cellStyle name="常规 105" xfId="44"/>
    <cellStyle name="常规 106" xfId="46"/>
    <cellStyle name="常规 107" xfId="37"/>
    <cellStyle name="常规 108" xfId="39"/>
    <cellStyle name="常规 109" xfId="3"/>
    <cellStyle name="常规 11" xfId="47"/>
    <cellStyle name="常规 110" xfId="43"/>
    <cellStyle name="常规 111" xfId="45"/>
    <cellStyle name="常规 112" xfId="36"/>
    <cellStyle name="常规 113" xfId="38"/>
    <cellStyle name="常规 114" xfId="2"/>
    <cellStyle name="常规 115" xfId="48"/>
    <cellStyle name="常规 116" xfId="50"/>
    <cellStyle name="常规 117" xfId="52"/>
    <cellStyle name="常规 118" xfId="54"/>
    <cellStyle name="常规 119" xfId="56"/>
    <cellStyle name="常规 12" xfId="210"/>
    <cellStyle name="常规 120" xfId="49"/>
    <cellStyle name="常规 121" xfId="51"/>
    <cellStyle name="常规 122" xfId="53"/>
    <cellStyle name="常规 123" xfId="55"/>
    <cellStyle name="常规 124" xfId="57"/>
    <cellStyle name="常规 125" xfId="58"/>
    <cellStyle name="常规 126" xfId="60"/>
    <cellStyle name="常规 127" xfId="62"/>
    <cellStyle name="常规 128" xfId="63"/>
    <cellStyle name="常规 129" xfId="65"/>
    <cellStyle name="常规 13" xfId="211"/>
    <cellStyle name="常规 130" xfId="59"/>
    <cellStyle name="常规 131" xfId="61"/>
    <cellStyle name="常规 133" xfId="64"/>
    <cellStyle name="常规 134" xfId="66"/>
    <cellStyle name="常规 135" xfId="67"/>
    <cellStyle name="常规 136" xfId="69"/>
    <cellStyle name="常规 137" xfId="9"/>
    <cellStyle name="常规 138" xfId="71"/>
    <cellStyle name="常规 139" xfId="73"/>
    <cellStyle name="常规 140" xfId="68"/>
    <cellStyle name="常规 141" xfId="70"/>
    <cellStyle name="常规 142" xfId="8"/>
    <cellStyle name="常规 143" xfId="72"/>
    <cellStyle name="常规 144" xfId="74"/>
    <cellStyle name="常规 145" xfId="75"/>
    <cellStyle name="常规 146" xfId="78"/>
    <cellStyle name="常规 147" xfId="81"/>
    <cellStyle name="常规 148" xfId="84"/>
    <cellStyle name="常规 149" xfId="87"/>
    <cellStyle name="常规 150" xfId="76"/>
    <cellStyle name="常规 151" xfId="79"/>
    <cellStyle name="常规 152" xfId="82"/>
    <cellStyle name="常规 153" xfId="85"/>
    <cellStyle name="常规 154" xfId="88"/>
    <cellStyle name="常规 155" xfId="90"/>
    <cellStyle name="常规 156" xfId="94"/>
    <cellStyle name="常规 157" xfId="98"/>
    <cellStyle name="常规 158" xfId="17"/>
    <cellStyle name="常规 159" xfId="16"/>
    <cellStyle name="常规 160" xfId="91"/>
    <cellStyle name="常规 161" xfId="95"/>
    <cellStyle name="常规 162" xfId="99"/>
    <cellStyle name="常规 163" xfId="18"/>
    <cellStyle name="常规 164" xfId="15"/>
    <cellStyle name="常规 165" xfId="21"/>
    <cellStyle name="常规 166" xfId="25"/>
    <cellStyle name="常规 167" xfId="29"/>
    <cellStyle name="常规 168" xfId="32"/>
    <cellStyle name="常规 169" xfId="102"/>
    <cellStyle name="常规 170" xfId="22"/>
    <cellStyle name="常规 171" xfId="26"/>
    <cellStyle name="常规 172" xfId="30"/>
    <cellStyle name="常规 173" xfId="33"/>
    <cellStyle name="常规 174" xfId="103"/>
    <cellStyle name="常规 175" xfId="106"/>
    <cellStyle name="常规 176" xfId="110"/>
    <cellStyle name="常规 177" xfId="114"/>
    <cellStyle name="常规 178" xfId="118"/>
    <cellStyle name="常规 179" xfId="122"/>
    <cellStyle name="常规 180" xfId="107"/>
    <cellStyle name="常规 181" xfId="111"/>
    <cellStyle name="常规 182" xfId="115"/>
    <cellStyle name="常规 183" xfId="119"/>
    <cellStyle name="常规 184" xfId="123"/>
    <cellStyle name="常规 185" xfId="126"/>
    <cellStyle name="常规 186" xfId="130"/>
    <cellStyle name="常规 187" xfId="134"/>
    <cellStyle name="常规 188" xfId="138"/>
    <cellStyle name="常规 189" xfId="142"/>
    <cellStyle name="常规 190" xfId="127"/>
    <cellStyle name="常规 191" xfId="131"/>
    <cellStyle name="常规 192" xfId="135"/>
    <cellStyle name="常规 193" xfId="139"/>
    <cellStyle name="常规 194" xfId="143"/>
    <cellStyle name="常规 195" xfId="7"/>
    <cellStyle name="常规 196" xfId="146"/>
    <cellStyle name="常规 197" xfId="147"/>
    <cellStyle name="常规 198" xfId="148"/>
    <cellStyle name="常规 199" xfId="149"/>
    <cellStyle name="常规 2" xfId="150"/>
    <cellStyle name="常规 200" xfId="77"/>
    <cellStyle name="常规 201" xfId="80"/>
    <cellStyle name="常规 202" xfId="83"/>
    <cellStyle name="常规 203" xfId="86"/>
    <cellStyle name="常规 204" xfId="89"/>
    <cellStyle name="常规 205" xfId="92"/>
    <cellStyle name="常规 206" xfId="96"/>
    <cellStyle name="常规 207" xfId="100"/>
    <cellStyle name="常规 208" xfId="19"/>
    <cellStyle name="常规 209" xfId="14"/>
    <cellStyle name="常规 210" xfId="93"/>
    <cellStyle name="常规 211" xfId="97"/>
    <cellStyle name="常规 212" xfId="101"/>
    <cellStyle name="常规 213" xfId="20"/>
    <cellStyle name="常规 214" xfId="13"/>
    <cellStyle name="常规 215" xfId="23"/>
    <cellStyle name="常规 216" xfId="27"/>
    <cellStyle name="常规 218" xfId="34"/>
    <cellStyle name="常规 219" xfId="104"/>
    <cellStyle name="常规 220" xfId="24"/>
    <cellStyle name="常规 221" xfId="28"/>
    <cellStyle name="常规 222" xfId="31"/>
    <cellStyle name="常规 223" xfId="35"/>
    <cellStyle name="常规 224" xfId="105"/>
    <cellStyle name="常规 225" xfId="108"/>
    <cellStyle name="常规 226" xfId="112"/>
    <cellStyle name="常规 227" xfId="116"/>
    <cellStyle name="常规 228" xfId="120"/>
    <cellStyle name="常规 229" xfId="124"/>
    <cellStyle name="常规 230" xfId="109"/>
    <cellStyle name="常规 231" xfId="113"/>
    <cellStyle name="常规 232" xfId="117"/>
    <cellStyle name="常规 233" xfId="121"/>
    <cellStyle name="常规 234" xfId="125"/>
    <cellStyle name="常规 235" xfId="128"/>
    <cellStyle name="常规 236" xfId="132"/>
    <cellStyle name="常规 237" xfId="136"/>
    <cellStyle name="常规 238" xfId="140"/>
    <cellStyle name="常规 239" xfId="144"/>
    <cellStyle name="常规 240" xfId="129"/>
    <cellStyle name="常规 241" xfId="133"/>
    <cellStyle name="常规 242" xfId="137"/>
    <cellStyle name="常规 243" xfId="141"/>
    <cellStyle name="常规 244" xfId="145"/>
    <cellStyle name="常规 245" xfId="6"/>
    <cellStyle name="常规 3" xfId="151"/>
    <cellStyle name="常规 4" xfId="152"/>
    <cellStyle name="常规 49" xfId="153"/>
    <cellStyle name="常规 5" xfId="155"/>
    <cellStyle name="常规 50" xfId="156"/>
    <cellStyle name="常规 51" xfId="157"/>
    <cellStyle name="常规 52" xfId="158"/>
    <cellStyle name="常规 53" xfId="159"/>
    <cellStyle name="常规 54" xfId="154"/>
    <cellStyle name="常规 55" xfId="160"/>
    <cellStyle name="常规 56" xfId="162"/>
    <cellStyle name="常规 57" xfId="164"/>
    <cellStyle name="常规 58" xfId="166"/>
    <cellStyle name="常规 59" xfId="168"/>
    <cellStyle name="常规 6" xfId="5"/>
    <cellStyle name="常规 60" xfId="161"/>
    <cellStyle name="常规 61" xfId="163"/>
    <cellStyle name="常规 62" xfId="165"/>
    <cellStyle name="常规 63" xfId="167"/>
    <cellStyle name="常规 64" xfId="169"/>
    <cellStyle name="常规 65" xfId="170"/>
    <cellStyle name="常规 66" xfId="172"/>
    <cellStyle name="常规 67" xfId="174"/>
    <cellStyle name="常规 68" xfId="176"/>
    <cellStyle name="常规 69" xfId="178"/>
    <cellStyle name="常规 7" xfId="180"/>
    <cellStyle name="常规 70" xfId="171"/>
    <cellStyle name="常规 71" xfId="173"/>
    <cellStyle name="常规 72" xfId="175"/>
    <cellStyle name="常规 73" xfId="177"/>
    <cellStyle name="常规 74" xfId="179"/>
    <cellStyle name="常规 75" xfId="181"/>
    <cellStyle name="常规 76" xfId="183"/>
    <cellStyle name="常规 77" xfId="185"/>
    <cellStyle name="常规 78" xfId="187"/>
    <cellStyle name="常规 79" xfId="189"/>
    <cellStyle name="常规 8" xfId="191"/>
    <cellStyle name="常规 80" xfId="182"/>
    <cellStyle name="常规 81" xfId="184"/>
    <cellStyle name="常规 82" xfId="186"/>
    <cellStyle name="常规 83" xfId="188"/>
    <cellStyle name="常规 84" xfId="190"/>
    <cellStyle name="常规 85" xfId="11"/>
    <cellStyle name="常规 86" xfId="192"/>
    <cellStyle name="常规 87" xfId="194"/>
    <cellStyle name="常规 88" xfId="196"/>
    <cellStyle name="常规 89" xfId="198"/>
    <cellStyle name="常规 9" xfId="200"/>
    <cellStyle name="常规 90" xfId="10"/>
    <cellStyle name="常规 91" xfId="193"/>
    <cellStyle name="常规 92" xfId="195"/>
    <cellStyle name="常规 93" xfId="197"/>
    <cellStyle name="常规 94" xfId="199"/>
    <cellStyle name="常规 95" xfId="201"/>
    <cellStyle name="常规 96" xfId="202"/>
    <cellStyle name="常规 97" xfId="203"/>
    <cellStyle name="常规 98" xfId="204"/>
    <cellStyle name="常规 99" xfId="205"/>
    <cellStyle name="常规_财字1号_5" xfId="206"/>
    <cellStyle name="常规_财字1号_6" xfId="207"/>
    <cellStyle name="常规_财字1号_8" xfId="208"/>
    <cellStyle name="常规_财字1号_9" xfId="209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161925</xdr:rowOff>
    </xdr:to>
    <xdr:sp macro="" textlink="">
      <xdr:nvSpPr>
        <xdr:cNvPr id="10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161925</xdr:rowOff>
    </xdr:to>
    <xdr:sp macro="" textlink="">
      <xdr:nvSpPr>
        <xdr:cNvPr id="1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161925</xdr:rowOff>
    </xdr:to>
    <xdr:sp macro="" textlink="">
      <xdr:nvSpPr>
        <xdr:cNvPr id="13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161925</xdr:rowOff>
    </xdr:to>
    <xdr:sp macro="" textlink="">
      <xdr:nvSpPr>
        <xdr:cNvPr id="15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161925</xdr:rowOff>
    </xdr:to>
    <xdr:sp macro="" textlink="">
      <xdr:nvSpPr>
        <xdr:cNvPr id="16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284</xdr:row>
      <xdr:rowOff>19050</xdr:rowOff>
    </xdr:from>
    <xdr:to>
      <xdr:col>2</xdr:col>
      <xdr:colOff>9525</xdr:colOff>
      <xdr:row>286</xdr:row>
      <xdr:rowOff>161925</xdr:rowOff>
    </xdr:to>
    <xdr:sp macro="" textlink="">
      <xdr:nvSpPr>
        <xdr:cNvPr id="18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288" workbookViewId="0">
      <selection activeCell="M314" sqref="M314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7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7" customWidth="1"/>
    <col min="15" max="16384" width="9" style="8"/>
  </cols>
  <sheetData>
    <row r="1" spans="1:14" s="57" customFormat="1" ht="18.75">
      <c r="A1" s="208" t="s">
        <v>124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s="57" customFormat="1" ht="14.25" thickBot="1">
      <c r="B2" s="59" t="s">
        <v>0</v>
      </c>
      <c r="C2" s="58"/>
      <c r="D2" s="58"/>
      <c r="F2" s="152"/>
      <c r="G2" s="73" t="s">
        <v>125</v>
      </c>
      <c r="H2" s="58"/>
      <c r="I2" s="58"/>
      <c r="J2" s="58"/>
      <c r="K2" s="58"/>
      <c r="L2" s="59" t="s">
        <v>1</v>
      </c>
      <c r="N2" s="167"/>
    </row>
    <row r="3" spans="1:14" s="57" customFormat="1" ht="13.5" customHeight="1">
      <c r="A3" s="205" t="s">
        <v>116</v>
      </c>
      <c r="B3" s="163" t="s">
        <v>3</v>
      </c>
      <c r="C3" s="209" t="s">
        <v>4</v>
      </c>
      <c r="D3" s="209"/>
      <c r="E3" s="209"/>
      <c r="F3" s="210"/>
      <c r="G3" s="209" t="s">
        <v>5</v>
      </c>
      <c r="H3" s="209"/>
      <c r="I3" s="209" t="s">
        <v>6</v>
      </c>
      <c r="J3" s="209"/>
      <c r="K3" s="209"/>
      <c r="L3" s="209"/>
      <c r="M3" s="209"/>
      <c r="N3" s="212" t="s">
        <v>7</v>
      </c>
    </row>
    <row r="4" spans="1:14" s="57" customFormat="1">
      <c r="A4" s="206"/>
      <c r="B4" s="58" t="s">
        <v>8</v>
      </c>
      <c r="C4" s="211" t="s">
        <v>9</v>
      </c>
      <c r="D4" s="211" t="s">
        <v>10</v>
      </c>
      <c r="E4" s="211" t="s">
        <v>11</v>
      </c>
      <c r="F4" s="196" t="s">
        <v>12</v>
      </c>
      <c r="G4" s="211" t="s">
        <v>13</v>
      </c>
      <c r="H4" s="211" t="s">
        <v>14</v>
      </c>
      <c r="I4" s="202" t="s">
        <v>13</v>
      </c>
      <c r="J4" s="211" t="s">
        <v>15</v>
      </c>
      <c r="K4" s="211"/>
      <c r="L4" s="211"/>
      <c r="M4" s="203" t="s">
        <v>12</v>
      </c>
      <c r="N4" s="213"/>
    </row>
    <row r="5" spans="1:14" s="57" customFormat="1" ht="14.25" thickBot="1">
      <c r="A5" s="207"/>
      <c r="B5" s="164" t="s">
        <v>16</v>
      </c>
      <c r="C5" s="211"/>
      <c r="D5" s="211"/>
      <c r="E5" s="211"/>
      <c r="F5" s="197" t="s">
        <v>17</v>
      </c>
      <c r="G5" s="211"/>
      <c r="H5" s="211"/>
      <c r="I5" s="33" t="s">
        <v>18</v>
      </c>
      <c r="J5" s="202" t="s">
        <v>9</v>
      </c>
      <c r="K5" s="202" t="s">
        <v>10</v>
      </c>
      <c r="L5" s="202" t="s">
        <v>11</v>
      </c>
      <c r="M5" s="204" t="s">
        <v>17</v>
      </c>
      <c r="N5" s="195" t="s">
        <v>17</v>
      </c>
    </row>
    <row r="6" spans="1:14" s="57" customFormat="1" ht="13.5" customHeight="1">
      <c r="A6" s="205" t="s">
        <v>2</v>
      </c>
      <c r="B6" s="202" t="s">
        <v>19</v>
      </c>
      <c r="C6" s="74">
        <v>3234.5416009999999</v>
      </c>
      <c r="D6" s="74">
        <v>22114.564257000002</v>
      </c>
      <c r="E6" s="71">
        <v>19637.47</v>
      </c>
      <c r="F6" s="153">
        <f>(D6-E6)/E6*100</f>
        <v>12.614121152062872</v>
      </c>
      <c r="G6" s="72">
        <v>159319</v>
      </c>
      <c r="H6" s="72">
        <v>18474948.34</v>
      </c>
      <c r="I6" s="72">
        <v>20452</v>
      </c>
      <c r="J6" s="71">
        <v>2164.1518820000001</v>
      </c>
      <c r="K6" s="71">
        <v>13901.412414</v>
      </c>
      <c r="L6" s="71">
        <v>8123.7</v>
      </c>
      <c r="M6" s="31">
        <f t="shared" ref="M6:M18" si="0">(K6-L6)/L6*100</f>
        <v>71.121686103622736</v>
      </c>
      <c r="N6" s="168">
        <f>D6/D327*100</f>
        <v>37.583942082899441</v>
      </c>
    </row>
    <row r="7" spans="1:14" s="57" customFormat="1" ht="13.5" customHeight="1">
      <c r="A7" s="206"/>
      <c r="B7" s="202" t="s">
        <v>20</v>
      </c>
      <c r="C7" s="74">
        <v>1084.9922320000001</v>
      </c>
      <c r="D7" s="74">
        <v>6860.8638279999996</v>
      </c>
      <c r="E7" s="72">
        <v>6373.36</v>
      </c>
      <c r="F7" s="153">
        <f>(D7-E7)/E7*100</f>
        <v>7.6490866356207707</v>
      </c>
      <c r="G7" s="72">
        <v>89446</v>
      </c>
      <c r="H7" s="72">
        <v>1794200</v>
      </c>
      <c r="I7" s="72">
        <v>11577</v>
      </c>
      <c r="J7" s="71">
        <v>833.0823649999993</v>
      </c>
      <c r="K7" s="71">
        <v>5257.3566549999996</v>
      </c>
      <c r="L7" s="71">
        <v>3013.04</v>
      </c>
      <c r="M7" s="31">
        <f t="shared" si="0"/>
        <v>74.486785937126612</v>
      </c>
      <c r="N7" s="168">
        <f>D7/D328*100</f>
        <v>37.447434365334523</v>
      </c>
    </row>
    <row r="8" spans="1:14" s="57" customFormat="1" ht="13.5" customHeight="1">
      <c r="A8" s="206"/>
      <c r="B8" s="202" t="s">
        <v>21</v>
      </c>
      <c r="C8" s="74">
        <v>151.39062300000001</v>
      </c>
      <c r="D8" s="74">
        <v>2080.738116</v>
      </c>
      <c r="E8" s="72">
        <v>1058.96</v>
      </c>
      <c r="F8" s="153">
        <f>(D8-E8)/E8*100</f>
        <v>96.488830172999911</v>
      </c>
      <c r="G8" s="72">
        <v>988</v>
      </c>
      <c r="H8" s="72">
        <v>1390338.83</v>
      </c>
      <c r="I8" s="72">
        <v>190</v>
      </c>
      <c r="J8" s="71">
        <v>51.391688999999985</v>
      </c>
      <c r="K8" s="71">
        <v>310.93872599999997</v>
      </c>
      <c r="L8" s="71">
        <v>377.05</v>
      </c>
      <c r="M8" s="31">
        <f t="shared" si="0"/>
        <v>-17.533821509083687</v>
      </c>
      <c r="N8" s="168">
        <f>D8/D329*100</f>
        <v>53.81669561871847</v>
      </c>
    </row>
    <row r="9" spans="1:14" s="57" customFormat="1" ht="13.5" customHeight="1">
      <c r="A9" s="206"/>
      <c r="B9" s="202" t="s">
        <v>22</v>
      </c>
      <c r="C9" s="74">
        <v>167.00966500000001</v>
      </c>
      <c r="D9" s="74">
        <v>1307.2772219999999</v>
      </c>
      <c r="E9" s="72">
        <v>541.30999999999995</v>
      </c>
      <c r="F9" s="153">
        <f>(D9-E9)/E9*100</f>
        <v>141.50250725092832</v>
      </c>
      <c r="G9" s="72">
        <v>100559</v>
      </c>
      <c r="H9" s="72">
        <v>494167.86</v>
      </c>
      <c r="I9" s="72">
        <v>1560</v>
      </c>
      <c r="J9" s="71">
        <v>23.915999999999997</v>
      </c>
      <c r="K9" s="71">
        <v>210.53715600000001</v>
      </c>
      <c r="L9" s="71">
        <v>230.4</v>
      </c>
      <c r="M9" s="31">
        <f t="shared" si="0"/>
        <v>-8.6210260416666635</v>
      </c>
      <c r="N9" s="168">
        <f>D9/D330*100</f>
        <v>54.266762807144509</v>
      </c>
    </row>
    <row r="10" spans="1:14" s="57" customFormat="1" ht="13.5" customHeight="1">
      <c r="A10" s="206"/>
      <c r="B10" s="202" t="s">
        <v>23</v>
      </c>
      <c r="C10" s="74">
        <v>5.2514340000000201</v>
      </c>
      <c r="D10" s="74">
        <v>100.12632600000001</v>
      </c>
      <c r="E10" s="72">
        <v>109.19</v>
      </c>
      <c r="F10" s="153">
        <f>(D10-E10)/E10*100</f>
        <v>-8.3008279146441897</v>
      </c>
      <c r="G10" s="72">
        <v>1003</v>
      </c>
      <c r="H10" s="72">
        <v>172680.12</v>
      </c>
      <c r="I10" s="72">
        <v>26</v>
      </c>
      <c r="J10" s="71">
        <v>0</v>
      </c>
      <c r="K10" s="71">
        <v>36.419367999999999</v>
      </c>
      <c r="L10" s="71">
        <v>23.33</v>
      </c>
      <c r="M10" s="31">
        <f t="shared" si="0"/>
        <v>56.105306472353199</v>
      </c>
      <c r="N10" s="168">
        <f>D10/D331*100</f>
        <v>31.745024765889561</v>
      </c>
    </row>
    <row r="11" spans="1:14" s="57" customFormat="1" ht="13.5" customHeight="1">
      <c r="A11" s="206"/>
      <c r="B11" s="202" t="s">
        <v>24</v>
      </c>
      <c r="C11" s="74">
        <v>249.428674</v>
      </c>
      <c r="D11" s="74">
        <v>2888.0693959999999</v>
      </c>
      <c r="E11" s="72">
        <v>3296.35</v>
      </c>
      <c r="F11" s="153">
        <f>(D11-E11)/E11*100</f>
        <v>-12.38583900374657</v>
      </c>
      <c r="G11" s="72">
        <v>3487</v>
      </c>
      <c r="H11" s="72">
        <v>2824323.25</v>
      </c>
      <c r="I11" s="72">
        <v>600</v>
      </c>
      <c r="J11" s="71">
        <v>259.45205500000009</v>
      </c>
      <c r="K11" s="71">
        <v>1056.9504690000001</v>
      </c>
      <c r="L11" s="71">
        <v>1779.65</v>
      </c>
      <c r="M11" s="31">
        <f t="shared" si="0"/>
        <v>-40.609082179080154</v>
      </c>
      <c r="N11" s="168">
        <f>D11/D332*100</f>
        <v>43.272075010688411</v>
      </c>
    </row>
    <row r="12" spans="1:14" s="57" customFormat="1" ht="13.5" customHeight="1">
      <c r="A12" s="206"/>
      <c r="B12" s="202" t="s">
        <v>25</v>
      </c>
      <c r="C12" s="74">
        <v>9.4491999999991094</v>
      </c>
      <c r="D12" s="74">
        <v>9869.3888040000002</v>
      </c>
      <c r="E12" s="74">
        <v>7782.07</v>
      </c>
      <c r="F12" s="153">
        <f>(D12-E12)/E12*100</f>
        <v>26.822154054126994</v>
      </c>
      <c r="G12" s="74">
        <v>2507</v>
      </c>
      <c r="H12" s="74">
        <v>423516.54</v>
      </c>
      <c r="I12" s="74">
        <v>2266</v>
      </c>
      <c r="J12" s="71">
        <v>58.355000000000018</v>
      </c>
      <c r="K12" s="71">
        <v>3468.810313</v>
      </c>
      <c r="L12" s="71">
        <v>2688.48</v>
      </c>
      <c r="M12" s="31">
        <f t="shared" si="0"/>
        <v>29.024962543890968</v>
      </c>
      <c r="N12" s="168">
        <f>D12/D333*100</f>
        <v>43.141030496757239</v>
      </c>
    </row>
    <row r="13" spans="1:14" s="58" customFormat="1" ht="13.5" customHeight="1">
      <c r="A13" s="206"/>
      <c r="B13" s="202" t="s">
        <v>26</v>
      </c>
      <c r="C13" s="74">
        <v>247.054393</v>
      </c>
      <c r="D13" s="74">
        <v>4296.8539579999997</v>
      </c>
      <c r="E13" s="72">
        <v>3473.63</v>
      </c>
      <c r="F13" s="153">
        <f>(D13-E13)/E13*100</f>
        <v>23.699241369978942</v>
      </c>
      <c r="G13" s="72">
        <v>184298</v>
      </c>
      <c r="H13" s="72">
        <v>37716607.450000003</v>
      </c>
      <c r="I13" s="72">
        <v>28705</v>
      </c>
      <c r="J13" s="71">
        <v>133.62528900000007</v>
      </c>
      <c r="K13" s="71">
        <v>1934.24353</v>
      </c>
      <c r="L13" s="71">
        <v>2566.36</v>
      </c>
      <c r="M13" s="31">
        <f t="shared" si="0"/>
        <v>-24.630857323212648</v>
      </c>
      <c r="N13" s="168">
        <f>D13/D334*100</f>
        <v>34.117674496253059</v>
      </c>
    </row>
    <row r="14" spans="1:14" s="58" customFormat="1" ht="13.5" customHeight="1">
      <c r="A14" s="206"/>
      <c r="B14" s="202" t="s">
        <v>27</v>
      </c>
      <c r="C14" s="74">
        <v>41.36</v>
      </c>
      <c r="D14" s="74">
        <v>426.27</v>
      </c>
      <c r="E14" s="72">
        <v>163.27000000000001</v>
      </c>
      <c r="F14" s="153">
        <f>(D14-E14)/E14*100</f>
        <v>161.08286886752006</v>
      </c>
      <c r="G14" s="72">
        <v>226</v>
      </c>
      <c r="H14" s="72">
        <v>157335.75</v>
      </c>
      <c r="I14" s="72">
        <v>4</v>
      </c>
      <c r="J14" s="76">
        <v>4.6658000000000044</v>
      </c>
      <c r="K14" s="71">
        <v>111.57033</v>
      </c>
      <c r="L14" s="71">
        <v>155.79</v>
      </c>
      <c r="M14" s="31">
        <f t="shared" si="0"/>
        <v>-28.384151742730594</v>
      </c>
      <c r="N14" s="168">
        <f>D14/D335*100</f>
        <v>25.098344802696559</v>
      </c>
    </row>
    <row r="15" spans="1:14" s="58" customFormat="1" ht="13.5" customHeight="1">
      <c r="A15" s="206"/>
      <c r="B15" s="14" t="s">
        <v>28</v>
      </c>
      <c r="C15" s="74">
        <v>6.2264150000000003</v>
      </c>
      <c r="D15" s="74">
        <v>198.701549</v>
      </c>
      <c r="E15" s="75">
        <v>114.1</v>
      </c>
      <c r="F15" s="153">
        <f>(D15-E15)/E15*100</f>
        <v>74.146843996494312</v>
      </c>
      <c r="G15" s="75">
        <v>62</v>
      </c>
      <c r="H15" s="75">
        <v>37436.379999999997</v>
      </c>
      <c r="I15" s="75">
        <v>0</v>
      </c>
      <c r="J15" s="76">
        <v>0</v>
      </c>
      <c r="K15" s="71">
        <v>0</v>
      </c>
      <c r="L15" s="71">
        <v>0</v>
      </c>
      <c r="M15" s="31">
        <v>0</v>
      </c>
      <c r="N15" s="168">
        <f>D15/D336*100</f>
        <v>70.932729202048719</v>
      </c>
    </row>
    <row r="16" spans="1:14" s="58" customFormat="1" ht="13.5" customHeight="1">
      <c r="A16" s="206"/>
      <c r="B16" s="14" t="s">
        <v>29</v>
      </c>
      <c r="C16" s="74">
        <v>1.59764199999999</v>
      </c>
      <c r="D16" s="74">
        <v>110.023749</v>
      </c>
      <c r="E16" s="75">
        <v>2.88</v>
      </c>
      <c r="F16" s="153">
        <f>(D16-E16)/E16*100</f>
        <v>3720.2690625000005</v>
      </c>
      <c r="G16" s="75">
        <v>16</v>
      </c>
      <c r="H16" s="75">
        <v>47255.7</v>
      </c>
      <c r="I16" s="75">
        <v>0</v>
      </c>
      <c r="J16" s="76">
        <v>0</v>
      </c>
      <c r="K16" s="71">
        <v>0</v>
      </c>
      <c r="L16" s="71">
        <v>0</v>
      </c>
      <c r="M16" s="31">
        <v>0</v>
      </c>
      <c r="N16" s="168">
        <f>D16/D337*100</f>
        <v>47.93884708657162</v>
      </c>
    </row>
    <row r="17" spans="1:14" s="58" customFormat="1" ht="13.5" customHeight="1">
      <c r="A17" s="206"/>
      <c r="B17" s="14" t="s">
        <v>30</v>
      </c>
      <c r="C17" s="74">
        <v>33.539102999999997</v>
      </c>
      <c r="D17" s="74">
        <v>117.54130499999999</v>
      </c>
      <c r="E17" s="75">
        <v>46.29</v>
      </c>
      <c r="F17" s="153">
        <f>(D17-E17)/E17*100</f>
        <v>153.92375243033055</v>
      </c>
      <c r="G17" s="75">
        <v>148</v>
      </c>
      <c r="H17" s="75">
        <v>67636.67</v>
      </c>
      <c r="I17" s="75">
        <v>4</v>
      </c>
      <c r="J17" s="76">
        <v>4.6658000000000044</v>
      </c>
      <c r="K17" s="71">
        <v>111.57033</v>
      </c>
      <c r="L17" s="71">
        <v>155.79</v>
      </c>
      <c r="M17" s="31">
        <f t="shared" si="0"/>
        <v>-28.384151742730594</v>
      </c>
      <c r="N17" s="168">
        <f>D17/D338*100</f>
        <v>12.804488310048104</v>
      </c>
    </row>
    <row r="18" spans="1:14" s="58" customFormat="1" ht="13.5" customHeight="1" thickBot="1">
      <c r="A18" s="216"/>
      <c r="B18" s="15" t="s">
        <v>31</v>
      </c>
      <c r="C18" s="16">
        <f>C6+C8+C9+C10+C11+C12+C13+C14</f>
        <v>4105.4855899999993</v>
      </c>
      <c r="D18" s="16">
        <f t="shared" ref="D18:L18" si="1">D6+D8+D9+D10+D11+D12+D13+D14</f>
        <v>43083.288078999998</v>
      </c>
      <c r="E18" s="16">
        <f t="shared" si="1"/>
        <v>36062.249999999993</v>
      </c>
      <c r="F18" s="154">
        <f>(D18-E18)/E18*100</f>
        <v>19.469218029934368</v>
      </c>
      <c r="G18" s="16">
        <f t="shared" si="1"/>
        <v>452387</v>
      </c>
      <c r="H18" s="16">
        <f t="shared" si="1"/>
        <v>61653918.140000001</v>
      </c>
      <c r="I18" s="16">
        <f t="shared" si="1"/>
        <v>53803</v>
      </c>
      <c r="J18" s="16">
        <f t="shared" si="1"/>
        <v>2695.5577150000008</v>
      </c>
      <c r="K18" s="16">
        <f t="shared" si="1"/>
        <v>21030.882306</v>
      </c>
      <c r="L18" s="16">
        <f t="shared" si="1"/>
        <v>15944.76</v>
      </c>
      <c r="M18" s="16">
        <f t="shared" si="0"/>
        <v>31.898393616460822</v>
      </c>
      <c r="N18" s="169">
        <f>D18/D339*100</f>
        <v>39.426461800067244</v>
      </c>
    </row>
    <row r="19" spans="1:14" s="57" customFormat="1" ht="14.25" thickTop="1">
      <c r="A19" s="217" t="s">
        <v>32</v>
      </c>
      <c r="B19" s="18" t="s">
        <v>19</v>
      </c>
      <c r="C19" s="21">
        <v>1113.5569089999999</v>
      </c>
      <c r="D19" s="21">
        <v>7630.0150050000002</v>
      </c>
      <c r="E19" s="20">
        <v>7311.4497689999998</v>
      </c>
      <c r="F19" s="155">
        <f>(D19-E19)/E19*100</f>
        <v>4.3570734404918312</v>
      </c>
      <c r="G19" s="20">
        <v>52203</v>
      </c>
      <c r="H19" s="20">
        <v>6872825.8446490001</v>
      </c>
      <c r="I19" s="20">
        <v>8183</v>
      </c>
      <c r="J19" s="20">
        <v>478.46477900000099</v>
      </c>
      <c r="K19" s="20">
        <v>4875.3573900000001</v>
      </c>
      <c r="L19" s="22">
        <v>3076.3771919999999</v>
      </c>
      <c r="M19" s="111">
        <f t="shared" ref="M19:M31" si="2">(K19-L19)/L19*100</f>
        <v>58.477231032598297</v>
      </c>
      <c r="N19" s="170">
        <f>D19/D327*100</f>
        <v>12.967293350525891</v>
      </c>
    </row>
    <row r="20" spans="1:14" s="57" customFormat="1">
      <c r="A20" s="218"/>
      <c r="B20" s="202" t="s">
        <v>20</v>
      </c>
      <c r="C20" s="21">
        <v>357.53405500000002</v>
      </c>
      <c r="D20" s="21">
        <v>2344.076388</v>
      </c>
      <c r="E20" s="20">
        <v>2340.0181830000001</v>
      </c>
      <c r="F20" s="153">
        <f>(D20-E20)/E20*100</f>
        <v>0.17342621649191758</v>
      </c>
      <c r="G20" s="20">
        <v>26242</v>
      </c>
      <c r="H20" s="20">
        <v>523300</v>
      </c>
      <c r="I20" s="20">
        <v>4372</v>
      </c>
      <c r="J20" s="20">
        <v>182.86018200000001</v>
      </c>
      <c r="K20" s="20">
        <v>1747.955432</v>
      </c>
      <c r="L20" s="22">
        <v>872.90465600000005</v>
      </c>
      <c r="M20" s="31">
        <f t="shared" si="2"/>
        <v>100.24585961195743</v>
      </c>
      <c r="N20" s="168">
        <f>D20/D328*100</f>
        <v>12.794255779967715</v>
      </c>
    </row>
    <row r="21" spans="1:14" s="57" customFormat="1">
      <c r="A21" s="218"/>
      <c r="B21" s="202" t="s">
        <v>21</v>
      </c>
      <c r="C21" s="21">
        <v>10.023346</v>
      </c>
      <c r="D21" s="21">
        <v>74.891604000000001</v>
      </c>
      <c r="E21" s="20">
        <v>66.796581000000003</v>
      </c>
      <c r="F21" s="153">
        <f>(D21-E21)/E21*100</f>
        <v>12.118918182354269</v>
      </c>
      <c r="G21" s="20">
        <v>122</v>
      </c>
      <c r="H21" s="20">
        <v>115361.14457</v>
      </c>
      <c r="I21" s="20">
        <v>5</v>
      </c>
      <c r="J21" s="20">
        <v>0</v>
      </c>
      <c r="K21" s="20">
        <v>79.057592999999997</v>
      </c>
      <c r="L21" s="22">
        <v>21.044218000000001</v>
      </c>
      <c r="M21" s="31">
        <f t="shared" si="2"/>
        <v>275.67370286698224</v>
      </c>
      <c r="N21" s="168">
        <f>D21/D329*100</f>
        <v>1.9370139018809605</v>
      </c>
    </row>
    <row r="22" spans="1:14" s="57" customFormat="1">
      <c r="A22" s="218"/>
      <c r="B22" s="202" t="s">
        <v>22</v>
      </c>
      <c r="C22" s="21">
        <v>55.447735000000002</v>
      </c>
      <c r="D22" s="21">
        <v>329.32633099999998</v>
      </c>
      <c r="E22" s="20">
        <v>158.40296499999999</v>
      </c>
      <c r="F22" s="153">
        <f>(D22-E22)/E22*100</f>
        <v>107.90414560737547</v>
      </c>
      <c r="G22" s="20">
        <v>17608</v>
      </c>
      <c r="H22" s="20">
        <v>136161.535</v>
      </c>
      <c r="I22" s="20">
        <v>14</v>
      </c>
      <c r="J22" s="20">
        <v>10.7234</v>
      </c>
      <c r="K22" s="20">
        <v>20.406950999999999</v>
      </c>
      <c r="L22" s="22">
        <v>35.026628000000002</v>
      </c>
      <c r="M22" s="31">
        <f t="shared" si="2"/>
        <v>-41.738750872621829</v>
      </c>
      <c r="N22" s="168">
        <f>D22/D330*100</f>
        <v>13.670760562310297</v>
      </c>
    </row>
    <row r="23" spans="1:14" s="57" customFormat="1">
      <c r="A23" s="218"/>
      <c r="B23" s="202" t="s">
        <v>23</v>
      </c>
      <c r="C23" s="21">
        <v>0.34520000000000001</v>
      </c>
      <c r="D23" s="21">
        <v>0.42067199999999999</v>
      </c>
      <c r="E23" s="20">
        <v>0.19006999999999999</v>
      </c>
      <c r="F23" s="153">
        <f>(D23-E23)/E23*100</f>
        <v>121.32477508286421</v>
      </c>
      <c r="G23" s="20">
        <v>6</v>
      </c>
      <c r="H23" s="20">
        <v>545.20000000000005</v>
      </c>
      <c r="I23" s="20">
        <v>0</v>
      </c>
      <c r="J23" s="20">
        <v>0</v>
      </c>
      <c r="K23" s="20">
        <v>0</v>
      </c>
      <c r="L23" s="20">
        <v>0</v>
      </c>
      <c r="M23" s="31">
        <v>0</v>
      </c>
      <c r="N23" s="168">
        <f>D23/D331*100</f>
        <v>0.13337394461388999</v>
      </c>
    </row>
    <row r="24" spans="1:14" s="57" customFormat="1">
      <c r="A24" s="218"/>
      <c r="B24" s="202" t="s">
        <v>24</v>
      </c>
      <c r="C24" s="21">
        <v>53.760244999999998</v>
      </c>
      <c r="D24" s="21">
        <v>194.62344400000001</v>
      </c>
      <c r="E24" s="20">
        <v>214.27794800000001</v>
      </c>
      <c r="F24" s="153">
        <f>(D24-E24)/E24*100</f>
        <v>-9.1724343001455289</v>
      </c>
      <c r="G24" s="20">
        <v>5919</v>
      </c>
      <c r="H24" s="20">
        <v>425653.751483</v>
      </c>
      <c r="I24" s="20">
        <v>76</v>
      </c>
      <c r="J24" s="20">
        <v>22.606774999999999</v>
      </c>
      <c r="K24" s="20">
        <v>152.07184899999999</v>
      </c>
      <c r="L24" s="22">
        <v>64.493069000000006</v>
      </c>
      <c r="M24" s="31">
        <f t="shared" si="2"/>
        <v>135.79564650582836</v>
      </c>
      <c r="N24" s="168">
        <f>D24/D332*100</f>
        <v>2.9160519062563814</v>
      </c>
    </row>
    <row r="25" spans="1:14" s="57" customFormat="1">
      <c r="A25" s="218"/>
      <c r="B25" s="202" t="s">
        <v>25</v>
      </c>
      <c r="C25" s="20">
        <v>25.5792</v>
      </c>
      <c r="D25" s="20">
        <v>2025.935966</v>
      </c>
      <c r="E25" s="20">
        <v>1288.253385</v>
      </c>
      <c r="F25" s="153">
        <f>(D25-E25)/E25*100</f>
        <v>57.262227259740527</v>
      </c>
      <c r="G25" s="22">
        <v>860</v>
      </c>
      <c r="H25" s="22">
        <v>106250.68797</v>
      </c>
      <c r="I25" s="22">
        <v>1492</v>
      </c>
      <c r="J25" s="22">
        <v>27.0258</v>
      </c>
      <c r="K25" s="22">
        <v>132.447442</v>
      </c>
      <c r="L25" s="22">
        <v>28.660945000000002</v>
      </c>
      <c r="M25" s="31">
        <v>0</v>
      </c>
      <c r="N25" s="168">
        <f>D25/D333*100</f>
        <v>8.8557627052103047</v>
      </c>
    </row>
    <row r="26" spans="1:14" s="58" customFormat="1">
      <c r="A26" s="218"/>
      <c r="B26" s="202" t="s">
        <v>26</v>
      </c>
      <c r="C26" s="20">
        <v>41.82</v>
      </c>
      <c r="D26" s="20">
        <v>2247.59</v>
      </c>
      <c r="E26" s="20">
        <v>6182.03</v>
      </c>
      <c r="F26" s="153">
        <f>(D26-E26)/E26*100</f>
        <v>-63.643172226598701</v>
      </c>
      <c r="G26" s="20">
        <v>104886</v>
      </c>
      <c r="H26" s="20">
        <v>32683812.550000001</v>
      </c>
      <c r="I26" s="20">
        <v>20990</v>
      </c>
      <c r="J26" s="20">
        <v>987.13904300000002</v>
      </c>
      <c r="K26" s="20">
        <v>3458.2906910000002</v>
      </c>
      <c r="L26" s="22">
        <v>2855.9479529999999</v>
      </c>
      <c r="M26" s="31">
        <f t="shared" si="2"/>
        <v>21.090816356344163</v>
      </c>
      <c r="N26" s="168">
        <f>D26/D334*100</f>
        <v>17.846206729522134</v>
      </c>
    </row>
    <row r="27" spans="1:14" s="58" customFormat="1">
      <c r="A27" s="218"/>
      <c r="B27" s="202" t="s">
        <v>27</v>
      </c>
      <c r="C27" s="137">
        <v>6.22</v>
      </c>
      <c r="D27" s="137">
        <v>23.58</v>
      </c>
      <c r="E27" s="20">
        <v>43.48</v>
      </c>
      <c r="F27" s="153">
        <f>(D27-E27)/E27*100</f>
        <v>-45.76816927322907</v>
      </c>
      <c r="G27" s="20">
        <v>82</v>
      </c>
      <c r="H27" s="20">
        <v>5923.12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68">
        <f>D27/D335*100</f>
        <v>1.3883664589288125</v>
      </c>
    </row>
    <row r="28" spans="1:14" s="58" customFormat="1">
      <c r="A28" s="218"/>
      <c r="B28" s="14" t="s">
        <v>28</v>
      </c>
      <c r="C28" s="40">
        <v>4.943397</v>
      </c>
      <c r="D28" s="40">
        <v>4.943397</v>
      </c>
      <c r="E28" s="40">
        <v>34.456414000000002</v>
      </c>
      <c r="F28" s="153">
        <f>(D28-E28)/E28*100</f>
        <v>-85.653187821576566</v>
      </c>
      <c r="G28" s="40">
        <v>4</v>
      </c>
      <c r="H28" s="40">
        <v>262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68">
        <f>D28/D336*100</f>
        <v>1.7647000866572005</v>
      </c>
    </row>
    <row r="29" spans="1:14" s="58" customFormat="1">
      <c r="A29" s="218"/>
      <c r="B29" s="14" t="s">
        <v>29</v>
      </c>
      <c r="C29" s="40"/>
      <c r="D29" s="40">
        <v>15.066871000000001</v>
      </c>
      <c r="E29" s="40">
        <v>9.0228450000000002</v>
      </c>
      <c r="F29" s="153">
        <f>(D29-E29)/E29*100</f>
        <v>66.985812124668001</v>
      </c>
      <c r="G29" s="40">
        <v>76</v>
      </c>
      <c r="H29" s="40">
        <v>5522.4310880000003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68">
        <f>D29/D337*100</f>
        <v>6.5648410593798294</v>
      </c>
    </row>
    <row r="30" spans="1:14" s="58" customFormat="1">
      <c r="A30" s="218"/>
      <c r="B30" s="14" t="s">
        <v>30</v>
      </c>
      <c r="C30" s="137">
        <v>1.273585</v>
      </c>
      <c r="D30" s="137">
        <v>3.5700940000000001</v>
      </c>
      <c r="E30" s="40"/>
      <c r="F30" s="153">
        <v>0</v>
      </c>
      <c r="G30" s="40">
        <v>2</v>
      </c>
      <c r="H30" s="20">
        <v>138.68704299999999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68">
        <f>D30/D338*100</f>
        <v>0.38891202449022388</v>
      </c>
    </row>
    <row r="31" spans="1:14" s="58" customFormat="1" ht="14.25" thickBot="1">
      <c r="A31" s="219"/>
      <c r="B31" s="15" t="s">
        <v>31</v>
      </c>
      <c r="C31" s="16">
        <f>C19+C21+C22+C23+C24+C25+C26+C27</f>
        <v>1306.7526349999996</v>
      </c>
      <c r="D31" s="16">
        <f>D19+D21+D22+D23+D24+D25+D26+D27</f>
        <v>12526.383022</v>
      </c>
      <c r="E31" s="16">
        <f>E19+E21+E22+E23+E24+E25+E26+E27</f>
        <v>15264.880717999997</v>
      </c>
      <c r="F31" s="154">
        <f>(D31-E31)/E31*100</f>
        <v>-17.939856501930102</v>
      </c>
      <c r="G31" s="16">
        <f t="shared" ref="G31:L31" si="3">G19+G21+G22+G23+G24+G25+G26+G27</f>
        <v>181686</v>
      </c>
      <c r="H31" s="16">
        <f t="shared" si="3"/>
        <v>40346533.833672002</v>
      </c>
      <c r="I31" s="16">
        <f t="shared" si="3"/>
        <v>30760</v>
      </c>
      <c r="J31" s="16">
        <f t="shared" si="3"/>
        <v>1525.9597970000009</v>
      </c>
      <c r="K31" s="16">
        <f t="shared" si="3"/>
        <v>8717.6319160000003</v>
      </c>
      <c r="L31" s="16">
        <f t="shared" si="3"/>
        <v>6081.5500050000001</v>
      </c>
      <c r="M31" s="16">
        <f t="shared" si="2"/>
        <v>43.345560076505535</v>
      </c>
      <c r="N31" s="169">
        <f>D31/D339*100</f>
        <v>11.463167825173965</v>
      </c>
    </row>
    <row r="32" spans="1:14" s="57" customFormat="1" ht="14.25" thickTop="1">
      <c r="A32" s="217" t="s">
        <v>33</v>
      </c>
      <c r="B32" s="202" t="s">
        <v>19</v>
      </c>
      <c r="C32" s="99">
        <v>2186.2577870000023</v>
      </c>
      <c r="D32" s="99">
        <v>14347.663544000001</v>
      </c>
      <c r="E32" s="91">
        <v>12958.178526</v>
      </c>
      <c r="F32" s="26">
        <f>(D32-E32)/E32*100</f>
        <v>10.722842066206004</v>
      </c>
      <c r="G32" s="72">
        <v>103878</v>
      </c>
      <c r="H32" s="99">
        <v>20982645.871890999</v>
      </c>
      <c r="I32" s="72">
        <v>5637</v>
      </c>
      <c r="J32" s="99">
        <v>1411.3095590000003</v>
      </c>
      <c r="K32" s="99">
        <v>9569.3208859999995</v>
      </c>
      <c r="L32" s="99">
        <v>6485.8143829999999</v>
      </c>
      <c r="M32" s="31">
        <f t="shared" ref="M32:M40" si="4">(K32-L32)/L32*100</f>
        <v>47.542318063899479</v>
      </c>
      <c r="N32" s="168">
        <f>D32/D327*100</f>
        <v>24.384009985271842</v>
      </c>
    </row>
    <row r="33" spans="1:14" s="57" customFormat="1">
      <c r="A33" s="218"/>
      <c r="B33" s="202" t="s">
        <v>20</v>
      </c>
      <c r="C33" s="99">
        <v>691.56240499999967</v>
      </c>
      <c r="D33" s="99">
        <v>4339.0537079999995</v>
      </c>
      <c r="E33" s="91">
        <v>3948.0672049999998</v>
      </c>
      <c r="F33" s="26">
        <f>(D33-E33)/E33*100</f>
        <v>9.9032382859348935</v>
      </c>
      <c r="G33" s="72">
        <v>51715</v>
      </c>
      <c r="H33" s="99">
        <v>1034300</v>
      </c>
      <c r="I33" s="72">
        <v>4279</v>
      </c>
      <c r="J33" s="99">
        <v>569.63918300000023</v>
      </c>
      <c r="K33" s="99">
        <v>3567.1655380000002</v>
      </c>
      <c r="L33" s="99">
        <v>2058.1607899999999</v>
      </c>
      <c r="M33" s="31">
        <f t="shared" si="4"/>
        <v>73.318117580113864</v>
      </c>
      <c r="N33" s="168">
        <f>D33/D328*100</f>
        <v>23.683086126103387</v>
      </c>
    </row>
    <row r="34" spans="1:14" s="57" customFormat="1">
      <c r="A34" s="218"/>
      <c r="B34" s="202" t="s">
        <v>21</v>
      </c>
      <c r="C34" s="99">
        <v>26.531048000000055</v>
      </c>
      <c r="D34" s="99">
        <v>640.73001199999999</v>
      </c>
      <c r="E34" s="91">
        <v>633.26054899999997</v>
      </c>
      <c r="F34" s="26">
        <f>(D34-E34)/E34*100</f>
        <v>1.1795244487905119</v>
      </c>
      <c r="G34" s="72">
        <v>219</v>
      </c>
      <c r="H34" s="99">
        <v>1108055.4585249999</v>
      </c>
      <c r="I34" s="72">
        <v>68</v>
      </c>
      <c r="J34" s="99">
        <v>0.25688099999996439</v>
      </c>
      <c r="K34" s="99">
        <v>152.49746499999998</v>
      </c>
      <c r="L34" s="99">
        <v>25.089946999999999</v>
      </c>
      <c r="M34" s="31">
        <f t="shared" si="4"/>
        <v>507.80305753535464</v>
      </c>
      <c r="N34" s="168">
        <f>D34/D329*100</f>
        <v>16.571990374199419</v>
      </c>
    </row>
    <row r="35" spans="1:14" s="57" customFormat="1">
      <c r="A35" s="218"/>
      <c r="B35" s="202" t="s">
        <v>22</v>
      </c>
      <c r="C35" s="99">
        <v>53.401513000000023</v>
      </c>
      <c r="D35" s="99">
        <v>419.04599100000001</v>
      </c>
      <c r="E35" s="91">
        <v>301.978205</v>
      </c>
      <c r="F35" s="26">
        <f>(D35-E35)/E35*100</f>
        <v>38.766965317910945</v>
      </c>
      <c r="G35" s="72">
        <v>36835</v>
      </c>
      <c r="H35" s="99">
        <v>2488255.2825000002</v>
      </c>
      <c r="I35" s="72">
        <v>89</v>
      </c>
      <c r="J35" s="99">
        <v>2.7218520000000019</v>
      </c>
      <c r="K35" s="99">
        <v>29.935223999999998</v>
      </c>
      <c r="L35" s="99">
        <v>42.593003000000003</v>
      </c>
      <c r="M35" s="31">
        <f t="shared" si="4"/>
        <v>-29.717977387037031</v>
      </c>
      <c r="N35" s="168">
        <f>D35/D330*100</f>
        <v>17.395139314132265</v>
      </c>
    </row>
    <row r="36" spans="1:14" s="57" customFormat="1">
      <c r="A36" s="218"/>
      <c r="B36" s="202" t="s">
        <v>23</v>
      </c>
      <c r="C36" s="99">
        <v>5.2810110000000066</v>
      </c>
      <c r="D36" s="99">
        <v>75.946949000000004</v>
      </c>
      <c r="E36" s="91">
        <v>51.306564000000002</v>
      </c>
      <c r="F36" s="26">
        <f>(D36-E36)/E36*100</f>
        <v>48.025794516272811</v>
      </c>
      <c r="G36" s="72">
        <v>921</v>
      </c>
      <c r="H36" s="99">
        <v>85853.501013000001</v>
      </c>
      <c r="I36" s="72">
        <v>4</v>
      </c>
      <c r="J36" s="99">
        <v>0.33816099999999993</v>
      </c>
      <c r="K36" s="99">
        <v>2.43276</v>
      </c>
      <c r="L36" s="99">
        <v>25.148240999999999</v>
      </c>
      <c r="M36" s="31">
        <f t="shared" si="4"/>
        <v>-90.326321431387584</v>
      </c>
      <c r="N36" s="168">
        <f>D36/D331*100</f>
        <v>24.078959782252987</v>
      </c>
    </row>
    <row r="37" spans="1:14" s="57" customFormat="1">
      <c r="A37" s="218"/>
      <c r="B37" s="202" t="s">
        <v>24</v>
      </c>
      <c r="C37" s="99">
        <v>91.403019000000086</v>
      </c>
      <c r="D37" s="99">
        <v>1169.184569</v>
      </c>
      <c r="E37" s="91">
        <v>825.40190999999993</v>
      </c>
      <c r="F37" s="26">
        <f>(D37-E37)/E37*100</f>
        <v>41.65033480477409</v>
      </c>
      <c r="G37" s="72">
        <v>22892</v>
      </c>
      <c r="H37" s="99">
        <v>4610655.0452009998</v>
      </c>
      <c r="I37" s="72">
        <v>170</v>
      </c>
      <c r="J37" s="99">
        <v>30.681038000000001</v>
      </c>
      <c r="K37" s="99">
        <v>298.95222799999999</v>
      </c>
      <c r="L37" s="99">
        <v>352.96764400000001</v>
      </c>
      <c r="M37" s="31">
        <f t="shared" si="4"/>
        <v>-15.303220257775246</v>
      </c>
      <c r="N37" s="168">
        <f>D37/D332*100</f>
        <v>17.517945531772604</v>
      </c>
    </row>
    <row r="38" spans="1:14" s="57" customFormat="1">
      <c r="A38" s="218"/>
      <c r="B38" s="202" t="s">
        <v>25</v>
      </c>
      <c r="C38" s="99">
        <v>650.00280000000021</v>
      </c>
      <c r="D38" s="99">
        <v>2471.004774</v>
      </c>
      <c r="E38" s="91">
        <v>93.000327999999996</v>
      </c>
      <c r="F38" s="26">
        <f>(D38-E38)/E38*100</f>
        <v>2556.9850097732988</v>
      </c>
      <c r="G38" s="74">
        <v>46</v>
      </c>
      <c r="H38" s="99">
        <v>10956.022771</v>
      </c>
      <c r="I38" s="74">
        <v>45</v>
      </c>
      <c r="J38" s="99">
        <v>619.01052300000015</v>
      </c>
      <c r="K38" s="99">
        <v>1583.1540710000002</v>
      </c>
      <c r="L38" s="99">
        <v>23.087655999999999</v>
      </c>
      <c r="M38" s="31">
        <v>0</v>
      </c>
      <c r="N38" s="168">
        <f>D38/D333*100</f>
        <v>10.801245591779882</v>
      </c>
    </row>
    <row r="39" spans="1:14" s="58" customFormat="1">
      <c r="A39" s="218"/>
      <c r="B39" s="202" t="s">
        <v>26</v>
      </c>
      <c r="C39" s="99">
        <v>198.50960599999985</v>
      </c>
      <c r="D39" s="99">
        <v>1150.273782</v>
      </c>
      <c r="E39" s="91">
        <v>1246.3711459999993</v>
      </c>
      <c r="F39" s="26">
        <f>(D39-E39)/E39*100</f>
        <v>-7.7101723919400929</v>
      </c>
      <c r="G39" s="72">
        <v>146416</v>
      </c>
      <c r="H39" s="99">
        <v>32913405.892499994</v>
      </c>
      <c r="I39" s="72">
        <v>926</v>
      </c>
      <c r="J39" s="99">
        <v>56.190866000000312</v>
      </c>
      <c r="K39" s="99">
        <v>355.16937800000045</v>
      </c>
      <c r="L39" s="99">
        <v>325.18012100000044</v>
      </c>
      <c r="M39" s="31">
        <f t="shared" si="4"/>
        <v>9.222352494296528</v>
      </c>
      <c r="N39" s="168">
        <f>D39/D334*100</f>
        <v>9.1333489244574295</v>
      </c>
    </row>
    <row r="40" spans="1:14" s="58" customFormat="1">
      <c r="A40" s="218"/>
      <c r="B40" s="202" t="s">
        <v>27</v>
      </c>
      <c r="C40" s="99">
        <v>36.171687999999904</v>
      </c>
      <c r="D40" s="99">
        <v>341.12999499999995</v>
      </c>
      <c r="E40" s="91">
        <v>163.55527499999999</v>
      </c>
      <c r="F40" s="26">
        <f>(D40-E40)/E40*100</f>
        <v>108.571686238796</v>
      </c>
      <c r="G40" s="72">
        <v>25831</v>
      </c>
      <c r="H40" s="99">
        <v>147003.297299</v>
      </c>
      <c r="I40" s="72">
        <v>21</v>
      </c>
      <c r="J40" s="99">
        <v>5.8623959999999995</v>
      </c>
      <c r="K40" s="99">
        <v>1.0121360000000001</v>
      </c>
      <c r="L40" s="99">
        <v>0.32397500000000001</v>
      </c>
      <c r="M40" s="31">
        <f t="shared" si="4"/>
        <v>212.41176016667956</v>
      </c>
      <c r="N40" s="168">
        <f>D40/D335*100</f>
        <v>20.085387752016683</v>
      </c>
    </row>
    <row r="41" spans="1:14" s="58" customFormat="1">
      <c r="A41" s="218"/>
      <c r="B41" s="14" t="s">
        <v>28</v>
      </c>
      <c r="C41" s="99">
        <v>0</v>
      </c>
      <c r="D41" s="99">
        <v>69.786897999999994</v>
      </c>
      <c r="E41" s="91">
        <v>58.440893000000003</v>
      </c>
      <c r="F41" s="26">
        <f>(D41-E41)/E41*100</f>
        <v>19.414496284305564</v>
      </c>
      <c r="G41" s="72">
        <v>14</v>
      </c>
      <c r="H41" s="99">
        <v>25721.179543999999</v>
      </c>
      <c r="I41" s="75">
        <v>0</v>
      </c>
      <c r="J41" s="99">
        <v>0</v>
      </c>
      <c r="K41" s="99">
        <v>0</v>
      </c>
      <c r="L41" s="99">
        <v>0</v>
      </c>
      <c r="M41" s="31">
        <v>0</v>
      </c>
      <c r="N41" s="168">
        <f>D41/D336*100</f>
        <v>24.912614736007892</v>
      </c>
    </row>
    <row r="42" spans="1:14" s="58" customFormat="1">
      <c r="A42" s="218"/>
      <c r="B42" s="14" t="s">
        <v>29</v>
      </c>
      <c r="C42" s="99">
        <v>0</v>
      </c>
      <c r="D42" s="99">
        <v>4.3081129999999996</v>
      </c>
      <c r="E42" s="91">
        <v>14.281131</v>
      </c>
      <c r="F42" s="26">
        <f>(D42-E42)/E42*100</f>
        <v>-69.833530691651802</v>
      </c>
      <c r="G42" s="72">
        <v>1</v>
      </c>
      <c r="H42" s="99">
        <v>2002.7574999999999</v>
      </c>
      <c r="I42" s="75">
        <v>0</v>
      </c>
      <c r="J42" s="99">
        <v>0</v>
      </c>
      <c r="K42" s="99">
        <v>0</v>
      </c>
      <c r="L42" s="99">
        <v>1.7151E-2</v>
      </c>
      <c r="M42" s="31">
        <f>(K42-L42)/L42*100</f>
        <v>-100</v>
      </c>
      <c r="N42" s="168">
        <f>D42/D337*100</f>
        <v>1.8771035546032093</v>
      </c>
    </row>
    <row r="43" spans="1:14" s="58" customFormat="1">
      <c r="A43" s="218"/>
      <c r="B43" s="14" t="s">
        <v>30</v>
      </c>
      <c r="C43" s="99">
        <v>3.1259679999999985</v>
      </c>
      <c r="D43" s="99">
        <v>16.055232999999998</v>
      </c>
      <c r="E43" s="91">
        <v>2.1795270000000002</v>
      </c>
      <c r="F43" s="26">
        <f>(D43-E43)/E43*100</f>
        <v>636.63840824178806</v>
      </c>
      <c r="G43" s="72">
        <v>28</v>
      </c>
      <c r="H43" s="99">
        <v>562.43525499999998</v>
      </c>
      <c r="I43" s="75">
        <v>0</v>
      </c>
      <c r="J43" s="99">
        <v>0</v>
      </c>
      <c r="K43" s="99">
        <v>0</v>
      </c>
      <c r="L43" s="99">
        <v>3.1E-4</v>
      </c>
      <c r="M43" s="31">
        <f>(K43-L43)/L43*100</f>
        <v>-100</v>
      </c>
      <c r="N43" s="168">
        <f>D43/D338*100</f>
        <v>1.7489940516110358</v>
      </c>
    </row>
    <row r="44" spans="1:14" s="58" customFormat="1" ht="14.25" thickBot="1">
      <c r="A44" s="219"/>
      <c r="B44" s="15" t="s">
        <v>31</v>
      </c>
      <c r="C44" s="16">
        <f t="shared" ref="C44:L44" si="5">C32+C34+C35+C36+C37+C38+C39+C40</f>
        <v>3247.558472000002</v>
      </c>
      <c r="D44" s="16">
        <f t="shared" si="5"/>
        <v>20614.979616000001</v>
      </c>
      <c r="E44" s="16">
        <f t="shared" si="5"/>
        <v>16273.052503000001</v>
      </c>
      <c r="F44" s="154">
        <f>(D44-E44)/E44*100</f>
        <v>26.681700389029956</v>
      </c>
      <c r="G44" s="16">
        <f t="shared" si="5"/>
        <v>337038</v>
      </c>
      <c r="H44" s="16">
        <f t="shared" si="5"/>
        <v>62346830.371699989</v>
      </c>
      <c r="I44" s="16">
        <f t="shared" si="5"/>
        <v>6960</v>
      </c>
      <c r="J44" s="16">
        <f t="shared" si="5"/>
        <v>2126.3712760000008</v>
      </c>
      <c r="K44" s="16">
        <f t="shared" si="5"/>
        <v>11992.474148000001</v>
      </c>
      <c r="L44" s="16">
        <f t="shared" si="5"/>
        <v>7280.2049700000007</v>
      </c>
      <c r="M44" s="16">
        <f t="shared" ref="M44" si="6">(K44-L44)/L44*100</f>
        <v>64.727149818145847</v>
      </c>
      <c r="N44" s="169">
        <f>D44/D339*100</f>
        <v>18.865219962994388</v>
      </c>
    </row>
    <row r="45" spans="1:14" s="57" customFormat="1" ht="14.25" thickTop="1">
      <c r="A45" s="60"/>
      <c r="B45" s="7"/>
      <c r="C45" s="120"/>
      <c r="D45" s="120"/>
      <c r="E45" s="120"/>
      <c r="F45" s="156"/>
      <c r="G45" s="120"/>
      <c r="H45" s="120"/>
      <c r="I45" s="120"/>
      <c r="J45" s="120"/>
      <c r="K45" s="120"/>
      <c r="L45" s="120"/>
      <c r="M45" s="120"/>
      <c r="N45" s="167"/>
    </row>
    <row r="46" spans="1:14" s="57" customFormat="1">
      <c r="A46" s="60"/>
      <c r="B46" s="7"/>
      <c r="C46" s="120"/>
      <c r="D46" s="120"/>
      <c r="E46" s="120"/>
      <c r="F46" s="156"/>
      <c r="G46" s="120"/>
      <c r="H46" s="120"/>
      <c r="I46" s="120"/>
      <c r="J46" s="120"/>
      <c r="K46" s="120"/>
      <c r="L46" s="120"/>
      <c r="M46" s="120"/>
      <c r="N46" s="167"/>
    </row>
    <row r="48" spans="1:14" s="57" customFormat="1" ht="18.75">
      <c r="A48" s="208" t="str">
        <f>A1</f>
        <v>2023年1-7月丹东市财产保险业务统计表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</row>
    <row r="49" spans="1:14" s="57" customFormat="1" ht="14.25" thickBot="1">
      <c r="B49" s="59" t="s">
        <v>0</v>
      </c>
      <c r="C49" s="58"/>
      <c r="D49" s="58"/>
      <c r="F49" s="152"/>
      <c r="G49" s="73" t="str">
        <f>G2</f>
        <v>（2023年7月）</v>
      </c>
      <c r="H49" s="58"/>
      <c r="I49" s="58"/>
      <c r="J49" s="58"/>
      <c r="K49" s="58"/>
      <c r="L49" s="59" t="s">
        <v>1</v>
      </c>
      <c r="N49" s="167"/>
    </row>
    <row r="50" spans="1:14" ht="13.5" customHeight="1">
      <c r="A50" s="205" t="s">
        <v>116</v>
      </c>
      <c r="B50" s="9" t="s">
        <v>3</v>
      </c>
      <c r="C50" s="209" t="s">
        <v>4</v>
      </c>
      <c r="D50" s="209"/>
      <c r="E50" s="209"/>
      <c r="F50" s="210"/>
      <c r="G50" s="209" t="s">
        <v>5</v>
      </c>
      <c r="H50" s="209"/>
      <c r="I50" s="209" t="s">
        <v>6</v>
      </c>
      <c r="J50" s="209"/>
      <c r="K50" s="209"/>
      <c r="L50" s="209"/>
      <c r="M50" s="209"/>
      <c r="N50" s="212" t="s">
        <v>7</v>
      </c>
    </row>
    <row r="51" spans="1:14">
      <c r="A51" s="206"/>
      <c r="B51" s="10" t="s">
        <v>8</v>
      </c>
      <c r="C51" s="211" t="s">
        <v>9</v>
      </c>
      <c r="D51" s="211" t="s">
        <v>10</v>
      </c>
      <c r="E51" s="211" t="s">
        <v>11</v>
      </c>
      <c r="F51" s="196" t="s">
        <v>12</v>
      </c>
      <c r="G51" s="211" t="s">
        <v>13</v>
      </c>
      <c r="H51" s="211" t="s">
        <v>14</v>
      </c>
      <c r="I51" s="202" t="s">
        <v>13</v>
      </c>
      <c r="J51" s="211" t="s">
        <v>15</v>
      </c>
      <c r="K51" s="211"/>
      <c r="L51" s="211"/>
      <c r="M51" s="203" t="s">
        <v>12</v>
      </c>
      <c r="N51" s="213"/>
    </row>
    <row r="52" spans="1:14">
      <c r="A52" s="214"/>
      <c r="B52" s="165" t="s">
        <v>16</v>
      </c>
      <c r="C52" s="211"/>
      <c r="D52" s="211"/>
      <c r="E52" s="211"/>
      <c r="F52" s="197" t="s">
        <v>17</v>
      </c>
      <c r="G52" s="211"/>
      <c r="H52" s="211"/>
      <c r="I52" s="33" t="s">
        <v>18</v>
      </c>
      <c r="J52" s="202" t="s">
        <v>9</v>
      </c>
      <c r="K52" s="202" t="s">
        <v>10</v>
      </c>
      <c r="L52" s="202" t="s">
        <v>11</v>
      </c>
      <c r="M52" s="204" t="s">
        <v>17</v>
      </c>
      <c r="N52" s="195" t="s">
        <v>17</v>
      </c>
    </row>
    <row r="53" spans="1:14" ht="14.25" customHeight="1">
      <c r="A53" s="206" t="s">
        <v>34</v>
      </c>
      <c r="B53" s="202" t="s">
        <v>19</v>
      </c>
      <c r="C53" s="71">
        <v>462.54013400000002</v>
      </c>
      <c r="D53" s="71">
        <v>3226.3258679999999</v>
      </c>
      <c r="E53" s="282">
        <v>2784.9728420000001</v>
      </c>
      <c r="F53" s="153">
        <f>(D53-E53)/E53*100</f>
        <v>15.847659960771701</v>
      </c>
      <c r="G53" s="72">
        <v>18293</v>
      </c>
      <c r="H53" s="72">
        <v>5232952</v>
      </c>
      <c r="I53" s="72">
        <v>984</v>
      </c>
      <c r="J53" s="72">
        <v>237.036494</v>
      </c>
      <c r="K53" s="72">
        <v>1906.779708</v>
      </c>
      <c r="L53" s="72">
        <v>1208.9684319999999</v>
      </c>
      <c r="M53" s="31">
        <f t="shared" ref="M53:M65" si="7">(K53-L53)/L53*100</f>
        <v>57.719561365685038</v>
      </c>
      <c r="N53" s="168">
        <f>D53/D327*100</f>
        <v>5.4831758453070139</v>
      </c>
    </row>
    <row r="54" spans="1:14" ht="14.25" customHeight="1">
      <c r="A54" s="206"/>
      <c r="B54" s="202" t="s">
        <v>20</v>
      </c>
      <c r="C54" s="72">
        <v>149.679092</v>
      </c>
      <c r="D54" s="72">
        <v>951.67067500000098</v>
      </c>
      <c r="E54" s="72">
        <v>895.56603800000096</v>
      </c>
      <c r="F54" s="153">
        <f>(D54-E54)/E54*100</f>
        <v>6.2647124410048214</v>
      </c>
      <c r="G54" s="72">
        <v>9232</v>
      </c>
      <c r="H54" s="72">
        <v>183620</v>
      </c>
      <c r="I54" s="72">
        <v>403</v>
      </c>
      <c r="J54" s="72">
        <v>117.781659</v>
      </c>
      <c r="K54" s="72">
        <v>691.29353800000001</v>
      </c>
      <c r="L54" s="72">
        <v>383.20898499999998</v>
      </c>
      <c r="M54" s="31">
        <f t="shared" si="7"/>
        <v>80.395962792991412</v>
      </c>
      <c r="N54" s="168">
        <f>D54/D328*100</f>
        <v>5.1943350040026672</v>
      </c>
    </row>
    <row r="55" spans="1:14" ht="14.25" customHeight="1">
      <c r="A55" s="206"/>
      <c r="B55" s="202" t="s">
        <v>21</v>
      </c>
      <c r="C55" s="72">
        <v>82.164513999999997</v>
      </c>
      <c r="D55" s="72">
        <v>477.62446499999999</v>
      </c>
      <c r="E55" s="72">
        <v>268.28781800000002</v>
      </c>
      <c r="F55" s="153">
        <f>(D55-E55)/E55*100</f>
        <v>78.026892372727843</v>
      </c>
      <c r="G55" s="72">
        <v>435</v>
      </c>
      <c r="H55" s="72">
        <v>1058969.03</v>
      </c>
      <c r="I55" s="72">
        <v>14</v>
      </c>
      <c r="J55" s="72">
        <v>44.062925999999997</v>
      </c>
      <c r="K55" s="72">
        <v>122.435299</v>
      </c>
      <c r="L55" s="72">
        <v>107.608423</v>
      </c>
      <c r="M55" s="31">
        <f t="shared" si="7"/>
        <v>13.778545941519837</v>
      </c>
      <c r="N55" s="168">
        <f>D55/D329*100</f>
        <v>12.353390489319153</v>
      </c>
    </row>
    <row r="56" spans="1:14" ht="14.25" customHeight="1">
      <c r="A56" s="206"/>
      <c r="B56" s="202" t="s">
        <v>22</v>
      </c>
      <c r="C56" s="72">
        <v>7.1628759999999998</v>
      </c>
      <c r="D56" s="72">
        <v>48.197254000000001</v>
      </c>
      <c r="E56" s="72">
        <v>69.020004999999998</v>
      </c>
      <c r="F56" s="153">
        <f>(D56-E56)/E56*100</f>
        <v>-30.1691531317623</v>
      </c>
      <c r="G56" s="72">
        <v>2465</v>
      </c>
      <c r="H56" s="72">
        <v>214820</v>
      </c>
      <c r="I56" s="72">
        <v>220</v>
      </c>
      <c r="J56" s="72">
        <v>6.1738400000000002</v>
      </c>
      <c r="K56" s="72">
        <v>101.269465</v>
      </c>
      <c r="L56" s="72">
        <v>78.679873999999998</v>
      </c>
      <c r="M56" s="31">
        <f t="shared" si="7"/>
        <v>28.710761534773173</v>
      </c>
      <c r="N56" s="168">
        <f>D56/D330*100</f>
        <v>2.0007301487072779</v>
      </c>
    </row>
    <row r="57" spans="1:14" ht="14.25" customHeight="1">
      <c r="A57" s="206"/>
      <c r="B57" s="202" t="s">
        <v>23</v>
      </c>
      <c r="C57" s="72">
        <v>4.2452999999999998E-2</v>
      </c>
      <c r="D57" s="72">
        <v>0.96226800000000001</v>
      </c>
      <c r="E57" s="72">
        <v>6.1321000000000001E-2</v>
      </c>
      <c r="F57" s="153">
        <f>(D57-E57)/E57*100</f>
        <v>1469.2307692307693</v>
      </c>
      <c r="G57" s="72">
        <v>201</v>
      </c>
      <c r="H57" s="72">
        <v>102</v>
      </c>
      <c r="I57" s="72">
        <v>0</v>
      </c>
      <c r="J57" s="72">
        <v>0</v>
      </c>
      <c r="K57" s="72">
        <v>0</v>
      </c>
      <c r="L57" s="72">
        <v>0</v>
      </c>
      <c r="M57" s="31">
        <v>0</v>
      </c>
      <c r="N57" s="168">
        <f>D57/D331*100</f>
        <v>0.30508681094943019</v>
      </c>
    </row>
    <row r="58" spans="1:14" ht="14.25" customHeight="1">
      <c r="A58" s="206"/>
      <c r="B58" s="202" t="s">
        <v>24</v>
      </c>
      <c r="C58" s="72">
        <v>164.55533399999999</v>
      </c>
      <c r="D58" s="72">
        <v>900.45203500000002</v>
      </c>
      <c r="E58" s="72">
        <v>476.55665900000002</v>
      </c>
      <c r="F58" s="153">
        <f>(D58-E58)/E58*100</f>
        <v>88.949628128058535</v>
      </c>
      <c r="G58" s="72">
        <v>1719</v>
      </c>
      <c r="H58" s="72">
        <v>878850.67</v>
      </c>
      <c r="I58" s="72">
        <v>82</v>
      </c>
      <c r="J58" s="72">
        <v>13.544656</v>
      </c>
      <c r="K58" s="72">
        <v>464.24220000000003</v>
      </c>
      <c r="L58" s="72">
        <v>200.47246699999999</v>
      </c>
      <c r="M58" s="31">
        <f t="shared" si="7"/>
        <v>131.57404452951639</v>
      </c>
      <c r="N58" s="168">
        <f>D58/D332*100</f>
        <v>13.491513762104567</v>
      </c>
    </row>
    <row r="59" spans="1:14" ht="14.25" customHeight="1">
      <c r="A59" s="206"/>
      <c r="B59" s="202" t="s">
        <v>25</v>
      </c>
      <c r="C59" s="74">
        <v>460.85813999999999</v>
      </c>
      <c r="D59" s="74">
        <v>5194.7111000000004</v>
      </c>
      <c r="E59" s="74">
        <v>4410.6695419999996</v>
      </c>
      <c r="F59" s="153">
        <f>(D59-E59)/E59*100</f>
        <v>17.776021316810791</v>
      </c>
      <c r="G59" s="74">
        <v>1358</v>
      </c>
      <c r="H59" s="74">
        <v>303007.15999999997</v>
      </c>
      <c r="I59" s="74">
        <v>892</v>
      </c>
      <c r="J59" s="72">
        <v>259.55478499999998</v>
      </c>
      <c r="K59" s="74">
        <v>1267.543813</v>
      </c>
      <c r="L59" s="74">
        <v>931.94907699999999</v>
      </c>
      <c r="M59" s="31">
        <f t="shared" si="7"/>
        <v>36.009986412594522</v>
      </c>
      <c r="N59" s="168">
        <f>D59/D333*100</f>
        <v>22.707099136282373</v>
      </c>
    </row>
    <row r="60" spans="1:14" ht="14.25" customHeight="1">
      <c r="A60" s="206"/>
      <c r="B60" s="202" t="s">
        <v>26</v>
      </c>
      <c r="C60" s="72">
        <v>35.969127999999998</v>
      </c>
      <c r="D60" s="72">
        <v>357.32359400000001</v>
      </c>
      <c r="E60" s="72">
        <v>224.92548199999999</v>
      </c>
      <c r="F60" s="153">
        <f>(D60-E60)/E60*100</f>
        <v>58.863100268914856</v>
      </c>
      <c r="G60" s="72">
        <v>4891</v>
      </c>
      <c r="H60" s="72">
        <v>3993155.33</v>
      </c>
      <c r="I60" s="72">
        <v>8113</v>
      </c>
      <c r="J60" s="72">
        <v>37.694552999999999</v>
      </c>
      <c r="K60" s="72">
        <v>110.224056</v>
      </c>
      <c r="L60" s="72">
        <v>97.579414999999997</v>
      </c>
      <c r="M60" s="31">
        <f t="shared" si="7"/>
        <v>12.958307856221527</v>
      </c>
      <c r="N60" s="168">
        <f>D60/D334*100</f>
        <v>2.8372037283756537</v>
      </c>
    </row>
    <row r="61" spans="1:14" ht="14.25" customHeight="1">
      <c r="A61" s="206"/>
      <c r="B61" s="202" t="s">
        <v>27</v>
      </c>
      <c r="C61" s="72">
        <v>22.852808</v>
      </c>
      <c r="D61" s="72">
        <v>78.628141999999997</v>
      </c>
      <c r="E61" s="72">
        <v>69.868630999999993</v>
      </c>
      <c r="F61" s="153">
        <f>(D61-E61)/E61*100</f>
        <v>12.537115547605341</v>
      </c>
      <c r="G61" s="72">
        <v>47</v>
      </c>
      <c r="H61" s="72">
        <v>17775.57992</v>
      </c>
      <c r="I61" s="72">
        <v>3</v>
      </c>
      <c r="J61" s="72">
        <v>31.206240000000001</v>
      </c>
      <c r="K61" s="72">
        <v>873.83526199999994</v>
      </c>
      <c r="L61" s="72">
        <v>90.672666000000007</v>
      </c>
      <c r="M61" s="31">
        <f t="shared" si="7"/>
        <v>863.72512307071668</v>
      </c>
      <c r="N61" s="168">
        <f>D61/D335*100</f>
        <v>4.6295451688164482</v>
      </c>
    </row>
    <row r="62" spans="1:14" ht="14.25" customHeight="1">
      <c r="A62" s="206"/>
      <c r="B62" s="14" t="s">
        <v>28</v>
      </c>
      <c r="C62" s="75">
        <v>0</v>
      </c>
      <c r="D62" s="75">
        <v>6.6949059999999996</v>
      </c>
      <c r="E62" s="75">
        <v>12.158331</v>
      </c>
      <c r="F62" s="153">
        <f>(D62-E62)/E62*100</f>
        <v>-44.935649473599632</v>
      </c>
      <c r="G62" s="75">
        <v>11</v>
      </c>
      <c r="H62" s="75">
        <v>1209.8</v>
      </c>
      <c r="I62" s="75">
        <v>1</v>
      </c>
      <c r="J62" s="72">
        <v>0</v>
      </c>
      <c r="K62" s="75">
        <v>3.7379500000000001</v>
      </c>
      <c r="L62" s="75">
        <v>0</v>
      </c>
      <c r="M62" s="31">
        <v>0</v>
      </c>
      <c r="N62" s="168">
        <f>D62/D336*100</f>
        <v>2.389955975286187</v>
      </c>
    </row>
    <row r="63" spans="1:14" ht="14.25" customHeight="1">
      <c r="A63" s="206"/>
      <c r="B63" s="14" t="s">
        <v>29</v>
      </c>
      <c r="C63" s="75">
        <v>2.651796</v>
      </c>
      <c r="D63" s="75">
        <v>22.925128000000001</v>
      </c>
      <c r="E63" s="75">
        <v>8.9879979999999993</v>
      </c>
      <c r="F63" s="153">
        <f>(D63-E63)/E63*100</f>
        <v>155.0637861735172</v>
      </c>
      <c r="G63" s="75">
        <v>22</v>
      </c>
      <c r="H63" s="75">
        <v>14502.38</v>
      </c>
      <c r="I63" s="75">
        <v>2</v>
      </c>
      <c r="J63" s="72">
        <v>0.89800000000000002</v>
      </c>
      <c r="K63" s="75">
        <v>1.048</v>
      </c>
      <c r="L63" s="75">
        <v>0.42304000000000003</v>
      </c>
      <c r="M63" s="31">
        <f>(K63-L63)/L63*100</f>
        <v>147.7307110438729</v>
      </c>
      <c r="N63" s="168">
        <f>D63/D337*100</f>
        <v>9.9887907440063817</v>
      </c>
    </row>
    <row r="64" spans="1:14" ht="14.25" customHeight="1">
      <c r="A64" s="206"/>
      <c r="B64" s="14" t="s">
        <v>30</v>
      </c>
      <c r="C64" s="75">
        <v>20.201011999999999</v>
      </c>
      <c r="D64" s="75">
        <v>49.008108</v>
      </c>
      <c r="E64" s="75">
        <v>48.722301999999999</v>
      </c>
      <c r="F64" s="153">
        <f>(D64-E64)/E64*100</f>
        <v>0.58660200414996999</v>
      </c>
      <c r="G64" s="75">
        <v>14</v>
      </c>
      <c r="H64" s="75">
        <v>2063.4034040000001</v>
      </c>
      <c r="I64" s="75">
        <v>0</v>
      </c>
      <c r="J64" s="72">
        <v>30.308240000000001</v>
      </c>
      <c r="K64" s="72">
        <v>869.04931199999999</v>
      </c>
      <c r="L64" s="75">
        <v>90.249626000000006</v>
      </c>
      <c r="M64" s="31">
        <f>(K64-L64)/L64*100</f>
        <v>862.93951622580676</v>
      </c>
      <c r="N64" s="168">
        <f>D64/D338*100</f>
        <v>5.3387508840707101</v>
      </c>
    </row>
    <row r="65" spans="1:14" ht="14.25" customHeight="1" thickBot="1">
      <c r="A65" s="216"/>
      <c r="B65" s="15" t="s">
        <v>31</v>
      </c>
      <c r="C65" s="16">
        <f t="shared" ref="C65:L65" si="8">C53+C55+C56+C57+C58+C59+C60+C61</f>
        <v>1236.145387</v>
      </c>
      <c r="D65" s="16">
        <f t="shared" si="8"/>
        <v>10284.224726</v>
      </c>
      <c r="E65" s="16">
        <f>E53+E55+E56+E57+E58+E59+E60+E61</f>
        <v>8304.3622999999989</v>
      </c>
      <c r="F65" s="154">
        <f>(D65-E65)/E65*100</f>
        <v>23.841233733263319</v>
      </c>
      <c r="G65" s="16">
        <f t="shared" si="8"/>
        <v>29409</v>
      </c>
      <c r="H65" s="16">
        <f>H53+H55+H56+H57+H58+H59+H60+H61</f>
        <v>11699631.769920001</v>
      </c>
      <c r="I65" s="16">
        <f t="shared" si="8"/>
        <v>10308</v>
      </c>
      <c r="J65" s="16">
        <f t="shared" si="8"/>
        <v>629.27349400000003</v>
      </c>
      <c r="K65" s="16">
        <f t="shared" si="8"/>
        <v>4846.3298029999996</v>
      </c>
      <c r="L65" s="16">
        <f t="shared" si="8"/>
        <v>2715.9303539999996</v>
      </c>
      <c r="M65" s="16">
        <f t="shared" si="7"/>
        <v>78.440871867806379</v>
      </c>
      <c r="N65" s="169">
        <f>D65/D339*100</f>
        <v>9.4113195947220127</v>
      </c>
    </row>
    <row r="66" spans="1:14" ht="14.25" thickTop="1">
      <c r="A66" s="218" t="s">
        <v>35</v>
      </c>
      <c r="B66" s="202" t="s">
        <v>19</v>
      </c>
      <c r="C66" s="32">
        <v>70.030152000000001</v>
      </c>
      <c r="D66" s="32">
        <v>878.89620300000001</v>
      </c>
      <c r="E66" s="32">
        <v>377.23535700000002</v>
      </c>
      <c r="F66" s="153">
        <f>(D66-E66)/E66*100</f>
        <v>132.9835172369593</v>
      </c>
      <c r="G66" s="31">
        <v>4925</v>
      </c>
      <c r="H66" s="31">
        <v>667172.26399100001</v>
      </c>
      <c r="I66" s="31">
        <v>618</v>
      </c>
      <c r="J66" s="31">
        <v>64.121300000000005</v>
      </c>
      <c r="K66" s="31">
        <v>390.652872</v>
      </c>
      <c r="L66" s="68">
        <v>160.79846499999999</v>
      </c>
      <c r="M66" s="31">
        <f t="shared" ref="M66:M82" si="9">(K66-L66)/L66*100</f>
        <v>142.94564752219497</v>
      </c>
      <c r="N66" s="168">
        <f>D66/D327*100</f>
        <v>1.4936936403789358</v>
      </c>
    </row>
    <row r="67" spans="1:14">
      <c r="A67" s="218"/>
      <c r="B67" s="202" t="s">
        <v>20</v>
      </c>
      <c r="C67" s="31">
        <v>23.203524999999999</v>
      </c>
      <c r="D67" s="31">
        <v>138.67889700000001</v>
      </c>
      <c r="E67" s="31">
        <v>143.422899</v>
      </c>
      <c r="F67" s="153">
        <f>(D67-E67)/E67*100</f>
        <v>-3.3077019311957954</v>
      </c>
      <c r="G67" s="31">
        <v>1766</v>
      </c>
      <c r="H67" s="31">
        <v>35140</v>
      </c>
      <c r="I67" s="31">
        <v>215</v>
      </c>
      <c r="J67" s="31">
        <v>5.8244999999999996</v>
      </c>
      <c r="K67" s="31">
        <v>107.455985</v>
      </c>
      <c r="L67" s="68">
        <v>15.273845</v>
      </c>
      <c r="M67" s="31">
        <f t="shared" si="9"/>
        <v>603.52936670497832</v>
      </c>
      <c r="N67" s="168">
        <f>D67/D328*100</f>
        <v>0.75692639053271216</v>
      </c>
    </row>
    <row r="68" spans="1:14">
      <c r="A68" s="218"/>
      <c r="B68" s="202" t="s">
        <v>21</v>
      </c>
      <c r="C68" s="31">
        <v>0</v>
      </c>
      <c r="D68" s="31">
        <v>2.4766759999999999</v>
      </c>
      <c r="E68" s="31">
        <v>1.54</v>
      </c>
      <c r="F68" s="153">
        <f>(D68-E68)/E68*100</f>
        <v>60.823116883116867</v>
      </c>
      <c r="G68" s="31">
        <v>3</v>
      </c>
      <c r="H68" s="31">
        <v>3788.9503</v>
      </c>
      <c r="I68" s="31">
        <v>1</v>
      </c>
      <c r="J68" s="31">
        <v>0</v>
      </c>
      <c r="K68" s="31">
        <v>0.35025499999999998</v>
      </c>
      <c r="L68" s="31">
        <v>0</v>
      </c>
      <c r="M68" s="31">
        <v>0</v>
      </c>
      <c r="N68" s="168">
        <f>D68/D329*100</f>
        <v>6.4057325337229118E-2</v>
      </c>
    </row>
    <row r="69" spans="1:14">
      <c r="A69" s="218"/>
      <c r="B69" s="202" t="s">
        <v>22</v>
      </c>
      <c r="C69" s="31">
        <v>0</v>
      </c>
      <c r="D69" s="31">
        <v>-1.9629999999999999E-3</v>
      </c>
      <c r="E69" s="31">
        <v>1.0708230000000001</v>
      </c>
      <c r="F69" s="153">
        <f>(D69-E69)/E69*100</f>
        <v>-100.18331694407013</v>
      </c>
      <c r="G69" s="31">
        <v>2</v>
      </c>
      <c r="H69" s="31">
        <v>-28.5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168">
        <f>D69/D330*100</f>
        <v>-8.1486660669763186E-5</v>
      </c>
    </row>
    <row r="70" spans="1:14">
      <c r="A70" s="218"/>
      <c r="B70" s="202" t="s">
        <v>23</v>
      </c>
      <c r="C70" s="31">
        <v>1.887E-3</v>
      </c>
      <c r="D70" s="31">
        <v>0.147173</v>
      </c>
      <c r="E70" s="31">
        <v>0</v>
      </c>
      <c r="F70" s="153">
        <v>0</v>
      </c>
      <c r="G70" s="31">
        <v>26</v>
      </c>
      <c r="H70" s="31">
        <v>7.8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168">
        <f>D70/D331*100</f>
        <v>4.6661160121567472E-2</v>
      </c>
    </row>
    <row r="71" spans="1:14">
      <c r="A71" s="218"/>
      <c r="B71" s="202" t="s">
        <v>24</v>
      </c>
      <c r="C71" s="31">
        <v>20.981659000000001</v>
      </c>
      <c r="D71" s="31">
        <v>120.89938100000001</v>
      </c>
      <c r="E71" s="31">
        <v>147.4</v>
      </c>
      <c r="F71" s="153">
        <f>(D71-E71)/E71*100</f>
        <v>-17.978710312075982</v>
      </c>
      <c r="G71" s="31">
        <v>128</v>
      </c>
      <c r="H71" s="31">
        <v>583155.58389999997</v>
      </c>
      <c r="I71" s="31">
        <v>11</v>
      </c>
      <c r="J71" s="31">
        <v>0.17199999999999999</v>
      </c>
      <c r="K71" s="31">
        <v>9.4817990000000005</v>
      </c>
      <c r="L71" s="68">
        <v>32.409401000000003</v>
      </c>
      <c r="M71" s="31">
        <f>(K71-L71)/L71*100</f>
        <v>-70.743677120104735</v>
      </c>
      <c r="N71" s="168">
        <f>D71/D332*100</f>
        <v>1.8114409198835599</v>
      </c>
    </row>
    <row r="72" spans="1:14">
      <c r="A72" s="218"/>
      <c r="B72" s="202" t="s">
        <v>25</v>
      </c>
      <c r="C72" s="33">
        <v>0</v>
      </c>
      <c r="D72" s="33">
        <v>0</v>
      </c>
      <c r="E72" s="33">
        <v>0</v>
      </c>
      <c r="F72" s="153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168">
        <f>D72/D333*100</f>
        <v>0</v>
      </c>
    </row>
    <row r="73" spans="1:14">
      <c r="A73" s="218"/>
      <c r="B73" s="202" t="s">
        <v>26</v>
      </c>
      <c r="C73" s="31">
        <v>6.7380709999999997</v>
      </c>
      <c r="D73" s="31">
        <v>97.67</v>
      </c>
      <c r="E73" s="31">
        <v>54.602479000000002</v>
      </c>
      <c r="F73" s="153">
        <f>(D73-E73)/E73*100</f>
        <v>78.874662448933861</v>
      </c>
      <c r="G73" s="31">
        <v>1842</v>
      </c>
      <c r="H73" s="31">
        <v>726521.61</v>
      </c>
      <c r="I73" s="31">
        <v>93</v>
      </c>
      <c r="J73" s="31">
        <v>165.81551899999999</v>
      </c>
      <c r="K73" s="31">
        <v>225.59203199999999</v>
      </c>
      <c r="L73" s="68">
        <v>15.075070999999999</v>
      </c>
      <c r="M73" s="31">
        <f t="shared" si="9"/>
        <v>1396.4575092216812</v>
      </c>
      <c r="N73" s="168">
        <f>D73/D334*100</f>
        <v>0.77551466738703534</v>
      </c>
    </row>
    <row r="74" spans="1:14">
      <c r="A74" s="218"/>
      <c r="B74" s="202" t="s">
        <v>27</v>
      </c>
      <c r="C74" s="31">
        <v>0</v>
      </c>
      <c r="D74" s="31">
        <v>0</v>
      </c>
      <c r="E74" s="34">
        <v>7.98</v>
      </c>
      <c r="F74" s="153">
        <f>(D74-E74)/E74*100</f>
        <v>-100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168">
        <f>D74/D335*100</f>
        <v>0</v>
      </c>
    </row>
    <row r="75" spans="1:14">
      <c r="A75" s="218"/>
      <c r="B75" s="14" t="s">
        <v>28</v>
      </c>
      <c r="C75" s="34">
        <v>0</v>
      </c>
      <c r="D75" s="34">
        <v>0</v>
      </c>
      <c r="E75" s="34">
        <v>7.98</v>
      </c>
      <c r="F75" s="153">
        <f>(D75-E75)/E75*100</f>
        <v>-100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168">
        <f>D75/D336*100</f>
        <v>0</v>
      </c>
    </row>
    <row r="76" spans="1:14">
      <c r="A76" s="218"/>
      <c r="B76" s="14" t="s">
        <v>29</v>
      </c>
      <c r="C76" s="34">
        <v>0</v>
      </c>
      <c r="D76" s="34">
        <v>0</v>
      </c>
      <c r="E76" s="31">
        <v>2.1697999999999999E-2</v>
      </c>
      <c r="F76" s="153">
        <f>(D76-E76)/E76*100</f>
        <v>-100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168">
        <f>D76/D337*100</f>
        <v>0</v>
      </c>
    </row>
    <row r="77" spans="1:14">
      <c r="A77" s="218"/>
      <c r="B77" s="14" t="s">
        <v>30</v>
      </c>
      <c r="C77" s="31">
        <v>0</v>
      </c>
      <c r="D77" s="31">
        <v>0</v>
      </c>
      <c r="E77" s="31">
        <v>0</v>
      </c>
      <c r="F77" s="153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168">
        <f>D77/D338*100</f>
        <v>0</v>
      </c>
    </row>
    <row r="78" spans="1:14" ht="14.25" thickBot="1">
      <c r="A78" s="219"/>
      <c r="B78" s="15" t="s">
        <v>31</v>
      </c>
      <c r="C78" s="16">
        <f t="shared" ref="C78:K78" si="10">C66+C68+C69+C70+C71+C72+C73+C74</f>
        <v>97.75176900000001</v>
      </c>
      <c r="D78" s="16">
        <f t="shared" si="10"/>
        <v>1100.0874699999999</v>
      </c>
      <c r="E78" s="16">
        <f t="shared" si="10"/>
        <v>589.82865900000013</v>
      </c>
      <c r="F78" s="154">
        <f>(D78-E78)/E78*100</f>
        <v>86.509667377827384</v>
      </c>
      <c r="G78" s="16">
        <f t="shared" si="10"/>
        <v>6926</v>
      </c>
      <c r="H78" s="16">
        <f t="shared" si="10"/>
        <v>1980617.7081909999</v>
      </c>
      <c r="I78" s="16">
        <f t="shared" si="10"/>
        <v>723</v>
      </c>
      <c r="J78" s="16">
        <f t="shared" si="10"/>
        <v>230.10881899999998</v>
      </c>
      <c r="K78" s="16">
        <f t="shared" si="10"/>
        <v>626.07695799999999</v>
      </c>
      <c r="L78" s="16">
        <f>L66+L68+L69+L70+L71+L72+L73+L74</f>
        <v>208.282937</v>
      </c>
      <c r="M78" s="16">
        <f t="shared" si="9"/>
        <v>200.58965319852388</v>
      </c>
      <c r="N78" s="169">
        <f>D78/D339*100</f>
        <v>1.0067141703102418</v>
      </c>
    </row>
    <row r="79" spans="1:14" ht="14.25" thickTop="1">
      <c r="A79" s="283" t="s">
        <v>36</v>
      </c>
      <c r="B79" s="202" t="s">
        <v>19</v>
      </c>
      <c r="C79" s="23">
        <v>204.08216100000001</v>
      </c>
      <c r="D79" s="23">
        <v>1349.6475370000001</v>
      </c>
      <c r="E79" s="11">
        <v>850.80172600000003</v>
      </c>
      <c r="F79" s="153">
        <f>(D79-E79)/E79*100</f>
        <v>58.632439939361383</v>
      </c>
      <c r="G79" s="23">
        <v>11706</v>
      </c>
      <c r="H79" s="23">
        <v>1104887.50244</v>
      </c>
      <c r="I79" s="23">
        <v>1044</v>
      </c>
      <c r="J79" s="23">
        <v>105.023511</v>
      </c>
      <c r="K79" s="23">
        <v>664.77959799999996</v>
      </c>
      <c r="L79" s="23">
        <v>402.88964600000003</v>
      </c>
      <c r="M79" s="31">
        <f t="shared" si="9"/>
        <v>65.002899578114224</v>
      </c>
      <c r="N79" s="168">
        <f>D79/D327*100</f>
        <v>2.2937406441042443</v>
      </c>
    </row>
    <row r="80" spans="1:14">
      <c r="A80" s="206"/>
      <c r="B80" s="202" t="s">
        <v>20</v>
      </c>
      <c r="C80" s="23">
        <v>85.121297999999996</v>
      </c>
      <c r="D80" s="23">
        <v>561.45885499999997</v>
      </c>
      <c r="E80" s="23">
        <v>346.798744</v>
      </c>
      <c r="F80" s="153">
        <f>(D80-E80)/E80*100</f>
        <v>61.897603354641895</v>
      </c>
      <c r="G80" s="23">
        <v>6357</v>
      </c>
      <c r="H80" s="23">
        <v>127140</v>
      </c>
      <c r="I80" s="23">
        <v>660</v>
      </c>
      <c r="J80" s="23">
        <v>59.187074000000003</v>
      </c>
      <c r="K80" s="23">
        <v>363.219311</v>
      </c>
      <c r="L80" s="23">
        <v>135.128479</v>
      </c>
      <c r="M80" s="31">
        <f t="shared" si="9"/>
        <v>168.79552977133713</v>
      </c>
      <c r="N80" s="168">
        <f>D80/D328*100</f>
        <v>3.0645111386181521</v>
      </c>
    </row>
    <row r="81" spans="1:14">
      <c r="A81" s="206"/>
      <c r="B81" s="202" t="s">
        <v>21</v>
      </c>
      <c r="C81" s="23">
        <v>1.159894</v>
      </c>
      <c r="D81" s="23">
        <v>6.5598559999999999</v>
      </c>
      <c r="E81" s="23">
        <v>17.821919999999999</v>
      </c>
      <c r="F81" s="153">
        <f>(D81-E81)/E81*100</f>
        <v>-63.192203758068707</v>
      </c>
      <c r="G81" s="23">
        <v>18</v>
      </c>
      <c r="H81" s="23">
        <v>83473.2</v>
      </c>
      <c r="I81" s="23">
        <v>0</v>
      </c>
      <c r="J81" s="23">
        <v>0</v>
      </c>
      <c r="K81" s="23">
        <v>0</v>
      </c>
      <c r="L81" s="23">
        <v>2.2120820000000001</v>
      </c>
      <c r="M81" s="31">
        <f t="shared" si="9"/>
        <v>-100</v>
      </c>
      <c r="N81" s="168">
        <f>D81/D329*100</f>
        <v>0.16966564458062922</v>
      </c>
    </row>
    <row r="82" spans="1:14">
      <c r="A82" s="206"/>
      <c r="B82" s="202" t="s">
        <v>22</v>
      </c>
      <c r="C82" s="23">
        <v>1.0555810000000001</v>
      </c>
      <c r="D82" s="23">
        <v>4.0727209999999996</v>
      </c>
      <c r="E82" s="23">
        <v>2.9449200000000002</v>
      </c>
      <c r="F82" s="153">
        <f>(D82-E82)/E82*100</f>
        <v>38.296490227238749</v>
      </c>
      <c r="G82" s="23">
        <v>579</v>
      </c>
      <c r="H82" s="23">
        <v>29088.84</v>
      </c>
      <c r="I82" s="23">
        <v>1</v>
      </c>
      <c r="J82" s="23">
        <v>0</v>
      </c>
      <c r="K82" s="23">
        <v>0</v>
      </c>
      <c r="L82" s="23">
        <v>0.72509999999999997</v>
      </c>
      <c r="M82" s="31">
        <f t="shared" si="9"/>
        <v>-100</v>
      </c>
      <c r="N82" s="168">
        <f>D82/D330*100</f>
        <v>0.16906389920000947</v>
      </c>
    </row>
    <row r="83" spans="1:14">
      <c r="A83" s="206"/>
      <c r="B83" s="202" t="s">
        <v>23</v>
      </c>
      <c r="C83" s="23">
        <v>6.3237035199999996</v>
      </c>
      <c r="D83" s="23">
        <v>51.124047599999997</v>
      </c>
      <c r="E83" s="23">
        <v>43.776247859999998</v>
      </c>
      <c r="F83" s="153">
        <f>(D83-E83)/E83*100</f>
        <v>16.784900714878216</v>
      </c>
      <c r="G83" s="23">
        <v>829</v>
      </c>
      <c r="H83" s="23">
        <v>457046.91290078999</v>
      </c>
      <c r="I83" s="23">
        <v>2</v>
      </c>
      <c r="J83" s="23">
        <v>0</v>
      </c>
      <c r="K83" s="23">
        <v>14.581541</v>
      </c>
      <c r="L83" s="23">
        <v>0</v>
      </c>
      <c r="M83" s="31">
        <v>0</v>
      </c>
      <c r="N83" s="168">
        <f>D83/D331*100</f>
        <v>16.208865560437289</v>
      </c>
    </row>
    <row r="84" spans="1:14">
      <c r="A84" s="206"/>
      <c r="B84" s="202" t="s">
        <v>24</v>
      </c>
      <c r="C84" s="23">
        <v>3.9858709999999999</v>
      </c>
      <c r="D84" s="23">
        <v>46.717015000000004</v>
      </c>
      <c r="E84" s="23">
        <v>59.648777000000003</v>
      </c>
      <c r="F84" s="153">
        <f>(D84-E84)/E84*100</f>
        <v>-21.679844332768127</v>
      </c>
      <c r="G84" s="23">
        <v>268</v>
      </c>
      <c r="H84" s="23">
        <v>102064.35068</v>
      </c>
      <c r="I84" s="23">
        <v>13</v>
      </c>
      <c r="J84" s="23">
        <v>0</v>
      </c>
      <c r="K84" s="23">
        <v>10.487919</v>
      </c>
      <c r="L84" s="23">
        <v>3.7754759999999998</v>
      </c>
      <c r="M84" s="31">
        <f>(K84-L84)/L84*100</f>
        <v>177.79064149791975</v>
      </c>
      <c r="N84" s="168">
        <f>D84/D332*100</f>
        <v>0.69996315883382465</v>
      </c>
    </row>
    <row r="85" spans="1:14">
      <c r="A85" s="206"/>
      <c r="B85" s="202" t="s">
        <v>25</v>
      </c>
      <c r="C85" s="23">
        <v>0</v>
      </c>
      <c r="D85" s="23">
        <v>1.0806659999999999</v>
      </c>
      <c r="E85" s="23">
        <v>4.4652609999999999</v>
      </c>
      <c r="F85" s="153">
        <f>(D85-E85)/E85*100</f>
        <v>-75.798368785161713</v>
      </c>
      <c r="G85" s="23">
        <v>1</v>
      </c>
      <c r="H85" s="23">
        <v>400.24669999999998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168">
        <f>D85/D333*100</f>
        <v>4.7238026374959961E-3</v>
      </c>
    </row>
    <row r="86" spans="1:14">
      <c r="A86" s="206"/>
      <c r="B86" s="202" t="s">
        <v>26</v>
      </c>
      <c r="C86" s="23">
        <v>63.802523000000001</v>
      </c>
      <c r="D86" s="23">
        <v>293.48930899999999</v>
      </c>
      <c r="E86" s="23">
        <v>193.814674</v>
      </c>
      <c r="F86" s="153">
        <f>(D86-E86)/E86*100</f>
        <v>51.427806235146058</v>
      </c>
      <c r="G86" s="23">
        <v>5650</v>
      </c>
      <c r="H86" s="23">
        <v>2816653.4956439999</v>
      </c>
      <c r="I86" s="23">
        <v>13782</v>
      </c>
      <c r="J86" s="23">
        <v>31.250443000000001</v>
      </c>
      <c r="K86" s="23">
        <v>84.786302000000006</v>
      </c>
      <c r="L86" s="23">
        <v>70.757778999999999</v>
      </c>
      <c r="M86" s="31">
        <f>(K86-L86)/L86*100</f>
        <v>19.826121167539764</v>
      </c>
      <c r="N86" s="168">
        <f>D86/D334*100</f>
        <v>2.330349788581815</v>
      </c>
    </row>
    <row r="87" spans="1:14">
      <c r="A87" s="206"/>
      <c r="B87" s="202" t="s">
        <v>27</v>
      </c>
      <c r="C87" s="23">
        <v>23.32</v>
      </c>
      <c r="D87" s="23">
        <v>285.63</v>
      </c>
      <c r="E87" s="23">
        <v>0</v>
      </c>
      <c r="F87" s="153">
        <v>0</v>
      </c>
      <c r="G87" s="23">
        <v>73</v>
      </c>
      <c r="H87" s="23">
        <v>996.4</v>
      </c>
      <c r="I87" s="23">
        <v>2</v>
      </c>
      <c r="J87" s="23">
        <v>37.43</v>
      </c>
      <c r="K87" s="23">
        <v>0</v>
      </c>
      <c r="L87" s="23">
        <v>0</v>
      </c>
      <c r="M87" s="31">
        <v>0</v>
      </c>
      <c r="N87" s="168">
        <f>D87/D335*100</f>
        <v>16.8176043962611</v>
      </c>
    </row>
    <row r="88" spans="1:14">
      <c r="A88" s="206"/>
      <c r="B88" s="14" t="s">
        <v>28</v>
      </c>
      <c r="C88" s="23">
        <v>0</v>
      </c>
      <c r="D88" s="23">
        <v>0</v>
      </c>
      <c r="E88" s="23">
        <v>0</v>
      </c>
      <c r="F88" s="15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68">
        <f>D88/D336*100</f>
        <v>0</v>
      </c>
    </row>
    <row r="89" spans="1:14">
      <c r="A89" s="206"/>
      <c r="B89" s="14" t="s">
        <v>29</v>
      </c>
      <c r="C89" s="23">
        <v>0</v>
      </c>
      <c r="D89" s="23">
        <v>0</v>
      </c>
      <c r="E89" s="13">
        <v>0</v>
      </c>
      <c r="F89" s="15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68">
        <f>D89/D337*100</f>
        <v>0</v>
      </c>
    </row>
    <row r="90" spans="1:14">
      <c r="A90" s="206"/>
      <c r="B90" s="14" t="s">
        <v>30</v>
      </c>
      <c r="C90" s="33">
        <v>23.32</v>
      </c>
      <c r="D90" s="33">
        <v>285.63</v>
      </c>
      <c r="E90" s="33">
        <v>0</v>
      </c>
      <c r="F90" s="153">
        <v>0</v>
      </c>
      <c r="G90" s="61">
        <v>73</v>
      </c>
      <c r="H90" s="61">
        <v>996.4</v>
      </c>
      <c r="I90" s="77">
        <v>2</v>
      </c>
      <c r="J90" s="23">
        <v>37.43</v>
      </c>
      <c r="K90" s="23">
        <v>0</v>
      </c>
      <c r="L90" s="13">
        <v>0</v>
      </c>
      <c r="M90" s="31">
        <v>0</v>
      </c>
      <c r="N90" s="168">
        <f>D90/D338*100</f>
        <v>31.115410842163438</v>
      </c>
    </row>
    <row r="91" spans="1:14" ht="14.25" thickBot="1">
      <c r="A91" s="216"/>
      <c r="B91" s="15" t="s">
        <v>31</v>
      </c>
      <c r="C91" s="16">
        <f t="shared" ref="C91:K91" si="11">C79+C81+C82+C83+C84+C85+C86+C87</f>
        <v>303.72973352000002</v>
      </c>
      <c r="D91" s="16">
        <f t="shared" si="11"/>
        <v>2038.3211516000001</v>
      </c>
      <c r="E91" s="16">
        <f t="shared" si="11"/>
        <v>1173.2735258600001</v>
      </c>
      <c r="F91" s="154">
        <f>(D91-E91)/E91*100</f>
        <v>73.729408076938157</v>
      </c>
      <c r="G91" s="16">
        <f t="shared" si="11"/>
        <v>19124</v>
      </c>
      <c r="H91" s="16">
        <f t="shared" si="11"/>
        <v>4594610.9483647905</v>
      </c>
      <c r="I91" s="16">
        <f t="shared" si="11"/>
        <v>14844</v>
      </c>
      <c r="J91" s="16">
        <f t="shared" si="11"/>
        <v>173.70395400000001</v>
      </c>
      <c r="K91" s="16">
        <f t="shared" si="11"/>
        <v>774.63535999999999</v>
      </c>
      <c r="L91" s="16">
        <f>L79+L81+L82+L83+L84+L85+L86+L87</f>
        <v>480.36008300000003</v>
      </c>
      <c r="M91" s="16">
        <f>(K91-L91)/L91*100</f>
        <v>61.261392737331164</v>
      </c>
      <c r="N91" s="169">
        <f>D91/D339*100</f>
        <v>1.8653123891673913</v>
      </c>
    </row>
    <row r="92" spans="1:14" ht="14.25" thickTop="1"/>
    <row r="95" spans="1:14" s="57" customFormat="1" ht="18.75">
      <c r="A95" s="208" t="str">
        <f>A1</f>
        <v>2023年1-7月丹东市财产保险业务统计表</v>
      </c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</row>
    <row r="96" spans="1:14" s="57" customFormat="1" ht="14.25" thickBot="1">
      <c r="B96" s="59" t="s">
        <v>0</v>
      </c>
      <c r="C96" s="58"/>
      <c r="D96" s="58"/>
      <c r="F96" s="152"/>
      <c r="G96" s="73" t="str">
        <f>G2</f>
        <v>（2023年7月）</v>
      </c>
      <c r="H96" s="58"/>
      <c r="I96" s="58"/>
      <c r="J96" s="58"/>
      <c r="K96" s="58"/>
      <c r="L96" s="59" t="s">
        <v>1</v>
      </c>
      <c r="N96" s="167"/>
    </row>
    <row r="97" spans="1:14" ht="13.5" customHeight="1">
      <c r="A97" s="205" t="s">
        <v>117</v>
      </c>
      <c r="B97" s="9" t="s">
        <v>3</v>
      </c>
      <c r="C97" s="209" t="s">
        <v>4</v>
      </c>
      <c r="D97" s="209"/>
      <c r="E97" s="209"/>
      <c r="F97" s="210"/>
      <c r="G97" s="209" t="s">
        <v>5</v>
      </c>
      <c r="H97" s="209"/>
      <c r="I97" s="209" t="s">
        <v>6</v>
      </c>
      <c r="J97" s="209"/>
      <c r="K97" s="209"/>
      <c r="L97" s="209"/>
      <c r="M97" s="209"/>
      <c r="N97" s="212" t="s">
        <v>7</v>
      </c>
    </row>
    <row r="98" spans="1:14">
      <c r="A98" s="206"/>
      <c r="B98" s="10" t="s">
        <v>8</v>
      </c>
      <c r="C98" s="211" t="s">
        <v>9</v>
      </c>
      <c r="D98" s="211" t="s">
        <v>10</v>
      </c>
      <c r="E98" s="211" t="s">
        <v>11</v>
      </c>
      <c r="F98" s="196" t="s">
        <v>12</v>
      </c>
      <c r="G98" s="211" t="s">
        <v>13</v>
      </c>
      <c r="H98" s="211" t="s">
        <v>14</v>
      </c>
      <c r="I98" s="202" t="s">
        <v>13</v>
      </c>
      <c r="J98" s="211" t="s">
        <v>15</v>
      </c>
      <c r="K98" s="211"/>
      <c r="L98" s="211"/>
      <c r="M98" s="203" t="s">
        <v>12</v>
      </c>
      <c r="N98" s="213"/>
    </row>
    <row r="99" spans="1:14">
      <c r="A99" s="214"/>
      <c r="B99" s="165" t="s">
        <v>16</v>
      </c>
      <c r="C99" s="211"/>
      <c r="D99" s="211"/>
      <c r="E99" s="211"/>
      <c r="F99" s="197" t="s">
        <v>17</v>
      </c>
      <c r="G99" s="211"/>
      <c r="H99" s="211"/>
      <c r="I99" s="33" t="s">
        <v>18</v>
      </c>
      <c r="J99" s="202" t="s">
        <v>9</v>
      </c>
      <c r="K99" s="202" t="s">
        <v>10</v>
      </c>
      <c r="L99" s="202" t="s">
        <v>11</v>
      </c>
      <c r="M99" s="204" t="s">
        <v>17</v>
      </c>
      <c r="N99" s="195" t="s">
        <v>17</v>
      </c>
    </row>
    <row r="100" spans="1:14" ht="14.25" customHeight="1">
      <c r="A100" s="284" t="s">
        <v>37</v>
      </c>
      <c r="B100" s="202" t="s">
        <v>19</v>
      </c>
      <c r="C100" s="75">
        <v>62.47</v>
      </c>
      <c r="D100" s="75">
        <v>429.54</v>
      </c>
      <c r="E100" s="75">
        <v>551.04999999999995</v>
      </c>
      <c r="F100" s="153">
        <f>(D100-E100)/E100*100</f>
        <v>-22.050630614281815</v>
      </c>
      <c r="G100" s="75">
        <v>3281</v>
      </c>
      <c r="H100" s="75">
        <v>292440.59999999998</v>
      </c>
      <c r="I100" s="72">
        <v>485</v>
      </c>
      <c r="J100" s="72">
        <v>21.56</v>
      </c>
      <c r="K100" s="72">
        <v>474.66</v>
      </c>
      <c r="L100" s="72">
        <v>276.20999999999998</v>
      </c>
      <c r="M100" s="31">
        <f>(K100-L100)/L100*100</f>
        <v>71.847507331378324</v>
      </c>
      <c r="N100" s="168">
        <f>D100/D327*100</f>
        <v>0.73000789410438283</v>
      </c>
    </row>
    <row r="101" spans="1:14" ht="14.25" customHeight="1">
      <c r="A101" s="206"/>
      <c r="B101" s="202" t="s">
        <v>20</v>
      </c>
      <c r="C101" s="75">
        <v>29.6</v>
      </c>
      <c r="D101" s="75">
        <v>199.96</v>
      </c>
      <c r="E101" s="75">
        <v>232.06</v>
      </c>
      <c r="F101" s="153">
        <f>(D101-E101)/E101*100</f>
        <v>-13.832629492372659</v>
      </c>
      <c r="G101" s="75">
        <v>1797</v>
      </c>
      <c r="H101" s="75">
        <v>36000</v>
      </c>
      <c r="I101" s="72">
        <v>260</v>
      </c>
      <c r="J101" s="72">
        <v>7.6</v>
      </c>
      <c r="K101" s="72">
        <v>267.31</v>
      </c>
      <c r="L101" s="72">
        <v>68.95</v>
      </c>
      <c r="M101" s="31">
        <f>(K101-L101)/L101*100</f>
        <v>287.68672951414067</v>
      </c>
      <c r="N101" s="168">
        <f>D101/D328*100</f>
        <v>1.091406149927203</v>
      </c>
    </row>
    <row r="102" spans="1:14" ht="14.25" customHeight="1">
      <c r="A102" s="206"/>
      <c r="B102" s="202" t="s">
        <v>21</v>
      </c>
      <c r="C102" s="75">
        <v>2.58</v>
      </c>
      <c r="D102" s="75">
        <v>21.7</v>
      </c>
      <c r="E102" s="75">
        <v>21.58</v>
      </c>
      <c r="F102" s="153">
        <f>(D102-E102)/E102*100</f>
        <v>0.55607043558851255</v>
      </c>
      <c r="G102" s="75">
        <v>10</v>
      </c>
      <c r="H102" s="75">
        <v>84585.4</v>
      </c>
      <c r="I102" s="75">
        <v>0</v>
      </c>
      <c r="J102" s="75">
        <v>0</v>
      </c>
      <c r="K102" s="75">
        <v>0</v>
      </c>
      <c r="L102" s="72">
        <v>4</v>
      </c>
      <c r="M102" s="31">
        <f>(K102-L102)/L102*100</f>
        <v>-100</v>
      </c>
      <c r="N102" s="168">
        <f>D102/D329*100</f>
        <v>0.56125385791999916</v>
      </c>
    </row>
    <row r="103" spans="1:14" ht="14.25" customHeight="1">
      <c r="A103" s="206"/>
      <c r="B103" s="202" t="s">
        <v>22</v>
      </c>
      <c r="C103" s="75">
        <v>0</v>
      </c>
      <c r="D103" s="75">
        <v>0</v>
      </c>
      <c r="E103" s="75">
        <v>0.02</v>
      </c>
      <c r="F103" s="153">
        <f>(D103-E103)/E103*100</f>
        <v>-100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31">
        <v>0</v>
      </c>
      <c r="N103" s="168">
        <f>D103/D330*100</f>
        <v>0</v>
      </c>
    </row>
    <row r="104" spans="1:14" ht="14.25" customHeight="1">
      <c r="A104" s="206"/>
      <c r="B104" s="202" t="s">
        <v>23</v>
      </c>
      <c r="C104" s="75">
        <v>0</v>
      </c>
      <c r="D104" s="75">
        <v>0</v>
      </c>
      <c r="E104" s="75">
        <v>0</v>
      </c>
      <c r="F104" s="153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31">
        <v>0</v>
      </c>
      <c r="N104" s="168">
        <f>D104/D331*100</f>
        <v>0</v>
      </c>
    </row>
    <row r="105" spans="1:14" ht="14.25" customHeight="1">
      <c r="A105" s="206"/>
      <c r="B105" s="202" t="s">
        <v>24</v>
      </c>
      <c r="C105" s="75">
        <v>3.32</v>
      </c>
      <c r="D105" s="75">
        <v>37.33</v>
      </c>
      <c r="E105" s="75">
        <v>41.29</v>
      </c>
      <c r="F105" s="153">
        <f>(D105-E105)/E105*100</f>
        <v>-9.5906999273431843</v>
      </c>
      <c r="G105" s="75">
        <v>203</v>
      </c>
      <c r="H105" s="75">
        <v>65755.5</v>
      </c>
      <c r="I105" s="72">
        <v>11</v>
      </c>
      <c r="J105" s="75">
        <v>0</v>
      </c>
      <c r="K105" s="72">
        <v>3.23</v>
      </c>
      <c r="L105" s="72">
        <v>1.83</v>
      </c>
      <c r="M105" s="31">
        <f>(K105-L105)/L105*100</f>
        <v>76.502732240437155</v>
      </c>
      <c r="N105" s="168">
        <f>D105/D332*100</f>
        <v>0.55931708648908041</v>
      </c>
    </row>
    <row r="106" spans="1:14" ht="14.25" customHeight="1">
      <c r="A106" s="206"/>
      <c r="B106" s="202" t="s">
        <v>25</v>
      </c>
      <c r="C106" s="75">
        <v>0</v>
      </c>
      <c r="D106" s="75">
        <v>19.760000000000002</v>
      </c>
      <c r="E106" s="75">
        <v>19.55</v>
      </c>
      <c r="F106" s="153">
        <f>(D106-E106)/E106*100</f>
        <v>1.0741687979539685</v>
      </c>
      <c r="G106" s="75">
        <v>29</v>
      </c>
      <c r="H106" s="75">
        <v>427.6</v>
      </c>
      <c r="I106" s="75">
        <v>0</v>
      </c>
      <c r="J106" s="75">
        <v>0</v>
      </c>
      <c r="K106" s="75">
        <v>0</v>
      </c>
      <c r="L106" s="72">
        <v>0</v>
      </c>
      <c r="M106" s="31">
        <v>0</v>
      </c>
      <c r="N106" s="168">
        <f>D106/D333*100</f>
        <v>8.6374828223448219E-2</v>
      </c>
    </row>
    <row r="107" spans="1:14" ht="14.25" customHeight="1">
      <c r="A107" s="206"/>
      <c r="B107" s="202" t="s">
        <v>26</v>
      </c>
      <c r="C107" s="75">
        <v>3.01</v>
      </c>
      <c r="D107" s="75">
        <v>27.07</v>
      </c>
      <c r="E107" s="75">
        <v>41.19</v>
      </c>
      <c r="F107" s="153">
        <f>(D107-E107)/E107*100</f>
        <v>-34.280165088613735</v>
      </c>
      <c r="G107" s="75">
        <v>1363</v>
      </c>
      <c r="H107" s="75">
        <v>202317.2</v>
      </c>
      <c r="I107" s="72">
        <v>9</v>
      </c>
      <c r="J107" s="75">
        <v>0</v>
      </c>
      <c r="K107" s="72">
        <v>37.01</v>
      </c>
      <c r="L107" s="72">
        <v>0.13</v>
      </c>
      <c r="M107" s="31">
        <f>(K107-L107)/L107*100</f>
        <v>28369.230769230762</v>
      </c>
      <c r="N107" s="168">
        <f>D107/D334*100</f>
        <v>0.2149399206119284</v>
      </c>
    </row>
    <row r="108" spans="1:14" ht="14.25" customHeight="1">
      <c r="A108" s="206"/>
      <c r="B108" s="202" t="s">
        <v>27</v>
      </c>
      <c r="C108" s="75">
        <v>0</v>
      </c>
      <c r="D108" s="75">
        <v>0</v>
      </c>
      <c r="E108" s="34">
        <v>1.99</v>
      </c>
      <c r="F108" s="153">
        <f>(D108-E108)/E108*100</f>
        <v>-100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31">
        <v>0</v>
      </c>
      <c r="N108" s="168">
        <f>D108/D335*100</f>
        <v>0</v>
      </c>
    </row>
    <row r="109" spans="1:14" ht="14.25" customHeight="1">
      <c r="A109" s="206"/>
      <c r="B109" s="14" t="s">
        <v>28</v>
      </c>
      <c r="C109" s="75">
        <v>0</v>
      </c>
      <c r="D109" s="75">
        <v>0</v>
      </c>
      <c r="E109" s="75">
        <v>0</v>
      </c>
      <c r="F109" s="153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31">
        <v>0</v>
      </c>
      <c r="N109" s="168">
        <f>D109/D336*100</f>
        <v>0</v>
      </c>
    </row>
    <row r="110" spans="1:14" ht="14.25" customHeight="1">
      <c r="A110" s="206"/>
      <c r="B110" s="14" t="s">
        <v>29</v>
      </c>
      <c r="C110" s="75">
        <v>0</v>
      </c>
      <c r="D110" s="75">
        <v>0</v>
      </c>
      <c r="E110" s="75">
        <v>0</v>
      </c>
      <c r="F110" s="153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31">
        <v>0</v>
      </c>
      <c r="N110" s="168">
        <f>D110/D337*100</f>
        <v>0</v>
      </c>
    </row>
    <row r="111" spans="1:14" ht="14.25" customHeight="1">
      <c r="A111" s="206"/>
      <c r="B111" s="14" t="s">
        <v>30</v>
      </c>
      <c r="C111" s="75">
        <v>0</v>
      </c>
      <c r="D111" s="75">
        <v>0</v>
      </c>
      <c r="E111" s="34">
        <v>1.99</v>
      </c>
      <c r="F111" s="153">
        <f>(D111-E111)/E111*100</f>
        <v>-100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31">
        <v>0</v>
      </c>
      <c r="N111" s="168">
        <f>D111/D338*100</f>
        <v>0</v>
      </c>
    </row>
    <row r="112" spans="1:14" ht="14.25" customHeight="1" thickBot="1">
      <c r="A112" s="216"/>
      <c r="B112" s="15" t="s">
        <v>31</v>
      </c>
      <c r="C112" s="16">
        <f t="shared" ref="C112:L112" si="12">C100+C102+C103+C104+C105+C106+C107+C108</f>
        <v>71.38</v>
      </c>
      <c r="D112" s="16">
        <f t="shared" si="12"/>
        <v>535.4</v>
      </c>
      <c r="E112" s="16">
        <f t="shared" si="12"/>
        <v>676.66999999999985</v>
      </c>
      <c r="F112" s="154">
        <f>(D112-E112)/E112*100</f>
        <v>-20.877237057945514</v>
      </c>
      <c r="G112" s="16">
        <f t="shared" si="12"/>
        <v>4886</v>
      </c>
      <c r="H112" s="16">
        <f t="shared" si="12"/>
        <v>645526.30000000005</v>
      </c>
      <c r="I112" s="16">
        <f t="shared" si="12"/>
        <v>505</v>
      </c>
      <c r="J112" s="16">
        <f t="shared" si="12"/>
        <v>21.56</v>
      </c>
      <c r="K112" s="16">
        <f t="shared" si="12"/>
        <v>514.90000000000009</v>
      </c>
      <c r="L112" s="16">
        <f t="shared" si="12"/>
        <v>282.16999999999996</v>
      </c>
      <c r="M112" s="16">
        <f>(K112-L112)/L112*100</f>
        <v>82.478647623772957</v>
      </c>
      <c r="N112" s="169">
        <f>D112/D339*100</f>
        <v>0.48995628209828029</v>
      </c>
    </row>
    <row r="113" spans="1:14" ht="14.25" thickTop="1">
      <c r="A113" s="283" t="s">
        <v>90</v>
      </c>
      <c r="B113" s="18" t="s">
        <v>19</v>
      </c>
      <c r="C113" s="34">
        <v>60.610019999999992</v>
      </c>
      <c r="D113" s="34">
        <v>288.36510800000002</v>
      </c>
      <c r="E113" s="34">
        <v>405.34244899999999</v>
      </c>
      <c r="F113" s="155">
        <f>(D113-E113)/E113*100</f>
        <v>-28.85889234857807</v>
      </c>
      <c r="G113" s="34">
        <v>2845</v>
      </c>
      <c r="H113" s="34">
        <v>268119.47412199999</v>
      </c>
      <c r="I113" s="34">
        <v>731</v>
      </c>
      <c r="J113" s="34">
        <v>30.111413000000027</v>
      </c>
      <c r="K113" s="34">
        <v>311.07019300000002</v>
      </c>
      <c r="L113" s="34">
        <v>76.341307999999998</v>
      </c>
      <c r="M113" s="111">
        <f t="shared" ref="M113:M137" si="13">(K113-L113)/L113*100</f>
        <v>307.47296732196418</v>
      </c>
      <c r="N113" s="170">
        <f>D113/D327*100</f>
        <v>0.49007963222112705</v>
      </c>
    </row>
    <row r="114" spans="1:14">
      <c r="A114" s="206"/>
      <c r="B114" s="202" t="s">
        <v>20</v>
      </c>
      <c r="C114" s="34">
        <v>31.625959999999999</v>
      </c>
      <c r="D114" s="34">
        <v>117.46167800000001</v>
      </c>
      <c r="E114" s="34">
        <v>188.87306799999999</v>
      </c>
      <c r="F114" s="153">
        <f>(D114-E114)/E114*100</f>
        <v>-37.809196809361929</v>
      </c>
      <c r="G114" s="34">
        <v>1378</v>
      </c>
      <c r="H114" s="34">
        <v>27560</v>
      </c>
      <c r="I114" s="34">
        <v>433</v>
      </c>
      <c r="J114" s="34">
        <v>25.402913000000012</v>
      </c>
      <c r="K114" s="34">
        <v>174.35468500000002</v>
      </c>
      <c r="L114" s="34">
        <v>32.435173999999996</v>
      </c>
      <c r="M114" s="31">
        <f t="shared" si="13"/>
        <v>437.5481722404204</v>
      </c>
      <c r="N114" s="168">
        <f>D114/D328*100</f>
        <v>0.64112021279240272</v>
      </c>
    </row>
    <row r="115" spans="1:14">
      <c r="A115" s="206"/>
      <c r="B115" s="202" t="s">
        <v>21</v>
      </c>
      <c r="C115" s="34">
        <v>1.6367929999999999</v>
      </c>
      <c r="D115" s="34">
        <v>12.38349</v>
      </c>
      <c r="E115" s="34">
        <v>4.6320750000000004</v>
      </c>
      <c r="F115" s="153">
        <f>(D115-E115)/E115*100</f>
        <v>167.34217386376514</v>
      </c>
      <c r="G115" s="34">
        <v>14</v>
      </c>
      <c r="H115" s="34">
        <v>8879</v>
      </c>
      <c r="I115" s="34">
        <v>1</v>
      </c>
      <c r="J115" s="34">
        <v>0</v>
      </c>
      <c r="K115" s="34">
        <v>0</v>
      </c>
      <c r="L115" s="34">
        <v>0</v>
      </c>
      <c r="M115" s="31">
        <v>0</v>
      </c>
      <c r="N115" s="168">
        <f>D115/D329*100</f>
        <v>0.32028947175178485</v>
      </c>
    </row>
    <row r="116" spans="1:14">
      <c r="A116" s="206"/>
      <c r="B116" s="202" t="s">
        <v>22</v>
      </c>
      <c r="C116" s="34">
        <v>0</v>
      </c>
      <c r="D116" s="34">
        <v>4.3880000000000002E-2</v>
      </c>
      <c r="E116" s="34">
        <v>3.6886000000000002E-2</v>
      </c>
      <c r="F116" s="153">
        <f>(D116-E116)/E116*100</f>
        <v>18.9611234614759</v>
      </c>
      <c r="G116" s="34">
        <v>35</v>
      </c>
      <c r="H116" s="34">
        <v>331</v>
      </c>
      <c r="I116" s="34">
        <v>0</v>
      </c>
      <c r="J116" s="34">
        <v>0</v>
      </c>
      <c r="K116" s="34">
        <v>0</v>
      </c>
      <c r="L116" s="34">
        <v>0.01</v>
      </c>
      <c r="M116" s="31">
        <v>0</v>
      </c>
      <c r="N116" s="168">
        <f>D116/D330*100</f>
        <v>1.8215153694290415E-3</v>
      </c>
    </row>
    <row r="117" spans="1:14">
      <c r="A117" s="206"/>
      <c r="B117" s="202" t="s">
        <v>23</v>
      </c>
      <c r="C117" s="34">
        <v>0</v>
      </c>
      <c r="D117" s="34">
        <v>0</v>
      </c>
      <c r="E117" s="34">
        <v>0.37735799999999997</v>
      </c>
      <c r="F117" s="153">
        <f>(D117-E117)/E117*100</f>
        <v>-100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0.21</v>
      </c>
      <c r="M117" s="31">
        <v>0</v>
      </c>
      <c r="N117" s="168">
        <f>D117/D331*100</f>
        <v>0</v>
      </c>
    </row>
    <row r="118" spans="1:14">
      <c r="A118" s="206"/>
      <c r="B118" s="202" t="s">
        <v>24</v>
      </c>
      <c r="C118" s="34">
        <v>11.813374000000001</v>
      </c>
      <c r="D118" s="34">
        <v>46.643071999999997</v>
      </c>
      <c r="E118" s="34">
        <v>33.412413000000001</v>
      </c>
      <c r="F118" s="153">
        <f>(D118-E118)/E118*100</f>
        <v>39.598035017704333</v>
      </c>
      <c r="G118" s="34">
        <v>172</v>
      </c>
      <c r="H118" s="34">
        <v>144931.70869999999</v>
      </c>
      <c r="I118" s="34">
        <v>8</v>
      </c>
      <c r="J118" s="34">
        <v>0</v>
      </c>
      <c r="K118" s="34">
        <v>10.184542</v>
      </c>
      <c r="L118" s="34">
        <v>2.0612539999999999</v>
      </c>
      <c r="M118" s="31">
        <v>0</v>
      </c>
      <c r="N118" s="168">
        <f>D118/D332*100</f>
        <v>0.69885526750443094</v>
      </c>
    </row>
    <row r="119" spans="1:14">
      <c r="A119" s="206"/>
      <c r="B119" s="202" t="s">
        <v>25</v>
      </c>
      <c r="C119" s="34">
        <v>6.4316000000000004</v>
      </c>
      <c r="D119" s="34">
        <v>124.22146699999999</v>
      </c>
      <c r="E119" s="34">
        <v>119.818348</v>
      </c>
      <c r="F119" s="153">
        <f>(D119-E119)/E119*100</f>
        <v>3.6748286664743448</v>
      </c>
      <c r="G119" s="34">
        <v>55</v>
      </c>
      <c r="H119" s="34">
        <v>4153.0886499999997</v>
      </c>
      <c r="I119" s="34">
        <v>228</v>
      </c>
      <c r="J119" s="34">
        <v>1.1000000000000227</v>
      </c>
      <c r="K119" s="34">
        <v>294.7799</v>
      </c>
      <c r="L119" s="34">
        <v>66.267173</v>
      </c>
      <c r="M119" s="31">
        <v>0</v>
      </c>
      <c r="N119" s="168">
        <f>D119/D333*100</f>
        <v>0.54299634988814471</v>
      </c>
    </row>
    <row r="120" spans="1:14">
      <c r="A120" s="206"/>
      <c r="B120" s="202" t="s">
        <v>26</v>
      </c>
      <c r="C120" s="34">
        <v>6.9810999999999996</v>
      </c>
      <c r="D120" s="34">
        <v>49.795181999999997</v>
      </c>
      <c r="E120" s="34">
        <v>44.450362999999996</v>
      </c>
      <c r="F120" s="153">
        <f>(D120-E120)/E120*100</f>
        <v>12.024241511818479</v>
      </c>
      <c r="G120" s="34">
        <v>1567</v>
      </c>
      <c r="H120" s="34">
        <v>238089.86</v>
      </c>
      <c r="I120" s="34">
        <v>52</v>
      </c>
      <c r="J120" s="34">
        <v>0.39310000000000045</v>
      </c>
      <c r="K120" s="34">
        <v>20.3294</v>
      </c>
      <c r="L120" s="34">
        <v>49.412828999999995</v>
      </c>
      <c r="M120" s="31">
        <v>0</v>
      </c>
      <c r="N120" s="168">
        <f>D120/D334*100</f>
        <v>0.39538132493300798</v>
      </c>
    </row>
    <row r="121" spans="1:14">
      <c r="A121" s="206"/>
      <c r="B121" s="202" t="s">
        <v>27</v>
      </c>
      <c r="C121" s="31">
        <v>0</v>
      </c>
      <c r="D121" s="31">
        <v>1.444566</v>
      </c>
      <c r="E121" s="31">
        <v>16.132134000000001</v>
      </c>
      <c r="F121" s="153">
        <f>(D121-E121)/E121*100</f>
        <v>-91.045412838747808</v>
      </c>
      <c r="G121" s="34">
        <v>1</v>
      </c>
      <c r="H121" s="34">
        <v>1000</v>
      </c>
      <c r="I121" s="34">
        <v>0</v>
      </c>
      <c r="J121" s="34">
        <v>0</v>
      </c>
      <c r="K121" s="34">
        <v>0</v>
      </c>
      <c r="L121" s="34">
        <v>0</v>
      </c>
      <c r="M121" s="31">
        <v>0</v>
      </c>
      <c r="N121" s="168">
        <f>D121/D335*100</f>
        <v>8.5054579393933794E-2</v>
      </c>
    </row>
    <row r="122" spans="1:14">
      <c r="A122" s="206"/>
      <c r="B122" s="14" t="s">
        <v>28</v>
      </c>
      <c r="C122" s="34">
        <v>0</v>
      </c>
      <c r="D122" s="34">
        <v>0</v>
      </c>
      <c r="E122" s="34">
        <v>0</v>
      </c>
      <c r="F122" s="153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1">
        <v>0</v>
      </c>
      <c r="N122" s="168">
        <f>D122/D336*100</f>
        <v>0</v>
      </c>
    </row>
    <row r="123" spans="1:14">
      <c r="A123" s="206"/>
      <c r="B123" s="14" t="s">
        <v>29</v>
      </c>
      <c r="C123" s="34">
        <v>0</v>
      </c>
      <c r="D123" s="34">
        <v>1.4150940000000001</v>
      </c>
      <c r="E123" s="34">
        <v>0.45283000000000001</v>
      </c>
      <c r="F123" s="153">
        <f>(D123-E123)/E123*100</f>
        <v>212.50005520835634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31">
        <v>0</v>
      </c>
      <c r="N123" s="168">
        <f>D123/D337*100</f>
        <v>0.61657574383440594</v>
      </c>
    </row>
    <row r="124" spans="1:14">
      <c r="A124" s="206"/>
      <c r="B124" s="14" t="s">
        <v>30</v>
      </c>
      <c r="C124" s="34">
        <v>0</v>
      </c>
      <c r="D124" s="34">
        <v>2.9472000000000002E-2</v>
      </c>
      <c r="E124" s="34">
        <v>15.679304</v>
      </c>
      <c r="F124" s="153">
        <f>(D124-E124)/E124*100</f>
        <v>-99.812032472869973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68">
        <f>D124/D338*100</f>
        <v>3.2105639755636351E-3</v>
      </c>
    </row>
    <row r="125" spans="1:14" ht="14.25" thickBot="1">
      <c r="A125" s="216"/>
      <c r="B125" s="15" t="s">
        <v>31</v>
      </c>
      <c r="C125" s="16">
        <f t="shared" ref="C125:L125" si="14">C113+C115+C116+C117+C118+C119+C120+C121</f>
        <v>87.472886999999986</v>
      </c>
      <c r="D125" s="16">
        <f t="shared" si="14"/>
        <v>522.89676499999996</v>
      </c>
      <c r="E125" s="16">
        <f t="shared" si="14"/>
        <v>624.20202599999993</v>
      </c>
      <c r="F125" s="154">
        <f>(D125-E125)/E125*100</f>
        <v>-16.229562990876929</v>
      </c>
      <c r="G125" s="16">
        <f t="shared" si="14"/>
        <v>4689</v>
      </c>
      <c r="H125" s="16">
        <f t="shared" si="14"/>
        <v>665504.13147199992</v>
      </c>
      <c r="I125" s="16">
        <f t="shared" si="14"/>
        <v>1020</v>
      </c>
      <c r="J125" s="16">
        <f t="shared" si="14"/>
        <v>31.60451300000005</v>
      </c>
      <c r="K125" s="16">
        <f t="shared" si="14"/>
        <v>636.36403499999994</v>
      </c>
      <c r="L125" s="16">
        <f t="shared" si="14"/>
        <v>194.30256399999999</v>
      </c>
      <c r="M125" s="16">
        <f t="shared" si="13"/>
        <v>227.51190818048084</v>
      </c>
      <c r="N125" s="169">
        <f>D125/D339*100</f>
        <v>0.47851429753570823</v>
      </c>
    </row>
    <row r="126" spans="1:14" ht="14.25" thickTop="1">
      <c r="A126" s="283" t="s">
        <v>140</v>
      </c>
      <c r="B126" s="202" t="s">
        <v>19</v>
      </c>
      <c r="C126" s="71">
        <v>233.17427700000002</v>
      </c>
      <c r="D126" s="76">
        <v>1480.492342</v>
      </c>
      <c r="E126" s="76">
        <v>1712.4485950000001</v>
      </c>
      <c r="F126" s="153">
        <f>(D126-E126)/E126*100</f>
        <v>-13.545297282339739</v>
      </c>
      <c r="G126" s="78">
        <v>11930</v>
      </c>
      <c r="H126" s="78">
        <v>1376453.3461180001</v>
      </c>
      <c r="I126" s="78">
        <v>2006</v>
      </c>
      <c r="J126" s="78">
        <v>141.350089</v>
      </c>
      <c r="K126" s="78">
        <v>1129.1619949999999</v>
      </c>
      <c r="L126" s="78">
        <v>567.28237200000001</v>
      </c>
      <c r="M126" s="31">
        <f t="shared" si="13"/>
        <v>99.047608516204676</v>
      </c>
      <c r="N126" s="168">
        <f>D126/D327*100</f>
        <v>2.5161128109630901</v>
      </c>
    </row>
    <row r="127" spans="1:14">
      <c r="A127" s="206"/>
      <c r="B127" s="202" t="s">
        <v>20</v>
      </c>
      <c r="C127" s="72">
        <v>78.359617</v>
      </c>
      <c r="D127" s="78">
        <v>480.06739099999999</v>
      </c>
      <c r="E127" s="78">
        <v>544.14833599999997</v>
      </c>
      <c r="F127" s="153">
        <f>(D127-E127)/E127*100</f>
        <v>-11.776374337750431</v>
      </c>
      <c r="G127" s="78">
        <v>5902</v>
      </c>
      <c r="H127" s="78">
        <v>117760</v>
      </c>
      <c r="I127" s="78">
        <v>929</v>
      </c>
      <c r="J127" s="78">
        <v>63.053187999999999</v>
      </c>
      <c r="K127" s="78">
        <v>353.87848000000008</v>
      </c>
      <c r="L127" s="78">
        <v>184.33751100000001</v>
      </c>
      <c r="M127" s="31">
        <f t="shared" si="13"/>
        <v>91.973124775456071</v>
      </c>
      <c r="N127" s="168">
        <f>D127/D328*100</f>
        <v>2.6202665678981152</v>
      </c>
    </row>
    <row r="128" spans="1:14">
      <c r="A128" s="206"/>
      <c r="B128" s="202" t="s">
        <v>21</v>
      </c>
      <c r="C128" s="72">
        <v>3.2545289999999998</v>
      </c>
      <c r="D128" s="78">
        <v>16.457469</v>
      </c>
      <c r="E128" s="78">
        <v>3.5075059999999998</v>
      </c>
      <c r="F128" s="153">
        <f>(D128-E128)/E128*100</f>
        <v>369.20715174827927</v>
      </c>
      <c r="G128" s="78">
        <v>54</v>
      </c>
      <c r="H128" s="78">
        <v>17344.659</v>
      </c>
      <c r="I128" s="78">
        <v>1</v>
      </c>
      <c r="J128" s="78">
        <v>0</v>
      </c>
      <c r="K128" s="78">
        <v>0.3</v>
      </c>
      <c r="L128" s="78">
        <v>0.79549999999999998</v>
      </c>
      <c r="M128" s="31">
        <f t="shared" si="13"/>
        <v>-62.287869264613448</v>
      </c>
      <c r="N128" s="168">
        <f>D128/D329*100</f>
        <v>0.42565981418658022</v>
      </c>
    </row>
    <row r="129" spans="1:14">
      <c r="A129" s="206"/>
      <c r="B129" s="202" t="s">
        <v>22</v>
      </c>
      <c r="C129" s="72">
        <v>4.1328189999999996</v>
      </c>
      <c r="D129" s="78">
        <v>56.258077999999998</v>
      </c>
      <c r="E129" s="78">
        <v>9.1372599999999995</v>
      </c>
      <c r="F129" s="153">
        <f>(D129-E129)/E129*100</f>
        <v>515.69965175555922</v>
      </c>
      <c r="G129" s="78">
        <v>2806</v>
      </c>
      <c r="H129" s="78">
        <v>876097.72</v>
      </c>
      <c r="I129" s="78">
        <v>28</v>
      </c>
      <c r="J129" s="78">
        <v>2.496E-2</v>
      </c>
      <c r="K129" s="78">
        <v>13.500628000000001</v>
      </c>
      <c r="L129" s="78">
        <v>2.0049999999999999</v>
      </c>
      <c r="M129" s="31">
        <f t="shared" si="13"/>
        <v>573.34802992518701</v>
      </c>
      <c r="N129" s="168">
        <f>D129/D330*100</f>
        <v>2.3353453448390575</v>
      </c>
    </row>
    <row r="130" spans="1:14">
      <c r="A130" s="206"/>
      <c r="B130" s="202" t="s">
        <v>23</v>
      </c>
      <c r="C130" s="72">
        <v>0</v>
      </c>
      <c r="D130" s="78">
        <v>1.1132E-2</v>
      </c>
      <c r="E130" s="78">
        <v>0.61782599999999999</v>
      </c>
      <c r="F130" s="153">
        <f>(D130-E130)/E130*100</f>
        <v>-98.198198198198199</v>
      </c>
      <c r="G130" s="78">
        <v>2</v>
      </c>
      <c r="H130" s="78">
        <v>0.6</v>
      </c>
      <c r="I130" s="78">
        <v>0</v>
      </c>
      <c r="J130" s="78">
        <v>0</v>
      </c>
      <c r="K130" s="78">
        <v>0</v>
      </c>
      <c r="L130" s="78">
        <v>0</v>
      </c>
      <c r="M130" s="31">
        <v>0</v>
      </c>
      <c r="N130" s="168">
        <f>D130/D331*100</f>
        <v>3.5293976101138736E-3</v>
      </c>
    </row>
    <row r="131" spans="1:14">
      <c r="A131" s="206"/>
      <c r="B131" s="202" t="s">
        <v>24</v>
      </c>
      <c r="C131" s="72">
        <v>27.977049000000001</v>
      </c>
      <c r="D131" s="78">
        <v>304.30475899999999</v>
      </c>
      <c r="E131" s="78">
        <v>234.406453</v>
      </c>
      <c r="F131" s="153">
        <f>(D131-E131)/E131*100</f>
        <v>29.819275495798742</v>
      </c>
      <c r="G131" s="78">
        <v>3435</v>
      </c>
      <c r="H131" s="78">
        <v>78561.72</v>
      </c>
      <c r="I131" s="78">
        <v>78</v>
      </c>
      <c r="J131" s="78">
        <v>5.4719499999999996</v>
      </c>
      <c r="K131" s="78">
        <v>91.606801749999988</v>
      </c>
      <c r="L131" s="78">
        <v>22.232562850000001</v>
      </c>
      <c r="M131" s="31">
        <f t="shared" si="13"/>
        <v>312.03887454657524</v>
      </c>
      <c r="N131" s="168">
        <f>D131/D332*100</f>
        <v>4.5594120334487487</v>
      </c>
    </row>
    <row r="132" spans="1:14">
      <c r="A132" s="206"/>
      <c r="B132" s="202" t="s">
        <v>25</v>
      </c>
      <c r="C132" s="74">
        <v>0</v>
      </c>
      <c r="D132" s="74">
        <v>0</v>
      </c>
      <c r="E132" s="74">
        <v>0</v>
      </c>
      <c r="F132" s="153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31">
        <v>0</v>
      </c>
      <c r="N132" s="168">
        <f>D132/D333*100</f>
        <v>0</v>
      </c>
    </row>
    <row r="133" spans="1:14">
      <c r="A133" s="206"/>
      <c r="B133" s="202" t="s">
        <v>26</v>
      </c>
      <c r="C133" s="72">
        <v>30.269048999999999</v>
      </c>
      <c r="D133" s="78">
        <v>183.13724999999999</v>
      </c>
      <c r="E133" s="78">
        <v>161.290189</v>
      </c>
      <c r="F133" s="153">
        <f>(D133-E133)/E133*100</f>
        <v>13.54518903812556</v>
      </c>
      <c r="G133" s="78">
        <v>4791</v>
      </c>
      <c r="H133" s="78">
        <v>537616.20000000007</v>
      </c>
      <c r="I133" s="78">
        <v>325</v>
      </c>
      <c r="J133" s="78">
        <v>11.298011000000001</v>
      </c>
      <c r="K133" s="78">
        <v>60.475497000000004</v>
      </c>
      <c r="L133" s="78">
        <v>65.366604999999993</v>
      </c>
      <c r="M133" s="31">
        <f t="shared" si="13"/>
        <v>-7.482579216099702</v>
      </c>
      <c r="N133" s="168">
        <f>D133/D334*100</f>
        <v>1.4541376422640149</v>
      </c>
    </row>
    <row r="134" spans="1:14">
      <c r="A134" s="206"/>
      <c r="B134" s="202" t="s">
        <v>27</v>
      </c>
      <c r="C134" s="75">
        <v>0</v>
      </c>
      <c r="D134" s="78">
        <v>12.919985000000002</v>
      </c>
      <c r="E134" s="78">
        <v>20.271791</v>
      </c>
      <c r="F134" s="153">
        <f>(D134-E134)/E134*100</f>
        <v>-36.266188813805336</v>
      </c>
      <c r="G134" s="78">
        <v>17</v>
      </c>
      <c r="H134" s="78">
        <v>508.77838200000008</v>
      </c>
      <c r="I134" s="78">
        <v>0</v>
      </c>
      <c r="J134" s="78">
        <v>0</v>
      </c>
      <c r="K134" s="78">
        <v>0</v>
      </c>
      <c r="L134" s="78">
        <v>83.785982000000004</v>
      </c>
      <c r="M134" s="31">
        <f t="shared" si="13"/>
        <v>-100</v>
      </c>
      <c r="N134" s="168">
        <f>D134/D335*100</f>
        <v>0.76071559897639429</v>
      </c>
    </row>
    <row r="135" spans="1:14">
      <c r="A135" s="206"/>
      <c r="B135" s="14" t="s">
        <v>28</v>
      </c>
      <c r="C135" s="74">
        <v>0</v>
      </c>
      <c r="D135" s="74">
        <v>0</v>
      </c>
      <c r="E135" s="74">
        <v>0</v>
      </c>
      <c r="F135" s="153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31">
        <v>0</v>
      </c>
      <c r="N135" s="168">
        <f>D135/D336*100</f>
        <v>0</v>
      </c>
    </row>
    <row r="136" spans="1:14">
      <c r="A136" s="206"/>
      <c r="B136" s="14" t="s">
        <v>29</v>
      </c>
      <c r="C136" s="75">
        <v>0</v>
      </c>
      <c r="D136" s="75">
        <v>0</v>
      </c>
      <c r="E136" s="74">
        <v>0</v>
      </c>
      <c r="F136" s="153">
        <v>0</v>
      </c>
      <c r="G136" s="80">
        <v>0</v>
      </c>
      <c r="H136" s="80">
        <v>0</v>
      </c>
      <c r="I136" s="75">
        <v>0</v>
      </c>
      <c r="J136" s="75">
        <v>0</v>
      </c>
      <c r="K136" s="75">
        <v>0</v>
      </c>
      <c r="L136" s="75">
        <v>8.7859820000000006</v>
      </c>
      <c r="M136" s="31">
        <f t="shared" si="13"/>
        <v>-100</v>
      </c>
      <c r="N136" s="168">
        <f>D136/D337*100</f>
        <v>0</v>
      </c>
    </row>
    <row r="137" spans="1:14">
      <c r="A137" s="206"/>
      <c r="B137" s="14" t="s">
        <v>30</v>
      </c>
      <c r="C137" s="75">
        <v>0</v>
      </c>
      <c r="D137" s="81">
        <v>12.919985000000002</v>
      </c>
      <c r="E137" s="81">
        <v>20.271791</v>
      </c>
      <c r="F137" s="153">
        <f>(D137-E137)/E137*100</f>
        <v>-36.266188813805336</v>
      </c>
      <c r="G137" s="81">
        <v>17</v>
      </c>
      <c r="H137" s="81">
        <v>508.77838200000008</v>
      </c>
      <c r="I137" s="75">
        <v>0</v>
      </c>
      <c r="J137" s="75">
        <v>0</v>
      </c>
      <c r="K137" s="75">
        <v>0</v>
      </c>
      <c r="L137" s="80">
        <v>75</v>
      </c>
      <c r="M137" s="31">
        <f t="shared" si="13"/>
        <v>-100</v>
      </c>
      <c r="N137" s="168">
        <f>D137/D338*100</f>
        <v>1.4074524431943041</v>
      </c>
    </row>
    <row r="138" spans="1:14" ht="14.25" thickBot="1">
      <c r="A138" s="216"/>
      <c r="B138" s="15" t="s">
        <v>31</v>
      </c>
      <c r="C138" s="16">
        <f t="shared" ref="C138:L138" si="15">C126+C128+C129+C130+C131+C132+C133+C134</f>
        <v>298.80772300000001</v>
      </c>
      <c r="D138" s="16">
        <f t="shared" si="15"/>
        <v>2053.5810150000002</v>
      </c>
      <c r="E138" s="16">
        <f t="shared" si="15"/>
        <v>2141.6796199999999</v>
      </c>
      <c r="F138" s="154">
        <f>(D138-E138)/E138*100</f>
        <v>-4.1135286612102924</v>
      </c>
      <c r="G138" s="16">
        <f t="shared" si="15"/>
        <v>23035</v>
      </c>
      <c r="H138" s="16">
        <f t="shared" si="15"/>
        <v>2886583.0235000006</v>
      </c>
      <c r="I138" s="16">
        <f t="shared" si="15"/>
        <v>2438</v>
      </c>
      <c r="J138" s="16">
        <f t="shared" si="15"/>
        <v>158.14500999999998</v>
      </c>
      <c r="K138" s="16">
        <f t="shared" si="15"/>
        <v>1295.0449217499997</v>
      </c>
      <c r="L138" s="16">
        <f t="shared" si="15"/>
        <v>741.4680218499999</v>
      </c>
      <c r="M138" s="16">
        <f>(K138-L138)/L138*100</f>
        <v>74.659578510047908</v>
      </c>
      <c r="N138" s="169">
        <f>D138/D339*100</f>
        <v>1.8792770248356609</v>
      </c>
    </row>
    <row r="139" spans="1:14" ht="14.25" thickTop="1"/>
    <row r="142" spans="1:14" s="57" customFormat="1" ht="18.75">
      <c r="A142" s="208" t="str">
        <f>A1</f>
        <v>2023年1-7月丹东市财产保险业务统计表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</row>
    <row r="143" spans="1:14" s="57" customFormat="1" ht="14.25" thickBot="1">
      <c r="B143" s="59" t="s">
        <v>0</v>
      </c>
      <c r="C143" s="58"/>
      <c r="D143" s="58"/>
      <c r="F143" s="152"/>
      <c r="G143" s="73" t="str">
        <f>G2</f>
        <v>（2023年7月）</v>
      </c>
      <c r="H143" s="58"/>
      <c r="I143" s="58"/>
      <c r="J143" s="58"/>
      <c r="K143" s="58"/>
      <c r="L143" s="59" t="s">
        <v>1</v>
      </c>
      <c r="N143" s="167"/>
    </row>
    <row r="144" spans="1:14" ht="13.5" customHeight="1">
      <c r="A144" s="205" t="s">
        <v>116</v>
      </c>
      <c r="B144" s="163" t="s">
        <v>3</v>
      </c>
      <c r="C144" s="209" t="s">
        <v>4</v>
      </c>
      <c r="D144" s="209"/>
      <c r="E144" s="209"/>
      <c r="F144" s="210"/>
      <c r="G144" s="209" t="s">
        <v>5</v>
      </c>
      <c r="H144" s="209"/>
      <c r="I144" s="209" t="s">
        <v>6</v>
      </c>
      <c r="J144" s="209"/>
      <c r="K144" s="209"/>
      <c r="L144" s="209"/>
      <c r="M144" s="209"/>
      <c r="N144" s="212" t="s">
        <v>7</v>
      </c>
    </row>
    <row r="145" spans="1:14">
      <c r="A145" s="206"/>
      <c r="B145" s="58" t="s">
        <v>8</v>
      </c>
      <c r="C145" s="211" t="s">
        <v>9</v>
      </c>
      <c r="D145" s="211" t="s">
        <v>10</v>
      </c>
      <c r="E145" s="211" t="s">
        <v>11</v>
      </c>
      <c r="F145" s="196" t="s">
        <v>12</v>
      </c>
      <c r="G145" s="211" t="s">
        <v>13</v>
      </c>
      <c r="H145" s="211" t="s">
        <v>14</v>
      </c>
      <c r="I145" s="202" t="s">
        <v>13</v>
      </c>
      <c r="J145" s="211" t="s">
        <v>15</v>
      </c>
      <c r="K145" s="211"/>
      <c r="L145" s="211"/>
      <c r="M145" s="203" t="s">
        <v>12</v>
      </c>
      <c r="N145" s="213"/>
    </row>
    <row r="146" spans="1:14">
      <c r="A146" s="214"/>
      <c r="B146" s="164" t="s">
        <v>16</v>
      </c>
      <c r="C146" s="211"/>
      <c r="D146" s="211"/>
      <c r="E146" s="211"/>
      <c r="F146" s="197" t="s">
        <v>17</v>
      </c>
      <c r="G146" s="211"/>
      <c r="H146" s="211"/>
      <c r="I146" s="33" t="s">
        <v>18</v>
      </c>
      <c r="J146" s="202" t="s">
        <v>9</v>
      </c>
      <c r="K146" s="202" t="s">
        <v>10</v>
      </c>
      <c r="L146" s="202" t="s">
        <v>11</v>
      </c>
      <c r="M146" s="204" t="s">
        <v>17</v>
      </c>
      <c r="N146" s="195" t="s">
        <v>17</v>
      </c>
    </row>
    <row r="147" spans="1:14" ht="12.75" customHeight="1">
      <c r="A147" s="284" t="s">
        <v>39</v>
      </c>
      <c r="B147" s="202" t="s">
        <v>19</v>
      </c>
      <c r="C147" s="23">
        <v>0</v>
      </c>
      <c r="D147" s="125">
        <v>0</v>
      </c>
      <c r="E147" s="125">
        <v>0</v>
      </c>
      <c r="F147" s="12" t="e">
        <f>(D147-E147)/E147*100</f>
        <v>#DIV/0!</v>
      </c>
      <c r="G147" s="20">
        <v>0</v>
      </c>
      <c r="H147" s="20">
        <v>0</v>
      </c>
      <c r="I147" s="20">
        <v>10</v>
      </c>
      <c r="J147" s="23">
        <v>0</v>
      </c>
      <c r="K147" s="23">
        <v>32.157499999999999</v>
      </c>
      <c r="L147" s="23">
        <v>38.012700000000002</v>
      </c>
      <c r="M147" s="31">
        <f>(K147-L147)/L147*100</f>
        <v>-15.403273116616298</v>
      </c>
      <c r="N147" s="168">
        <f>D147/D327*100</f>
        <v>0</v>
      </c>
    </row>
    <row r="148" spans="1:14" ht="12.75" customHeight="1">
      <c r="A148" s="206"/>
      <c r="B148" s="202" t="s">
        <v>20</v>
      </c>
      <c r="C148" s="126">
        <v>0</v>
      </c>
      <c r="D148" s="126">
        <v>0</v>
      </c>
      <c r="E148" s="285">
        <v>0</v>
      </c>
      <c r="F148" s="12" t="e">
        <f>(D148-E148)/E148*100</f>
        <v>#DIV/0!</v>
      </c>
      <c r="G148" s="20">
        <v>0</v>
      </c>
      <c r="H148" s="20">
        <v>0</v>
      </c>
      <c r="I148" s="20">
        <v>0</v>
      </c>
      <c r="J148" s="126">
        <v>0</v>
      </c>
      <c r="K148" s="126">
        <v>0</v>
      </c>
      <c r="L148" s="126">
        <v>0</v>
      </c>
      <c r="M148" s="31" t="e">
        <f>(K148-L148)/L148*100</f>
        <v>#DIV/0!</v>
      </c>
      <c r="N148" s="168">
        <f>D148/D328*100</f>
        <v>0</v>
      </c>
    </row>
    <row r="149" spans="1:14" ht="12.75" customHeight="1">
      <c r="A149" s="206"/>
      <c r="B149" s="202" t="s">
        <v>21</v>
      </c>
      <c r="C149" s="23">
        <v>0.44750000000000001</v>
      </c>
      <c r="D149" s="23">
        <v>18.483000000000001</v>
      </c>
      <c r="E149" s="23">
        <v>3.1962999999999999</v>
      </c>
      <c r="F149" s="12">
        <f>(D149-E149)/E149*100</f>
        <v>478.26236586052619</v>
      </c>
      <c r="G149" s="30">
        <v>10</v>
      </c>
      <c r="H149" s="30">
        <v>82287.3</v>
      </c>
      <c r="I149" s="20">
        <v>5</v>
      </c>
      <c r="J149" s="23">
        <v>0</v>
      </c>
      <c r="K149" s="23">
        <v>0.92810000000000004</v>
      </c>
      <c r="L149" s="23">
        <v>0.17369999999999999</v>
      </c>
      <c r="M149" s="31">
        <f>(K149-L149)/L149*100</f>
        <v>434.31203223949348</v>
      </c>
      <c r="N149" s="168">
        <f>D149/D329*100</f>
        <v>0.47804862008918642</v>
      </c>
    </row>
    <row r="150" spans="1:14" ht="12.75" customHeight="1">
      <c r="A150" s="206"/>
      <c r="B150" s="202" t="s">
        <v>22</v>
      </c>
      <c r="C150" s="23">
        <v>0</v>
      </c>
      <c r="D150" s="23">
        <v>6.4199999999999993E-2</v>
      </c>
      <c r="E150" s="23">
        <v>0.2833</v>
      </c>
      <c r="F150" s="12">
        <f>(D150-E150)/E150*100</f>
        <v>-77.338510412989763</v>
      </c>
      <c r="G150" s="30">
        <v>5</v>
      </c>
      <c r="H150" s="30">
        <v>3401.71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68">
        <f>D150/D330*100</f>
        <v>2.6650247656641855E-3</v>
      </c>
    </row>
    <row r="151" spans="1:14" ht="12.75" customHeight="1">
      <c r="A151" s="206"/>
      <c r="B151" s="202" t="s">
        <v>23</v>
      </c>
      <c r="C151" s="23">
        <v>18.133900000000001</v>
      </c>
      <c r="D151" s="23">
        <v>69.209000000000003</v>
      </c>
      <c r="E151" s="23">
        <v>0.84709999999999996</v>
      </c>
      <c r="F151" s="12"/>
      <c r="G151" s="30">
        <v>500</v>
      </c>
      <c r="H151" s="30">
        <v>614434.32290000003</v>
      </c>
      <c r="I151" s="20">
        <v>5</v>
      </c>
      <c r="J151" s="20">
        <v>0</v>
      </c>
      <c r="K151" s="20">
        <v>0</v>
      </c>
      <c r="L151" s="20">
        <v>2.01E-2</v>
      </c>
      <c r="M151" s="31"/>
      <c r="N151" s="168">
        <f>D151/D331*100</f>
        <v>21.94269486151375</v>
      </c>
    </row>
    <row r="152" spans="1:14" ht="12.75" customHeight="1">
      <c r="A152" s="206"/>
      <c r="B152" s="202" t="s">
        <v>24</v>
      </c>
      <c r="C152" s="23">
        <v>0.56599999999999995</v>
      </c>
      <c r="D152" s="23">
        <v>47.993099999999998</v>
      </c>
      <c r="E152" s="23">
        <v>3.6284000000000001</v>
      </c>
      <c r="F152" s="12">
        <f>(D152-E152)/E152*100</f>
        <v>1222.7069782824385</v>
      </c>
      <c r="G152" s="30">
        <v>171</v>
      </c>
      <c r="H152" s="30">
        <v>306263.05570000003</v>
      </c>
      <c r="I152" s="20">
        <v>3</v>
      </c>
      <c r="J152" s="23">
        <v>1.0678000000000001</v>
      </c>
      <c r="K152" s="23">
        <v>1.4482999999999999</v>
      </c>
      <c r="L152" s="23">
        <v>8.6900000000000005E-2</v>
      </c>
      <c r="M152" s="31">
        <f>(K152-L152)/L152*100</f>
        <v>1566.6283084004601</v>
      </c>
      <c r="N152" s="168">
        <f>D152/D332*100</f>
        <v>0.71908279838143818</v>
      </c>
    </row>
    <row r="153" spans="1:14" ht="12.75" customHeight="1">
      <c r="A153" s="206"/>
      <c r="B153" s="202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31"/>
      <c r="N153" s="168">
        <f>D153/D333*100</f>
        <v>0</v>
      </c>
    </row>
    <row r="154" spans="1:14" ht="12.75" customHeight="1">
      <c r="A154" s="206"/>
      <c r="B154" s="202" t="s">
        <v>26</v>
      </c>
      <c r="C154" s="127">
        <v>0</v>
      </c>
      <c r="D154" s="127">
        <v>22.920400000000001</v>
      </c>
      <c r="E154" s="127">
        <v>14.7651</v>
      </c>
      <c r="F154" s="12">
        <f>(D154-E154)/E154*100</f>
        <v>55.233625237892056</v>
      </c>
      <c r="G154" s="30">
        <v>11</v>
      </c>
      <c r="H154" s="30">
        <v>132130.70000000001</v>
      </c>
      <c r="I154" s="20">
        <v>31</v>
      </c>
      <c r="J154" s="23">
        <v>0</v>
      </c>
      <c r="K154" s="23">
        <v>2.2040999999999999</v>
      </c>
      <c r="L154" s="23">
        <v>3.6863000000000001</v>
      </c>
      <c r="M154" s="31">
        <f>(K154-L154)/L154*100</f>
        <v>-40.208338984890005</v>
      </c>
      <c r="N154" s="168">
        <f>D154/D334*100</f>
        <v>0.18199146495728274</v>
      </c>
    </row>
    <row r="155" spans="1:14" ht="12.75" customHeight="1">
      <c r="A155" s="206"/>
      <c r="B155" s="202" t="s">
        <v>27</v>
      </c>
      <c r="C155" s="20">
        <v>0</v>
      </c>
      <c r="D155" s="20">
        <v>7.77</v>
      </c>
      <c r="E155" s="20">
        <v>4.1642999999999999</v>
      </c>
      <c r="F155" s="12">
        <f>(D155-E155)/E155*100</f>
        <v>86.585980837115471</v>
      </c>
      <c r="G155" s="128">
        <v>4</v>
      </c>
      <c r="H155" s="128">
        <v>274.54070000000002</v>
      </c>
      <c r="I155" s="20"/>
      <c r="J155" s="23">
        <v>0</v>
      </c>
      <c r="K155" s="23">
        <v>0</v>
      </c>
      <c r="L155" s="23">
        <v>0</v>
      </c>
      <c r="M155" s="31" t="e">
        <f>(K155-L155)/L155*100</f>
        <v>#DIV/0!</v>
      </c>
      <c r="N155" s="168">
        <f>D155/D335*100</f>
        <v>0.45748971102107178</v>
      </c>
    </row>
    <row r="156" spans="1:14" ht="12.75" customHeight="1">
      <c r="A156" s="206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31"/>
      <c r="N156" s="168">
        <f>D156/D336*100</f>
        <v>0</v>
      </c>
    </row>
    <row r="157" spans="1:14" ht="12.75" customHeight="1">
      <c r="A157" s="206"/>
      <c r="B157" s="14" t="s">
        <v>29</v>
      </c>
      <c r="C157" s="30">
        <v>0</v>
      </c>
      <c r="D157" s="127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31"/>
      <c r="N157" s="168">
        <f>D157/D337*100</f>
        <v>0</v>
      </c>
    </row>
    <row r="158" spans="1:14" ht="12.75" customHeight="1">
      <c r="A158" s="206"/>
      <c r="B158" s="14" t="s">
        <v>30</v>
      </c>
      <c r="C158" s="34">
        <v>0</v>
      </c>
      <c r="D158" s="34">
        <v>7.77</v>
      </c>
      <c r="E158" s="34">
        <v>4.1642999999999999</v>
      </c>
      <c r="F158" s="12"/>
      <c r="G158" s="128">
        <v>4</v>
      </c>
      <c r="H158" s="128">
        <v>274.54070000000002</v>
      </c>
      <c r="I158" s="128">
        <v>0</v>
      </c>
      <c r="J158" s="128">
        <v>0</v>
      </c>
      <c r="K158" s="128">
        <v>0</v>
      </c>
      <c r="L158" s="128">
        <v>0</v>
      </c>
      <c r="M158" s="31"/>
      <c r="N158" s="168">
        <f>D158/D338*100</f>
        <v>0.84643329567485881</v>
      </c>
    </row>
    <row r="159" spans="1:14" ht="12.75" customHeight="1" thickBot="1">
      <c r="A159" s="216"/>
      <c r="B159" s="15" t="s">
        <v>31</v>
      </c>
      <c r="C159" s="16">
        <f t="shared" ref="C159:L159" si="16">C147+C149+C150+C151+C152+C153+C154+C155</f>
        <v>19.147400000000001</v>
      </c>
      <c r="D159" s="16">
        <f t="shared" si="16"/>
        <v>166.43970000000002</v>
      </c>
      <c r="E159" s="16">
        <f t="shared" si="16"/>
        <v>26.884499999999999</v>
      </c>
      <c r="F159" s="17">
        <f>(D159-E159)/E159*100</f>
        <v>519.09166992133021</v>
      </c>
      <c r="G159" s="16">
        <f t="shared" si="16"/>
        <v>701</v>
      </c>
      <c r="H159" s="16">
        <f t="shared" si="16"/>
        <v>1138791.6293000001</v>
      </c>
      <c r="I159" s="16">
        <f t="shared" si="16"/>
        <v>55</v>
      </c>
      <c r="J159" s="16">
        <f t="shared" si="16"/>
        <v>1.0678000000000001</v>
      </c>
      <c r="K159" s="16">
        <f t="shared" si="16"/>
        <v>36.738</v>
      </c>
      <c r="L159" s="16">
        <f t="shared" si="16"/>
        <v>41.9818</v>
      </c>
      <c r="M159" s="16">
        <f>(K159-L159)/L159*100</f>
        <v>-12.490650710545999</v>
      </c>
      <c r="N159" s="169">
        <f>D159/D339*100</f>
        <v>0.15231261973394314</v>
      </c>
    </row>
    <row r="160" spans="1:14" ht="14.25" thickTop="1">
      <c r="A160" s="283" t="s">
        <v>40</v>
      </c>
      <c r="B160" s="202" t="s">
        <v>19</v>
      </c>
      <c r="C160" s="29">
        <v>444.78061400000001</v>
      </c>
      <c r="D160" s="29">
        <v>2706.8090379999999</v>
      </c>
      <c r="E160" s="29">
        <v>2866.7432880000001</v>
      </c>
      <c r="F160" s="12">
        <f>(D160-E160)/E160*100</f>
        <v>-5.5789526278643278</v>
      </c>
      <c r="G160" s="29">
        <v>23156</v>
      </c>
      <c r="H160" s="29">
        <v>2647621.3217839999</v>
      </c>
      <c r="I160" s="30">
        <v>2453</v>
      </c>
      <c r="J160" s="30">
        <v>314.81</v>
      </c>
      <c r="K160" s="29">
        <v>1903.7</v>
      </c>
      <c r="L160" s="29">
        <v>1240.8599999999999</v>
      </c>
      <c r="M160" s="33">
        <f t="shared" ref="M160:M174" si="17">(K160-L160)/L160*100</f>
        <v>53.417790886965513</v>
      </c>
      <c r="N160" s="168">
        <f>D160/D327*100</f>
        <v>4.600251351615892</v>
      </c>
    </row>
    <row r="161" spans="1:14">
      <c r="A161" s="206"/>
      <c r="B161" s="202" t="s">
        <v>20</v>
      </c>
      <c r="C161" s="29">
        <v>159.898078</v>
      </c>
      <c r="D161" s="29">
        <v>892.54911099999993</v>
      </c>
      <c r="E161" s="29">
        <v>927.79493699999989</v>
      </c>
      <c r="F161" s="12">
        <f>(D161-E161)/E161*100</f>
        <v>-3.7988810451980264</v>
      </c>
      <c r="G161" s="29">
        <v>11070</v>
      </c>
      <c r="H161" s="29">
        <v>221400</v>
      </c>
      <c r="I161" s="30">
        <v>1219</v>
      </c>
      <c r="J161" s="30">
        <v>110.78</v>
      </c>
      <c r="K161" s="29">
        <v>647.32000000000005</v>
      </c>
      <c r="L161" s="29">
        <v>384.6</v>
      </c>
      <c r="M161" s="33">
        <f t="shared" si="17"/>
        <v>68.309932397295896</v>
      </c>
      <c r="N161" s="168">
        <f>D161/D328*100</f>
        <v>4.8716422727418367</v>
      </c>
    </row>
    <row r="162" spans="1:14">
      <c r="A162" s="206"/>
      <c r="B162" s="202" t="s">
        <v>21</v>
      </c>
      <c r="C162" s="29">
        <v>14.926342999999999</v>
      </c>
      <c r="D162" s="29">
        <v>208.11161299999998</v>
      </c>
      <c r="E162" s="29">
        <v>200.84928400000001</v>
      </c>
      <c r="F162" s="12">
        <f>(D162-E162)/E162*100</f>
        <v>3.6158102510337873</v>
      </c>
      <c r="G162" s="29">
        <v>74</v>
      </c>
      <c r="H162" s="29">
        <v>405158.40214699996</v>
      </c>
      <c r="I162" s="30">
        <v>14</v>
      </c>
      <c r="J162" s="30">
        <v>0.6</v>
      </c>
      <c r="K162" s="29">
        <v>15.68</v>
      </c>
      <c r="L162" s="29">
        <v>5.4</v>
      </c>
      <c r="M162" s="33">
        <f t="shared" si="17"/>
        <v>190.37037037037035</v>
      </c>
      <c r="N162" s="168">
        <f>D162/D329*100</f>
        <v>5.3826472660923423</v>
      </c>
    </row>
    <row r="163" spans="1:14">
      <c r="A163" s="206"/>
      <c r="B163" s="202" t="s">
        <v>22</v>
      </c>
      <c r="C163" s="29">
        <v>12.32185</v>
      </c>
      <c r="D163" s="29">
        <v>193.14100200000001</v>
      </c>
      <c r="E163" s="29">
        <v>220.55546000000001</v>
      </c>
      <c r="F163" s="12">
        <f>(D163-E163)/E163*100</f>
        <v>-12.429734453184697</v>
      </c>
      <c r="G163" s="29">
        <v>6426</v>
      </c>
      <c r="H163" s="29">
        <v>328265.98</v>
      </c>
      <c r="I163" s="30">
        <v>443</v>
      </c>
      <c r="J163" s="30">
        <v>5.82</v>
      </c>
      <c r="K163" s="29">
        <v>63.54</v>
      </c>
      <c r="L163" s="29">
        <v>65.5</v>
      </c>
      <c r="M163" s="33">
        <f t="shared" si="17"/>
        <v>-2.9923664122137419</v>
      </c>
      <c r="N163" s="168">
        <f>D163/D330*100</f>
        <v>8.017531987464114</v>
      </c>
    </row>
    <row r="164" spans="1:14">
      <c r="A164" s="206"/>
      <c r="B164" s="202" t="s">
        <v>23</v>
      </c>
      <c r="C164" s="29">
        <v>1.6980000000000002E-2</v>
      </c>
      <c r="D164" s="29">
        <v>7.6820759999999995</v>
      </c>
      <c r="E164" s="29">
        <v>13.583901999999998</v>
      </c>
      <c r="F164" s="12">
        <f>(D164-E164)/E164*100</f>
        <v>-43.447206848223722</v>
      </c>
      <c r="G164" s="29">
        <v>12</v>
      </c>
      <c r="H164" s="29">
        <v>3702.1</v>
      </c>
      <c r="I164" s="30">
        <v>0</v>
      </c>
      <c r="J164" s="30">
        <v>0</v>
      </c>
      <c r="K164" s="30">
        <v>0</v>
      </c>
      <c r="L164" s="30">
        <v>0</v>
      </c>
      <c r="M164" s="33">
        <v>0</v>
      </c>
      <c r="N164" s="168">
        <f>D164/D331*100</f>
        <v>2.4356001325110621</v>
      </c>
    </row>
    <row r="165" spans="1:14">
      <c r="A165" s="206"/>
      <c r="B165" s="202" t="s">
        <v>24</v>
      </c>
      <c r="C165" s="29">
        <v>4.8387900000000004</v>
      </c>
      <c r="D165" s="29">
        <v>149.97354300000001</v>
      </c>
      <c r="E165" s="29">
        <v>186.88764799999998</v>
      </c>
      <c r="F165" s="12">
        <f>(D165-E165)/E165*100</f>
        <v>-19.752030374955535</v>
      </c>
      <c r="G165" s="29">
        <v>265</v>
      </c>
      <c r="H165" s="29">
        <v>303756.38768600003</v>
      </c>
      <c r="I165" s="30">
        <v>228</v>
      </c>
      <c r="J165" s="30">
        <v>3.37</v>
      </c>
      <c r="K165" s="29">
        <v>127.93</v>
      </c>
      <c r="L165" s="29">
        <v>93.81</v>
      </c>
      <c r="M165" s="33">
        <f t="shared" si="17"/>
        <v>36.371388977720933</v>
      </c>
      <c r="N165" s="168">
        <f>D165/D332*100</f>
        <v>2.2470604104260601</v>
      </c>
    </row>
    <row r="166" spans="1:14">
      <c r="A166" s="206"/>
      <c r="B166" s="202" t="s">
        <v>25</v>
      </c>
      <c r="C166" s="29">
        <v>45.998144000000003</v>
      </c>
      <c r="D166" s="29">
        <v>114.22654399999999</v>
      </c>
      <c r="E166" s="29">
        <v>60.347754000000002</v>
      </c>
      <c r="F166" s="12">
        <f>(D166-E166)/E166*100</f>
        <v>89.280522353822789</v>
      </c>
      <c r="G166" s="29">
        <v>31</v>
      </c>
      <c r="H166" s="29">
        <v>3638.8440000000001</v>
      </c>
      <c r="I166" s="30">
        <v>0</v>
      </c>
      <c r="J166" s="30">
        <v>0</v>
      </c>
      <c r="K166" s="30">
        <v>0</v>
      </c>
      <c r="L166" s="29">
        <v>116.09</v>
      </c>
      <c r="M166" s="33">
        <v>0</v>
      </c>
      <c r="N166" s="168">
        <f>D166/D333*100</f>
        <v>0.49930658484606011</v>
      </c>
    </row>
    <row r="167" spans="1:14">
      <c r="A167" s="206"/>
      <c r="B167" s="202" t="s">
        <v>26</v>
      </c>
      <c r="C167" s="29">
        <v>183.160551</v>
      </c>
      <c r="D167" s="29">
        <v>3405.2245490000005</v>
      </c>
      <c r="E167" s="29">
        <v>929.34036000000003</v>
      </c>
      <c r="F167" s="12">
        <f>(D167-E167)/E167*100</f>
        <v>266.41307055684098</v>
      </c>
      <c r="G167" s="29">
        <v>10260</v>
      </c>
      <c r="H167" s="29">
        <v>8802245.0266509987</v>
      </c>
      <c r="I167" s="30">
        <v>4940</v>
      </c>
      <c r="J167" s="30">
        <v>235.84</v>
      </c>
      <c r="K167" s="29">
        <v>632.26</v>
      </c>
      <c r="L167" s="29">
        <v>54.91</v>
      </c>
      <c r="M167" s="33">
        <f t="shared" si="17"/>
        <v>1051.4478237115281</v>
      </c>
      <c r="N167" s="168">
        <f>D167/D334*100</f>
        <v>27.038001264420014</v>
      </c>
    </row>
    <row r="168" spans="1:14">
      <c r="A168" s="206"/>
      <c r="B168" s="202" t="s">
        <v>27</v>
      </c>
      <c r="C168" s="29">
        <v>2.3578220000000001</v>
      </c>
      <c r="D168" s="29">
        <v>20.621793</v>
      </c>
      <c r="E168" s="29">
        <v>9.8938980000000001</v>
      </c>
      <c r="F168" s="12">
        <f>(D168-E168)/E168*100</f>
        <v>108.42940770159547</v>
      </c>
      <c r="G168" s="29">
        <v>44</v>
      </c>
      <c r="H168" s="29">
        <v>6273.0771199999999</v>
      </c>
      <c r="I168" s="30">
        <v>0</v>
      </c>
      <c r="J168" s="30">
        <v>0</v>
      </c>
      <c r="K168" s="30">
        <v>0</v>
      </c>
      <c r="L168" s="30">
        <v>0</v>
      </c>
      <c r="M168" s="33">
        <v>0</v>
      </c>
      <c r="N168" s="168">
        <f>D168/D335*100</f>
        <v>1.214190234273663</v>
      </c>
    </row>
    <row r="169" spans="1:14">
      <c r="A169" s="206"/>
      <c r="B169" s="14" t="s">
        <v>28</v>
      </c>
      <c r="C169" s="29">
        <v>0</v>
      </c>
      <c r="D169" s="29">
        <v>0</v>
      </c>
      <c r="E169" s="29">
        <v>0</v>
      </c>
      <c r="F169" s="12">
        <v>0</v>
      </c>
      <c r="G169" s="29">
        <v>0</v>
      </c>
      <c r="H169" s="29">
        <v>0</v>
      </c>
      <c r="I169" s="30">
        <v>0</v>
      </c>
      <c r="J169" s="30">
        <v>0</v>
      </c>
      <c r="K169" s="30">
        <v>0</v>
      </c>
      <c r="L169" s="29">
        <v>11.45</v>
      </c>
      <c r="M169" s="33">
        <v>0</v>
      </c>
      <c r="N169" s="168">
        <f>D169/D336*100</f>
        <v>0</v>
      </c>
    </row>
    <row r="170" spans="1:14">
      <c r="A170" s="206"/>
      <c r="B170" s="14" t="s">
        <v>29</v>
      </c>
      <c r="C170" s="29">
        <v>0.56603800000000004</v>
      </c>
      <c r="D170" s="29">
        <v>4.5195870000000005</v>
      </c>
      <c r="E170" s="29">
        <v>2.4876749999999999</v>
      </c>
      <c r="F170" s="12">
        <f>(D170-E170)/E170*100</f>
        <v>81.679158250173373</v>
      </c>
      <c r="G170" s="29">
        <v>8</v>
      </c>
      <c r="H170" s="29">
        <v>1558.1368359999999</v>
      </c>
      <c r="I170" s="30">
        <v>0</v>
      </c>
      <c r="J170" s="30">
        <v>0</v>
      </c>
      <c r="K170" s="30">
        <v>0</v>
      </c>
      <c r="L170" s="30">
        <v>0</v>
      </c>
      <c r="M170" s="33">
        <v>0</v>
      </c>
      <c r="N170" s="168">
        <f>D170/D337*100</f>
        <v>1.969245658839138</v>
      </c>
    </row>
    <row r="171" spans="1:14">
      <c r="A171" s="206"/>
      <c r="B171" s="14" t="s">
        <v>30</v>
      </c>
      <c r="C171" s="34">
        <v>0.81065699999999996</v>
      </c>
      <c r="D171" s="34">
        <v>14.301456</v>
      </c>
      <c r="E171" s="34">
        <v>6.5239630000000002</v>
      </c>
      <c r="F171" s="12">
        <f>(D171-E171)/E171*100</f>
        <v>119.21424140510912</v>
      </c>
      <c r="G171" s="41">
        <v>19</v>
      </c>
      <c r="H171" s="41">
        <v>1566.980284</v>
      </c>
      <c r="I171" s="30">
        <v>0</v>
      </c>
      <c r="J171" s="30">
        <v>0</v>
      </c>
      <c r="K171" s="30">
        <v>0</v>
      </c>
      <c r="L171" s="30">
        <v>0</v>
      </c>
      <c r="M171" s="33">
        <v>0</v>
      </c>
      <c r="N171" s="168">
        <f>D171/D338*100</f>
        <v>1.5579444704027006</v>
      </c>
    </row>
    <row r="172" spans="1:14" ht="14.25" thickBot="1">
      <c r="A172" s="216"/>
      <c r="B172" s="15" t="s">
        <v>31</v>
      </c>
      <c r="C172" s="16">
        <f t="shared" ref="C172:L172" si="18">C160+C162+C163+C164+C165+C166+C167+C168</f>
        <v>708.40109399999994</v>
      </c>
      <c r="D172" s="16">
        <f t="shared" si="18"/>
        <v>6805.7901580000007</v>
      </c>
      <c r="E172" s="16">
        <f t="shared" si="18"/>
        <v>4488.2015940000001</v>
      </c>
      <c r="F172" s="17">
        <f>(D172-E172)/E172*100</f>
        <v>51.637354416036963</v>
      </c>
      <c r="G172" s="16">
        <f t="shared" si="18"/>
        <v>40268</v>
      </c>
      <c r="H172" s="16">
        <f t="shared" si="18"/>
        <v>12500661.139387999</v>
      </c>
      <c r="I172" s="16">
        <f>I160+I162+I163+I164+I165+I166+I167+I168</f>
        <v>8078</v>
      </c>
      <c r="J172" s="16">
        <f t="shared" si="18"/>
        <v>560.44000000000005</v>
      </c>
      <c r="K172" s="16">
        <f t="shared" si="18"/>
        <v>2743.1099999999997</v>
      </c>
      <c r="L172" s="16">
        <f t="shared" si="18"/>
        <v>1576.57</v>
      </c>
      <c r="M172" s="16">
        <f t="shared" si="17"/>
        <v>73.992274367773064</v>
      </c>
      <c r="N172" s="169">
        <f>D172/D339*100</f>
        <v>6.2281278344317297</v>
      </c>
    </row>
    <row r="173" spans="1:14" ht="14.25" thickTop="1">
      <c r="A173" s="283" t="s">
        <v>41</v>
      </c>
      <c r="B173" s="202" t="s">
        <v>19</v>
      </c>
      <c r="C173" s="71">
        <v>162.79</v>
      </c>
      <c r="D173" s="106">
        <v>892.51</v>
      </c>
      <c r="E173" s="106">
        <v>793.29</v>
      </c>
      <c r="F173" s="12">
        <f>(D173-E173)/E173*100</f>
        <v>12.507405866707009</v>
      </c>
      <c r="G173" s="72">
        <v>9587</v>
      </c>
      <c r="H173" s="72">
        <v>725192.13</v>
      </c>
      <c r="I173" s="72">
        <v>1581</v>
      </c>
      <c r="J173" s="72">
        <v>79.42</v>
      </c>
      <c r="K173" s="107">
        <v>620.55999999999995</v>
      </c>
      <c r="L173" s="107">
        <v>193.8</v>
      </c>
      <c r="M173" s="31">
        <f t="shared" si="17"/>
        <v>220.20639834881317</v>
      </c>
      <c r="N173" s="168">
        <f>D173/D327*100</f>
        <v>1.516830436204085</v>
      </c>
    </row>
    <row r="174" spans="1:14">
      <c r="A174" s="206"/>
      <c r="B174" s="202" t="s">
        <v>20</v>
      </c>
      <c r="C174" s="72">
        <v>70.88</v>
      </c>
      <c r="D174" s="107">
        <v>381.72</v>
      </c>
      <c r="E174" s="107">
        <v>368.96</v>
      </c>
      <c r="F174" s="12">
        <f>(D174-E174)/E174*100</f>
        <v>3.4583694709453732</v>
      </c>
      <c r="G174" s="72">
        <v>4753</v>
      </c>
      <c r="H174" s="72">
        <v>94940</v>
      </c>
      <c r="I174" s="72">
        <v>790</v>
      </c>
      <c r="J174" s="72">
        <v>36.18</v>
      </c>
      <c r="K174" s="107">
        <v>360.44</v>
      </c>
      <c r="L174" s="107">
        <v>98.63</v>
      </c>
      <c r="M174" s="31">
        <f t="shared" si="17"/>
        <v>265.44661867585927</v>
      </c>
      <c r="N174" s="168">
        <f>D174/D328*100</f>
        <v>2.0834744726455887</v>
      </c>
    </row>
    <row r="175" spans="1:14">
      <c r="A175" s="206"/>
      <c r="B175" s="202" t="s">
        <v>21</v>
      </c>
      <c r="C175" s="72">
        <v>6.23</v>
      </c>
      <c r="D175" s="107">
        <v>41.89</v>
      </c>
      <c r="E175" s="107">
        <v>30.45</v>
      </c>
      <c r="F175" s="12">
        <f>(D175-E175)/E175*100</f>
        <v>37.569786535303784</v>
      </c>
      <c r="G175" s="72">
        <v>20</v>
      </c>
      <c r="H175" s="72">
        <v>37027.47</v>
      </c>
      <c r="I175" s="107">
        <v>1</v>
      </c>
      <c r="J175" s="72">
        <v>0.76</v>
      </c>
      <c r="K175" s="72">
        <v>0.76</v>
      </c>
      <c r="L175" s="72">
        <v>0</v>
      </c>
      <c r="M175" s="31">
        <v>0</v>
      </c>
      <c r="N175" s="168">
        <f>D175/D329*100</f>
        <v>1.0834527238833533</v>
      </c>
    </row>
    <row r="176" spans="1:14">
      <c r="A176" s="206"/>
      <c r="B176" s="202" t="s">
        <v>22</v>
      </c>
      <c r="C176" s="72">
        <v>0.111</v>
      </c>
      <c r="D176" s="107">
        <v>0.13</v>
      </c>
      <c r="E176" s="107">
        <v>0.01</v>
      </c>
      <c r="F176" s="12">
        <f>(D176-E176)/E176*100</f>
        <v>1200</v>
      </c>
      <c r="G176" s="72">
        <v>57</v>
      </c>
      <c r="H176" s="72">
        <v>498.34</v>
      </c>
      <c r="I176" s="72">
        <v>0</v>
      </c>
      <c r="J176" s="72">
        <v>0</v>
      </c>
      <c r="K176" s="72">
        <v>0</v>
      </c>
      <c r="L176" s="107">
        <v>0</v>
      </c>
      <c r="M176" s="31">
        <v>0</v>
      </c>
      <c r="N176" s="168">
        <f>D176/D330*100</f>
        <v>5.3964675940240524E-3</v>
      </c>
    </row>
    <row r="177" spans="1:14">
      <c r="A177" s="206"/>
      <c r="B177" s="202" t="s">
        <v>23</v>
      </c>
      <c r="C177" s="72">
        <v>0</v>
      </c>
      <c r="D177" s="72">
        <v>0</v>
      </c>
      <c r="E177" s="107">
        <v>0</v>
      </c>
      <c r="F177" s="1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31">
        <v>0</v>
      </c>
      <c r="N177" s="168">
        <f>D177/D331*100</f>
        <v>0</v>
      </c>
    </row>
    <row r="178" spans="1:14">
      <c r="A178" s="206"/>
      <c r="B178" s="202" t="s">
        <v>24</v>
      </c>
      <c r="C178" s="72">
        <v>5.36</v>
      </c>
      <c r="D178" s="107">
        <v>31.49</v>
      </c>
      <c r="E178" s="107">
        <v>27.14</v>
      </c>
      <c r="F178" s="12">
        <f>(D178-E178)/E178*100</f>
        <v>16.028002947678697</v>
      </c>
      <c r="G178" s="72">
        <v>59</v>
      </c>
      <c r="H178" s="72">
        <v>50774.33</v>
      </c>
      <c r="I178" s="107">
        <v>15</v>
      </c>
      <c r="J178" s="72">
        <v>1.1000000000000001</v>
      </c>
      <c r="K178" s="107">
        <v>30.26</v>
      </c>
      <c r="L178" s="107">
        <v>1.62</v>
      </c>
      <c r="M178" s="31">
        <f>(K178-L178)/L178*100</f>
        <v>1767.9012345679012</v>
      </c>
      <c r="N178" s="168">
        <f>D178/D332*100</f>
        <v>0.47181610108602046</v>
      </c>
    </row>
    <row r="179" spans="1:14">
      <c r="A179" s="206"/>
      <c r="B179" s="202" t="s">
        <v>25</v>
      </c>
      <c r="C179" s="74">
        <v>0</v>
      </c>
      <c r="D179" s="74">
        <v>0</v>
      </c>
      <c r="E179" s="136">
        <v>0</v>
      </c>
      <c r="F179" s="1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31">
        <v>0</v>
      </c>
      <c r="N179" s="168">
        <f>D179/D333*100</f>
        <v>0</v>
      </c>
    </row>
    <row r="180" spans="1:14">
      <c r="A180" s="206"/>
      <c r="B180" s="202" t="s">
        <v>26</v>
      </c>
      <c r="C180" s="72">
        <v>2.35</v>
      </c>
      <c r="D180" s="107">
        <v>14.56</v>
      </c>
      <c r="E180" s="107">
        <v>42.78</v>
      </c>
      <c r="F180" s="12">
        <f>(D180-E180)/E180*100</f>
        <v>-65.965404394576893</v>
      </c>
      <c r="G180" s="72">
        <v>549</v>
      </c>
      <c r="H180" s="72">
        <v>61707.92</v>
      </c>
      <c r="I180" s="107">
        <v>27</v>
      </c>
      <c r="J180" s="72">
        <v>0.57999999999999996</v>
      </c>
      <c r="K180" s="72">
        <v>5.96</v>
      </c>
      <c r="L180" s="107">
        <v>7.33</v>
      </c>
      <c r="M180" s="31">
        <f>(K180-L180)/L180*100</f>
        <v>-18.690313778990454</v>
      </c>
      <c r="N180" s="168">
        <f>D180/D334*100</f>
        <v>0.11560861633209003</v>
      </c>
    </row>
    <row r="181" spans="1:14">
      <c r="A181" s="206"/>
      <c r="B181" s="202" t="s">
        <v>27</v>
      </c>
      <c r="C181" s="72">
        <v>0</v>
      </c>
      <c r="D181" s="72">
        <v>0</v>
      </c>
      <c r="E181" s="107">
        <v>0</v>
      </c>
      <c r="F181" s="1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31">
        <v>0</v>
      </c>
      <c r="N181" s="168">
        <f>D181/D335*100</f>
        <v>0</v>
      </c>
    </row>
    <row r="182" spans="1:14">
      <c r="A182" s="206"/>
      <c r="B182" s="14" t="s">
        <v>28</v>
      </c>
      <c r="C182" s="72">
        <v>0</v>
      </c>
      <c r="D182" s="72">
        <v>0</v>
      </c>
      <c r="E182" s="107">
        <v>0</v>
      </c>
      <c r="F182" s="1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31">
        <v>0</v>
      </c>
      <c r="N182" s="168">
        <f>D182/D336*100</f>
        <v>0</v>
      </c>
    </row>
    <row r="183" spans="1:14">
      <c r="A183" s="206"/>
      <c r="B183" s="14" t="s">
        <v>29</v>
      </c>
      <c r="C183" s="72">
        <v>0</v>
      </c>
      <c r="D183" s="72">
        <v>0</v>
      </c>
      <c r="E183" s="107">
        <v>0</v>
      </c>
      <c r="F183" s="1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31">
        <v>0</v>
      </c>
      <c r="N183" s="168">
        <f>D183/D337*100</f>
        <v>0</v>
      </c>
    </row>
    <row r="184" spans="1:14">
      <c r="A184" s="206"/>
      <c r="B184" s="14" t="s">
        <v>30</v>
      </c>
      <c r="C184" s="72">
        <v>0</v>
      </c>
      <c r="D184" s="72">
        <v>0</v>
      </c>
      <c r="E184" s="107">
        <v>0</v>
      </c>
      <c r="F184" s="1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31">
        <v>0</v>
      </c>
      <c r="N184" s="168">
        <f>D184/D338*100</f>
        <v>0</v>
      </c>
    </row>
    <row r="185" spans="1:14" ht="14.25" thickBot="1">
      <c r="A185" s="216"/>
      <c r="B185" s="15" t="s">
        <v>31</v>
      </c>
      <c r="C185" s="16">
        <f t="shared" ref="C185:L185" si="19">C173+C175+C176+C177+C178+C179+C180+C181</f>
        <v>176.84099999999998</v>
      </c>
      <c r="D185" s="16">
        <f>D173+D175+D176+D177+D178+D179+D180+D181</f>
        <v>980.57999999999993</v>
      </c>
      <c r="E185" s="16">
        <f t="shared" si="19"/>
        <v>893.67</v>
      </c>
      <c r="F185" s="17">
        <f>(D185-E185)/E185*100</f>
        <v>9.7250662996408046</v>
      </c>
      <c r="G185" s="16">
        <f t="shared" si="19"/>
        <v>10272</v>
      </c>
      <c r="H185" s="16">
        <f t="shared" si="19"/>
        <v>875200.19</v>
      </c>
      <c r="I185" s="16">
        <f t="shared" si="19"/>
        <v>1624</v>
      </c>
      <c r="J185" s="16">
        <f t="shared" si="19"/>
        <v>81.86</v>
      </c>
      <c r="K185" s="16">
        <f>K173+K175+K176+K177+K178+K179+K180+K181</f>
        <v>657.54</v>
      </c>
      <c r="L185" s="16">
        <f t="shared" si="19"/>
        <v>202.75000000000003</v>
      </c>
      <c r="M185" s="16">
        <f>(K185-L185)/L185*100</f>
        <v>224.31072749691734</v>
      </c>
      <c r="N185" s="169">
        <f>D185/D339*100</f>
        <v>0.89735026354115011</v>
      </c>
    </row>
    <row r="186" spans="1:14" ht="14.25" thickTop="1">
      <c r="A186" s="62"/>
      <c r="N186" s="171"/>
    </row>
    <row r="187" spans="1:14">
      <c r="A187" s="62"/>
      <c r="N187" s="171"/>
    </row>
    <row r="188" spans="1:14">
      <c r="A188" s="62"/>
      <c r="N188" s="171"/>
    </row>
    <row r="189" spans="1:14" s="57" customFormat="1" ht="18.75">
      <c r="A189" s="215" t="str">
        <f>A1</f>
        <v>2023年1-7月丹东市财产保险业务统计表</v>
      </c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</row>
    <row r="190" spans="1:14" s="57" customFormat="1" ht="14.25" thickBot="1">
      <c r="A190" s="63"/>
      <c r="B190" s="59" t="s">
        <v>0</v>
      </c>
      <c r="C190" s="58"/>
      <c r="D190" s="58"/>
      <c r="F190" s="152"/>
      <c r="G190" s="73" t="str">
        <f>G2</f>
        <v>（2023年7月）</v>
      </c>
      <c r="H190" s="58"/>
      <c r="I190" s="58"/>
      <c r="J190" s="58"/>
      <c r="K190" s="58"/>
      <c r="L190" s="59" t="s">
        <v>1</v>
      </c>
      <c r="N190" s="152"/>
    </row>
    <row r="191" spans="1:14" ht="13.5" customHeight="1">
      <c r="A191" s="205" t="s">
        <v>116</v>
      </c>
      <c r="B191" s="163" t="s">
        <v>3</v>
      </c>
      <c r="C191" s="209" t="s">
        <v>4</v>
      </c>
      <c r="D191" s="209"/>
      <c r="E191" s="209"/>
      <c r="F191" s="210"/>
      <c r="G191" s="209" t="s">
        <v>5</v>
      </c>
      <c r="H191" s="209"/>
      <c r="I191" s="209" t="s">
        <v>6</v>
      </c>
      <c r="J191" s="209"/>
      <c r="K191" s="209"/>
      <c r="L191" s="209"/>
      <c r="M191" s="209"/>
      <c r="N191" s="212" t="s">
        <v>7</v>
      </c>
    </row>
    <row r="192" spans="1:14">
      <c r="A192" s="206"/>
      <c r="B192" s="58" t="s">
        <v>8</v>
      </c>
      <c r="C192" s="211" t="s">
        <v>9</v>
      </c>
      <c r="D192" s="211" t="s">
        <v>10</v>
      </c>
      <c r="E192" s="211" t="s">
        <v>11</v>
      </c>
      <c r="F192" s="196" t="s">
        <v>12</v>
      </c>
      <c r="G192" s="211" t="s">
        <v>13</v>
      </c>
      <c r="H192" s="211" t="s">
        <v>14</v>
      </c>
      <c r="I192" s="202" t="s">
        <v>13</v>
      </c>
      <c r="J192" s="211" t="s">
        <v>15</v>
      </c>
      <c r="K192" s="211"/>
      <c r="L192" s="211"/>
      <c r="M192" s="203" t="s">
        <v>12</v>
      </c>
      <c r="N192" s="213"/>
    </row>
    <row r="193" spans="1:14">
      <c r="A193" s="214"/>
      <c r="B193" s="164" t="s">
        <v>16</v>
      </c>
      <c r="C193" s="211"/>
      <c r="D193" s="211"/>
      <c r="E193" s="211"/>
      <c r="F193" s="197" t="s">
        <v>17</v>
      </c>
      <c r="G193" s="211"/>
      <c r="H193" s="211"/>
      <c r="I193" s="33" t="s">
        <v>18</v>
      </c>
      <c r="J193" s="202" t="s">
        <v>9</v>
      </c>
      <c r="K193" s="202" t="s">
        <v>10</v>
      </c>
      <c r="L193" s="202" t="s">
        <v>11</v>
      </c>
      <c r="M193" s="204" t="s">
        <v>17</v>
      </c>
      <c r="N193" s="195" t="s">
        <v>17</v>
      </c>
    </row>
    <row r="194" spans="1:14" ht="15" customHeight="1">
      <c r="A194" s="284" t="s">
        <v>42</v>
      </c>
      <c r="B194" s="202" t="s">
        <v>19</v>
      </c>
      <c r="C194" s="202">
        <v>285.26638000000003</v>
      </c>
      <c r="D194" s="32">
        <v>1772.878381</v>
      </c>
      <c r="E194" s="32">
        <v>1790.4965560000001</v>
      </c>
      <c r="F194" s="153">
        <f>(D194-E194)/E194*100</f>
        <v>-0.98398262431508776</v>
      </c>
      <c r="G194" s="32">
        <v>14517</v>
      </c>
      <c r="H194" s="31">
        <v>1420926.760883</v>
      </c>
      <c r="I194" s="31">
        <v>1987</v>
      </c>
      <c r="J194" s="31">
        <v>131.468075</v>
      </c>
      <c r="K194" s="31">
        <v>817.89271099999996</v>
      </c>
      <c r="L194" s="31">
        <v>506.24165399999998</v>
      </c>
      <c r="M194" s="31">
        <f t="shared" ref="M194:M206" si="20">(K194-L194)/L194*100</f>
        <v>61.561717519198844</v>
      </c>
      <c r="N194" s="168">
        <f>D194/D327*100</f>
        <v>3.0130260590794746</v>
      </c>
    </row>
    <row r="195" spans="1:14" ht="15" customHeight="1">
      <c r="A195" s="206"/>
      <c r="B195" s="202" t="s">
        <v>20</v>
      </c>
      <c r="C195" s="202">
        <v>112.47261100000003</v>
      </c>
      <c r="D195" s="32">
        <v>669.59201900000005</v>
      </c>
      <c r="E195" s="32">
        <v>694.933224</v>
      </c>
      <c r="F195" s="153">
        <f>(D195-E195)/E195*100</f>
        <v>-3.6465669110101357</v>
      </c>
      <c r="G195" s="32">
        <v>7613</v>
      </c>
      <c r="H195" s="31">
        <v>152260</v>
      </c>
      <c r="I195" s="31">
        <v>945</v>
      </c>
      <c r="J195" s="31">
        <v>56.690461999999997</v>
      </c>
      <c r="K195" s="31">
        <v>308.88440900000001</v>
      </c>
      <c r="L195" s="31">
        <v>197.42946000000001</v>
      </c>
      <c r="M195" s="31">
        <f t="shared" si="20"/>
        <v>56.453048597711806</v>
      </c>
      <c r="N195" s="168">
        <f>D195/D328*100</f>
        <v>3.6547151804299487</v>
      </c>
    </row>
    <row r="196" spans="1:14" ht="15" customHeight="1">
      <c r="A196" s="206"/>
      <c r="B196" s="202" t="s">
        <v>21</v>
      </c>
      <c r="C196" s="202">
        <v>2.0462289999999967</v>
      </c>
      <c r="D196" s="32">
        <v>42.025039</v>
      </c>
      <c r="E196" s="32">
        <v>64.913921999999999</v>
      </c>
      <c r="F196" s="153">
        <f>(D196-E196)/E196*100</f>
        <v>-35.260360635735424</v>
      </c>
      <c r="G196" s="32">
        <v>514</v>
      </c>
      <c r="H196" s="31">
        <v>52283.504008000004</v>
      </c>
      <c r="I196" s="31">
        <v>4</v>
      </c>
      <c r="J196" s="31">
        <v>0.98</v>
      </c>
      <c r="K196" s="31">
        <v>3.896852</v>
      </c>
      <c r="L196" s="31">
        <v>450.9067</v>
      </c>
      <c r="M196" s="31">
        <f t="shared" si="20"/>
        <v>-99.135774207834999</v>
      </c>
      <c r="N196" s="168">
        <f>D196/D329*100</f>
        <v>1.0869454040547661</v>
      </c>
    </row>
    <row r="197" spans="1:14" ht="15" customHeight="1">
      <c r="A197" s="206"/>
      <c r="B197" s="202" t="s">
        <v>22</v>
      </c>
      <c r="C197" s="202">
        <v>2.8257210000000015</v>
      </c>
      <c r="D197" s="32">
        <v>43.215420999999999</v>
      </c>
      <c r="E197" s="32">
        <v>45.289672000000003</v>
      </c>
      <c r="F197" s="153">
        <f>(D197-E197)/E197*100</f>
        <v>-4.5799647213166033</v>
      </c>
      <c r="G197" s="32">
        <v>629</v>
      </c>
      <c r="H197" s="31">
        <v>370412.43084699998</v>
      </c>
      <c r="I197" s="31">
        <v>204</v>
      </c>
      <c r="J197" s="31">
        <v>1.1965000000000003</v>
      </c>
      <c r="K197" s="31">
        <v>32.124988999999999</v>
      </c>
      <c r="L197" s="31">
        <v>8.9161999999999999</v>
      </c>
      <c r="M197" s="31">
        <f t="shared" si="20"/>
        <v>260.29910724299589</v>
      </c>
      <c r="N197" s="168">
        <f>D197/D330*100</f>
        <v>1.7939278383738961</v>
      </c>
    </row>
    <row r="198" spans="1:14" ht="15" customHeight="1">
      <c r="A198" s="206"/>
      <c r="B198" s="202" t="s">
        <v>23</v>
      </c>
      <c r="C198" s="202">
        <v>0.1132080000000002</v>
      </c>
      <c r="D198" s="32">
        <v>4.075488</v>
      </c>
      <c r="E198" s="32">
        <v>2.377354</v>
      </c>
      <c r="F198" s="153">
        <f>(D198-E198)/E198*100</f>
        <v>71.429580954287843</v>
      </c>
      <c r="G198" s="32">
        <v>36</v>
      </c>
      <c r="H198" s="31">
        <v>36000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68">
        <f>D198/D331*100</f>
        <v>1.2921323757858219</v>
      </c>
    </row>
    <row r="199" spans="1:14" ht="15" customHeight="1">
      <c r="A199" s="206"/>
      <c r="B199" s="202" t="s">
        <v>24</v>
      </c>
      <c r="C199" s="202">
        <v>17.973246000000017</v>
      </c>
      <c r="D199" s="32">
        <v>165.03238400000001</v>
      </c>
      <c r="E199" s="32">
        <v>143.09518199999999</v>
      </c>
      <c r="F199" s="153">
        <f>(D199-E199)/E199*100</f>
        <v>15.33049659212147</v>
      </c>
      <c r="G199" s="32">
        <v>468</v>
      </c>
      <c r="H199" s="31">
        <v>301459.08421399997</v>
      </c>
      <c r="I199" s="31">
        <v>33</v>
      </c>
      <c r="J199" s="31">
        <v>1.3019999999999925</v>
      </c>
      <c r="K199" s="31">
        <v>67.623109999999997</v>
      </c>
      <c r="L199" s="31">
        <v>7.8370629999999997</v>
      </c>
      <c r="M199" s="31">
        <f t="shared" si="20"/>
        <v>762.8629117821306</v>
      </c>
      <c r="N199" s="168">
        <f>D199/D332*100</f>
        <v>2.4726877094890742</v>
      </c>
    </row>
    <row r="200" spans="1:14" ht="15" customHeight="1">
      <c r="A200" s="206"/>
      <c r="B200" s="202" t="s">
        <v>25</v>
      </c>
      <c r="C200" s="202">
        <v>0</v>
      </c>
      <c r="D200" s="32">
        <v>47.786045000000001</v>
      </c>
      <c r="E200" s="32">
        <v>39.241988999999997</v>
      </c>
      <c r="F200" s="153">
        <f>(D200-E200)/E200*100</f>
        <v>21.77273939911661</v>
      </c>
      <c r="G200" s="32">
        <v>59</v>
      </c>
      <c r="H200" s="31">
        <v>1362.3904</v>
      </c>
      <c r="I200" s="31">
        <v>2</v>
      </c>
      <c r="J200" s="31">
        <v>0</v>
      </c>
      <c r="K200" s="31">
        <v>2.8220000000000001</v>
      </c>
      <c r="L200" s="33">
        <v>4.9543179999999998</v>
      </c>
      <c r="M200" s="31">
        <v>0</v>
      </c>
      <c r="N200" s="168">
        <f>D200/D333*100</f>
        <v>0.20888215730531209</v>
      </c>
    </row>
    <row r="201" spans="1:14" ht="15" customHeight="1">
      <c r="A201" s="206"/>
      <c r="B201" s="202" t="s">
        <v>26</v>
      </c>
      <c r="C201" s="202">
        <v>37.702199999999976</v>
      </c>
      <c r="D201" s="32">
        <v>266.69569999999999</v>
      </c>
      <c r="E201" s="32">
        <v>238.68684200000001</v>
      </c>
      <c r="F201" s="153">
        <f>(D201-E201)/E201*100</f>
        <v>11.734563064016731</v>
      </c>
      <c r="G201" s="32">
        <v>4439</v>
      </c>
      <c r="H201" s="31">
        <v>2059199.0201999999</v>
      </c>
      <c r="I201" s="31">
        <v>211</v>
      </c>
      <c r="J201" s="31">
        <v>4.837602000000004</v>
      </c>
      <c r="K201" s="31">
        <v>69.176106000000004</v>
      </c>
      <c r="L201" s="31">
        <v>68.885272999999998</v>
      </c>
      <c r="M201" s="31">
        <f t="shared" si="20"/>
        <v>0.42219909616966511</v>
      </c>
      <c r="N201" s="168">
        <f>D201/D334*100</f>
        <v>2.1176044545822932</v>
      </c>
    </row>
    <row r="202" spans="1:14" ht="15" customHeight="1">
      <c r="A202" s="206"/>
      <c r="B202" s="202" t="s">
        <v>27</v>
      </c>
      <c r="C202" s="202">
        <v>82.731950999999981</v>
      </c>
      <c r="D202" s="32">
        <v>490.5625</v>
      </c>
      <c r="E202" s="32">
        <v>1598.0922029999999</v>
      </c>
      <c r="F202" s="153">
        <f>(D202-E202)/E202*100</f>
        <v>-69.303241760450547</v>
      </c>
      <c r="G202" s="32">
        <v>445</v>
      </c>
      <c r="H202" s="31">
        <v>46360.889799999997</v>
      </c>
      <c r="I202" s="31">
        <v>110</v>
      </c>
      <c r="J202" s="31">
        <v>110.46787400000005</v>
      </c>
      <c r="K202" s="31">
        <v>753.22755500000005</v>
      </c>
      <c r="L202" s="31">
        <v>746.46186699999998</v>
      </c>
      <c r="M202" s="31">
        <f t="shared" si="20"/>
        <v>0.90636753183268359</v>
      </c>
      <c r="N202" s="168">
        <f>D202/D335*100</f>
        <v>28.883821925711008</v>
      </c>
    </row>
    <row r="203" spans="1:14" ht="15" customHeight="1">
      <c r="A203" s="206"/>
      <c r="B203" s="14" t="s">
        <v>28</v>
      </c>
      <c r="C203" s="202">
        <v>0</v>
      </c>
      <c r="D203" s="32">
        <v>0</v>
      </c>
      <c r="E203" s="32">
        <v>0</v>
      </c>
      <c r="F203" s="153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>
        <v>0</v>
      </c>
      <c r="N203" s="168">
        <f>D203/D336*100</f>
        <v>0</v>
      </c>
    </row>
    <row r="204" spans="1:14" ht="15" customHeight="1">
      <c r="A204" s="206"/>
      <c r="B204" s="14" t="s">
        <v>29</v>
      </c>
      <c r="C204" s="202">
        <v>0</v>
      </c>
      <c r="D204" s="32">
        <v>64</v>
      </c>
      <c r="E204" s="32">
        <v>31.659213000000001</v>
      </c>
      <c r="F204" s="153">
        <f>(D204-E204)/E204*100</f>
        <v>102.15284568191888</v>
      </c>
      <c r="G204" s="32">
        <v>23</v>
      </c>
      <c r="H204" s="31">
        <v>31989.306369000002</v>
      </c>
      <c r="I204" s="31">
        <v>2</v>
      </c>
      <c r="J204" s="31">
        <v>0</v>
      </c>
      <c r="K204" s="31">
        <v>0</v>
      </c>
      <c r="L204" s="34">
        <v>0</v>
      </c>
      <c r="M204" s="31">
        <v>0</v>
      </c>
      <c r="N204" s="168">
        <f>D204/D337*100</f>
        <v>27.88567233371209</v>
      </c>
    </row>
    <row r="205" spans="1:14" ht="15" customHeight="1">
      <c r="A205" s="206"/>
      <c r="B205" s="14" t="s">
        <v>30</v>
      </c>
      <c r="C205" s="202">
        <v>81.427472000000023</v>
      </c>
      <c r="D205" s="32">
        <v>408.38203600000003</v>
      </c>
      <c r="E205" s="32">
        <v>1566.43299</v>
      </c>
      <c r="F205" s="153">
        <f>(D205-E205)/E205*100</f>
        <v>-73.929172929382702</v>
      </c>
      <c r="G205" s="32">
        <v>422</v>
      </c>
      <c r="H205" s="31">
        <v>5666.6834410000001</v>
      </c>
      <c r="I205" s="31">
        <v>108</v>
      </c>
      <c r="J205" s="31">
        <v>110.46787400000005</v>
      </c>
      <c r="K205" s="31">
        <v>753.22755500000005</v>
      </c>
      <c r="L205" s="31">
        <v>746.46186699999998</v>
      </c>
      <c r="M205" s="31">
        <f t="shared" si="20"/>
        <v>0.90636753183268359</v>
      </c>
      <c r="N205" s="168">
        <f>D205/D338*100</f>
        <v>44.487535730487629</v>
      </c>
    </row>
    <row r="206" spans="1:14" ht="15" customHeight="1" thickBot="1">
      <c r="A206" s="216"/>
      <c r="B206" s="15" t="s">
        <v>31</v>
      </c>
      <c r="C206" s="16">
        <f>C194+C196+C197+C198+C199+C200+C201+C202</f>
        <v>428.65893499999993</v>
      </c>
      <c r="D206" s="16">
        <f t="shared" ref="D206:L206" si="21">D194+D196+D197+D198+D199+D200+D201+D202</f>
        <v>2832.2709580000001</v>
      </c>
      <c r="E206" s="16">
        <f t="shared" si="21"/>
        <v>3922.1937200000002</v>
      </c>
      <c r="F206" s="154">
        <f>(D206-E206)/E206*100</f>
        <v>-27.788600966909915</v>
      </c>
      <c r="G206" s="16">
        <f t="shared" si="21"/>
        <v>21107</v>
      </c>
      <c r="H206" s="16">
        <f>H194+H196+H197+H198+H199+H200+H201+H202</f>
        <v>4288004.080352</v>
      </c>
      <c r="I206" s="16">
        <f t="shared" si="21"/>
        <v>2551</v>
      </c>
      <c r="J206" s="16">
        <f t="shared" si="21"/>
        <v>250.25205100000002</v>
      </c>
      <c r="K206" s="16">
        <f t="shared" si="21"/>
        <v>1746.7633230000001</v>
      </c>
      <c r="L206" s="16">
        <f t="shared" si="21"/>
        <v>1794.2030749999999</v>
      </c>
      <c r="M206" s="16">
        <f t="shared" si="20"/>
        <v>-2.6440570000695032</v>
      </c>
      <c r="N206" s="169">
        <f>D206/D339*100</f>
        <v>2.5918732694744389</v>
      </c>
    </row>
    <row r="207" spans="1:14" ht="14.25" thickTop="1">
      <c r="A207" s="283" t="s">
        <v>43</v>
      </c>
      <c r="B207" s="202" t="s">
        <v>19</v>
      </c>
      <c r="C207" s="82">
        <v>93.15</v>
      </c>
      <c r="D207" s="82">
        <v>293.54000000000002</v>
      </c>
      <c r="E207" s="82">
        <v>217.82</v>
      </c>
      <c r="F207" s="158">
        <f>(D207-E207)/E207*100</f>
        <v>34.762648058029576</v>
      </c>
      <c r="G207" s="83">
        <v>2767</v>
      </c>
      <c r="H207" s="83">
        <v>351630.52</v>
      </c>
      <c r="I207" s="83">
        <v>190</v>
      </c>
      <c r="J207" s="83">
        <v>9.6</v>
      </c>
      <c r="K207" s="83">
        <v>92.77</v>
      </c>
      <c r="L207" s="83">
        <v>171.44</v>
      </c>
      <c r="M207" s="31">
        <f t="shared" ref="M207:M221" si="22">(K207-L207)/L207*100</f>
        <v>-45.887774148390108</v>
      </c>
      <c r="N207" s="168">
        <f>D207/D327*100</f>
        <v>0.49887441736602067</v>
      </c>
    </row>
    <row r="208" spans="1:14">
      <c r="A208" s="206"/>
      <c r="B208" s="202" t="s">
        <v>20</v>
      </c>
      <c r="C208" s="83">
        <v>14.69</v>
      </c>
      <c r="D208" s="83">
        <v>67.17</v>
      </c>
      <c r="E208" s="83">
        <v>855.5</v>
      </c>
      <c r="F208" s="158">
        <f>(D208-E208)/E208*100</f>
        <v>-92.148451198129749</v>
      </c>
      <c r="G208" s="83">
        <v>782</v>
      </c>
      <c r="H208" s="83">
        <v>15640</v>
      </c>
      <c r="I208" s="83">
        <v>83</v>
      </c>
      <c r="J208" s="83">
        <v>7.02</v>
      </c>
      <c r="K208" s="83">
        <v>53.08</v>
      </c>
      <c r="L208" s="83">
        <v>71.55</v>
      </c>
      <c r="M208" s="31">
        <f t="shared" si="22"/>
        <v>-25.814116002795245</v>
      </c>
      <c r="N208" s="168">
        <f>D208/D328*100</f>
        <v>0.3666220798690249</v>
      </c>
    </row>
    <row r="209" spans="1:14">
      <c r="A209" s="206"/>
      <c r="B209" s="202" t="s">
        <v>21</v>
      </c>
      <c r="C209" s="83">
        <v>0</v>
      </c>
      <c r="D209" s="83">
        <v>1.74</v>
      </c>
      <c r="E209" s="83">
        <v>0</v>
      </c>
      <c r="F209" s="158">
        <v>0</v>
      </c>
      <c r="G209" s="83">
        <v>2</v>
      </c>
      <c r="H209" s="83">
        <v>1226.46</v>
      </c>
      <c r="I209" s="83">
        <v>1</v>
      </c>
      <c r="J209" s="83">
        <v>0</v>
      </c>
      <c r="K209" s="83">
        <v>0</v>
      </c>
      <c r="L209" s="83">
        <v>0</v>
      </c>
      <c r="M209" s="31">
        <v>0</v>
      </c>
      <c r="N209" s="168">
        <f>D209/D329*100</f>
        <v>4.5003765565935418E-2</v>
      </c>
    </row>
    <row r="210" spans="1:14">
      <c r="A210" s="206"/>
      <c r="B210" s="202" t="s">
        <v>22</v>
      </c>
      <c r="C210" s="83">
        <v>0.03</v>
      </c>
      <c r="D210" s="83">
        <v>0.24</v>
      </c>
      <c r="E210" s="83">
        <v>0.57999999999999996</v>
      </c>
      <c r="F210" s="158">
        <f>(D210-E210)/E210*100</f>
        <v>-58.620689655172406</v>
      </c>
      <c r="G210" s="83">
        <v>26</v>
      </c>
      <c r="H210" s="83">
        <v>296.55</v>
      </c>
      <c r="I210" s="83">
        <v>1</v>
      </c>
      <c r="J210" s="83">
        <v>0</v>
      </c>
      <c r="K210" s="83">
        <v>7.0000000000000007E-2</v>
      </c>
      <c r="L210" s="83">
        <v>0</v>
      </c>
      <c r="M210" s="31">
        <v>0</v>
      </c>
      <c r="N210" s="168">
        <f>D210/D330*100</f>
        <v>9.9627094043520971E-3</v>
      </c>
    </row>
    <row r="211" spans="1:14">
      <c r="A211" s="206"/>
      <c r="B211" s="202" t="s">
        <v>23</v>
      </c>
      <c r="C211" s="83">
        <v>0</v>
      </c>
      <c r="D211" s="83">
        <v>0</v>
      </c>
      <c r="E211" s="83">
        <v>0</v>
      </c>
      <c r="F211" s="158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31">
        <v>0</v>
      </c>
      <c r="N211" s="168">
        <f>D211/D331*100</f>
        <v>0</v>
      </c>
    </row>
    <row r="212" spans="1:14">
      <c r="A212" s="206"/>
      <c r="B212" s="202" t="s">
        <v>24</v>
      </c>
      <c r="C212" s="83">
        <v>0</v>
      </c>
      <c r="D212" s="83">
        <v>5.16</v>
      </c>
      <c r="E212" s="83">
        <v>6.89</v>
      </c>
      <c r="F212" s="158">
        <f>(D212-E212)/E212*100</f>
        <v>-25.108853410740195</v>
      </c>
      <c r="G212" s="83">
        <v>5</v>
      </c>
      <c r="H212" s="83">
        <v>8810</v>
      </c>
      <c r="I212" s="83">
        <v>1</v>
      </c>
      <c r="J212" s="83">
        <v>0</v>
      </c>
      <c r="K212" s="83">
        <v>0</v>
      </c>
      <c r="L212" s="83">
        <v>0.08</v>
      </c>
      <c r="M212" s="31">
        <f>(K212-L212)/L212*100</f>
        <v>-100</v>
      </c>
      <c r="N212" s="168">
        <f>D212/D332*100</f>
        <v>7.7312514499963986E-2</v>
      </c>
    </row>
    <row r="213" spans="1:14">
      <c r="A213" s="206"/>
      <c r="B213" s="202" t="s">
        <v>25</v>
      </c>
      <c r="C213" s="84">
        <v>11.25</v>
      </c>
      <c r="D213" s="84">
        <v>1656</v>
      </c>
      <c r="E213" s="84">
        <v>1427.95</v>
      </c>
      <c r="F213" s="158">
        <f>(D213-E213)/E213*100</f>
        <v>15.970447144507856</v>
      </c>
      <c r="G213" s="84">
        <v>207</v>
      </c>
      <c r="H213" s="84">
        <v>29517.1</v>
      </c>
      <c r="I213" s="84">
        <v>181</v>
      </c>
      <c r="J213" s="84">
        <v>17.73</v>
      </c>
      <c r="K213" s="84">
        <v>48.64</v>
      </c>
      <c r="L213" s="84">
        <v>7.95</v>
      </c>
      <c r="M213" s="31">
        <f t="shared" si="22"/>
        <v>511.82389937106916</v>
      </c>
      <c r="N213" s="168">
        <f>D213/D333*100</f>
        <v>7.2387001790501131</v>
      </c>
    </row>
    <row r="214" spans="1:14">
      <c r="A214" s="206"/>
      <c r="B214" s="202" t="s">
        <v>26</v>
      </c>
      <c r="C214" s="83">
        <v>3.87</v>
      </c>
      <c r="D214" s="83">
        <v>17.66</v>
      </c>
      <c r="E214" s="83">
        <v>4.3</v>
      </c>
      <c r="F214" s="158">
        <f>(D214-E214)/E214*100</f>
        <v>310.69767441860466</v>
      </c>
      <c r="G214" s="83">
        <v>1288</v>
      </c>
      <c r="H214" s="83">
        <v>63272.07</v>
      </c>
      <c r="I214" s="83">
        <v>4</v>
      </c>
      <c r="J214" s="83">
        <v>0</v>
      </c>
      <c r="K214" s="83">
        <v>6.31</v>
      </c>
      <c r="L214" s="83">
        <v>0.79</v>
      </c>
      <c r="M214" s="31">
        <f t="shared" si="22"/>
        <v>698.73417721518979</v>
      </c>
      <c r="N214" s="168">
        <f>D214/D334*100</f>
        <v>0.14022308821598284</v>
      </c>
    </row>
    <row r="215" spans="1:14">
      <c r="A215" s="206"/>
      <c r="B215" s="202" t="s">
        <v>27</v>
      </c>
      <c r="C215" s="85">
        <v>0</v>
      </c>
      <c r="D215" s="85">
        <v>0.27</v>
      </c>
      <c r="E215" s="85">
        <v>0.06</v>
      </c>
      <c r="F215" s="158">
        <f>(D215-E215)/E215*100</f>
        <v>350.00000000000006</v>
      </c>
      <c r="G215" s="85">
        <v>5</v>
      </c>
      <c r="H215" s="85">
        <v>1019.74</v>
      </c>
      <c r="I215" s="85">
        <v>0</v>
      </c>
      <c r="J215" s="85">
        <v>0</v>
      </c>
      <c r="K215" s="85">
        <v>0</v>
      </c>
      <c r="L215" s="85">
        <v>0</v>
      </c>
      <c r="M215" s="31">
        <v>0</v>
      </c>
      <c r="N215" s="168">
        <f>D215/D335*100</f>
        <v>1.5897325865597091E-2</v>
      </c>
    </row>
    <row r="216" spans="1:14">
      <c r="A216" s="206"/>
      <c r="B216" s="14" t="s">
        <v>28</v>
      </c>
      <c r="C216" s="85">
        <v>0</v>
      </c>
      <c r="D216" s="85">
        <v>0</v>
      </c>
      <c r="E216" s="85">
        <v>0</v>
      </c>
      <c r="F216" s="158">
        <v>0</v>
      </c>
      <c r="G216" s="85">
        <v>0</v>
      </c>
      <c r="H216" s="85"/>
      <c r="I216" s="85">
        <v>0</v>
      </c>
      <c r="J216" s="85">
        <v>0</v>
      </c>
      <c r="K216" s="85">
        <v>0</v>
      </c>
      <c r="L216" s="85">
        <v>0</v>
      </c>
      <c r="M216" s="31">
        <v>0</v>
      </c>
      <c r="N216" s="168">
        <f>D216/D336*100</f>
        <v>0</v>
      </c>
    </row>
    <row r="217" spans="1:14">
      <c r="A217" s="206"/>
      <c r="B217" s="14" t="s">
        <v>29</v>
      </c>
      <c r="C217" s="85">
        <v>0</v>
      </c>
      <c r="D217" s="85">
        <v>0.35</v>
      </c>
      <c r="E217" s="85">
        <v>0</v>
      </c>
      <c r="F217" s="158">
        <v>0</v>
      </c>
      <c r="G217" s="85">
        <v>3</v>
      </c>
      <c r="H217" s="85">
        <v>980.74</v>
      </c>
      <c r="I217" s="85">
        <v>0</v>
      </c>
      <c r="J217" s="85">
        <v>0</v>
      </c>
      <c r="K217" s="85">
        <v>0</v>
      </c>
      <c r="L217" s="85">
        <v>0</v>
      </c>
      <c r="M217" s="31">
        <v>0</v>
      </c>
      <c r="N217" s="168">
        <f>D217/D337*100</f>
        <v>0.15249977057498798</v>
      </c>
    </row>
    <row r="218" spans="1:14">
      <c r="A218" s="206"/>
      <c r="B218" s="14" t="s">
        <v>30</v>
      </c>
      <c r="C218" s="34">
        <v>0</v>
      </c>
      <c r="D218" s="34">
        <v>0</v>
      </c>
      <c r="E218" s="34">
        <v>0</v>
      </c>
      <c r="F218" s="153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1">
        <v>0</v>
      </c>
      <c r="N218" s="168">
        <f>D218/D338*100</f>
        <v>0</v>
      </c>
    </row>
    <row r="219" spans="1:14" ht="14.25" thickBot="1">
      <c r="A219" s="216"/>
      <c r="B219" s="15" t="s">
        <v>31</v>
      </c>
      <c r="C219" s="16">
        <f t="shared" ref="C219:L219" si="23">C207+C209+C210+C211+C212+C213+C214+C215</f>
        <v>108.30000000000001</v>
      </c>
      <c r="D219" s="16">
        <f t="shared" si="23"/>
        <v>1974.6100000000001</v>
      </c>
      <c r="E219" s="16">
        <f t="shared" si="23"/>
        <v>1657.6</v>
      </c>
      <c r="F219" s="154">
        <f>(D219-E219)/E219*100</f>
        <v>19.124638030888043</v>
      </c>
      <c r="G219" s="16">
        <f t="shared" si="23"/>
        <v>4300</v>
      </c>
      <c r="H219" s="16">
        <f t="shared" si="23"/>
        <v>455772.44</v>
      </c>
      <c r="I219" s="16">
        <f t="shared" si="23"/>
        <v>378</v>
      </c>
      <c r="J219" s="16">
        <f t="shared" si="23"/>
        <v>27.33</v>
      </c>
      <c r="K219" s="16">
        <f t="shared" si="23"/>
        <v>148.70999999999998</v>
      </c>
      <c r="L219" s="16">
        <f t="shared" si="23"/>
        <v>181.17999999999998</v>
      </c>
      <c r="M219" s="16">
        <f t="shared" si="22"/>
        <v>-17.921404128491005</v>
      </c>
      <c r="N219" s="169">
        <f>D219/D339*100</f>
        <v>1.8070089170603016</v>
      </c>
    </row>
    <row r="220" spans="1:14" ht="14.25" thickTop="1">
      <c r="A220" s="283" t="s">
        <v>44</v>
      </c>
      <c r="B220" s="202" t="s">
        <v>19</v>
      </c>
      <c r="C220" s="71">
        <v>5.24</v>
      </c>
      <c r="D220" s="71">
        <v>32.450000000000003</v>
      </c>
      <c r="E220" s="71">
        <v>18.23</v>
      </c>
      <c r="F220" s="153">
        <f>(D220-E220)/E220*100</f>
        <v>78.003291278113011</v>
      </c>
      <c r="G220" s="72">
        <v>212</v>
      </c>
      <c r="H220" s="72">
        <v>20709.419999999998</v>
      </c>
      <c r="I220" s="72">
        <v>10</v>
      </c>
      <c r="J220" s="72">
        <v>0.15</v>
      </c>
      <c r="K220" s="72">
        <v>1.21</v>
      </c>
      <c r="L220" s="72">
        <v>8.65</v>
      </c>
      <c r="M220" s="31">
        <f t="shared" si="22"/>
        <v>-86.011560693641627</v>
      </c>
      <c r="N220" s="168">
        <f>D220/D327*100</f>
        <v>5.5149127354116548E-2</v>
      </c>
    </row>
    <row r="221" spans="1:14">
      <c r="A221" s="206"/>
      <c r="B221" s="202" t="s">
        <v>20</v>
      </c>
      <c r="C221" s="72">
        <v>1.58</v>
      </c>
      <c r="D221" s="72">
        <v>8.98</v>
      </c>
      <c r="E221" s="72">
        <v>4.3499999999999996</v>
      </c>
      <c r="F221" s="153">
        <f>(D221-E221)/E221*100</f>
        <v>106.43678160919544</v>
      </c>
      <c r="G221" s="72">
        <v>114</v>
      </c>
      <c r="H221" s="72">
        <v>2280</v>
      </c>
      <c r="I221" s="72">
        <v>5</v>
      </c>
      <c r="J221" s="72">
        <v>0.15</v>
      </c>
      <c r="K221" s="72">
        <v>0.74</v>
      </c>
      <c r="L221" s="72">
        <v>0.53</v>
      </c>
      <c r="M221" s="31">
        <f t="shared" si="22"/>
        <v>39.622641509433954</v>
      </c>
      <c r="N221" s="168">
        <f>D221/D328*100</f>
        <v>4.9013938919515311E-2</v>
      </c>
    </row>
    <row r="222" spans="1:14">
      <c r="A222" s="206"/>
      <c r="B222" s="202" t="s">
        <v>21</v>
      </c>
      <c r="C222" s="72">
        <v>12.55</v>
      </c>
      <c r="D222" s="72">
        <v>13.81</v>
      </c>
      <c r="E222" s="72">
        <v>14.92</v>
      </c>
      <c r="F222" s="153">
        <v>0</v>
      </c>
      <c r="G222" s="72">
        <v>11</v>
      </c>
      <c r="H222" s="72">
        <v>24770.03</v>
      </c>
      <c r="I222" s="72">
        <v>0</v>
      </c>
      <c r="J222" s="72">
        <v>0</v>
      </c>
      <c r="K222" s="72">
        <v>0</v>
      </c>
      <c r="L222" s="72">
        <v>3.39</v>
      </c>
      <c r="M222" s="72">
        <v>0</v>
      </c>
      <c r="N222" s="168">
        <f>D222/D329*100</f>
        <v>0.35718505888825758</v>
      </c>
    </row>
    <row r="223" spans="1:14">
      <c r="A223" s="206"/>
      <c r="B223" s="202" t="s">
        <v>22</v>
      </c>
      <c r="C223" s="72">
        <v>0.78</v>
      </c>
      <c r="D223" s="72">
        <v>5.31</v>
      </c>
      <c r="E223" s="72">
        <v>10.68</v>
      </c>
      <c r="F223" s="153">
        <f>(D223-E223)/E223*100</f>
        <v>-50.2808988764045</v>
      </c>
      <c r="G223" s="72">
        <v>531</v>
      </c>
      <c r="H223" s="72">
        <v>3294.63</v>
      </c>
      <c r="I223" s="72">
        <v>1</v>
      </c>
      <c r="J223" s="72">
        <v>0</v>
      </c>
      <c r="K223" s="72">
        <v>0.25</v>
      </c>
      <c r="L223" s="72">
        <v>1.73</v>
      </c>
      <c r="M223" s="72">
        <v>0</v>
      </c>
      <c r="N223" s="168">
        <f>D223/D330*100</f>
        <v>0.22042494557129011</v>
      </c>
    </row>
    <row r="224" spans="1:14">
      <c r="A224" s="206"/>
      <c r="B224" s="202" t="s">
        <v>23</v>
      </c>
      <c r="C224" s="72">
        <v>0</v>
      </c>
      <c r="D224" s="72">
        <v>0</v>
      </c>
      <c r="E224" s="72">
        <v>0</v>
      </c>
      <c r="F224" s="153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168">
        <f>D224/D331*100</f>
        <v>0</v>
      </c>
    </row>
    <row r="225" spans="1:14">
      <c r="A225" s="206"/>
      <c r="B225" s="202" t="s">
        <v>24</v>
      </c>
      <c r="C225" s="72">
        <v>23.22</v>
      </c>
      <c r="D225" s="72">
        <v>230.98</v>
      </c>
      <c r="E225" s="72">
        <v>196.79</v>
      </c>
      <c r="F225" s="153">
        <f>(D225-E225)/E225*100</f>
        <v>17.373850297271201</v>
      </c>
      <c r="G225" s="72">
        <v>710</v>
      </c>
      <c r="H225" s="72">
        <v>47453.8</v>
      </c>
      <c r="I225" s="72">
        <v>82</v>
      </c>
      <c r="J225" s="72">
        <v>40.700000000000003</v>
      </c>
      <c r="K225" s="72">
        <v>138.84</v>
      </c>
      <c r="L225" s="72">
        <v>55.9</v>
      </c>
      <c r="M225" s="31">
        <f>(K225-L225)/L225*100</f>
        <v>148.37209302325581</v>
      </c>
      <c r="N225" s="168">
        <f>D225/D332*100</f>
        <v>3.4607838370545889</v>
      </c>
    </row>
    <row r="226" spans="1:14">
      <c r="A226" s="206"/>
      <c r="B226" s="202" t="s">
        <v>25</v>
      </c>
      <c r="C226" s="74">
        <v>64.56</v>
      </c>
      <c r="D226" s="74">
        <v>1352.92</v>
      </c>
      <c r="E226" s="74">
        <v>1322.27</v>
      </c>
      <c r="F226" s="153">
        <f>(D226-E226)/E226*100</f>
        <v>2.3179834678242788</v>
      </c>
      <c r="G226" s="74">
        <v>204</v>
      </c>
      <c r="H226" s="74">
        <v>29055.86</v>
      </c>
      <c r="I226" s="79">
        <v>455</v>
      </c>
      <c r="J226" s="72">
        <v>2.2599999999999998</v>
      </c>
      <c r="K226" s="72">
        <v>114.38</v>
      </c>
      <c r="L226" s="79">
        <v>148.36000000000001</v>
      </c>
      <c r="M226" s="31">
        <f>(K226-L226)/L226*100</f>
        <v>-22.903747640873561</v>
      </c>
      <c r="N226" s="168">
        <f>D226/D333*100</f>
        <v>5.9138781680196137</v>
      </c>
    </row>
    <row r="227" spans="1:14">
      <c r="A227" s="206"/>
      <c r="B227" s="202" t="s">
        <v>26</v>
      </c>
      <c r="C227" s="72">
        <v>2.1</v>
      </c>
      <c r="D227" s="72">
        <v>37.64</v>
      </c>
      <c r="E227" s="72">
        <v>22.9</v>
      </c>
      <c r="F227" s="153">
        <f>(D227-E227)/E227*100</f>
        <v>64.366812227074249</v>
      </c>
      <c r="G227" s="72">
        <v>1813</v>
      </c>
      <c r="H227" s="72">
        <v>198970.04</v>
      </c>
      <c r="I227" s="72">
        <v>5</v>
      </c>
      <c r="J227" s="72">
        <v>0</v>
      </c>
      <c r="K227" s="72">
        <v>0.37</v>
      </c>
      <c r="L227" s="72">
        <v>0.27</v>
      </c>
      <c r="M227" s="72">
        <v>0</v>
      </c>
      <c r="N227" s="168">
        <f>D227/D334*100</f>
        <v>0.29886732958378226</v>
      </c>
    </row>
    <row r="228" spans="1:14">
      <c r="A228" s="206"/>
      <c r="B228" s="202" t="s">
        <v>27</v>
      </c>
      <c r="C228" s="72">
        <v>0</v>
      </c>
      <c r="D228" s="72">
        <v>0.19</v>
      </c>
      <c r="E228" s="72">
        <v>0.1</v>
      </c>
      <c r="F228" s="153">
        <v>0</v>
      </c>
      <c r="G228" s="72">
        <v>9</v>
      </c>
      <c r="H228" s="72">
        <v>989.6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168">
        <f>D228/D335*100</f>
        <v>1.1187007090605359E-2</v>
      </c>
    </row>
    <row r="229" spans="1:14">
      <c r="A229" s="206"/>
      <c r="B229" s="14" t="s">
        <v>28</v>
      </c>
      <c r="C229" s="75">
        <v>0</v>
      </c>
      <c r="D229" s="75">
        <v>0</v>
      </c>
      <c r="E229" s="75">
        <v>0</v>
      </c>
      <c r="F229" s="153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168">
        <f>D229/D336*100</f>
        <v>0</v>
      </c>
    </row>
    <row r="230" spans="1:14">
      <c r="A230" s="206"/>
      <c r="B230" s="14" t="s">
        <v>29</v>
      </c>
      <c r="C230" s="75">
        <v>0</v>
      </c>
      <c r="D230" s="75">
        <v>0</v>
      </c>
      <c r="E230" s="75">
        <v>0</v>
      </c>
      <c r="F230" s="153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168">
        <f>D230/D337*100</f>
        <v>0</v>
      </c>
    </row>
    <row r="231" spans="1:14">
      <c r="A231" s="206"/>
      <c r="B231" s="14" t="s">
        <v>30</v>
      </c>
      <c r="C231" s="75">
        <v>0</v>
      </c>
      <c r="D231" s="75">
        <v>0</v>
      </c>
      <c r="E231" s="75">
        <v>0</v>
      </c>
      <c r="F231" s="153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168">
        <f>D231/D338*100</f>
        <v>0</v>
      </c>
    </row>
    <row r="232" spans="1:14" ht="14.25" thickBot="1">
      <c r="A232" s="216"/>
      <c r="B232" s="15" t="s">
        <v>31</v>
      </c>
      <c r="C232" s="16">
        <f t="shared" ref="C232:L232" si="24">C220+C222+C223+C224+C225+C226+C227+C228</f>
        <v>108.44999999999999</v>
      </c>
      <c r="D232" s="16">
        <f>D220+D222+D223+D224+D225+D226+D227+D228</f>
        <v>1673.3000000000002</v>
      </c>
      <c r="E232" s="16">
        <f t="shared" si="24"/>
        <v>1585.8899999999999</v>
      </c>
      <c r="F232" s="17">
        <f>(D232-E232)/E232*100</f>
        <v>5.5117315828966902</v>
      </c>
      <c r="G232" s="16">
        <f t="shared" si="24"/>
        <v>3490</v>
      </c>
      <c r="H232" s="16">
        <f t="shared" si="24"/>
        <v>325243.38</v>
      </c>
      <c r="I232" s="16">
        <f t="shared" si="24"/>
        <v>553</v>
      </c>
      <c r="J232" s="16">
        <f t="shared" si="24"/>
        <v>43.11</v>
      </c>
      <c r="K232" s="16">
        <f t="shared" si="24"/>
        <v>255.05</v>
      </c>
      <c r="L232" s="16">
        <f t="shared" si="24"/>
        <v>218.30000000000004</v>
      </c>
      <c r="M232" s="16">
        <f t="shared" ref="M232" si="25">(K232-L232)/L232*100</f>
        <v>16.834631241410886</v>
      </c>
      <c r="N232" s="169">
        <f>D232/D339*100</f>
        <v>1.5312735278951299</v>
      </c>
    </row>
    <row r="233" spans="1:14" ht="14.25" thickTop="1"/>
    <row r="236" spans="1:14" s="57" customFormat="1" ht="18.75">
      <c r="A236" s="208" t="str">
        <f>A1</f>
        <v>2023年1-7月丹东市财产保险业务统计表</v>
      </c>
      <c r="B236" s="208"/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</row>
    <row r="237" spans="1:14" s="57" customFormat="1" ht="14.25" thickBot="1">
      <c r="B237" s="59" t="s">
        <v>0</v>
      </c>
      <c r="C237" s="58"/>
      <c r="D237" s="58"/>
      <c r="F237" s="152"/>
      <c r="G237" s="73" t="str">
        <f>G2</f>
        <v>（2023年7月）</v>
      </c>
      <c r="H237" s="58"/>
      <c r="I237" s="58"/>
      <c r="J237" s="58"/>
      <c r="K237" s="58"/>
      <c r="L237" s="59" t="s">
        <v>1</v>
      </c>
      <c r="N237" s="167"/>
    </row>
    <row r="238" spans="1:14" ht="13.5" customHeight="1">
      <c r="A238" s="205" t="s">
        <v>117</v>
      </c>
      <c r="B238" s="163" t="s">
        <v>3</v>
      </c>
      <c r="C238" s="209" t="s">
        <v>4</v>
      </c>
      <c r="D238" s="209"/>
      <c r="E238" s="209"/>
      <c r="F238" s="210"/>
      <c r="G238" s="209" t="s">
        <v>5</v>
      </c>
      <c r="H238" s="209"/>
      <c r="I238" s="209" t="s">
        <v>6</v>
      </c>
      <c r="J238" s="209"/>
      <c r="K238" s="209"/>
      <c r="L238" s="209"/>
      <c r="M238" s="209"/>
      <c r="N238" s="212" t="s">
        <v>7</v>
      </c>
    </row>
    <row r="239" spans="1:14">
      <c r="A239" s="206"/>
      <c r="B239" s="58" t="s">
        <v>8</v>
      </c>
      <c r="C239" s="211" t="s">
        <v>9</v>
      </c>
      <c r="D239" s="211" t="s">
        <v>10</v>
      </c>
      <c r="E239" s="211" t="s">
        <v>11</v>
      </c>
      <c r="F239" s="196" t="s">
        <v>12</v>
      </c>
      <c r="G239" s="211" t="s">
        <v>13</v>
      </c>
      <c r="H239" s="211" t="s">
        <v>14</v>
      </c>
      <c r="I239" s="202" t="s">
        <v>13</v>
      </c>
      <c r="J239" s="211" t="s">
        <v>15</v>
      </c>
      <c r="K239" s="211"/>
      <c r="L239" s="211"/>
      <c r="M239" s="203" t="s">
        <v>12</v>
      </c>
      <c r="N239" s="213"/>
    </row>
    <row r="240" spans="1:14">
      <c r="A240" s="214"/>
      <c r="B240" s="164" t="s">
        <v>16</v>
      </c>
      <c r="C240" s="211"/>
      <c r="D240" s="211"/>
      <c r="E240" s="211"/>
      <c r="F240" s="197" t="s">
        <v>17</v>
      </c>
      <c r="G240" s="211"/>
      <c r="H240" s="211"/>
      <c r="I240" s="33" t="s">
        <v>18</v>
      </c>
      <c r="J240" s="202" t="s">
        <v>9</v>
      </c>
      <c r="K240" s="202" t="s">
        <v>10</v>
      </c>
      <c r="L240" s="202" t="s">
        <v>11</v>
      </c>
      <c r="M240" s="204" t="s">
        <v>17</v>
      </c>
      <c r="N240" s="195" t="s">
        <v>17</v>
      </c>
    </row>
    <row r="241" spans="1:14" ht="14.25" customHeight="1">
      <c r="A241" s="284" t="s">
        <v>45</v>
      </c>
      <c r="B241" s="202" t="s">
        <v>19</v>
      </c>
      <c r="C241" s="32">
        <v>23.937269000000001</v>
      </c>
      <c r="D241" s="32">
        <v>143.63971599999999</v>
      </c>
      <c r="E241" s="32">
        <v>187.36775299999999</v>
      </c>
      <c r="F241" s="153">
        <f>(D241-E241)/E241*100</f>
        <v>-23.338080486026858</v>
      </c>
      <c r="G241" s="31">
        <v>1183</v>
      </c>
      <c r="H241" s="31">
        <v>117797.34209999999</v>
      </c>
      <c r="I241" s="31">
        <v>287</v>
      </c>
      <c r="J241" s="31">
        <v>7.9871539999999799</v>
      </c>
      <c r="K241" s="31">
        <v>247.18068400000001</v>
      </c>
      <c r="L241" s="31">
        <v>232.00759099999999</v>
      </c>
      <c r="M241" s="31">
        <f>(K241-L241)/L241*100</f>
        <v>6.5399123083003028</v>
      </c>
      <c r="N241" s="168">
        <f>D241/D327*100</f>
        <v>0.24411725703522746</v>
      </c>
    </row>
    <row r="242" spans="1:14" ht="14.25" customHeight="1">
      <c r="A242" s="206"/>
      <c r="B242" s="202" t="s">
        <v>20</v>
      </c>
      <c r="C242" s="31">
        <v>8.1204529999999995</v>
      </c>
      <c r="D242" s="31">
        <v>43.796238000000002</v>
      </c>
      <c r="E242" s="31">
        <v>58.273451999999999</v>
      </c>
      <c r="F242" s="153">
        <f>(D242-E242)/E242*100</f>
        <v>-24.843584004599549</v>
      </c>
      <c r="G242" s="31">
        <v>539</v>
      </c>
      <c r="H242" s="31">
        <v>10780</v>
      </c>
      <c r="I242" s="31">
        <v>126</v>
      </c>
      <c r="J242" s="31">
        <v>4.6192029999999997</v>
      </c>
      <c r="K242" s="31">
        <v>86.381455000000003</v>
      </c>
      <c r="L242" s="31">
        <v>62.220516000000003</v>
      </c>
      <c r="M242" s="31">
        <f>(K242-L242)/L242*100</f>
        <v>38.831145341192602</v>
      </c>
      <c r="N242" s="168">
        <f>D242/D328*100</f>
        <v>0.23904522652968327</v>
      </c>
    </row>
    <row r="243" spans="1:14" ht="14.25" customHeight="1">
      <c r="A243" s="206"/>
      <c r="B243" s="202" t="s">
        <v>21</v>
      </c>
      <c r="C243" s="31">
        <v>0</v>
      </c>
      <c r="D243" s="31">
        <v>16.155394000000001</v>
      </c>
      <c r="E243" s="31">
        <v>16.790096999999999</v>
      </c>
      <c r="F243" s="153">
        <f>(D243-E243)/E243*100</f>
        <v>-3.7802223536885955</v>
      </c>
      <c r="G243" s="31">
        <v>10</v>
      </c>
      <c r="H243" s="31">
        <v>32981.08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68">
        <f>D243/D329*100</f>
        <v>0.41784687597776993</v>
      </c>
    </row>
    <row r="244" spans="1:14" ht="14.25" customHeight="1">
      <c r="A244" s="206"/>
      <c r="B244" s="202" t="s">
        <v>22</v>
      </c>
      <c r="C244" s="31">
        <v>1.3397999999999801E-2</v>
      </c>
      <c r="D244" s="31">
        <v>1.2713049999999999</v>
      </c>
      <c r="E244" s="31">
        <v>0</v>
      </c>
      <c r="F244" s="153">
        <v>0</v>
      </c>
      <c r="G244" s="31">
        <v>3</v>
      </c>
      <c r="H244" s="31">
        <v>1723.634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68">
        <f>D244/D330*100</f>
        <v>5.2773509497082663E-2</v>
      </c>
    </row>
    <row r="245" spans="1:14" ht="14.25" customHeight="1">
      <c r="A245" s="206"/>
      <c r="B245" s="202" t="s">
        <v>23</v>
      </c>
      <c r="C245" s="31">
        <v>0</v>
      </c>
      <c r="D245" s="31">
        <v>0</v>
      </c>
      <c r="E245" s="31">
        <v>0</v>
      </c>
      <c r="F245" s="153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68">
        <f>D245/D331*100</f>
        <v>0</v>
      </c>
    </row>
    <row r="246" spans="1:14" ht="14.25" customHeight="1">
      <c r="A246" s="206"/>
      <c r="B246" s="202" t="s">
        <v>24</v>
      </c>
      <c r="C246" s="31">
        <v>2.9449020000000101</v>
      </c>
      <c r="D246" s="31">
        <v>36.374552999999999</v>
      </c>
      <c r="E246" s="31">
        <v>18.287935000000001</v>
      </c>
      <c r="F246" s="153">
        <f>(D246-E246)/E246*100</f>
        <v>98.899181345515487</v>
      </c>
      <c r="G246" s="31">
        <v>96</v>
      </c>
      <c r="H246" s="31">
        <v>20844.843481</v>
      </c>
      <c r="I246" s="31">
        <v>6</v>
      </c>
      <c r="J246" s="31">
        <v>7.9960000000000309E-3</v>
      </c>
      <c r="K246" s="31">
        <v>0.153416</v>
      </c>
      <c r="L246" s="31">
        <v>0.79398400000000002</v>
      </c>
      <c r="M246" s="31">
        <f>(K246-L246)/L246*100</f>
        <v>-80.677696275995487</v>
      </c>
      <c r="N246" s="168">
        <f>D246/D332*100</f>
        <v>0.54500158066709459</v>
      </c>
    </row>
    <row r="247" spans="1:14" ht="14.25" customHeight="1">
      <c r="A247" s="206"/>
      <c r="B247" s="202" t="s">
        <v>25</v>
      </c>
      <c r="C247" s="33">
        <v>0</v>
      </c>
      <c r="D247" s="33">
        <v>0</v>
      </c>
      <c r="E247" s="33">
        <v>0</v>
      </c>
      <c r="F247" s="153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>
        <v>0</v>
      </c>
      <c r="N247" s="168">
        <f>D247/D333*100</f>
        <v>0</v>
      </c>
    </row>
    <row r="248" spans="1:14" ht="14.25" customHeight="1">
      <c r="A248" s="206"/>
      <c r="B248" s="202" t="s">
        <v>26</v>
      </c>
      <c r="C248" s="31">
        <v>3.3327079999999998</v>
      </c>
      <c r="D248" s="31">
        <v>12.081166</v>
      </c>
      <c r="E248" s="31">
        <v>9.4730179999999997</v>
      </c>
      <c r="F248" s="153">
        <f>(D248-E248)/E248*100</f>
        <v>27.532387249765598</v>
      </c>
      <c r="G248" s="31">
        <v>467</v>
      </c>
      <c r="H248" s="31">
        <v>56220.44</v>
      </c>
      <c r="I248" s="31">
        <v>3</v>
      </c>
      <c r="J248" s="31">
        <v>5.6830000000001003E-3</v>
      </c>
      <c r="K248" s="31">
        <v>1.4008290000000001</v>
      </c>
      <c r="L248" s="31">
        <v>1.9133439999999999</v>
      </c>
      <c r="M248" s="31">
        <f t="shared" ref="M248" si="26">(K248-L248)/L248*100</f>
        <v>-26.786348926277753</v>
      </c>
      <c r="N248" s="168">
        <f>D248/D334*100</f>
        <v>9.5926297042465039E-2</v>
      </c>
    </row>
    <row r="249" spans="1:14" ht="14.25" customHeight="1">
      <c r="A249" s="206"/>
      <c r="B249" s="202" t="s">
        <v>27</v>
      </c>
      <c r="C249" s="31">
        <v>0</v>
      </c>
      <c r="D249" s="31">
        <v>0.301871</v>
      </c>
      <c r="E249" s="31">
        <v>0</v>
      </c>
      <c r="F249" s="153">
        <v>0</v>
      </c>
      <c r="G249" s="31">
        <v>1</v>
      </c>
      <c r="H249" s="31">
        <v>21.332203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68">
        <f>D249/D335*100</f>
        <v>1.7773857986569108E-2</v>
      </c>
    </row>
    <row r="250" spans="1:14" ht="14.25" customHeight="1">
      <c r="A250" s="206"/>
      <c r="B250" s="14" t="s">
        <v>28</v>
      </c>
      <c r="C250" s="34">
        <v>0</v>
      </c>
      <c r="D250" s="34">
        <v>0</v>
      </c>
      <c r="E250" s="34">
        <v>0</v>
      </c>
      <c r="F250" s="153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>
        <v>0</v>
      </c>
      <c r="N250" s="168">
        <f>D250/D336*100</f>
        <v>0</v>
      </c>
    </row>
    <row r="251" spans="1:14" ht="14.25" customHeight="1">
      <c r="A251" s="206"/>
      <c r="B251" s="14" t="s">
        <v>29</v>
      </c>
      <c r="C251" s="34">
        <v>0</v>
      </c>
      <c r="D251" s="34">
        <v>0</v>
      </c>
      <c r="E251" s="34">
        <v>0</v>
      </c>
      <c r="F251" s="153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>
        <v>0</v>
      </c>
      <c r="N251" s="168">
        <f>D251/D337*100</f>
        <v>0</v>
      </c>
    </row>
    <row r="252" spans="1:14" ht="14.25" customHeight="1">
      <c r="A252" s="206"/>
      <c r="B252" s="14" t="s">
        <v>30</v>
      </c>
      <c r="C252" s="34">
        <v>0</v>
      </c>
      <c r="D252" s="34">
        <v>0.301871</v>
      </c>
      <c r="E252" s="34">
        <v>0</v>
      </c>
      <c r="F252" s="153">
        <v>0</v>
      </c>
      <c r="G252" s="34">
        <v>1</v>
      </c>
      <c r="H252" s="34">
        <v>21.332203</v>
      </c>
      <c r="I252" s="34">
        <v>0</v>
      </c>
      <c r="J252" s="34">
        <v>0</v>
      </c>
      <c r="K252" s="34">
        <v>0</v>
      </c>
      <c r="L252" s="34">
        <v>0</v>
      </c>
      <c r="M252" s="31">
        <v>0</v>
      </c>
      <c r="N252" s="168">
        <f>D252/D338*100</f>
        <v>3.2884641621449842E-2</v>
      </c>
    </row>
    <row r="253" spans="1:14" ht="14.25" customHeight="1" thickBot="1">
      <c r="A253" s="216"/>
      <c r="B253" s="15" t="s">
        <v>31</v>
      </c>
      <c r="C253" s="16">
        <f t="shared" ref="C253:L253" si="27">C241+C243+C244+C245+C246+C247+C248+C249</f>
        <v>30.228277000000009</v>
      </c>
      <c r="D253" s="16">
        <f t="shared" si="27"/>
        <v>209.824005</v>
      </c>
      <c r="E253" s="16">
        <f>E241+E243+E244+E245+E246+E247+E248+E249</f>
        <v>231.918803</v>
      </c>
      <c r="F253" s="154">
        <f>(D253-E253)/E253*100</f>
        <v>-9.526954138341253</v>
      </c>
      <c r="G253" s="16">
        <f t="shared" si="27"/>
        <v>1760</v>
      </c>
      <c r="H253" s="16">
        <f t="shared" si="27"/>
        <v>229588.67178399998</v>
      </c>
      <c r="I253" s="16">
        <f t="shared" si="27"/>
        <v>296</v>
      </c>
      <c r="J253" s="16">
        <f t="shared" si="27"/>
        <v>8.0008329999999805</v>
      </c>
      <c r="K253" s="16">
        <f t="shared" si="27"/>
        <v>248.73492899999999</v>
      </c>
      <c r="L253" s="16">
        <f t="shared" si="27"/>
        <v>234.71491899999998</v>
      </c>
      <c r="M253" s="16">
        <f t="shared" ref="M253:M259" si="28">(K253-L253)/L253*100</f>
        <v>5.9732078641324096</v>
      </c>
      <c r="N253" s="169">
        <f>D253/D339*100</f>
        <v>0.192014548720155</v>
      </c>
    </row>
    <row r="254" spans="1:14" ht="14.25" thickTop="1">
      <c r="A254" s="283" t="s">
        <v>46</v>
      </c>
      <c r="B254" s="202" t="s">
        <v>19</v>
      </c>
      <c r="C254" s="135">
        <v>75.827699999999993</v>
      </c>
      <c r="D254" s="135">
        <v>584.40260000000001</v>
      </c>
      <c r="E254" s="135">
        <v>752.15989999999999</v>
      </c>
      <c r="F254" s="153">
        <f>(D254-E254)/E254*100</f>
        <v>-22.303409155420276</v>
      </c>
      <c r="G254" s="131">
        <v>2082</v>
      </c>
      <c r="H254" s="132">
        <v>408177.62187999999</v>
      </c>
      <c r="I254" s="130">
        <v>829</v>
      </c>
      <c r="J254" s="130">
        <v>88.9041</v>
      </c>
      <c r="K254" s="130">
        <v>519.00850000000003</v>
      </c>
      <c r="L254" s="130">
        <v>286.63139999999999</v>
      </c>
      <c r="M254" s="31">
        <f t="shared" si="28"/>
        <v>81.071752780749094</v>
      </c>
      <c r="N254" s="168">
        <f>D254/D327*100</f>
        <v>0.99319856435984066</v>
      </c>
    </row>
    <row r="255" spans="1:14">
      <c r="A255" s="206"/>
      <c r="B255" s="202" t="s">
        <v>20</v>
      </c>
      <c r="C255" s="130">
        <v>22.5</v>
      </c>
      <c r="D255" s="130">
        <v>149.53</v>
      </c>
      <c r="E255" s="130">
        <v>150.15</v>
      </c>
      <c r="F255" s="153">
        <f>(D255-E255)/E255*100</f>
        <v>-0.41292041292041598</v>
      </c>
      <c r="G255" s="133">
        <v>1888</v>
      </c>
      <c r="H255" s="134">
        <v>1478720</v>
      </c>
      <c r="I255" s="130">
        <v>389</v>
      </c>
      <c r="J255" s="130">
        <v>8.23</v>
      </c>
      <c r="K255" s="130">
        <v>55.46</v>
      </c>
      <c r="L255" s="130">
        <v>62.13</v>
      </c>
      <c r="M255" s="31">
        <f t="shared" si="28"/>
        <v>-10.735554482536619</v>
      </c>
      <c r="N255" s="168">
        <f>D255/D328*100</f>
        <v>0.81615303860079336</v>
      </c>
    </row>
    <row r="256" spans="1:14">
      <c r="A256" s="206"/>
      <c r="B256" s="202" t="s">
        <v>21</v>
      </c>
      <c r="C256" s="130">
        <v>142.8954</v>
      </c>
      <c r="D256" s="130">
        <v>174.44640000000001</v>
      </c>
      <c r="E256" s="130">
        <v>160.13130000000001</v>
      </c>
      <c r="F256" s="153">
        <f>(D256-E256)/E256*100</f>
        <v>8.9396014395686532</v>
      </c>
      <c r="G256" s="130">
        <v>3</v>
      </c>
      <c r="H256" s="23">
        <v>287958.97769999999</v>
      </c>
      <c r="I256" s="130">
        <v>18</v>
      </c>
      <c r="J256" s="130">
        <v>0.2802</v>
      </c>
      <c r="K256" s="130">
        <v>23.0656</v>
      </c>
      <c r="L256" s="130">
        <v>10.965</v>
      </c>
      <c r="M256" s="31">
        <f t="shared" si="28"/>
        <v>110.35658914728683</v>
      </c>
      <c r="N256" s="168">
        <f>D256/D329*100</f>
        <v>4.5119223502421821</v>
      </c>
    </row>
    <row r="257" spans="1:14">
      <c r="A257" s="206"/>
      <c r="B257" s="202" t="s">
        <v>22</v>
      </c>
      <c r="C257" s="130">
        <v>4.07E-2</v>
      </c>
      <c r="D257" s="130">
        <v>0.75180000000000002</v>
      </c>
      <c r="E257" s="130">
        <v>1.8514999999999999</v>
      </c>
      <c r="F257" s="153">
        <f>(D257-E257)/E257*100</f>
        <v>-59.395085066162565</v>
      </c>
      <c r="G257" s="130">
        <v>12</v>
      </c>
      <c r="H257" s="130">
        <v>5349.6</v>
      </c>
      <c r="I257" s="130">
        <v>5</v>
      </c>
      <c r="J257" s="130">
        <v>0.45</v>
      </c>
      <c r="K257" s="130">
        <v>2.0110000000000001</v>
      </c>
      <c r="L257" s="130">
        <v>0.1</v>
      </c>
      <c r="M257" s="31">
        <f t="shared" si="28"/>
        <v>1911</v>
      </c>
      <c r="N257" s="168">
        <f>D257/D330*100</f>
        <v>3.1208187209132942E-2</v>
      </c>
    </row>
    <row r="258" spans="1:14">
      <c r="A258" s="206"/>
      <c r="B258" s="202" t="s">
        <v>23</v>
      </c>
      <c r="C258" s="130">
        <v>0</v>
      </c>
      <c r="D258" s="130">
        <v>5.7027999999999999</v>
      </c>
      <c r="E258" s="130">
        <v>1.6982999999999999</v>
      </c>
      <c r="F258" s="153"/>
      <c r="G258" s="130">
        <v>0</v>
      </c>
      <c r="H258" s="130">
        <v>8060</v>
      </c>
      <c r="I258" s="130">
        <v>0</v>
      </c>
      <c r="J258" s="130">
        <v>0</v>
      </c>
      <c r="K258" s="130">
        <v>0</v>
      </c>
      <c r="L258" s="130">
        <v>1.2426999999999999</v>
      </c>
      <c r="M258" s="31">
        <f t="shared" si="28"/>
        <v>-100</v>
      </c>
      <c r="N258" s="168">
        <f>D258/D331*100</f>
        <v>1.8080712083145343</v>
      </c>
    </row>
    <row r="259" spans="1:14">
      <c r="A259" s="206"/>
      <c r="B259" s="202" t="s">
        <v>24</v>
      </c>
      <c r="C259" s="130">
        <v>91.459900000000005</v>
      </c>
      <c r="D259" s="130">
        <v>194.13329999999999</v>
      </c>
      <c r="E259" s="130">
        <v>201.66249999999999</v>
      </c>
      <c r="F259" s="153">
        <f>(D259-E259)/E259*100</f>
        <v>-3.7335647430732055</v>
      </c>
      <c r="G259" s="130">
        <v>42</v>
      </c>
      <c r="H259" s="130">
        <v>238227.35</v>
      </c>
      <c r="I259" s="130">
        <v>72</v>
      </c>
      <c r="J259" s="130">
        <v>2.0003000000000002</v>
      </c>
      <c r="K259" s="130">
        <v>166.06010000000001</v>
      </c>
      <c r="L259" s="130">
        <v>21.163699999999999</v>
      </c>
      <c r="M259" s="31">
        <f t="shared" si="28"/>
        <v>684.64587950122143</v>
      </c>
      <c r="N259" s="168">
        <f>D259/D332*100</f>
        <v>2.9087080564294294</v>
      </c>
    </row>
    <row r="260" spans="1:14">
      <c r="A260" s="206"/>
      <c r="B260" s="202" t="s">
        <v>25</v>
      </c>
      <c r="C260" s="130"/>
      <c r="D260" s="130"/>
      <c r="E260" s="130"/>
      <c r="F260" s="153"/>
      <c r="G260" s="130"/>
      <c r="H260" s="130"/>
      <c r="I260" s="130"/>
      <c r="J260" s="130"/>
      <c r="K260" s="130"/>
      <c r="L260" s="130"/>
      <c r="M260" s="31"/>
      <c r="N260" s="168">
        <f>D260/D333*100</f>
        <v>0</v>
      </c>
    </row>
    <row r="261" spans="1:14">
      <c r="A261" s="206"/>
      <c r="B261" s="202" t="s">
        <v>26</v>
      </c>
      <c r="C261" s="130">
        <v>0.1409</v>
      </c>
      <c r="D261" s="130">
        <v>6.2721</v>
      </c>
      <c r="E261" s="130">
        <v>7.3935000000000004</v>
      </c>
      <c r="F261" s="153">
        <f>(D261-E261)/E261*100</f>
        <v>-15.167376749847843</v>
      </c>
      <c r="G261" s="130">
        <v>53</v>
      </c>
      <c r="H261" s="130">
        <v>9721.2999999999993</v>
      </c>
      <c r="I261" s="130">
        <v>1</v>
      </c>
      <c r="J261" s="130"/>
      <c r="K261" s="130">
        <v>1.7509999999999999</v>
      </c>
      <c r="L261" s="130">
        <v>1.0119</v>
      </c>
      <c r="M261" s="31">
        <f>(K261-L261)/L261*100</f>
        <v>73.040814309714392</v>
      </c>
      <c r="N261" s="168">
        <f>D261/D334*100</f>
        <v>4.9801428742891611E-2</v>
      </c>
    </row>
    <row r="262" spans="1:14">
      <c r="A262" s="206"/>
      <c r="B262" s="202" t="s">
        <v>27</v>
      </c>
      <c r="C262" s="41">
        <v>0</v>
      </c>
      <c r="D262" s="41">
        <v>2.1800000000000002</v>
      </c>
      <c r="E262" s="29">
        <v>2.0310000000000001</v>
      </c>
      <c r="F262" s="153"/>
      <c r="G262" s="41">
        <v>1</v>
      </c>
      <c r="H262" s="41">
        <v>154.38427999999999</v>
      </c>
      <c r="I262" s="130">
        <v>0</v>
      </c>
      <c r="J262" s="130">
        <v>0</v>
      </c>
      <c r="K262" s="130">
        <v>0</v>
      </c>
      <c r="L262" s="130">
        <v>0</v>
      </c>
      <c r="M262" s="31"/>
      <c r="N262" s="168">
        <f>D262/D335*100</f>
        <v>0.12835618661852466</v>
      </c>
    </row>
    <row r="263" spans="1:14">
      <c r="A263" s="206"/>
      <c r="B263" s="14" t="s">
        <v>28</v>
      </c>
      <c r="C263" s="34"/>
      <c r="D263" s="34"/>
      <c r="E263" s="34"/>
      <c r="F263" s="153"/>
      <c r="G263" s="41"/>
      <c r="H263" s="41"/>
      <c r="I263" s="41"/>
      <c r="J263" s="41"/>
      <c r="K263" s="41"/>
      <c r="L263" s="41"/>
      <c r="M263" s="31"/>
      <c r="N263" s="168">
        <f>D263/D336*100</f>
        <v>0</v>
      </c>
    </row>
    <row r="264" spans="1:14">
      <c r="A264" s="206"/>
      <c r="B264" s="14" t="s">
        <v>29</v>
      </c>
      <c r="C264" s="41">
        <v>0</v>
      </c>
      <c r="D264" s="41">
        <v>0</v>
      </c>
      <c r="E264" s="41">
        <v>0</v>
      </c>
      <c r="F264" s="153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/>
      <c r="N264" s="168">
        <f>D264/D337*100</f>
        <v>0</v>
      </c>
    </row>
    <row r="265" spans="1:14">
      <c r="A265" s="206"/>
      <c r="B265" s="14" t="s">
        <v>30</v>
      </c>
      <c r="C265" s="41">
        <v>0</v>
      </c>
      <c r="D265" s="41">
        <v>2.1800000000000002</v>
      </c>
      <c r="E265" s="41">
        <v>0</v>
      </c>
      <c r="F265" s="153"/>
      <c r="G265" s="41">
        <v>1</v>
      </c>
      <c r="H265" s="41">
        <v>154.38427999999999</v>
      </c>
      <c r="I265" s="41">
        <v>0</v>
      </c>
      <c r="J265" s="41">
        <v>0</v>
      </c>
      <c r="K265" s="41">
        <v>0</v>
      </c>
      <c r="L265" s="41">
        <v>0</v>
      </c>
      <c r="M265" s="31"/>
      <c r="N265" s="168">
        <f>D265/D338*100</f>
        <v>0.23748064151495399</v>
      </c>
    </row>
    <row r="266" spans="1:14" ht="14.25" thickBot="1">
      <c r="A266" s="216"/>
      <c r="B266" s="15" t="s">
        <v>31</v>
      </c>
      <c r="C266" s="16">
        <f t="shared" ref="C266:L266" si="29">C254+C256+C257+C258+C259+C260+C261+C262</f>
        <v>310.3646</v>
      </c>
      <c r="D266" s="16">
        <f t="shared" si="29"/>
        <v>967.88900000000001</v>
      </c>
      <c r="E266" s="16">
        <f t="shared" si="29"/>
        <v>1126.9279999999999</v>
      </c>
      <c r="F266" s="154">
        <f>(D266-E266)/E266*100</f>
        <v>-14.112614115542421</v>
      </c>
      <c r="G266" s="16">
        <f t="shared" si="29"/>
        <v>2193</v>
      </c>
      <c r="H266" s="16">
        <f>H254+H256+H257+H258+H259+H260+H261+H262</f>
        <v>957649.23385999992</v>
      </c>
      <c r="I266" s="16">
        <f t="shared" si="29"/>
        <v>925</v>
      </c>
      <c r="J266" s="16">
        <f t="shared" si="29"/>
        <v>91.634599999999992</v>
      </c>
      <c r="K266" s="16">
        <f t="shared" si="29"/>
        <v>711.89620000000002</v>
      </c>
      <c r="L266" s="16">
        <f t="shared" si="29"/>
        <v>321.11470000000003</v>
      </c>
      <c r="M266" s="16">
        <f>(K266-L266)/L266*100</f>
        <v>121.69530077570411</v>
      </c>
      <c r="N266" s="169">
        <f>D266/D339*100</f>
        <v>0.88573645110911936</v>
      </c>
    </row>
    <row r="267" spans="1:14" ht="14.25" thickTop="1">
      <c r="A267" s="283" t="s">
        <v>47</v>
      </c>
      <c r="B267" s="202" t="s">
        <v>19</v>
      </c>
      <c r="C267" s="71">
        <v>35.840000000000003</v>
      </c>
      <c r="D267" s="71">
        <v>200.97</v>
      </c>
      <c r="E267" s="71">
        <v>321.5</v>
      </c>
      <c r="F267" s="12">
        <f>(D267-E267)/E267*100</f>
        <v>-37.489891135303267</v>
      </c>
      <c r="G267" s="72">
        <v>1713</v>
      </c>
      <c r="H267" s="72">
        <v>196143.57</v>
      </c>
      <c r="I267" s="72">
        <v>345</v>
      </c>
      <c r="J267" s="72">
        <v>17.71</v>
      </c>
      <c r="K267" s="72">
        <v>133.58000000000001</v>
      </c>
      <c r="L267" s="72">
        <v>143.66999999999999</v>
      </c>
      <c r="M267" s="31">
        <f>(K267-L267)/L267*100</f>
        <v>-7.0230389086099922</v>
      </c>
      <c r="N267" s="168">
        <f>D267/D327*100</f>
        <v>0.34155069720668113</v>
      </c>
    </row>
    <row r="268" spans="1:14">
      <c r="A268" s="206"/>
      <c r="B268" s="202" t="s">
        <v>20</v>
      </c>
      <c r="C268" s="72">
        <v>13.6</v>
      </c>
      <c r="D268" s="72">
        <v>50.66</v>
      </c>
      <c r="E268" s="72">
        <v>127.05</v>
      </c>
      <c r="F268" s="12">
        <f>(D268-E268)/E268*100</f>
        <v>-60.125934671389217</v>
      </c>
      <c r="G268" s="72">
        <v>616</v>
      </c>
      <c r="H268" s="72">
        <v>12300</v>
      </c>
      <c r="I268" s="72">
        <v>135</v>
      </c>
      <c r="J268" s="72">
        <v>7.84</v>
      </c>
      <c r="K268" s="72">
        <v>55.27</v>
      </c>
      <c r="L268" s="72">
        <v>23.73</v>
      </c>
      <c r="M268" s="31">
        <f t="shared" ref="M268:M272" si="30">(K268-L268)/L268*100</f>
        <v>132.91192583227982</v>
      </c>
      <c r="N268" s="168">
        <f>D268/D328*100</f>
        <v>0.27650847947245499</v>
      </c>
    </row>
    <row r="269" spans="1:14">
      <c r="A269" s="206"/>
      <c r="B269" s="202" t="s">
        <v>21</v>
      </c>
      <c r="C269" s="72">
        <v>0</v>
      </c>
      <c r="D269" s="72">
        <v>0</v>
      </c>
      <c r="E269" s="72">
        <v>0</v>
      </c>
      <c r="F269" s="1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31">
        <v>0</v>
      </c>
      <c r="N269" s="168">
        <f>D269/D329*100</f>
        <v>0</v>
      </c>
    </row>
    <row r="270" spans="1:14">
      <c r="A270" s="206"/>
      <c r="B270" s="202" t="s">
        <v>22</v>
      </c>
      <c r="C270" s="72">
        <v>0</v>
      </c>
      <c r="D270" s="72">
        <v>0.01</v>
      </c>
      <c r="E270" s="72">
        <v>0.11</v>
      </c>
      <c r="F270" s="12">
        <f>(D270-E270)/E270*100</f>
        <v>-90.909090909090921</v>
      </c>
      <c r="G270" s="72">
        <v>7</v>
      </c>
      <c r="H270" s="72">
        <v>73</v>
      </c>
      <c r="I270" s="72">
        <v>0</v>
      </c>
      <c r="J270" s="72">
        <v>0</v>
      </c>
      <c r="K270" s="72">
        <v>0</v>
      </c>
      <c r="L270" s="72">
        <v>0</v>
      </c>
      <c r="M270" s="31">
        <v>0</v>
      </c>
      <c r="N270" s="168">
        <f>D270/D330*100</f>
        <v>4.1511289184800401E-4</v>
      </c>
    </row>
    <row r="271" spans="1:14">
      <c r="A271" s="206"/>
      <c r="B271" s="202" t="s">
        <v>23</v>
      </c>
      <c r="C271" s="72">
        <v>0</v>
      </c>
      <c r="D271" s="72">
        <v>0</v>
      </c>
      <c r="E271" s="72">
        <v>0</v>
      </c>
      <c r="F271" s="1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31">
        <v>0</v>
      </c>
      <c r="N271" s="168">
        <f>D271/D331*100</f>
        <v>0</v>
      </c>
    </row>
    <row r="272" spans="1:14">
      <c r="A272" s="206"/>
      <c r="B272" s="202" t="s">
        <v>24</v>
      </c>
      <c r="C272" s="72">
        <v>0.38</v>
      </c>
      <c r="D272" s="72">
        <v>1.86</v>
      </c>
      <c r="E272" s="72">
        <v>2.2000000000000002</v>
      </c>
      <c r="F272" s="12">
        <f>(D272-E272)/E272*100</f>
        <v>-15.454545454545457</v>
      </c>
      <c r="G272" s="72">
        <v>45</v>
      </c>
      <c r="H272" s="72">
        <v>4062</v>
      </c>
      <c r="I272" s="72">
        <v>4</v>
      </c>
      <c r="J272" s="72">
        <v>0.05</v>
      </c>
      <c r="K272" s="72">
        <v>28.68</v>
      </c>
      <c r="L272" s="72">
        <v>5.07</v>
      </c>
      <c r="M272" s="31">
        <f t="shared" si="30"/>
        <v>465.68047337278102</v>
      </c>
      <c r="N272" s="168">
        <f>D272/D332*100</f>
        <v>2.7868464529056784E-2</v>
      </c>
    </row>
    <row r="273" spans="1:14">
      <c r="A273" s="206"/>
      <c r="B273" s="202" t="s">
        <v>25</v>
      </c>
      <c r="C273" s="72">
        <v>0</v>
      </c>
      <c r="D273" s="72">
        <v>0</v>
      </c>
      <c r="E273" s="72">
        <v>0</v>
      </c>
      <c r="F273" s="1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31">
        <v>0</v>
      </c>
      <c r="N273" s="168">
        <f>D273/D333*100</f>
        <v>0</v>
      </c>
    </row>
    <row r="274" spans="1:14">
      <c r="A274" s="206"/>
      <c r="B274" s="202" t="s">
        <v>26</v>
      </c>
      <c r="C274" s="72">
        <v>0.51</v>
      </c>
      <c r="D274" s="72">
        <v>1.6</v>
      </c>
      <c r="E274" s="72">
        <v>3.09</v>
      </c>
      <c r="F274" s="12">
        <f>(D274-E274)/E274*100</f>
        <v>-48.220064724919084</v>
      </c>
      <c r="G274" s="72">
        <v>76</v>
      </c>
      <c r="H274" s="72">
        <v>7731.64</v>
      </c>
      <c r="I274" s="72">
        <v>2</v>
      </c>
      <c r="J274" s="72"/>
      <c r="K274" s="72">
        <v>0.4</v>
      </c>
      <c r="L274" s="72">
        <v>28.69</v>
      </c>
      <c r="M274" s="31">
        <f>(K274-L274)/L274*100</f>
        <v>-98.605785988149179</v>
      </c>
      <c r="N274" s="168">
        <f>D274/D334*100</f>
        <v>1.2704243552976929E-2</v>
      </c>
    </row>
    <row r="275" spans="1:14">
      <c r="A275" s="206"/>
      <c r="B275" s="202" t="s">
        <v>27</v>
      </c>
      <c r="C275" s="72">
        <v>0</v>
      </c>
      <c r="D275" s="72">
        <v>0</v>
      </c>
      <c r="E275" s="72">
        <v>0</v>
      </c>
      <c r="F275" s="1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31">
        <v>0</v>
      </c>
      <c r="N275" s="168">
        <f>D275/D335*100</f>
        <v>0</v>
      </c>
    </row>
    <row r="276" spans="1:14">
      <c r="A276" s="206"/>
      <c r="B276" s="14" t="s">
        <v>28</v>
      </c>
      <c r="C276" s="72">
        <v>0</v>
      </c>
      <c r="D276" s="72">
        <v>0</v>
      </c>
      <c r="E276" s="72">
        <v>0</v>
      </c>
      <c r="F276" s="1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31">
        <v>0</v>
      </c>
      <c r="N276" s="168">
        <f>D276/D336*100</f>
        <v>0</v>
      </c>
    </row>
    <row r="277" spans="1:14">
      <c r="A277" s="206"/>
      <c r="B277" s="14" t="s">
        <v>29</v>
      </c>
      <c r="C277" s="72">
        <v>0</v>
      </c>
      <c r="D277" s="72">
        <v>0</v>
      </c>
      <c r="E277" s="72">
        <v>0</v>
      </c>
      <c r="F277" s="1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31">
        <v>0</v>
      </c>
      <c r="N277" s="168">
        <f>D277/D337*100</f>
        <v>0</v>
      </c>
    </row>
    <row r="278" spans="1:14">
      <c r="A278" s="206"/>
      <c r="B278" s="14" t="s">
        <v>30</v>
      </c>
      <c r="C278" s="72">
        <v>0</v>
      </c>
      <c r="D278" s="72">
        <v>0</v>
      </c>
      <c r="E278" s="72">
        <v>0</v>
      </c>
      <c r="F278" s="1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31">
        <v>0</v>
      </c>
      <c r="N278" s="168">
        <f>D278/D338*100</f>
        <v>0</v>
      </c>
    </row>
    <row r="279" spans="1:14" ht="14.25" thickBot="1">
      <c r="A279" s="216"/>
      <c r="B279" s="15" t="s">
        <v>31</v>
      </c>
      <c r="C279" s="16">
        <f>C267+C269+C270+C271+C272+C273+C274+C275</f>
        <v>36.730000000000004</v>
      </c>
      <c r="D279" s="16">
        <f t="shared" ref="D279:L279" si="31">D267+D269+D270+D271+D272+D273+D274+D275</f>
        <v>204.44</v>
      </c>
      <c r="E279" s="16">
        <f t="shared" si="31"/>
        <v>326.89999999999998</v>
      </c>
      <c r="F279" s="17">
        <f>(D279-E279)/E279*100</f>
        <v>-37.46099724686448</v>
      </c>
      <c r="G279" s="16">
        <f t="shared" si="31"/>
        <v>1841</v>
      </c>
      <c r="H279" s="16">
        <f t="shared" si="31"/>
        <v>208010.21000000002</v>
      </c>
      <c r="I279" s="16">
        <f t="shared" si="31"/>
        <v>351</v>
      </c>
      <c r="J279" s="16">
        <f t="shared" si="31"/>
        <v>17.760000000000002</v>
      </c>
      <c r="K279" s="16">
        <f t="shared" si="31"/>
        <v>162.66000000000003</v>
      </c>
      <c r="L279" s="16">
        <f t="shared" si="31"/>
        <v>177.42999999999998</v>
      </c>
      <c r="M279" s="16">
        <f t="shared" ref="M279" si="32">(K279-L279)/L279*100</f>
        <v>-8.3244096263314855</v>
      </c>
      <c r="N279" s="169">
        <f>D279/D339*100</f>
        <v>0.18708752766561904</v>
      </c>
    </row>
    <row r="280" spans="1:14" ht="14.25" thickTop="1">
      <c r="A280" s="64"/>
      <c r="B280" s="65"/>
      <c r="C280" s="66"/>
      <c r="D280" s="66"/>
      <c r="E280" s="66"/>
      <c r="F280" s="159"/>
      <c r="G280" s="66"/>
      <c r="H280" s="66"/>
      <c r="I280" s="66"/>
      <c r="J280" s="66"/>
      <c r="K280" s="66"/>
      <c r="L280" s="66"/>
      <c r="M280" s="66"/>
      <c r="N280" s="152"/>
    </row>
    <row r="281" spans="1:14">
      <c r="A281" s="86"/>
      <c r="B281" s="86"/>
      <c r="C281" s="86"/>
      <c r="D281" s="86"/>
      <c r="E281" s="86"/>
      <c r="F281" s="160"/>
      <c r="G281" s="86"/>
      <c r="H281" s="86"/>
      <c r="I281" s="86"/>
      <c r="J281" s="86"/>
      <c r="K281" s="86"/>
      <c r="L281" s="86"/>
      <c r="M281" s="86"/>
      <c r="N281" s="160"/>
    </row>
    <row r="282" spans="1:14">
      <c r="A282" s="86"/>
      <c r="B282" s="86"/>
      <c r="C282" s="86"/>
      <c r="D282" s="86"/>
      <c r="E282" s="86"/>
      <c r="F282" s="160"/>
      <c r="G282" s="86"/>
      <c r="H282" s="86"/>
      <c r="I282" s="86"/>
      <c r="J282" s="86"/>
      <c r="K282" s="86"/>
      <c r="L282" s="86"/>
      <c r="M282" s="86"/>
      <c r="N282" s="160"/>
    </row>
    <row r="283" spans="1:14" ht="18.75">
      <c r="A283" s="208" t="str">
        <f>A1</f>
        <v>2023年1-7月丹东市财产保险业务统计表</v>
      </c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</row>
    <row r="284" spans="1:14" ht="14.25" thickBot="1">
      <c r="A284" s="57"/>
      <c r="B284" s="59" t="s">
        <v>0</v>
      </c>
      <c r="C284" s="58"/>
      <c r="D284" s="58"/>
      <c r="E284" s="57"/>
      <c r="F284" s="152"/>
      <c r="G284" s="73" t="str">
        <f>G2</f>
        <v>（2023年7月）</v>
      </c>
      <c r="H284" s="58"/>
      <c r="I284" s="58"/>
      <c r="J284" s="58"/>
      <c r="K284" s="58"/>
      <c r="L284" s="59" t="s">
        <v>1</v>
      </c>
      <c r="M284" s="57"/>
      <c r="N284" s="167"/>
    </row>
    <row r="285" spans="1:14" ht="13.5" customHeight="1">
      <c r="A285" s="205" t="s">
        <v>117</v>
      </c>
      <c r="B285" s="163" t="s">
        <v>3</v>
      </c>
      <c r="C285" s="209" t="s">
        <v>4</v>
      </c>
      <c r="D285" s="209"/>
      <c r="E285" s="209"/>
      <c r="F285" s="210"/>
      <c r="G285" s="209" t="s">
        <v>5</v>
      </c>
      <c r="H285" s="209"/>
      <c r="I285" s="209" t="s">
        <v>6</v>
      </c>
      <c r="J285" s="209"/>
      <c r="K285" s="209"/>
      <c r="L285" s="209"/>
      <c r="M285" s="209"/>
      <c r="N285" s="212" t="s">
        <v>7</v>
      </c>
    </row>
    <row r="286" spans="1:14">
      <c r="A286" s="206"/>
      <c r="B286" s="58" t="s">
        <v>8</v>
      </c>
      <c r="C286" s="211" t="s">
        <v>9</v>
      </c>
      <c r="D286" s="211" t="s">
        <v>10</v>
      </c>
      <c r="E286" s="211" t="s">
        <v>11</v>
      </c>
      <c r="F286" s="196" t="s">
        <v>12</v>
      </c>
      <c r="G286" s="211" t="s">
        <v>13</v>
      </c>
      <c r="H286" s="211" t="s">
        <v>14</v>
      </c>
      <c r="I286" s="202" t="s">
        <v>13</v>
      </c>
      <c r="J286" s="211" t="s">
        <v>15</v>
      </c>
      <c r="K286" s="211"/>
      <c r="L286" s="211"/>
      <c r="M286" s="203" t="s">
        <v>12</v>
      </c>
      <c r="N286" s="213"/>
    </row>
    <row r="287" spans="1:14">
      <c r="A287" s="214"/>
      <c r="B287" s="164" t="s">
        <v>16</v>
      </c>
      <c r="C287" s="211"/>
      <c r="D287" s="211"/>
      <c r="E287" s="211"/>
      <c r="F287" s="197" t="s">
        <v>17</v>
      </c>
      <c r="G287" s="211"/>
      <c r="H287" s="211"/>
      <c r="I287" s="33" t="s">
        <v>18</v>
      </c>
      <c r="J287" s="202" t="s">
        <v>9</v>
      </c>
      <c r="K287" s="202" t="s">
        <v>10</v>
      </c>
      <c r="L287" s="202" t="s">
        <v>11</v>
      </c>
      <c r="M287" s="204" t="s">
        <v>17</v>
      </c>
      <c r="N287" s="195" t="s">
        <v>17</v>
      </c>
    </row>
    <row r="288" spans="1:14" ht="14.25" customHeight="1">
      <c r="A288" s="206" t="s">
        <v>118</v>
      </c>
      <c r="B288" s="202" t="s">
        <v>19</v>
      </c>
      <c r="C288" s="19">
        <v>30.92</v>
      </c>
      <c r="D288" s="19">
        <v>138.27000000000001</v>
      </c>
      <c r="E288" s="19">
        <v>198.31</v>
      </c>
      <c r="F288" s="12">
        <f>(D288-E288)/E288*100</f>
        <v>-30.27583077000655</v>
      </c>
      <c r="G288" s="20">
        <v>856</v>
      </c>
      <c r="H288" s="20">
        <v>100051.32</v>
      </c>
      <c r="I288" s="20">
        <v>90</v>
      </c>
      <c r="J288" s="20">
        <v>3.16</v>
      </c>
      <c r="K288" s="20">
        <v>66.77</v>
      </c>
      <c r="L288" s="20">
        <v>74.349999999999994</v>
      </c>
      <c r="M288" s="31">
        <f>(K288-L288)/L288*100</f>
        <v>-10.195023537323468</v>
      </c>
      <c r="N288" s="168">
        <f>D288/D327*100</f>
        <v>0.23499136638686272</v>
      </c>
    </row>
    <row r="289" spans="1:14" ht="14.25" customHeight="1">
      <c r="A289" s="206"/>
      <c r="B289" s="202" t="s">
        <v>20</v>
      </c>
      <c r="C289" s="20">
        <v>5</v>
      </c>
      <c r="D289" s="20">
        <v>29.23</v>
      </c>
      <c r="E289" s="20">
        <v>82.39</v>
      </c>
      <c r="F289" s="12">
        <f>(D289-E289)/E289*100</f>
        <v>-64.522393494356109</v>
      </c>
      <c r="G289" s="20">
        <v>221</v>
      </c>
      <c r="H289" s="20">
        <v>4440</v>
      </c>
      <c r="I289" s="20">
        <v>34</v>
      </c>
      <c r="J289" s="20">
        <v>0.4</v>
      </c>
      <c r="K289" s="20">
        <v>31.04</v>
      </c>
      <c r="L289" s="20">
        <v>25.07</v>
      </c>
      <c r="M289" s="31">
        <f>(K289-L289)/L289*100</f>
        <v>23.813322696449934</v>
      </c>
      <c r="N289" s="168">
        <f>D289/D328*100</f>
        <v>0.15954091699525977</v>
      </c>
    </row>
    <row r="290" spans="1:14" ht="14.25" customHeight="1">
      <c r="A290" s="206"/>
      <c r="B290" s="202" t="s">
        <v>21</v>
      </c>
      <c r="C290" s="20">
        <v>0</v>
      </c>
      <c r="D290" s="20">
        <v>6.95</v>
      </c>
      <c r="E290" s="20">
        <v>5</v>
      </c>
      <c r="F290" s="12">
        <f>(D290-E290)/E290*100</f>
        <v>39</v>
      </c>
      <c r="G290" s="20">
        <v>3</v>
      </c>
      <c r="H290" s="20">
        <v>3072.94</v>
      </c>
      <c r="I290" s="20">
        <v>0</v>
      </c>
      <c r="J290" s="20">
        <v>0</v>
      </c>
      <c r="K290" s="20">
        <v>0</v>
      </c>
      <c r="L290" s="20">
        <v>0.38</v>
      </c>
      <c r="M290" s="31">
        <v>0</v>
      </c>
      <c r="N290" s="168">
        <f>D290/D329*100</f>
        <v>0.17975641993290298</v>
      </c>
    </row>
    <row r="291" spans="1:14" ht="14.25" customHeight="1">
      <c r="A291" s="206"/>
      <c r="B291" s="202" t="s">
        <v>22</v>
      </c>
      <c r="C291" s="20">
        <v>0</v>
      </c>
      <c r="D291" s="20">
        <v>0</v>
      </c>
      <c r="E291" s="20">
        <v>0</v>
      </c>
      <c r="F291" s="12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31">
        <v>0</v>
      </c>
      <c r="N291" s="168">
        <f>D291/D330*100</f>
        <v>0</v>
      </c>
    </row>
    <row r="292" spans="1:14" ht="14.25" customHeight="1">
      <c r="A292" s="206"/>
      <c r="B292" s="202" t="s">
        <v>23</v>
      </c>
      <c r="C292" s="20">
        <v>0</v>
      </c>
      <c r="D292" s="20">
        <v>0</v>
      </c>
      <c r="E292" s="20">
        <v>0</v>
      </c>
      <c r="F292" s="12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31">
        <v>0</v>
      </c>
      <c r="N292" s="168">
        <f>D292/D331*100</f>
        <v>0</v>
      </c>
    </row>
    <row r="293" spans="1:14" ht="14.25" customHeight="1">
      <c r="A293" s="206"/>
      <c r="B293" s="202" t="s">
        <v>24</v>
      </c>
      <c r="C293" s="20">
        <v>2.62</v>
      </c>
      <c r="D293" s="20">
        <v>16.97</v>
      </c>
      <c r="E293" s="20">
        <v>9.32</v>
      </c>
      <c r="F293" s="12">
        <f>(D293-E293)/E293*100</f>
        <v>82.081545064377664</v>
      </c>
      <c r="G293" s="20">
        <v>28</v>
      </c>
      <c r="H293" s="20">
        <v>11084.67</v>
      </c>
      <c r="I293" s="20">
        <v>3</v>
      </c>
      <c r="J293" s="20">
        <v>0</v>
      </c>
      <c r="K293" s="20">
        <v>0.66</v>
      </c>
      <c r="L293" s="20">
        <v>0.44</v>
      </c>
      <c r="M293" s="31">
        <f>(K293-L293)/L293*100</f>
        <v>50.000000000000014</v>
      </c>
      <c r="N293" s="168">
        <f>D293/D332*100</f>
        <v>0.25426228121402877</v>
      </c>
    </row>
    <row r="294" spans="1:14" ht="14.25" customHeight="1">
      <c r="A294" s="206"/>
      <c r="B294" s="202" t="s">
        <v>25</v>
      </c>
      <c r="C294" s="20">
        <v>0</v>
      </c>
      <c r="D294" s="20">
        <v>0</v>
      </c>
      <c r="E294" s="20">
        <v>0</v>
      </c>
      <c r="F294" s="12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31">
        <v>0</v>
      </c>
      <c r="N294" s="168">
        <f>D294/D333*100</f>
        <v>0</v>
      </c>
    </row>
    <row r="295" spans="1:14" ht="14.25" customHeight="1">
      <c r="A295" s="206"/>
      <c r="B295" s="202" t="s">
        <v>26</v>
      </c>
      <c r="C295" s="20">
        <v>16.59</v>
      </c>
      <c r="D295" s="20">
        <v>75.11</v>
      </c>
      <c r="E295" s="20">
        <v>35.67</v>
      </c>
      <c r="F295" s="12">
        <f>(D295-E295)/E295*100</f>
        <v>110.56910569105689</v>
      </c>
      <c r="G295" s="20">
        <v>506</v>
      </c>
      <c r="H295" s="20">
        <v>54203.5</v>
      </c>
      <c r="I295" s="20">
        <v>11</v>
      </c>
      <c r="J295" s="20">
        <v>18.489999999999998</v>
      </c>
      <c r="K295" s="20">
        <v>41.95</v>
      </c>
      <c r="L295" s="20">
        <v>1.49</v>
      </c>
      <c r="M295" s="31">
        <v>0</v>
      </c>
      <c r="N295" s="168">
        <f>D295/D334*100</f>
        <v>0.59638483329006065</v>
      </c>
    </row>
    <row r="296" spans="1:14" ht="14.25" customHeight="1">
      <c r="A296" s="206"/>
      <c r="B296" s="202" t="s">
        <v>27</v>
      </c>
      <c r="C296" s="20">
        <v>0</v>
      </c>
      <c r="D296" s="20">
        <v>0</v>
      </c>
      <c r="E296" s="31">
        <v>8.07</v>
      </c>
      <c r="F296" s="12">
        <f>(D296-E296)/E296*100</f>
        <v>-100</v>
      </c>
      <c r="G296" s="31">
        <v>1</v>
      </c>
      <c r="H296" s="31">
        <v>180.95</v>
      </c>
      <c r="I296" s="20">
        <v>0</v>
      </c>
      <c r="J296" s="20">
        <v>0</v>
      </c>
      <c r="K296" s="20">
        <v>0</v>
      </c>
      <c r="L296" s="20">
        <v>0</v>
      </c>
      <c r="M296" s="31">
        <v>0</v>
      </c>
      <c r="N296" s="168">
        <f>D296/D335*100</f>
        <v>0</v>
      </c>
    </row>
    <row r="297" spans="1:14" ht="14.25" customHeight="1">
      <c r="A297" s="206"/>
      <c r="B297" s="14" t="s">
        <v>28</v>
      </c>
      <c r="C297" s="20">
        <v>0</v>
      </c>
      <c r="D297" s="20">
        <v>0</v>
      </c>
      <c r="E297" s="20">
        <v>0</v>
      </c>
      <c r="F297" s="12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31">
        <v>0</v>
      </c>
      <c r="N297" s="168">
        <f>D297/D336*100</f>
        <v>0</v>
      </c>
    </row>
    <row r="298" spans="1:14" ht="14.25" customHeight="1">
      <c r="A298" s="206"/>
      <c r="B298" s="14" t="s">
        <v>29</v>
      </c>
      <c r="C298" s="20">
        <v>0</v>
      </c>
      <c r="D298" s="20">
        <v>0</v>
      </c>
      <c r="E298" s="20">
        <v>0</v>
      </c>
      <c r="F298" s="12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31">
        <v>0</v>
      </c>
      <c r="N298" s="168">
        <f>D298/D337*100</f>
        <v>0</v>
      </c>
    </row>
    <row r="299" spans="1:14" ht="14.25" customHeight="1">
      <c r="A299" s="206"/>
      <c r="B299" s="14" t="s">
        <v>30</v>
      </c>
      <c r="C299" s="31">
        <v>0.28000000000000003</v>
      </c>
      <c r="D299" s="31">
        <v>0.28000000000000003</v>
      </c>
      <c r="E299" s="31">
        <v>8.07</v>
      </c>
      <c r="F299" s="12">
        <f>(D299-E299)/E299*100</f>
        <v>-96.530359355638168</v>
      </c>
      <c r="G299" s="31">
        <v>1</v>
      </c>
      <c r="H299" s="31">
        <v>180.95</v>
      </c>
      <c r="I299" s="20">
        <v>0</v>
      </c>
      <c r="J299" s="20">
        <v>0</v>
      </c>
      <c r="K299" s="20">
        <v>0</v>
      </c>
      <c r="L299" s="20">
        <v>0</v>
      </c>
      <c r="M299" s="31">
        <v>0</v>
      </c>
      <c r="N299" s="168">
        <f>D299/D338*100</f>
        <v>3.0502100745039961E-2</v>
      </c>
    </row>
    <row r="300" spans="1:14" ht="14.25" customHeight="1" thickBot="1">
      <c r="A300" s="216"/>
      <c r="B300" s="15" t="s">
        <v>31</v>
      </c>
      <c r="C300" s="16">
        <f>C288+C290+C291+C292+C293+C294+C295+C296</f>
        <v>50.129999999999995</v>
      </c>
      <c r="D300" s="16">
        <f t="shared" ref="D300:E300" si="33">D288+D290+D291+D292+D293+D294+D295+D296</f>
        <v>237.3</v>
      </c>
      <c r="E300" s="16">
        <f t="shared" si="33"/>
        <v>256.37</v>
      </c>
      <c r="F300" s="17">
        <f>(D300-E300)/E300*100</f>
        <v>-7.4384678394507908</v>
      </c>
      <c r="G300" s="16">
        <f t="shared" ref="G300:L300" si="34">G288+G290+G291+G292+G293+G294+G295+G296</f>
        <v>1394</v>
      </c>
      <c r="H300" s="16">
        <f t="shared" si="34"/>
        <v>168593.38</v>
      </c>
      <c r="I300" s="16">
        <f t="shared" si="34"/>
        <v>104</v>
      </c>
      <c r="J300" s="16">
        <f t="shared" si="34"/>
        <v>21.65</v>
      </c>
      <c r="K300" s="16">
        <f t="shared" si="34"/>
        <v>109.38</v>
      </c>
      <c r="L300" s="16">
        <f t="shared" si="34"/>
        <v>76.659999999999982</v>
      </c>
      <c r="M300" s="16">
        <f>(K300-L300)/L300*100</f>
        <v>42.681972345421364</v>
      </c>
      <c r="N300" s="169">
        <f>D300/D339*100</f>
        <v>0.21715843433306298</v>
      </c>
    </row>
    <row r="301" spans="1:14" ht="14.25" thickTop="1">
      <c r="A301" s="206" t="s">
        <v>48</v>
      </c>
      <c r="B301" s="202" t="s">
        <v>19</v>
      </c>
      <c r="C301" s="31">
        <v>0</v>
      </c>
      <c r="D301" s="31">
        <v>0</v>
      </c>
      <c r="E301" s="32">
        <v>51.09</v>
      </c>
      <c r="F301" s="26">
        <f>(D301-E301)/E301*100</f>
        <v>-100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2">
        <v>0</v>
      </c>
      <c r="N301" s="168">
        <f>D301/D327*100</f>
        <v>0</v>
      </c>
    </row>
    <row r="302" spans="1:14">
      <c r="A302" s="206"/>
      <c r="B302" s="202" t="s">
        <v>20</v>
      </c>
      <c r="C302" s="31">
        <v>0</v>
      </c>
      <c r="D302" s="31">
        <v>0</v>
      </c>
      <c r="E302" s="31">
        <v>0</v>
      </c>
      <c r="F302" s="12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68">
        <f>D302/D328*100</f>
        <v>0</v>
      </c>
    </row>
    <row r="303" spans="1:14">
      <c r="A303" s="206"/>
      <c r="B303" s="202" t="s">
        <v>21</v>
      </c>
      <c r="C303" s="31">
        <v>0</v>
      </c>
      <c r="D303" s="31">
        <v>0</v>
      </c>
      <c r="E303" s="31">
        <v>0</v>
      </c>
      <c r="F303" s="12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68">
        <f>D303/D329*100</f>
        <v>0</v>
      </c>
    </row>
    <row r="304" spans="1:14">
      <c r="A304" s="206"/>
      <c r="B304" s="202" t="s">
        <v>22</v>
      </c>
      <c r="C304" s="31">
        <v>0</v>
      </c>
      <c r="D304" s="31">
        <v>0</v>
      </c>
      <c r="E304" s="31">
        <v>0.21</v>
      </c>
      <c r="F304" s="12">
        <f>(D304-E304)/E304*100</f>
        <v>-100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68">
        <f>D304/D330*100</f>
        <v>0</v>
      </c>
    </row>
    <row r="305" spans="1:14">
      <c r="A305" s="206"/>
      <c r="B305" s="202" t="s">
        <v>23</v>
      </c>
      <c r="C305" s="31">
        <v>0</v>
      </c>
      <c r="D305" s="31">
        <v>0</v>
      </c>
      <c r="E305" s="31">
        <v>0</v>
      </c>
      <c r="F305" s="12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68">
        <f>D305/D331*100</f>
        <v>0</v>
      </c>
    </row>
    <row r="306" spans="1:14">
      <c r="A306" s="206"/>
      <c r="B306" s="202" t="s">
        <v>24</v>
      </c>
      <c r="C306" s="31">
        <v>0</v>
      </c>
      <c r="D306" s="31">
        <v>0</v>
      </c>
      <c r="E306" s="31">
        <v>2.93</v>
      </c>
      <c r="F306" s="12">
        <f>(D306-E306)/E306*100</f>
        <v>-100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68">
        <f>D306/D332*100</f>
        <v>0</v>
      </c>
    </row>
    <row r="307" spans="1:14">
      <c r="A307" s="206"/>
      <c r="B307" s="202" t="s">
        <v>25</v>
      </c>
      <c r="C307" s="31">
        <v>0</v>
      </c>
      <c r="D307" s="31">
        <v>0</v>
      </c>
      <c r="E307" s="31">
        <v>0</v>
      </c>
      <c r="F307" s="12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68">
        <f>D307/D333*100</f>
        <v>0</v>
      </c>
    </row>
    <row r="308" spans="1:14">
      <c r="A308" s="206"/>
      <c r="B308" s="202" t="s">
        <v>26</v>
      </c>
      <c r="C308" s="31">
        <v>0</v>
      </c>
      <c r="D308" s="31">
        <v>0</v>
      </c>
      <c r="E308" s="31">
        <v>0.93</v>
      </c>
      <c r="F308" s="12">
        <f>(D308-E308)/E308*100</f>
        <v>-100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68">
        <f>D308/D334*100</f>
        <v>0</v>
      </c>
    </row>
    <row r="309" spans="1:14">
      <c r="A309" s="206"/>
      <c r="B309" s="202" t="s">
        <v>27</v>
      </c>
      <c r="C309" s="31">
        <v>0</v>
      </c>
      <c r="D309" s="31">
        <v>0</v>
      </c>
      <c r="E309" s="31">
        <v>2.41</v>
      </c>
      <c r="F309" s="12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68">
        <f>D309/D335*100</f>
        <v>0</v>
      </c>
    </row>
    <row r="310" spans="1:14">
      <c r="A310" s="206"/>
      <c r="B310" s="14" t="s">
        <v>28</v>
      </c>
      <c r="C310" s="31">
        <v>0</v>
      </c>
      <c r="D310" s="31">
        <v>0</v>
      </c>
      <c r="E310" s="31">
        <v>0</v>
      </c>
      <c r="F310" s="12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68">
        <f>D310/D336*100</f>
        <v>0</v>
      </c>
    </row>
    <row r="311" spans="1:14">
      <c r="A311" s="206"/>
      <c r="B311" s="14" t="s">
        <v>29</v>
      </c>
      <c r="C311" s="31">
        <v>0</v>
      </c>
      <c r="D311" s="31">
        <v>0</v>
      </c>
      <c r="E311" s="31">
        <v>0</v>
      </c>
      <c r="F311" s="12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68">
        <f>D311/D337*100</f>
        <v>0</v>
      </c>
    </row>
    <row r="312" spans="1:14">
      <c r="A312" s="206"/>
      <c r="B312" s="14" t="s">
        <v>30</v>
      </c>
      <c r="C312" s="31">
        <v>0</v>
      </c>
      <c r="D312" s="31">
        <v>0</v>
      </c>
      <c r="E312" s="34">
        <v>2.41</v>
      </c>
      <c r="F312" s="12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68">
        <f>D312/D338*100</f>
        <v>0</v>
      </c>
    </row>
    <row r="313" spans="1:14" ht="14.25" thickBot="1">
      <c r="A313" s="216"/>
      <c r="B313" s="15" t="s">
        <v>31</v>
      </c>
      <c r="C313" s="16">
        <f>C301+C303+C304+C305+C306+C307+C308+C309</f>
        <v>0</v>
      </c>
      <c r="D313" s="16">
        <f t="shared" ref="D313:E313" si="35">D301+D303+D304+D305+D306+D307+D308+D309</f>
        <v>0</v>
      </c>
      <c r="E313" s="16">
        <f t="shared" si="35"/>
        <v>57.570000000000007</v>
      </c>
      <c r="F313" s="17">
        <f>(D313-E313)/E313*100</f>
        <v>-100</v>
      </c>
      <c r="G313" s="16">
        <f t="shared" ref="G313:L313" si="36">G301+G303+G304+G305+G306+G307+G308+G309</f>
        <v>0</v>
      </c>
      <c r="H313" s="16">
        <f t="shared" si="36"/>
        <v>0</v>
      </c>
      <c r="I313" s="16">
        <f t="shared" si="36"/>
        <v>0</v>
      </c>
      <c r="J313" s="16">
        <f t="shared" si="36"/>
        <v>0</v>
      </c>
      <c r="K313" s="16">
        <f t="shared" si="36"/>
        <v>0</v>
      </c>
      <c r="L313" s="16">
        <f t="shared" si="36"/>
        <v>0</v>
      </c>
      <c r="M313" s="16">
        <v>0</v>
      </c>
      <c r="N313" s="169">
        <f>D313/D339*100</f>
        <v>0</v>
      </c>
    </row>
    <row r="314" spans="1:14" ht="14.25" thickTop="1">
      <c r="A314" s="206" t="s">
        <v>95</v>
      </c>
      <c r="B314" s="202" t="s">
        <v>19</v>
      </c>
      <c r="C314" s="32">
        <v>34.92</v>
      </c>
      <c r="D314" s="32">
        <v>329.47999999999996</v>
      </c>
      <c r="E314" s="32">
        <v>588.16999999999996</v>
      </c>
      <c r="F314" s="26">
        <f>(D314-E314)/E314*100</f>
        <v>-43.982182022204469</v>
      </c>
      <c r="G314" s="31">
        <v>2867</v>
      </c>
      <c r="H314" s="31">
        <v>442111.18</v>
      </c>
      <c r="I314" s="31">
        <v>530</v>
      </c>
      <c r="J314" s="31">
        <v>8</v>
      </c>
      <c r="K314" s="31">
        <v>284</v>
      </c>
      <c r="L314" s="31">
        <v>227.27</v>
      </c>
      <c r="M314" s="32">
        <f>(K314-L314)/L314*100</f>
        <v>24.961499537994449</v>
      </c>
      <c r="N314" s="168">
        <f>D314/D327*100</f>
        <v>0.55995483761584952</v>
      </c>
    </row>
    <row r="315" spans="1:14">
      <c r="A315" s="206"/>
      <c r="B315" s="202" t="s">
        <v>20</v>
      </c>
      <c r="C315" s="31">
        <v>5.0600000000000023</v>
      </c>
      <c r="D315" s="31">
        <v>34.799999999999955</v>
      </c>
      <c r="E315" s="31">
        <v>186.18999999999988</v>
      </c>
      <c r="F315" s="12">
        <f>(D315-E315)/E315*100</f>
        <v>-81.309415113593658</v>
      </c>
      <c r="G315" s="31">
        <v>418</v>
      </c>
      <c r="H315" s="31">
        <v>8360</v>
      </c>
      <c r="I315" s="31">
        <v>140</v>
      </c>
      <c r="J315" s="31">
        <v>4</v>
      </c>
      <c r="K315" s="31">
        <v>25</v>
      </c>
      <c r="L315" s="31">
        <v>81.349999999999994</v>
      </c>
      <c r="M315" s="31">
        <f>(K315-L315)/L315*100</f>
        <v>-69.26859250153656</v>
      </c>
      <c r="N315" s="168">
        <f>D315/D328*100</f>
        <v>0.18994265861905685</v>
      </c>
    </row>
    <row r="316" spans="1:14">
      <c r="A316" s="206"/>
      <c r="B316" s="202" t="s">
        <v>21</v>
      </c>
      <c r="C316" s="31">
        <v>0</v>
      </c>
      <c r="D316" s="31">
        <v>9.1700000000000017</v>
      </c>
      <c r="E316" s="31">
        <v>9.1700000000000017</v>
      </c>
      <c r="F316" s="12">
        <f>(D316-E316)/E316*100</f>
        <v>0</v>
      </c>
      <c r="G316" s="31">
        <v>4</v>
      </c>
      <c r="H316" s="31">
        <v>53811.17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68">
        <f>D316/D329*100</f>
        <v>0.23717501737909649</v>
      </c>
    </row>
    <row r="317" spans="1:14">
      <c r="A317" s="206"/>
      <c r="B317" s="202" t="s">
        <v>22</v>
      </c>
      <c r="C317" s="31">
        <v>0.15</v>
      </c>
      <c r="D317" s="31">
        <v>0.63</v>
      </c>
      <c r="E317" s="31">
        <v>0.32</v>
      </c>
      <c r="F317" s="12">
        <f>(D317-E317)/E317*100</f>
        <v>96.875</v>
      </c>
      <c r="G317" s="31">
        <v>60</v>
      </c>
      <c r="H317" s="31">
        <v>7743</v>
      </c>
      <c r="I317" s="31">
        <v>1</v>
      </c>
      <c r="J317" s="31">
        <v>0.31</v>
      </c>
      <c r="K317" s="31">
        <v>0.31</v>
      </c>
      <c r="L317" s="31">
        <v>0.3</v>
      </c>
      <c r="M317" s="31">
        <f t="shared" ref="M316:M325" si="37">(K317-L317)/L317*100</f>
        <v>3.3333333333333366</v>
      </c>
      <c r="N317" s="168">
        <f>D317/D330*100</f>
        <v>2.6152112186424253E-2</v>
      </c>
    </row>
    <row r="318" spans="1:14">
      <c r="A318" s="206"/>
      <c r="B318" s="202" t="s">
        <v>23</v>
      </c>
      <c r="C318" s="31">
        <v>0</v>
      </c>
      <c r="D318" s="31">
        <v>0</v>
      </c>
      <c r="E318" s="31">
        <v>0</v>
      </c>
      <c r="F318" s="12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68">
        <f>D318/D331*100</f>
        <v>0</v>
      </c>
    </row>
    <row r="319" spans="1:14">
      <c r="A319" s="206"/>
      <c r="B319" s="202" t="s">
        <v>24</v>
      </c>
      <c r="C319" s="31">
        <v>7.8</v>
      </c>
      <c r="D319" s="31">
        <v>86.02000000000001</v>
      </c>
      <c r="E319" s="31">
        <v>24.05</v>
      </c>
      <c r="F319" s="12">
        <f>(D319-E319)/E319*100</f>
        <v>257.67151767151773</v>
      </c>
      <c r="G319" s="31">
        <v>224</v>
      </c>
      <c r="H319" s="31">
        <v>51673</v>
      </c>
      <c r="I319" s="31">
        <v>4</v>
      </c>
      <c r="J319" s="31">
        <v>0.53</v>
      </c>
      <c r="K319" s="31">
        <v>4</v>
      </c>
      <c r="L319" s="31">
        <v>1.56</v>
      </c>
      <c r="M319" s="31">
        <f t="shared" si="37"/>
        <v>156.41025641025641</v>
      </c>
      <c r="N319" s="168">
        <f>D319/D332*100</f>
        <v>1.2888415692416477</v>
      </c>
    </row>
    <row r="320" spans="1:14">
      <c r="A320" s="206"/>
      <c r="B320" s="202" t="s">
        <v>25</v>
      </c>
      <c r="C320" s="33">
        <v>0</v>
      </c>
      <c r="D320" s="33">
        <v>0</v>
      </c>
      <c r="E320" s="33">
        <v>0</v>
      </c>
      <c r="F320" s="12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1">
        <v>0</v>
      </c>
      <c r="N320" s="168">
        <f>D320/D333*100</f>
        <v>0</v>
      </c>
    </row>
    <row r="321" spans="1:14">
      <c r="A321" s="206"/>
      <c r="B321" s="202" t="s">
        <v>26</v>
      </c>
      <c r="C321" s="31">
        <v>3.53</v>
      </c>
      <c r="D321" s="31">
        <v>31.250000000000004</v>
      </c>
      <c r="E321" s="31">
        <v>42.25</v>
      </c>
      <c r="F321" s="12">
        <f>(D321-E321)/E321*100</f>
        <v>-26.035502958579876</v>
      </c>
      <c r="G321" s="31">
        <v>1344</v>
      </c>
      <c r="H321" s="31">
        <v>140968.49000000002</v>
      </c>
      <c r="I321" s="31">
        <v>74</v>
      </c>
      <c r="J321" s="31">
        <v>1.53</v>
      </c>
      <c r="K321" s="31">
        <v>22</v>
      </c>
      <c r="L321" s="31">
        <v>5.29</v>
      </c>
      <c r="M321" s="31">
        <f t="shared" si="37"/>
        <v>315.87901701323256</v>
      </c>
      <c r="N321" s="168">
        <f>D321/D334*100</f>
        <v>0.24812975689408062</v>
      </c>
    </row>
    <row r="322" spans="1:14">
      <c r="A322" s="206"/>
      <c r="B322" s="202" t="s">
        <v>27</v>
      </c>
      <c r="C322" s="31">
        <v>0</v>
      </c>
      <c r="D322" s="31">
        <v>6.8999999999999995</v>
      </c>
      <c r="E322" s="31">
        <v>0.97</v>
      </c>
      <c r="F322" s="12">
        <f>(D322-E322)/E322*100</f>
        <v>611.34020618556701</v>
      </c>
      <c r="G322" s="31">
        <v>2</v>
      </c>
      <c r="H322" s="31">
        <v>7459.2300000000005</v>
      </c>
      <c r="I322" s="33">
        <v>0</v>
      </c>
      <c r="J322" s="33">
        <v>0</v>
      </c>
      <c r="K322" s="33">
        <v>0</v>
      </c>
      <c r="L322" s="33">
        <v>0</v>
      </c>
      <c r="M322" s="31">
        <v>0</v>
      </c>
      <c r="N322" s="168">
        <f>D322/D335*100</f>
        <v>0.40626499434303665</v>
      </c>
    </row>
    <row r="323" spans="1:14">
      <c r="A323" s="206"/>
      <c r="B323" s="14" t="s">
        <v>28</v>
      </c>
      <c r="C323" s="34">
        <v>0</v>
      </c>
      <c r="D323" s="34">
        <v>0</v>
      </c>
      <c r="E323" s="34">
        <v>0</v>
      </c>
      <c r="F323" s="12">
        <v>0</v>
      </c>
      <c r="G323" s="34">
        <v>0</v>
      </c>
      <c r="H323" s="34">
        <v>0</v>
      </c>
      <c r="I323" s="33">
        <v>0</v>
      </c>
      <c r="J323" s="33">
        <v>0</v>
      </c>
      <c r="K323" s="33">
        <v>0</v>
      </c>
      <c r="L323" s="33">
        <v>0</v>
      </c>
      <c r="M323" s="31">
        <v>0</v>
      </c>
      <c r="N323" s="168">
        <f>D323/D336*100</f>
        <v>0</v>
      </c>
    </row>
    <row r="324" spans="1:14">
      <c r="A324" s="206"/>
      <c r="B324" s="14" t="s">
        <v>29</v>
      </c>
      <c r="C324" s="34">
        <v>0</v>
      </c>
      <c r="D324" s="34">
        <v>6.8999999999999995</v>
      </c>
      <c r="E324" s="34">
        <v>0.97</v>
      </c>
      <c r="F324" s="12">
        <f t="shared" ref="F323:F325" si="38">(D324-E324)/E324*100</f>
        <v>611.34020618556701</v>
      </c>
      <c r="G324" s="34">
        <v>2</v>
      </c>
      <c r="H324" s="34">
        <v>7459.2300000000005</v>
      </c>
      <c r="I324" s="33">
        <v>0</v>
      </c>
      <c r="J324" s="33">
        <v>0</v>
      </c>
      <c r="K324" s="33">
        <v>0</v>
      </c>
      <c r="L324" s="33">
        <v>0</v>
      </c>
      <c r="M324" s="31">
        <v>0</v>
      </c>
      <c r="N324" s="168">
        <f>D324/D337*100</f>
        <v>3.0064240484783347</v>
      </c>
    </row>
    <row r="325" spans="1:14">
      <c r="A325" s="206"/>
      <c r="B325" s="14" t="s">
        <v>30</v>
      </c>
      <c r="C325" s="34">
        <v>0</v>
      </c>
      <c r="D325" s="34">
        <v>0</v>
      </c>
      <c r="E325" s="34">
        <v>0</v>
      </c>
      <c r="F325" s="12">
        <v>0</v>
      </c>
      <c r="G325" s="34">
        <v>0</v>
      </c>
      <c r="H325" s="34">
        <v>0</v>
      </c>
      <c r="I325" s="33">
        <v>0</v>
      </c>
      <c r="J325" s="33">
        <v>0</v>
      </c>
      <c r="K325" s="33">
        <v>0</v>
      </c>
      <c r="L325" s="33">
        <v>0</v>
      </c>
      <c r="M325" s="31">
        <v>0</v>
      </c>
      <c r="N325" s="168">
        <f>D325/D338*100</f>
        <v>0</v>
      </c>
    </row>
    <row r="326" spans="1:14" ht="14.25" thickBot="1">
      <c r="A326" s="216"/>
      <c r="B326" s="15" t="s">
        <v>31</v>
      </c>
      <c r="C326" s="16">
        <f>C314+C316+C317+C318+C319+C320+C321+C322</f>
        <v>46.4</v>
      </c>
      <c r="D326" s="16">
        <f t="shared" ref="D326:E326" si="39">D314+D316+D317+D318+D319+D320+D321+D322</f>
        <v>463.44999999999993</v>
      </c>
      <c r="E326" s="16">
        <f t="shared" si="39"/>
        <v>664.93</v>
      </c>
      <c r="F326" s="17">
        <f>(D326-E326)/E326*100</f>
        <v>-30.300933932895198</v>
      </c>
      <c r="G326" s="16">
        <f t="shared" ref="G326:L326" si="40">G314+G316+G317+G318+G319+G320+G321+G322</f>
        <v>4501</v>
      </c>
      <c r="H326" s="16">
        <f t="shared" si="40"/>
        <v>703766.07</v>
      </c>
      <c r="I326" s="16">
        <f t="shared" si="40"/>
        <v>609</v>
      </c>
      <c r="J326" s="16">
        <f t="shared" si="40"/>
        <v>10.37</v>
      </c>
      <c r="K326" s="16">
        <f t="shared" si="40"/>
        <v>310.31</v>
      </c>
      <c r="L326" s="16">
        <f t="shared" si="40"/>
        <v>234.42000000000002</v>
      </c>
      <c r="M326" s="16">
        <f>(K326-L326)/L326*100</f>
        <v>32.373517617950682</v>
      </c>
      <c r="N326" s="169">
        <f>D326/D339*100</f>
        <v>0.42411325913045944</v>
      </c>
    </row>
    <row r="327" spans="1:14" ht="14.25" thickTop="1">
      <c r="A327" s="217" t="s">
        <v>49</v>
      </c>
      <c r="B327" s="202" t="s">
        <v>19</v>
      </c>
      <c r="C327" s="31">
        <f t="shared" ref="C327:C338" si="41">C6+C19+C32+C53+C66+C79+C100+C113+C126+C147+C160+C173+C194+C207+C220+C241+C254+C267+C288+C301+C314</f>
        <v>8819.9350040000027</v>
      </c>
      <c r="D327" s="31">
        <f t="shared" ref="D327:E327" si="42">D6+D19+D32+D53+D66+D79+D100+D113+D126+D147+D160+D173+D194+D207+D220+D241+D254+D267+D288+D301+D314</f>
        <v>58840.459598999994</v>
      </c>
      <c r="E327" s="31">
        <f t="shared" si="42"/>
        <v>54374.126761</v>
      </c>
      <c r="F327" s="161">
        <f>(D327-E327)/E327*100</f>
        <v>8.2140773637278617</v>
      </c>
      <c r="G327" s="31">
        <f t="shared" ref="G327:G338" si="43">G6+G19+G32+G53+G66+G79+G100+G113+G126+G147+G160+G173+G194+G207+G220+G241+G254+G267+G288+G301+G314</f>
        <v>427320</v>
      </c>
      <c r="H327" s="31">
        <f t="shared" ref="H327:K327" si="44">H6+H19+H32+H53+H66+H79+H100+H113+H126+H147+H160+H173+H194+H207+H220+H241+H254+H267+H288+H301+H314</f>
        <v>61702806.429858014</v>
      </c>
      <c r="I327" s="31">
        <f t="shared" si="44"/>
        <v>48452</v>
      </c>
      <c r="J327" s="31">
        <f t="shared" si="44"/>
        <v>5314.3383560000011</v>
      </c>
      <c r="K327" s="31">
        <f t="shared" si="44"/>
        <v>37942.02445099999</v>
      </c>
      <c r="L327" s="31">
        <f t="shared" ref="L327:L338" si="45">L6+L19+L32+L53+L66+L79+L100+L113+L126+L147+L160+L173+L194+L207+L220+L241+L254+L267+L288+L301+L314</f>
        <v>23501.315143</v>
      </c>
      <c r="M327" s="32">
        <f t="shared" ref="M327:M339" si="46">(K327-L327)/L327*100</f>
        <v>61.446388085652472</v>
      </c>
      <c r="N327" s="168">
        <f>D327/D339*100</f>
        <v>53.846195035637109</v>
      </c>
    </row>
    <row r="328" spans="1:14">
      <c r="A328" s="218"/>
      <c r="B328" s="202" t="s">
        <v>20</v>
      </c>
      <c r="C328" s="31">
        <f t="shared" si="41"/>
        <v>2945.4793259999997</v>
      </c>
      <c r="D328" s="31">
        <f t="shared" ref="D328:E328" si="47">D7+D20+D33+D54+D67+D80+D101+D114+D127+D148+D161+D174+D195+D208+D221+D242+D255+D268+D289+D302+D315</f>
        <v>18321.318787999993</v>
      </c>
      <c r="E328" s="31">
        <f t="shared" si="47"/>
        <v>18467.906085999999</v>
      </c>
      <c r="F328" s="153">
        <f>(D328-E328)/E328*100</f>
        <v>-0.79374075933345556</v>
      </c>
      <c r="G328" s="31">
        <f t="shared" si="43"/>
        <v>221849</v>
      </c>
      <c r="H328" s="31">
        <f t="shared" ref="H328:K328" si="48">H7+H20+H33+H54+H67+H80+H101+H114+H127+H148+H161+H174+H195+H208+H221+H242+H255+H268+H289+H302+H315</f>
        <v>5880140</v>
      </c>
      <c r="I328" s="31">
        <f t="shared" si="48"/>
        <v>26994</v>
      </c>
      <c r="J328" s="31">
        <f t="shared" si="48"/>
        <v>2100.3407289999996</v>
      </c>
      <c r="K328" s="31">
        <f t="shared" si="48"/>
        <v>14153.605488000001</v>
      </c>
      <c r="L328" s="31">
        <f t="shared" si="45"/>
        <v>7770.6794159999999</v>
      </c>
      <c r="M328" s="31">
        <f t="shared" si="46"/>
        <v>82.141158195992688</v>
      </c>
      <c r="N328" s="168">
        <f>D328/D339*100</f>
        <v>16.76624063598403</v>
      </c>
    </row>
    <row r="329" spans="1:14">
      <c r="A329" s="218"/>
      <c r="B329" s="202" t="s">
        <v>21</v>
      </c>
      <c r="C329" s="31">
        <f t="shared" si="41"/>
        <v>457.83621900000003</v>
      </c>
      <c r="D329" s="31">
        <f t="shared" ref="D329:E329" si="49">D8+D21+D34+D55+D68+D81+D102+D115+D128+D149+D162+D175+D196+D209+D222+D243+D256+D269+D290+D303+D316</f>
        <v>3866.3431339999993</v>
      </c>
      <c r="E329" s="31">
        <f t="shared" si="49"/>
        <v>2581.8073520000003</v>
      </c>
      <c r="F329" s="153">
        <f>(D329-E329)/E329*100</f>
        <v>49.753355183721659</v>
      </c>
      <c r="G329" s="31">
        <f t="shared" si="43"/>
        <v>2514</v>
      </c>
      <c r="H329" s="31">
        <f t="shared" ref="H329:K329" si="50">H8+H21+H34+H55+H68+H81+H102+H115+H128+H149+H162+H175+H196+H209+H222+H243+H256+H269+H290+H303+H316</f>
        <v>4851373.0062499996</v>
      </c>
      <c r="I329" s="31">
        <f t="shared" si="50"/>
        <v>323</v>
      </c>
      <c r="J329" s="31">
        <f t="shared" si="50"/>
        <v>98.331695999999951</v>
      </c>
      <c r="K329" s="31">
        <f t="shared" si="50"/>
        <v>709.90988999999979</v>
      </c>
      <c r="L329" s="31">
        <f t="shared" si="45"/>
        <v>1009.01557</v>
      </c>
      <c r="M329" s="31">
        <f t="shared" si="46"/>
        <v>-29.643316604123388</v>
      </c>
      <c r="N329" s="168">
        <f>D329/D339*100</f>
        <v>3.5381753964341671</v>
      </c>
    </row>
    <row r="330" spans="1:14">
      <c r="A330" s="218"/>
      <c r="B330" s="202" t="s">
        <v>22</v>
      </c>
      <c r="C330" s="31">
        <f t="shared" si="41"/>
        <v>304.48285799999991</v>
      </c>
      <c r="D330" s="31">
        <f t="shared" ref="D330:E330" si="51">D9+D22+D35+D56+D69+D82+D103+D116+D129+D150+D163+D176+D197+D210+D223+D244+D257+D270+D291+D304+D317</f>
        <v>2408.9832419999998</v>
      </c>
      <c r="E330" s="31">
        <f t="shared" si="51"/>
        <v>1363.8109959999999</v>
      </c>
      <c r="F330" s="153">
        <f>(D330-E330)/E330*100</f>
        <v>76.63615039513877</v>
      </c>
      <c r="G330" s="31">
        <f t="shared" si="43"/>
        <v>168645</v>
      </c>
      <c r="H330" s="31">
        <f t="shared" ref="H330:K330" si="52">H9+H22+H35+H56+H69+H82+H103+H116+H129+H150+H163+H176+H197+H210+H223+H244+H257+H270+H291+H304+H317</f>
        <v>4959952.6123469993</v>
      </c>
      <c r="I330" s="31">
        <f t="shared" si="52"/>
        <v>2568</v>
      </c>
      <c r="J330" s="31">
        <f t="shared" si="52"/>
        <v>51.336551999999998</v>
      </c>
      <c r="K330" s="31">
        <f t="shared" si="52"/>
        <v>473.95541299999996</v>
      </c>
      <c r="L330" s="31">
        <f t="shared" si="45"/>
        <v>465.98790500000001</v>
      </c>
      <c r="M330" s="31">
        <f t="shared" si="46"/>
        <v>1.7098100432456402</v>
      </c>
      <c r="N330" s="168">
        <f>D330/D339*100</f>
        <v>2.204513397249499</v>
      </c>
    </row>
    <row r="331" spans="1:14">
      <c r="A331" s="218"/>
      <c r="B331" s="202" t="s">
        <v>23</v>
      </c>
      <c r="C331" s="31">
        <f t="shared" si="41"/>
        <v>35.509776520000024</v>
      </c>
      <c r="D331" s="31">
        <f t="shared" ref="D331:E331" si="53">D10+D23+D36+D57+D70+D83+D104+D117+D130+D151+D164+D177+D198+D211+D224+D245+D258+D271+D292+D305+D318</f>
        <v>315.40793159999998</v>
      </c>
      <c r="E331" s="31">
        <f t="shared" si="53"/>
        <v>224.02604285999999</v>
      </c>
      <c r="F331" s="153">
        <f>(D331-E331)/E331*100</f>
        <v>40.790743599888984</v>
      </c>
      <c r="G331" s="31">
        <f t="shared" si="43"/>
        <v>3536</v>
      </c>
      <c r="H331" s="31">
        <f t="shared" ref="H331:K331" si="54">H10+H23+H36+H57+H70+H83+H104+H117+H130+H151+H164+H177+H198+H211+H224+H245+H258+H271+H292+H305+H318</f>
        <v>1378432.55681379</v>
      </c>
      <c r="I331" s="31">
        <f t="shared" si="54"/>
        <v>37</v>
      </c>
      <c r="J331" s="31">
        <f t="shared" si="54"/>
        <v>0.33816099999999993</v>
      </c>
      <c r="K331" s="31">
        <f t="shared" si="54"/>
        <v>54.353669000000004</v>
      </c>
      <c r="L331" s="31">
        <f t="shared" si="45"/>
        <v>50.871040999999998</v>
      </c>
      <c r="M331" s="31">
        <f t="shared" si="46"/>
        <v>6.8459931850028495</v>
      </c>
      <c r="N331" s="168">
        <f>D331/D339*100</f>
        <v>0.28863671556041226</v>
      </c>
    </row>
    <row r="332" spans="1:14">
      <c r="A332" s="218"/>
      <c r="B332" s="202" t="s">
        <v>24</v>
      </c>
      <c r="C332" s="31">
        <f t="shared" si="41"/>
        <v>784.3880630000001</v>
      </c>
      <c r="D332" s="31">
        <f t="shared" ref="D332:E332" si="55">D11+D24+D37+D58+D71+D84+D105+D118+D131+D152+D165+D178+D199+D212+D225+D246+D259+D272+D293+D306+D319</f>
        <v>6674.2105509999992</v>
      </c>
      <c r="E332" s="31">
        <f t="shared" si="55"/>
        <v>6151.6258250000001</v>
      </c>
      <c r="F332" s="153">
        <f>(D332-E332)/E332*100</f>
        <v>8.4950668468201105</v>
      </c>
      <c r="G332" s="31">
        <f t="shared" si="43"/>
        <v>40336</v>
      </c>
      <c r="H332" s="31">
        <f t="shared" ref="H332:K332" si="56">H11+H24+H37+H58+H71+H84+H105+H118+H131+H152+H165+H178+H199+H212+H225+H246+H259+H272+H293+H306+H319</f>
        <v>11058360.101044999</v>
      </c>
      <c r="I332" s="31">
        <f t="shared" si="56"/>
        <v>1500</v>
      </c>
      <c r="J332" s="31">
        <f t="shared" si="56"/>
        <v>382.05656999999997</v>
      </c>
      <c r="K332" s="31">
        <f t="shared" si="56"/>
        <v>2662.8627337500002</v>
      </c>
      <c r="L332" s="31">
        <f t="shared" si="45"/>
        <v>2648.2535208499994</v>
      </c>
      <c r="M332" s="31">
        <f t="shared" si="46"/>
        <v>0.55165462011022737</v>
      </c>
      <c r="N332" s="168">
        <f>D332/D339*100</f>
        <v>6.1077164503344692</v>
      </c>
    </row>
    <row r="333" spans="1:14">
      <c r="A333" s="218"/>
      <c r="B333" s="202" t="s">
        <v>25</v>
      </c>
      <c r="C333" s="31">
        <f t="shared" si="41"/>
        <v>1274.129083999999</v>
      </c>
      <c r="D333" s="31">
        <f t="shared" ref="D333:E333" si="57">D12+D25+D38+D59+D72+D85+D106+D119+D132+D153+D166+D179+D200+D213+D226+D247+D260+D273+D294+D307+D320</f>
        <v>22877.035366000004</v>
      </c>
      <c r="E333" s="31">
        <f t="shared" si="57"/>
        <v>16567.636607</v>
      </c>
      <c r="F333" s="153">
        <f>(D333-E333)/E333*100</f>
        <v>38.082672312683492</v>
      </c>
      <c r="G333" s="31">
        <f t="shared" si="43"/>
        <v>5357</v>
      </c>
      <c r="H333" s="31">
        <f t="shared" ref="H333:K333" si="58">H12+H25+H38+H59+H72+H85+H106+H119+H132+H153+H166+H179+H200+H213+H226+H247+H260+H273+H294+H307+H320</f>
        <v>912285.54049100005</v>
      </c>
      <c r="I333" s="31">
        <f t="shared" si="58"/>
        <v>5561</v>
      </c>
      <c r="J333" s="31">
        <f t="shared" si="58"/>
        <v>985.03610800000013</v>
      </c>
      <c r="K333" s="31">
        <f t="shared" si="58"/>
        <v>6912.5775390000017</v>
      </c>
      <c r="L333" s="31">
        <f t="shared" si="45"/>
        <v>4015.7991690000003</v>
      </c>
      <c r="M333" s="31">
        <f t="shared" si="46"/>
        <v>72.134542791923195</v>
      </c>
      <c r="N333" s="168">
        <f>D333/D339*100</f>
        <v>20.93527678998176</v>
      </c>
    </row>
    <row r="334" spans="1:14">
      <c r="A334" s="218"/>
      <c r="B334" s="202" t="s">
        <v>26</v>
      </c>
      <c r="C334" s="31">
        <f t="shared" si="41"/>
        <v>887.44022899999982</v>
      </c>
      <c r="D334" s="31">
        <f t="shared" ref="D334:E334" si="59">D13+D26+D39+D60+D73+D86+D107+D120+D133+D154+D167+D180+D201+D214+D227+D248+D261+D274+D295+D308+D321</f>
        <v>12594.216990000001</v>
      </c>
      <c r="E334" s="31">
        <f t="shared" si="59"/>
        <v>12973.883152999999</v>
      </c>
      <c r="F334" s="153">
        <f>(D334-E334)/E334*100</f>
        <v>-2.9263880252552332</v>
      </c>
      <c r="G334" s="31">
        <f t="shared" si="43"/>
        <v>476510</v>
      </c>
      <c r="H334" s="31">
        <f t="shared" ref="H334:K334" si="60">H13+H26+H39+H60+H73+H86+H107+H120+H133+H154+H167+H180+H201+H214+H227+H248+H261+H274+H295+H308+H321</f>
        <v>123414549.73499499</v>
      </c>
      <c r="I334" s="31">
        <f t="shared" si="60"/>
        <v>78304</v>
      </c>
      <c r="J334" s="31">
        <f t="shared" si="60"/>
        <v>1684.6901090000006</v>
      </c>
      <c r="K334" s="31">
        <f t="shared" si="60"/>
        <v>7069.9029210000008</v>
      </c>
      <c r="L334" s="31">
        <f t="shared" si="45"/>
        <v>6220.0765899999997</v>
      </c>
      <c r="M334" s="31">
        <f t="shared" si="46"/>
        <v>13.662634514280173</v>
      </c>
      <c r="N334" s="168">
        <f>D334/D339*100</f>
        <v>11.525244176988037</v>
      </c>
    </row>
    <row r="335" spans="1:14">
      <c r="A335" s="218"/>
      <c r="B335" s="202" t="s">
        <v>27</v>
      </c>
      <c r="C335" s="31">
        <f t="shared" si="41"/>
        <v>215.01426899999987</v>
      </c>
      <c r="D335" s="31">
        <f t="shared" ref="D335:E335" si="61">D14+D27+D40+D61+D74+D87+D108+D121+D134+D155+D168+D181+D202+D215+D228+D249+D262+D275+D296+D309+D322</f>
        <v>1698.3988519999998</v>
      </c>
      <c r="E335" s="31">
        <f t="shared" si="61"/>
        <v>2112.3392319999994</v>
      </c>
      <c r="F335" s="153">
        <f>(D335-E335)/E335*100</f>
        <v>-19.596302228788964</v>
      </c>
      <c r="G335" s="31">
        <f t="shared" si="43"/>
        <v>26789</v>
      </c>
      <c r="H335" s="31">
        <f t="shared" ref="H335:K335" si="62">H14+H27+H40+H61+H74+H87+H108+H121+H134+H155+H168+H181+H202+H215+H228+H249+H262+H275+H296+H309+H322</f>
        <v>393276.66970399994</v>
      </c>
      <c r="I335" s="31">
        <f t="shared" si="62"/>
        <v>140</v>
      </c>
      <c r="J335" s="31">
        <f t="shared" si="62"/>
        <v>189.63231000000005</v>
      </c>
      <c r="K335" s="31">
        <f t="shared" si="62"/>
        <v>1739.6452829999998</v>
      </c>
      <c r="L335" s="31">
        <f t="shared" si="45"/>
        <v>1077.03449</v>
      </c>
      <c r="M335" s="31">
        <f t="shared" si="46"/>
        <v>61.521780328501819</v>
      </c>
      <c r="N335" s="168">
        <f>D335/D339*100</f>
        <v>1.554242037814545</v>
      </c>
    </row>
    <row r="336" spans="1:14">
      <c r="A336" s="218"/>
      <c r="B336" s="14" t="s">
        <v>28</v>
      </c>
      <c r="C336" s="31">
        <f t="shared" si="41"/>
        <v>11.169812</v>
      </c>
      <c r="D336" s="31">
        <f t="shared" ref="D336:E336" si="63">D15+D28+D41+D62+D75+D88+D109+D122+D135+D156+D169+D182+D203+D216+D229+D250+D263+D276+D297+D310+D323</f>
        <v>280.12675000000002</v>
      </c>
      <c r="E336" s="31">
        <f t="shared" si="63"/>
        <v>227.13563799999997</v>
      </c>
      <c r="F336" s="153">
        <f>(D336-E336)/E336*100</f>
        <v>23.330161865660223</v>
      </c>
      <c r="G336" s="31">
        <f t="shared" si="43"/>
        <v>91</v>
      </c>
      <c r="H336" s="31">
        <f t="shared" ref="H336:K336" si="64">H15+H28+H41+H62+H75+H88+H109+H122+H135+H156+H169+H182+H203+H216+H229+H250+H263+H276+H297+H310+H323</f>
        <v>64629.359543999999</v>
      </c>
      <c r="I336" s="31">
        <f t="shared" si="64"/>
        <v>1</v>
      </c>
      <c r="J336" s="31">
        <f t="shared" si="64"/>
        <v>0</v>
      </c>
      <c r="K336" s="31">
        <f t="shared" si="64"/>
        <v>3.7379500000000001</v>
      </c>
      <c r="L336" s="31">
        <f t="shared" si="45"/>
        <v>11.45</v>
      </c>
      <c r="M336" s="31">
        <f>(K336-L336)/L336*100</f>
        <v>-67.35414847161573</v>
      </c>
      <c r="N336" s="168">
        <f>D336/D339*100</f>
        <v>0.25635013251078531</v>
      </c>
    </row>
    <row r="337" spans="1:14">
      <c r="A337" s="218"/>
      <c r="B337" s="14" t="s">
        <v>29</v>
      </c>
      <c r="C337" s="31">
        <f t="shared" si="41"/>
        <v>4.8154759999999897</v>
      </c>
      <c r="D337" s="31">
        <f>D16+D29+D42+D63+D76+D89+D110+D123+D136+D157+D170+D183+D204+D217+D230+D251+D264+D277+D298+D311+D324</f>
        <v>229.50854200000001</v>
      </c>
      <c r="E337" s="31">
        <f t="shared" ref="E337" si="65">E16+E29+E42+E63+E76+E89+E110+E123+E136+E157+E170+E183+E204+E217+E230+E251+E264+E277+E298+E311+E324</f>
        <v>70.763390000000001</v>
      </c>
      <c r="F337" s="153">
        <f>(D337-E337)/E337*100</f>
        <v>224.33231647042348</v>
      </c>
      <c r="G337" s="31">
        <f t="shared" si="43"/>
        <v>152</v>
      </c>
      <c r="H337" s="31">
        <f t="shared" ref="H337:K337" si="66">H16+H29+H42+H63+H76+H89+H110+H123+H136+H157+H170+H183+H204+H217+H230+H251+H264+H277+H298+H311+H324</f>
        <v>112270.681793</v>
      </c>
      <c r="I337" s="31">
        <f t="shared" si="66"/>
        <v>4</v>
      </c>
      <c r="J337" s="31">
        <f t="shared" si="66"/>
        <v>0.89800000000000002</v>
      </c>
      <c r="K337" s="31">
        <f t="shared" si="66"/>
        <v>1.048</v>
      </c>
      <c r="L337" s="31">
        <f t="shared" si="45"/>
        <v>9.2261730000000011</v>
      </c>
      <c r="M337" s="31">
        <f t="shared" si="46"/>
        <v>-88.641010741940349</v>
      </c>
      <c r="N337" s="168">
        <f>D337/D339*100</f>
        <v>0.21002830023929214</v>
      </c>
    </row>
    <row r="338" spans="1:14">
      <c r="A338" s="218"/>
      <c r="B338" s="14" t="s">
        <v>30</v>
      </c>
      <c r="C338" s="31">
        <f t="shared" si="41"/>
        <v>163.97779700000004</v>
      </c>
      <c r="D338" s="31">
        <f t="shared" ref="D338:E338" si="67">D17+D30+D43+D64+D77+D90+D111+D124+D137+D158+D171+D184+D205+D218+D231+D252+D265+D278+D299+D312+D325</f>
        <v>917.96955999999989</v>
      </c>
      <c r="E338" s="31">
        <f t="shared" si="67"/>
        <v>1722.734177</v>
      </c>
      <c r="F338" s="153">
        <f>(D338-E338)/E338*100</f>
        <v>-46.714381576932055</v>
      </c>
      <c r="G338" s="31">
        <f t="shared" si="43"/>
        <v>730</v>
      </c>
      <c r="H338" s="31">
        <f t="shared" ref="H338:K338" si="68">H17+H30+H43+H64+H77+H90+H111+H124+H137+H158+H171+H184+H205+H218+H231+H252+H265+H278+H299+H312+H325</f>
        <v>79771.244991999993</v>
      </c>
      <c r="I338" s="31">
        <f t="shared" si="68"/>
        <v>114</v>
      </c>
      <c r="J338" s="31">
        <f t="shared" si="68"/>
        <v>182.87191400000006</v>
      </c>
      <c r="K338" s="31">
        <f t="shared" si="68"/>
        <v>1733.8471970000001</v>
      </c>
      <c r="L338" s="31">
        <f t="shared" si="45"/>
        <v>1067.5018030000001</v>
      </c>
      <c r="M338" s="31">
        <f t="shared" si="46"/>
        <v>62.421008763392216</v>
      </c>
      <c r="N338" s="168">
        <f>D338/D339*100</f>
        <v>0.84005407675942134</v>
      </c>
    </row>
    <row r="339" spans="1:14" ht="14.25" thickBot="1">
      <c r="A339" s="219"/>
      <c r="B339" s="15" t="s">
        <v>50</v>
      </c>
      <c r="C339" s="16">
        <f>C327+C329+C330+C331+C332+C333+C334+C335</f>
        <v>12778.735502520001</v>
      </c>
      <c r="D339" s="16">
        <f>D327+D329+D330+D331+D332+D333+D334+D335</f>
        <v>109275.0556656</v>
      </c>
      <c r="E339" s="16">
        <f t="shared" ref="E339:L339" si="69">E327+E329+E330+E331+E332+E333+E334+E335</f>
        <v>96349.255968860001</v>
      </c>
      <c r="F339" s="154">
        <f>(D339-E339)/E339*100</f>
        <v>13.415567735071669</v>
      </c>
      <c r="G339" s="16">
        <f>G327+G329+G330+G331+G332+G333+G334+G335</f>
        <v>1151007</v>
      </c>
      <c r="H339" s="16">
        <f t="shared" si="69"/>
        <v>208671036.65150377</v>
      </c>
      <c r="I339" s="16">
        <f t="shared" si="69"/>
        <v>136885</v>
      </c>
      <c r="J339" s="16">
        <f t="shared" si="69"/>
        <v>8705.7598620000026</v>
      </c>
      <c r="K339" s="16">
        <f t="shared" si="69"/>
        <v>57565.23189974999</v>
      </c>
      <c r="L339" s="16">
        <f t="shared" si="69"/>
        <v>38988.353428850001</v>
      </c>
      <c r="M339" s="16">
        <f t="shared" si="46"/>
        <v>47.647250620114043</v>
      </c>
      <c r="N339" s="169"/>
    </row>
    <row r="340" spans="1:14" ht="14.25" thickTop="1">
      <c r="A340" s="43" t="s">
        <v>51</v>
      </c>
      <c r="B340" s="43"/>
      <c r="C340" s="43"/>
      <c r="D340" s="43"/>
      <c r="E340" s="43"/>
      <c r="F340" s="162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2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19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C22" sqref="C22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20" t="s">
        <v>121</v>
      </c>
      <c r="B2" s="220"/>
      <c r="C2" s="220"/>
      <c r="D2" s="220"/>
      <c r="E2" s="220"/>
      <c r="F2" s="220"/>
      <c r="G2" s="220"/>
      <c r="H2" s="220"/>
    </row>
    <row r="3" spans="1:8" ht="14.25" thickBot="1">
      <c r="B3" s="45"/>
      <c r="C3" s="221" t="s">
        <v>120</v>
      </c>
      <c r="D3" s="221"/>
      <c r="E3" s="221"/>
      <c r="F3" s="221"/>
      <c r="G3" s="221" t="s">
        <v>53</v>
      </c>
      <c r="H3" s="221"/>
    </row>
    <row r="4" spans="1:8">
      <c r="A4" s="227" t="s">
        <v>54</v>
      </c>
      <c r="B4" s="46" t="s">
        <v>55</v>
      </c>
      <c r="C4" s="222" t="s">
        <v>4</v>
      </c>
      <c r="D4" s="223"/>
      <c r="E4" s="223"/>
      <c r="F4" s="224"/>
      <c r="G4" s="225" t="s">
        <v>5</v>
      </c>
      <c r="H4" s="226"/>
    </row>
    <row r="5" spans="1:8">
      <c r="A5" s="228"/>
      <c r="B5" s="47" t="s">
        <v>56</v>
      </c>
      <c r="C5" s="229" t="s">
        <v>9</v>
      </c>
      <c r="D5" s="229" t="s">
        <v>10</v>
      </c>
      <c r="E5" s="229" t="s">
        <v>11</v>
      </c>
      <c r="F5" s="172" t="s">
        <v>12</v>
      </c>
      <c r="G5" s="229" t="s">
        <v>13</v>
      </c>
      <c r="H5" s="231" t="s">
        <v>14</v>
      </c>
    </row>
    <row r="6" spans="1:8">
      <c r="A6" s="228"/>
      <c r="B6" s="174" t="s">
        <v>16</v>
      </c>
      <c r="C6" s="230"/>
      <c r="D6" s="230"/>
      <c r="E6" s="230"/>
      <c r="F6" s="173" t="s">
        <v>17</v>
      </c>
      <c r="G6" s="230"/>
      <c r="H6" s="232"/>
    </row>
    <row r="7" spans="1:8">
      <c r="A7" s="228" t="s">
        <v>57</v>
      </c>
      <c r="B7" s="48" t="s">
        <v>19</v>
      </c>
      <c r="C7" s="71">
        <v>6.4928659999999994</v>
      </c>
      <c r="D7" s="71">
        <v>54.289676</v>
      </c>
      <c r="E7" s="71">
        <v>47.71</v>
      </c>
      <c r="F7" s="12">
        <f t="shared" ref="F7:F27" si="0">(D7-E7)/E7*100</f>
        <v>13.79097883043387</v>
      </c>
      <c r="G7" s="72">
        <v>670</v>
      </c>
      <c r="H7" s="108">
        <v>70228.740000000005</v>
      </c>
    </row>
    <row r="8" spans="1:8" ht="14.25" thickBot="1">
      <c r="A8" s="233"/>
      <c r="B8" s="50" t="s">
        <v>20</v>
      </c>
      <c r="C8" s="71">
        <v>3.1117940000000033</v>
      </c>
      <c r="D8" s="72">
        <v>26.444369000000002</v>
      </c>
      <c r="E8" s="72">
        <v>21.16</v>
      </c>
      <c r="F8" s="12">
        <f t="shared" si="0"/>
        <v>24.973388468809084</v>
      </c>
      <c r="G8" s="72">
        <v>372</v>
      </c>
      <c r="H8" s="108">
        <v>7440</v>
      </c>
    </row>
    <row r="9" spans="1:8" ht="14.25" thickTop="1">
      <c r="A9" s="234" t="s">
        <v>58</v>
      </c>
      <c r="B9" s="53" t="s">
        <v>19</v>
      </c>
      <c r="C9" s="19">
        <v>14.75</v>
      </c>
      <c r="D9" s="19">
        <v>65.53</v>
      </c>
      <c r="E9" s="19">
        <v>68.290000000000006</v>
      </c>
      <c r="F9" s="12">
        <f t="shared" si="0"/>
        <v>-4.0415873480743958</v>
      </c>
      <c r="G9" s="20">
        <v>695</v>
      </c>
      <c r="H9" s="54">
        <v>80605.460000000006</v>
      </c>
    </row>
    <row r="10" spans="1:8" ht="14.25" thickBot="1">
      <c r="A10" s="233"/>
      <c r="B10" s="50" t="s">
        <v>20</v>
      </c>
      <c r="C10" s="20">
        <v>5.31</v>
      </c>
      <c r="D10" s="20">
        <v>28.35</v>
      </c>
      <c r="E10" s="20">
        <v>27.98</v>
      </c>
      <c r="F10" s="12">
        <f t="shared" si="0"/>
        <v>1.3223731236597605</v>
      </c>
      <c r="G10" s="20">
        <v>372</v>
      </c>
      <c r="H10" s="54">
        <v>7336</v>
      </c>
    </row>
    <row r="11" spans="1:8" ht="14.25" thickTop="1">
      <c r="A11" s="234" t="s">
        <v>59</v>
      </c>
      <c r="B11" s="174" t="s">
        <v>19</v>
      </c>
      <c r="C11" s="101">
        <v>4.5215670000000046</v>
      </c>
      <c r="D11" s="101">
        <v>35.643718000000007</v>
      </c>
      <c r="E11" s="100">
        <v>46.722234</v>
      </c>
      <c r="F11" s="12">
        <f t="shared" si="0"/>
        <v>-23.711443249909653</v>
      </c>
      <c r="G11" s="71">
        <v>464</v>
      </c>
      <c r="H11" s="102">
        <v>27575.00114</v>
      </c>
    </row>
    <row r="12" spans="1:8" ht="14.25" thickBot="1">
      <c r="A12" s="233"/>
      <c r="B12" s="50" t="s">
        <v>20</v>
      </c>
      <c r="C12" s="101">
        <v>4.1292520000000046</v>
      </c>
      <c r="D12" s="101">
        <v>30.131809000000004</v>
      </c>
      <c r="E12" s="100">
        <v>41.469630000000002</v>
      </c>
      <c r="F12" s="12">
        <f t="shared" si="0"/>
        <v>-27.340058254679384</v>
      </c>
      <c r="G12" s="103">
        <v>400</v>
      </c>
      <c r="H12" s="104">
        <v>8000</v>
      </c>
    </row>
    <row r="13" spans="1:8" ht="14.25" thickTop="1">
      <c r="A13" s="235" t="s">
        <v>60</v>
      </c>
      <c r="B13" s="56" t="s">
        <v>19</v>
      </c>
      <c r="C13" s="32">
        <v>46.764184780000001</v>
      </c>
      <c r="D13" s="32">
        <v>82.291926000000004</v>
      </c>
      <c r="E13" s="32">
        <v>35.527741220000003</v>
      </c>
      <c r="F13" s="12">
        <f t="shared" si="0"/>
        <v>131.62723881155313</v>
      </c>
      <c r="G13" s="32">
        <v>844</v>
      </c>
      <c r="H13" s="55">
        <v>96706.211909999998</v>
      </c>
    </row>
    <row r="14" spans="1:8" ht="14.25" thickBot="1">
      <c r="A14" s="236"/>
      <c r="B14" s="50" t="s">
        <v>20</v>
      </c>
      <c r="C14" s="16">
        <v>18.737814280000002</v>
      </c>
      <c r="D14" s="16">
        <v>31.183340000000001</v>
      </c>
      <c r="E14" s="16">
        <v>12.445525719999999</v>
      </c>
      <c r="F14" s="12">
        <f t="shared" si="0"/>
        <v>150.55864012147174</v>
      </c>
      <c r="G14" s="16">
        <v>439</v>
      </c>
      <c r="H14" s="52">
        <v>8760</v>
      </c>
    </row>
    <row r="15" spans="1:8" ht="14.25" thickTop="1">
      <c r="A15" s="234" t="s">
        <v>61</v>
      </c>
      <c r="B15" s="174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33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35" t="s">
        <v>62</v>
      </c>
      <c r="B17" s="174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35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37" t="s">
        <v>63</v>
      </c>
      <c r="B19" s="56" t="s">
        <v>19</v>
      </c>
      <c r="C19" s="32">
        <v>29.781500000000001</v>
      </c>
      <c r="D19" s="32">
        <v>181.0187</v>
      </c>
      <c r="E19" s="32">
        <v>233.0189</v>
      </c>
      <c r="F19" s="12">
        <f t="shared" si="0"/>
        <v>-22.31587223182326</v>
      </c>
      <c r="G19" s="31">
        <v>1711</v>
      </c>
      <c r="H19" s="55">
        <v>211797.75640000001</v>
      </c>
    </row>
    <row r="20" spans="1:8" ht="14.25" thickBot="1">
      <c r="A20" s="236"/>
      <c r="B20" s="50" t="s">
        <v>20</v>
      </c>
      <c r="C20" s="51">
        <v>10.9093</v>
      </c>
      <c r="D20" s="51">
        <v>55.171500000000002</v>
      </c>
      <c r="E20" s="51">
        <v>52.4178</v>
      </c>
      <c r="F20" s="12">
        <f t="shared" si="0"/>
        <v>5.2533681306731719</v>
      </c>
      <c r="G20" s="16">
        <v>677</v>
      </c>
      <c r="H20" s="177">
        <v>13540</v>
      </c>
    </row>
    <row r="21" spans="1:8" ht="14.25" thickTop="1">
      <c r="A21" s="234" t="s">
        <v>64</v>
      </c>
      <c r="B21" s="174" t="s">
        <v>19</v>
      </c>
      <c r="C21" s="71">
        <v>0</v>
      </c>
      <c r="D21" s="106">
        <v>0</v>
      </c>
      <c r="E21" s="106">
        <v>0</v>
      </c>
      <c r="F21" s="12" t="e">
        <f t="shared" si="0"/>
        <v>#DIV/0!</v>
      </c>
      <c r="G21" s="72">
        <v>0</v>
      </c>
      <c r="H21" s="108">
        <v>0</v>
      </c>
    </row>
    <row r="22" spans="1:8" ht="14.25" thickBot="1">
      <c r="A22" s="233"/>
      <c r="B22" s="50" t="s">
        <v>20</v>
      </c>
      <c r="C22" s="72">
        <v>0</v>
      </c>
      <c r="D22" s="107">
        <v>0</v>
      </c>
      <c r="E22" s="107">
        <v>0</v>
      </c>
      <c r="F22" s="12" t="e">
        <f t="shared" si="0"/>
        <v>#DIV/0!</v>
      </c>
      <c r="G22" s="72">
        <v>0</v>
      </c>
      <c r="H22" s="108">
        <v>0</v>
      </c>
    </row>
    <row r="23" spans="1:8" ht="14.25" thickTop="1">
      <c r="A23" s="235" t="s">
        <v>65</v>
      </c>
      <c r="B23" s="174" t="s">
        <v>19</v>
      </c>
      <c r="C23" s="32">
        <v>0.37638300000000058</v>
      </c>
      <c r="D23" s="32">
        <v>15.768750000000001</v>
      </c>
      <c r="E23" s="32">
        <v>0.90693299999999999</v>
      </c>
      <c r="F23" s="12">
        <f t="shared" si="0"/>
        <v>1638.6896275689605</v>
      </c>
      <c r="G23" s="32">
        <v>169</v>
      </c>
      <c r="H23" s="55">
        <v>20946.119515999999</v>
      </c>
    </row>
    <row r="24" spans="1:8" ht="14.25" thickBot="1">
      <c r="A24" s="236"/>
      <c r="B24" s="50" t="s">
        <v>20</v>
      </c>
      <c r="C24" s="51">
        <v>0.13443400000000061</v>
      </c>
      <c r="D24" s="51">
        <v>6.1735930000000003</v>
      </c>
      <c r="E24" s="51">
        <v>0.268868</v>
      </c>
      <c r="F24" s="12">
        <f t="shared" si="0"/>
        <v>2196.1427168722198</v>
      </c>
      <c r="G24" s="51">
        <v>86</v>
      </c>
      <c r="H24" s="52">
        <v>1720</v>
      </c>
    </row>
    <row r="25" spans="1:8" ht="14.25" thickTop="1">
      <c r="A25" s="234" t="s">
        <v>50</v>
      </c>
      <c r="B25" s="56" t="s">
        <v>19</v>
      </c>
      <c r="C25" s="32">
        <f t="shared" ref="C25:E26" si="1">+C7+C9+C11+C13+C15+C17+C19+C21+C23</f>
        <v>102.68650078000002</v>
      </c>
      <c r="D25" s="32">
        <f t="shared" si="1"/>
        <v>434.54276999999996</v>
      </c>
      <c r="E25" s="32">
        <f t="shared" si="1"/>
        <v>432.17580822000002</v>
      </c>
      <c r="F25" s="26">
        <f t="shared" si="0"/>
        <v>0.54768493168294907</v>
      </c>
      <c r="G25" s="32">
        <f>+G7+G9+G11+G13+G15+G17+G19+G21+G23</f>
        <v>4553</v>
      </c>
      <c r="H25" s="32">
        <f>+H7+H9+H11+H13+H15+H17+H19+H21+H23</f>
        <v>507859.28896600002</v>
      </c>
    </row>
    <row r="26" spans="1:8">
      <c r="A26" s="228"/>
      <c r="B26" s="48" t="s">
        <v>20</v>
      </c>
      <c r="C26" s="32">
        <f t="shared" si="1"/>
        <v>42.332594280000009</v>
      </c>
      <c r="D26" s="32">
        <f t="shared" si="1"/>
        <v>177.45461100000003</v>
      </c>
      <c r="E26" s="32">
        <f t="shared" si="1"/>
        <v>155.74182372000001</v>
      </c>
      <c r="F26" s="12">
        <f t="shared" si="0"/>
        <v>13.941526278153956</v>
      </c>
      <c r="G26" s="32">
        <f>+G8+G10+G12+G14+G16+G18+G20+G22+G24</f>
        <v>2346</v>
      </c>
      <c r="H26" s="32">
        <f>+H8+H10+H12+H14+H16+H18+H20+H22+H24</f>
        <v>46796</v>
      </c>
    </row>
    <row r="27" spans="1:8" ht="14.25" thickBot="1">
      <c r="A27" s="233"/>
      <c r="B27" s="50" t="s">
        <v>49</v>
      </c>
      <c r="C27" s="16">
        <f>+C25</f>
        <v>102.68650078000002</v>
      </c>
      <c r="D27" s="16">
        <f>+D25</f>
        <v>434.54276999999996</v>
      </c>
      <c r="E27" s="16">
        <f>+E25</f>
        <v>432.17580822000002</v>
      </c>
      <c r="F27" s="17">
        <f t="shared" si="0"/>
        <v>0.54768493168294907</v>
      </c>
      <c r="G27" s="16">
        <f>+G25</f>
        <v>4553</v>
      </c>
      <c r="H27" s="16">
        <f>+H25</f>
        <v>507859.28896600002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19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56" activePane="bottomRight" state="frozen"/>
      <selection pane="topRight"/>
      <selection pane="bottomLeft"/>
      <selection pane="bottomRight" activeCell="H558" sqref="H558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08" t="s">
        <v>126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14.25" thickBot="1">
      <c r="A3" s="259" t="s">
        <v>127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4" ht="13.5" customHeight="1">
      <c r="A4" s="205" t="s">
        <v>96</v>
      </c>
      <c r="B4" s="9" t="s">
        <v>3</v>
      </c>
      <c r="C4" s="245" t="s">
        <v>4</v>
      </c>
      <c r="D4" s="246"/>
      <c r="E4" s="246"/>
      <c r="F4" s="247"/>
      <c r="G4" s="210" t="s">
        <v>5</v>
      </c>
      <c r="H4" s="247"/>
      <c r="I4" s="210" t="s">
        <v>6</v>
      </c>
      <c r="J4" s="248"/>
      <c r="K4" s="248"/>
      <c r="L4" s="248"/>
      <c r="M4" s="248"/>
      <c r="N4" s="260" t="s">
        <v>7</v>
      </c>
    </row>
    <row r="5" spans="1:14">
      <c r="A5" s="206"/>
      <c r="B5" s="10" t="s">
        <v>8</v>
      </c>
      <c r="C5" s="252" t="s">
        <v>9</v>
      </c>
      <c r="D5" s="252" t="s">
        <v>10</v>
      </c>
      <c r="E5" s="252" t="s">
        <v>11</v>
      </c>
      <c r="F5" s="199" t="s">
        <v>12</v>
      </c>
      <c r="G5" s="252" t="s">
        <v>13</v>
      </c>
      <c r="H5" s="252" t="s">
        <v>14</v>
      </c>
      <c r="I5" s="198" t="s">
        <v>13</v>
      </c>
      <c r="J5" s="249" t="s">
        <v>15</v>
      </c>
      <c r="K5" s="250"/>
      <c r="L5" s="251"/>
      <c r="M5" s="199" t="s">
        <v>12</v>
      </c>
      <c r="N5" s="261"/>
    </row>
    <row r="6" spans="1:14">
      <c r="A6" s="214"/>
      <c r="B6" s="10" t="s">
        <v>16</v>
      </c>
      <c r="C6" s="253"/>
      <c r="D6" s="253"/>
      <c r="E6" s="253"/>
      <c r="F6" s="200" t="s">
        <v>17</v>
      </c>
      <c r="G6" s="254"/>
      <c r="H6" s="254"/>
      <c r="I6" s="24" t="s">
        <v>18</v>
      </c>
      <c r="J6" s="199" t="s">
        <v>9</v>
      </c>
      <c r="K6" s="25" t="s">
        <v>10</v>
      </c>
      <c r="L6" s="97" t="s">
        <v>11</v>
      </c>
      <c r="M6" s="200" t="s">
        <v>17</v>
      </c>
      <c r="N6" s="178" t="s">
        <v>17</v>
      </c>
    </row>
    <row r="7" spans="1:14">
      <c r="A7" s="255" t="s">
        <v>2</v>
      </c>
      <c r="B7" s="198" t="s">
        <v>19</v>
      </c>
      <c r="C7" s="71">
        <v>951.65351800000008</v>
      </c>
      <c r="D7" s="71">
        <v>6730.4367300000004</v>
      </c>
      <c r="E7" s="71">
        <v>6020.39</v>
      </c>
      <c r="F7" s="31">
        <f t="shared" ref="F7:F23" si="0">(D7-E7)/E7*100</f>
        <v>11.794032114198581</v>
      </c>
      <c r="G7" s="75">
        <v>49861</v>
      </c>
      <c r="H7" s="75">
        <v>5532470.21</v>
      </c>
      <c r="I7" s="75">
        <v>6250</v>
      </c>
      <c r="J7" s="72">
        <v>889.33950100000038</v>
      </c>
      <c r="K7" s="72">
        <v>5092.3854090000004</v>
      </c>
      <c r="L7" s="72">
        <v>3105.8</v>
      </c>
      <c r="M7" s="32">
        <f t="shared" ref="M7:M14" si="1">(K7-L7)/L7*100</f>
        <v>63.9637262219074</v>
      </c>
      <c r="N7" s="109">
        <f t="shared" ref="N7:N19" si="2">D7/D202*100</f>
        <v>41.04177535833103</v>
      </c>
    </row>
    <row r="8" spans="1:14">
      <c r="A8" s="256"/>
      <c r="B8" s="198" t="s">
        <v>20</v>
      </c>
      <c r="C8" s="71">
        <v>336.47466200000031</v>
      </c>
      <c r="D8" s="71">
        <v>2143.4390400000002</v>
      </c>
      <c r="E8" s="71">
        <v>2063.13</v>
      </c>
      <c r="F8" s="31">
        <f t="shared" si="0"/>
        <v>3.892582629305962</v>
      </c>
      <c r="G8" s="75">
        <v>28044</v>
      </c>
      <c r="H8" s="75">
        <v>560880</v>
      </c>
      <c r="I8" s="75">
        <v>3427</v>
      </c>
      <c r="J8" s="72">
        <v>385.06590400000005</v>
      </c>
      <c r="K8" s="72">
        <v>2065.546413</v>
      </c>
      <c r="L8" s="72">
        <v>1205</v>
      </c>
      <c r="M8" s="31">
        <f t="shared" si="1"/>
        <v>71.41464008298756</v>
      </c>
      <c r="N8" s="109">
        <f t="shared" si="2"/>
        <v>41.29162208987124</v>
      </c>
    </row>
    <row r="9" spans="1:14">
      <c r="A9" s="256"/>
      <c r="B9" s="198" t="s">
        <v>21</v>
      </c>
      <c r="C9" s="71">
        <v>70.53334099999995</v>
      </c>
      <c r="D9" s="71">
        <v>723.24628399999995</v>
      </c>
      <c r="E9" s="71">
        <v>594.91</v>
      </c>
      <c r="F9" s="31">
        <f t="shared" si="0"/>
        <v>21.572386411389953</v>
      </c>
      <c r="G9" s="75">
        <v>518</v>
      </c>
      <c r="H9" s="75">
        <v>593086.81000000006</v>
      </c>
      <c r="I9" s="75">
        <v>81</v>
      </c>
      <c r="J9" s="72">
        <v>6.4494390000000124</v>
      </c>
      <c r="K9" s="72">
        <v>173.24570900000001</v>
      </c>
      <c r="L9" s="72">
        <v>222.75</v>
      </c>
      <c r="M9" s="31">
        <f t="shared" si="1"/>
        <v>-22.224148597081928</v>
      </c>
      <c r="N9" s="109">
        <f t="shared" si="2"/>
        <v>68.916602084355972</v>
      </c>
    </row>
    <row r="10" spans="1:14">
      <c r="A10" s="256"/>
      <c r="B10" s="198" t="s">
        <v>22</v>
      </c>
      <c r="C10" s="71">
        <v>54.638540000000035</v>
      </c>
      <c r="D10" s="71">
        <v>449.13764800000001</v>
      </c>
      <c r="E10" s="71">
        <v>176.97</v>
      </c>
      <c r="F10" s="31">
        <f t="shared" si="0"/>
        <v>153.79309939537774</v>
      </c>
      <c r="G10" s="75">
        <v>35140</v>
      </c>
      <c r="H10" s="75">
        <v>135499.60999999999</v>
      </c>
      <c r="I10" s="75">
        <v>306</v>
      </c>
      <c r="J10" s="72">
        <v>6.6785000000000068</v>
      </c>
      <c r="K10" s="72">
        <v>44.375100000000003</v>
      </c>
      <c r="L10" s="72">
        <v>69.69</v>
      </c>
      <c r="M10" s="31">
        <f t="shared" si="1"/>
        <v>-36.325010761945755</v>
      </c>
      <c r="N10" s="109">
        <f t="shared" si="2"/>
        <v>82.226802220464862</v>
      </c>
    </row>
    <row r="11" spans="1:14">
      <c r="A11" s="256"/>
      <c r="B11" s="198" t="s">
        <v>23</v>
      </c>
      <c r="C11" s="71">
        <v>2.0957669999999986</v>
      </c>
      <c r="D11" s="71">
        <v>30.103878999999999</v>
      </c>
      <c r="E11" s="71">
        <v>35.93</v>
      </c>
      <c r="F11" s="31">
        <f t="shared" si="0"/>
        <v>-16.215198998051768</v>
      </c>
      <c r="G11" s="75">
        <v>583</v>
      </c>
      <c r="H11" s="75">
        <v>4405.1400000000003</v>
      </c>
      <c r="I11" s="75">
        <v>7</v>
      </c>
      <c r="J11" s="72">
        <v>0</v>
      </c>
      <c r="K11" s="72">
        <v>13.571355000000001</v>
      </c>
      <c r="L11" s="72">
        <v>3.11</v>
      </c>
      <c r="M11" s="31">
        <f t="shared" si="1"/>
        <v>336.37797427652737</v>
      </c>
      <c r="N11" s="109">
        <f t="shared" si="2"/>
        <v>58.393313546124226</v>
      </c>
    </row>
    <row r="12" spans="1:14">
      <c r="A12" s="256"/>
      <c r="B12" s="198" t="s">
        <v>24</v>
      </c>
      <c r="C12" s="71">
        <v>119.92705899999987</v>
      </c>
      <c r="D12" s="71">
        <v>1366.471824</v>
      </c>
      <c r="E12" s="71">
        <v>1195.08</v>
      </c>
      <c r="F12" s="31">
        <f t="shared" si="0"/>
        <v>14.341451953007333</v>
      </c>
      <c r="G12" s="75">
        <v>1578</v>
      </c>
      <c r="H12" s="75">
        <v>1199612.77</v>
      </c>
      <c r="I12" s="75">
        <v>199</v>
      </c>
      <c r="J12" s="72">
        <v>85.730811000000017</v>
      </c>
      <c r="K12" s="72">
        <v>432.89895300000001</v>
      </c>
      <c r="L12" s="72">
        <v>1034.6300000000001</v>
      </c>
      <c r="M12" s="31">
        <f t="shared" si="1"/>
        <v>-58.159056570948074</v>
      </c>
      <c r="N12" s="109">
        <f t="shared" si="2"/>
        <v>51.465169892729222</v>
      </c>
    </row>
    <row r="13" spans="1:14">
      <c r="A13" s="256"/>
      <c r="B13" s="198" t="s">
        <v>25</v>
      </c>
      <c r="C13" s="71">
        <v>5.7119999999995343</v>
      </c>
      <c r="D13" s="71">
        <v>4137.4187439999996</v>
      </c>
      <c r="E13" s="71">
        <v>3378.71</v>
      </c>
      <c r="F13" s="31">
        <f t="shared" si="0"/>
        <v>22.455574583198899</v>
      </c>
      <c r="G13" s="75">
        <v>1437</v>
      </c>
      <c r="H13" s="75">
        <v>71797.67</v>
      </c>
      <c r="I13" s="75">
        <v>365</v>
      </c>
      <c r="J13" s="72">
        <v>3.6349999999999909</v>
      </c>
      <c r="K13" s="72">
        <v>1943.0415889999999</v>
      </c>
      <c r="L13" s="72">
        <v>1603.44</v>
      </c>
      <c r="M13" s="31">
        <f t="shared" si="1"/>
        <v>21.179563251509247</v>
      </c>
      <c r="N13" s="109">
        <f t="shared" si="2"/>
        <v>52.913085893061407</v>
      </c>
    </row>
    <row r="14" spans="1:14">
      <c r="A14" s="256"/>
      <c r="B14" s="198" t="s">
        <v>26</v>
      </c>
      <c r="C14" s="71">
        <v>79.214711000000079</v>
      </c>
      <c r="D14" s="71">
        <v>684.24152300000003</v>
      </c>
      <c r="E14" s="71">
        <v>999.19</v>
      </c>
      <c r="F14" s="31">
        <f t="shared" si="0"/>
        <v>-31.520379207157802</v>
      </c>
      <c r="G14" s="75">
        <v>57168</v>
      </c>
      <c r="H14" s="75">
        <v>6226988.0700000003</v>
      </c>
      <c r="I14" s="75">
        <v>1219</v>
      </c>
      <c r="J14" s="72">
        <v>37.058995999999979</v>
      </c>
      <c r="K14" s="72">
        <v>328.235365</v>
      </c>
      <c r="L14" s="72">
        <v>193.64</v>
      </c>
      <c r="M14" s="31">
        <f t="shared" si="1"/>
        <v>69.508038111960346</v>
      </c>
      <c r="N14" s="109">
        <f t="shared" si="2"/>
        <v>45.147069947958038</v>
      </c>
    </row>
    <row r="15" spans="1:14">
      <c r="A15" s="256"/>
      <c r="B15" s="198" t="s">
        <v>27</v>
      </c>
      <c r="C15" s="71">
        <v>28.779999999999973</v>
      </c>
      <c r="D15" s="71">
        <v>235.14</v>
      </c>
      <c r="E15" s="71">
        <v>189.61</v>
      </c>
      <c r="F15" s="31">
        <f t="shared" si="0"/>
        <v>24.012446600917656</v>
      </c>
      <c r="G15" s="75">
        <v>117</v>
      </c>
      <c r="H15" s="75">
        <v>86312.21</v>
      </c>
      <c r="I15" s="75">
        <v>0</v>
      </c>
      <c r="J15" s="72"/>
      <c r="K15" s="87"/>
      <c r="L15" s="72"/>
      <c r="M15" s="31"/>
      <c r="N15" s="109">
        <f t="shared" si="2"/>
        <v>75.688801651881548</v>
      </c>
    </row>
    <row r="16" spans="1:14">
      <c r="A16" s="256"/>
      <c r="B16" s="14" t="s">
        <v>28</v>
      </c>
      <c r="C16" s="71">
        <v>6.2264150000000029</v>
      </c>
      <c r="D16" s="71">
        <v>172.288343</v>
      </c>
      <c r="E16" s="71">
        <v>112.8</v>
      </c>
      <c r="F16" s="31">
        <f t="shared" si="0"/>
        <v>52.737892730496462</v>
      </c>
      <c r="G16" s="75">
        <v>51</v>
      </c>
      <c r="H16" s="75">
        <v>36167.379999999997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56"/>
      <c r="B17" s="14" t="s">
        <v>29</v>
      </c>
      <c r="C17" s="71">
        <v>0</v>
      </c>
      <c r="D17" s="71">
        <v>8.5133910000000004</v>
      </c>
      <c r="E17" s="71">
        <v>1.76</v>
      </c>
      <c r="F17" s="31">
        <f t="shared" si="0"/>
        <v>383.71539772727272</v>
      </c>
      <c r="G17" s="75">
        <v>2</v>
      </c>
      <c r="H17" s="75">
        <v>3898.81</v>
      </c>
      <c r="I17" s="75">
        <v>0</v>
      </c>
      <c r="J17" s="72"/>
      <c r="K17" s="72"/>
      <c r="L17" s="72"/>
      <c r="M17" s="31"/>
      <c r="N17" s="109">
        <f t="shared" si="2"/>
        <v>12.40988559931645</v>
      </c>
    </row>
    <row r="18" spans="1:14">
      <c r="A18" s="256"/>
      <c r="B18" s="14" t="s">
        <v>30</v>
      </c>
      <c r="C18" s="71">
        <v>22.553450000000002</v>
      </c>
      <c r="D18" s="71">
        <v>54.339916000000002</v>
      </c>
      <c r="E18" s="71">
        <v>75.05</v>
      </c>
      <c r="F18" s="31">
        <f t="shared" si="0"/>
        <v>-27.595048634243831</v>
      </c>
      <c r="G18" s="75">
        <v>64</v>
      </c>
      <c r="H18" s="75">
        <v>46246.02</v>
      </c>
      <c r="I18" s="75">
        <v>0</v>
      </c>
      <c r="J18" s="72"/>
      <c r="K18" s="72"/>
      <c r="L18" s="72"/>
      <c r="M18" s="31"/>
      <c r="N18" s="109">
        <f t="shared" si="2"/>
        <v>79.004734214083854</v>
      </c>
    </row>
    <row r="19" spans="1:14" ht="14.25" thickBot="1">
      <c r="A19" s="257"/>
      <c r="B19" s="15" t="s">
        <v>31</v>
      </c>
      <c r="C19" s="16">
        <f t="shared" ref="C19:L19" si="3">C7+C9+C10+C11+C12+C13+C14+C15</f>
        <v>1312.5549359999995</v>
      </c>
      <c r="D19" s="16">
        <f t="shared" si="3"/>
        <v>14356.196631999999</v>
      </c>
      <c r="E19" s="16">
        <f t="shared" si="3"/>
        <v>12590.790000000003</v>
      </c>
      <c r="F19" s="16">
        <f t="shared" si="0"/>
        <v>14.021412731051793</v>
      </c>
      <c r="G19" s="16">
        <f t="shared" si="3"/>
        <v>146402</v>
      </c>
      <c r="H19" s="16">
        <f t="shared" si="3"/>
        <v>13850172.49</v>
      </c>
      <c r="I19" s="16">
        <f t="shared" si="3"/>
        <v>8427</v>
      </c>
      <c r="J19" s="16">
        <f t="shared" si="3"/>
        <v>1028.8922470000002</v>
      </c>
      <c r="K19" s="16">
        <f t="shared" si="3"/>
        <v>8027.7534800000012</v>
      </c>
      <c r="L19" s="16">
        <f t="shared" si="3"/>
        <v>6233.06</v>
      </c>
      <c r="M19" s="16">
        <f t="shared" ref="M19:M22" si="4">(K19-L19)/L19*100</f>
        <v>28.793136597433694</v>
      </c>
      <c r="N19" s="110">
        <f t="shared" si="2"/>
        <v>47.307000126370433</v>
      </c>
    </row>
    <row r="20" spans="1:14" ht="15" thickTop="1" thickBot="1">
      <c r="A20" s="258" t="s">
        <v>32</v>
      </c>
      <c r="B20" s="18" t="s">
        <v>19</v>
      </c>
      <c r="C20" s="19">
        <v>264.61964599999999</v>
      </c>
      <c r="D20" s="19">
        <v>1760.409009</v>
      </c>
      <c r="E20" s="19">
        <v>1843.3980770000001</v>
      </c>
      <c r="F20" s="111">
        <f t="shared" si="0"/>
        <v>-4.5019612982920609</v>
      </c>
      <c r="G20" s="20">
        <v>8629</v>
      </c>
      <c r="H20" s="20">
        <v>1016182.363</v>
      </c>
      <c r="I20" s="20">
        <v>1546</v>
      </c>
      <c r="J20" s="19">
        <v>122.234796</v>
      </c>
      <c r="K20" s="20">
        <v>1640.4594010000001</v>
      </c>
      <c r="L20" s="20">
        <v>1064.4753639999999</v>
      </c>
      <c r="M20" s="111">
        <f t="shared" si="4"/>
        <v>54.109663452953363</v>
      </c>
      <c r="N20" s="112">
        <f>D20/D202*100</f>
        <v>10.734862236222247</v>
      </c>
    </row>
    <row r="21" spans="1:14" ht="14.25" thickBot="1">
      <c r="A21" s="242"/>
      <c r="B21" s="198" t="s">
        <v>20</v>
      </c>
      <c r="C21" s="20">
        <v>76.534817000000004</v>
      </c>
      <c r="D21" s="20">
        <v>495.48980399999999</v>
      </c>
      <c r="E21" s="20">
        <v>514.36610800000005</v>
      </c>
      <c r="F21" s="31">
        <f t="shared" si="0"/>
        <v>-3.6698187742960817</v>
      </c>
      <c r="G21" s="20">
        <v>4343</v>
      </c>
      <c r="H21" s="20">
        <v>86780</v>
      </c>
      <c r="I21" s="20">
        <v>869</v>
      </c>
      <c r="J21" s="20">
        <v>48.907328999999898</v>
      </c>
      <c r="K21" s="20">
        <v>562.19478300000003</v>
      </c>
      <c r="L21" s="20">
        <v>263.630854</v>
      </c>
      <c r="M21" s="31">
        <f t="shared" si="4"/>
        <v>113.25075364661225</v>
      </c>
      <c r="N21" s="109">
        <f>D21/D203*100</f>
        <v>9.5452109224213668</v>
      </c>
    </row>
    <row r="22" spans="1:14" ht="14.25" thickBot="1">
      <c r="A22" s="242"/>
      <c r="B22" s="198" t="s">
        <v>21</v>
      </c>
      <c r="C22" s="20">
        <v>3.1846139999999998</v>
      </c>
      <c r="D22" s="20">
        <v>8.8362890000000007</v>
      </c>
      <c r="E22" s="20">
        <v>8.4226589999999995</v>
      </c>
      <c r="F22" s="31">
        <f t="shared" si="0"/>
        <v>4.9109194614195033</v>
      </c>
      <c r="G22" s="20">
        <v>6</v>
      </c>
      <c r="H22" s="20">
        <v>11887.939972</v>
      </c>
      <c r="I22" s="20"/>
      <c r="J22" s="20"/>
      <c r="K22" s="20"/>
      <c r="L22" s="20"/>
      <c r="M22" s="31" t="e">
        <f t="shared" si="4"/>
        <v>#DIV/0!</v>
      </c>
      <c r="N22" s="109">
        <f>D22/D204*100</f>
        <v>0.84199120878631695</v>
      </c>
    </row>
    <row r="23" spans="1:14" ht="14.25" thickBot="1">
      <c r="A23" s="242"/>
      <c r="B23" s="198" t="s">
        <v>22</v>
      </c>
      <c r="C23" s="20">
        <v>6.9557969999999996</v>
      </c>
      <c r="D23" s="20">
        <v>46.853931000000003</v>
      </c>
      <c r="E23" s="20">
        <v>21.277408000000001</v>
      </c>
      <c r="F23" s="31">
        <f t="shared" si="0"/>
        <v>120.20506915128009</v>
      </c>
      <c r="G23" s="20">
        <v>2495</v>
      </c>
      <c r="H23" s="20">
        <v>8940.6</v>
      </c>
      <c r="I23" s="20"/>
      <c r="J23" s="20"/>
      <c r="K23" s="20"/>
      <c r="L23" s="20">
        <v>0.28000000000000003</v>
      </c>
      <c r="M23" s="31"/>
      <c r="N23" s="109">
        <f>D23/D205*100</f>
        <v>8.577880154879173</v>
      </c>
    </row>
    <row r="24" spans="1:14" ht="14.25" thickBot="1">
      <c r="A24" s="242"/>
      <c r="B24" s="198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42"/>
      <c r="B25" s="198" t="s">
        <v>24</v>
      </c>
      <c r="C25" s="21">
        <v>1.0449980000000001</v>
      </c>
      <c r="D25" s="21">
        <v>9.968496</v>
      </c>
      <c r="E25" s="20">
        <v>2.3955709999999999</v>
      </c>
      <c r="F25" s="31">
        <f>(D25-E25)/E25*100</f>
        <v>316.12191832343939</v>
      </c>
      <c r="G25" s="20">
        <v>1076</v>
      </c>
      <c r="H25" s="20">
        <v>10007.1</v>
      </c>
      <c r="I25" s="20">
        <v>1</v>
      </c>
      <c r="J25" s="21"/>
      <c r="K25" s="20"/>
      <c r="L25" s="20">
        <v>22.066537</v>
      </c>
      <c r="M25" s="31">
        <f>(K25-L25)/L25*100</f>
        <v>-100</v>
      </c>
      <c r="N25" s="109">
        <f>D25/D207*100</f>
        <v>0.37544157969772507</v>
      </c>
    </row>
    <row r="26" spans="1:14" ht="14.25" thickBot="1">
      <c r="A26" s="242"/>
      <c r="B26" s="198" t="s">
        <v>25</v>
      </c>
      <c r="C26" s="22"/>
      <c r="D26" s="22">
        <v>9.6867400000000004</v>
      </c>
      <c r="E26" s="22">
        <v>7.2074199999999999</v>
      </c>
      <c r="F26" s="31"/>
      <c r="G26" s="22">
        <v>5</v>
      </c>
      <c r="H26" s="22">
        <v>484.33699999999999</v>
      </c>
      <c r="I26" s="22"/>
      <c r="J26" s="22"/>
      <c r="K26" s="22"/>
      <c r="L26" s="22"/>
      <c r="M26" s="31"/>
      <c r="N26" s="109"/>
    </row>
    <row r="27" spans="1:14" ht="14.25" thickBot="1">
      <c r="A27" s="242"/>
      <c r="B27" s="198" t="s">
        <v>26</v>
      </c>
      <c r="C27" s="20">
        <v>7.24</v>
      </c>
      <c r="D27" s="20">
        <v>50.1</v>
      </c>
      <c r="E27" s="20">
        <v>58.86</v>
      </c>
      <c r="F27" s="31">
        <f>(D27-E27)/E27*100</f>
        <v>-14.882772680937814</v>
      </c>
      <c r="G27" s="20">
        <v>16068</v>
      </c>
      <c r="H27" s="20">
        <v>1773019.7</v>
      </c>
      <c r="I27" s="20">
        <v>33</v>
      </c>
      <c r="J27" s="20">
        <v>0.44547599999999898</v>
      </c>
      <c r="K27" s="20">
        <v>32.862268</v>
      </c>
      <c r="L27" s="20">
        <v>18.272703</v>
      </c>
      <c r="M27" s="31">
        <f>(K27-L27)/L27*100</f>
        <v>79.843496608027834</v>
      </c>
      <c r="N27" s="109">
        <f>D27/D209*100</f>
        <v>3.3056576199522723</v>
      </c>
    </row>
    <row r="28" spans="1:14" ht="14.25" thickBot="1">
      <c r="A28" s="242"/>
      <c r="B28" s="198" t="s">
        <v>27</v>
      </c>
      <c r="C28" s="20"/>
      <c r="D28" s="20">
        <v>15.050095000000001</v>
      </c>
      <c r="E28" s="20">
        <v>2.208396</v>
      </c>
      <c r="F28" s="31"/>
      <c r="G28" s="20">
        <v>4</v>
      </c>
      <c r="H28" s="20">
        <v>5522.4310880000003</v>
      </c>
      <c r="I28" s="20"/>
      <c r="J28" s="20"/>
      <c r="K28" s="20"/>
      <c r="L28" s="20"/>
      <c r="M28" s="31"/>
      <c r="N28" s="109"/>
    </row>
    <row r="29" spans="1:14" ht="14.25" thickBot="1">
      <c r="A29" s="242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42"/>
      <c r="B30" s="14" t="s">
        <v>29</v>
      </c>
      <c r="C30" s="40"/>
      <c r="D30" s="40">
        <v>15.050095000000001</v>
      </c>
      <c r="E30" s="40">
        <v>2.208396</v>
      </c>
      <c r="F30" s="31"/>
      <c r="G30" s="40">
        <v>4</v>
      </c>
      <c r="H30" s="40">
        <v>5522.4310880000003</v>
      </c>
      <c r="I30" s="40"/>
      <c r="J30" s="40"/>
      <c r="K30" s="40"/>
      <c r="L30" s="40"/>
      <c r="M30" s="31"/>
      <c r="N30" s="109"/>
    </row>
    <row r="31" spans="1:14" ht="14.25" thickBot="1">
      <c r="A31" s="242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43"/>
      <c r="B32" s="15" t="s">
        <v>31</v>
      </c>
      <c r="C32" s="16">
        <f t="shared" ref="C32:L32" si="5">C20+C22+C23+C24+C25+C26+C27+C28</f>
        <v>283.04505500000005</v>
      </c>
      <c r="D32" s="16">
        <f t="shared" si="5"/>
        <v>1900.9045600000002</v>
      </c>
      <c r="E32" s="16">
        <f t="shared" si="5"/>
        <v>1943.7695309999999</v>
      </c>
      <c r="F32" s="16">
        <f t="shared" ref="F32:F38" si="6">(D32-E32)/E32*100</f>
        <v>-2.205249661360174</v>
      </c>
      <c r="G32" s="16">
        <f t="shared" si="5"/>
        <v>28283</v>
      </c>
      <c r="H32" s="16">
        <f t="shared" si="5"/>
        <v>2826044.4710599999</v>
      </c>
      <c r="I32" s="16">
        <f t="shared" si="5"/>
        <v>1580</v>
      </c>
      <c r="J32" s="16">
        <f t="shared" si="5"/>
        <v>122.680272</v>
      </c>
      <c r="K32" s="16">
        <f t="shared" si="5"/>
        <v>1673.3216690000002</v>
      </c>
      <c r="L32" s="16">
        <f t="shared" si="5"/>
        <v>1105.0946039999999</v>
      </c>
      <c r="M32" s="16">
        <f t="shared" ref="M32:M38" si="7">(K32-L32)/L32*100</f>
        <v>51.418861601825384</v>
      </c>
      <c r="N32" s="110">
        <f>D32/D214*100</f>
        <v>6.2639217451015288</v>
      </c>
    </row>
    <row r="33" spans="1:14" ht="15" thickTop="1" thickBot="1">
      <c r="A33" s="244" t="s">
        <v>33</v>
      </c>
      <c r="B33" s="18" t="s">
        <v>19</v>
      </c>
      <c r="C33" s="105">
        <v>443.67031199999974</v>
      </c>
      <c r="D33" s="105">
        <v>3276.1434319999998</v>
      </c>
      <c r="E33" s="91">
        <v>2889.2646930000001</v>
      </c>
      <c r="F33" s="111">
        <f t="shared" si="6"/>
        <v>13.390214470045434</v>
      </c>
      <c r="G33" s="72">
        <v>21063</v>
      </c>
      <c r="H33" s="72">
        <v>4254368.4736579992</v>
      </c>
      <c r="I33" s="72">
        <v>1607</v>
      </c>
      <c r="J33" s="72">
        <v>302</v>
      </c>
      <c r="K33" s="72">
        <v>1534</v>
      </c>
      <c r="L33" s="72">
        <v>1674.7</v>
      </c>
      <c r="M33" s="111">
        <f t="shared" si="7"/>
        <v>-8.4015047471188886</v>
      </c>
      <c r="N33" s="112">
        <f t="shared" ref="N33:N38" si="8">D33/D202*100</f>
        <v>19.977714399792841</v>
      </c>
    </row>
    <row r="34" spans="1:14" ht="14.25" thickBot="1">
      <c r="A34" s="242"/>
      <c r="B34" s="198" t="s">
        <v>20</v>
      </c>
      <c r="C34" s="105">
        <v>138.06971899999974</v>
      </c>
      <c r="D34" s="105">
        <v>969.09422199999983</v>
      </c>
      <c r="E34" s="91">
        <v>882.27554199999997</v>
      </c>
      <c r="F34" s="31">
        <f t="shared" si="6"/>
        <v>9.8403135831232031</v>
      </c>
      <c r="G34" s="72">
        <v>10289</v>
      </c>
      <c r="H34" s="72">
        <v>205780</v>
      </c>
      <c r="I34" s="72">
        <v>917</v>
      </c>
      <c r="J34" s="72">
        <v>95.8</v>
      </c>
      <c r="K34" s="72">
        <v>535</v>
      </c>
      <c r="L34" s="72">
        <v>444.3</v>
      </c>
      <c r="M34" s="31">
        <f t="shared" si="7"/>
        <v>20.414134593742965</v>
      </c>
      <c r="N34" s="109">
        <f t="shared" si="8"/>
        <v>18.668817557928669</v>
      </c>
    </row>
    <row r="35" spans="1:14" ht="14.25" thickBot="1">
      <c r="A35" s="242"/>
      <c r="B35" s="198" t="s">
        <v>21</v>
      </c>
      <c r="C35" s="105">
        <v>11.890028999999998</v>
      </c>
      <c r="D35" s="105">
        <v>177.53266100000002</v>
      </c>
      <c r="E35" s="91">
        <v>167.49346800000001</v>
      </c>
      <c r="F35" s="31">
        <f t="shared" si="6"/>
        <v>5.9937817992997866</v>
      </c>
      <c r="G35" s="72">
        <v>1522</v>
      </c>
      <c r="H35" s="72">
        <v>394025.92637099978</v>
      </c>
      <c r="I35" s="72">
        <v>4</v>
      </c>
      <c r="J35" s="72">
        <v>2</v>
      </c>
      <c r="K35" s="72">
        <v>3</v>
      </c>
      <c r="L35" s="72">
        <v>3</v>
      </c>
      <c r="M35" s="31">
        <f t="shared" si="7"/>
        <v>0</v>
      </c>
      <c r="N35" s="109">
        <f t="shared" si="8"/>
        <v>16.916710152241674</v>
      </c>
    </row>
    <row r="36" spans="1:14" ht="14.25" thickBot="1">
      <c r="A36" s="242"/>
      <c r="B36" s="198" t="s">
        <v>22</v>
      </c>
      <c r="C36" s="105">
        <v>1.3459489999999974</v>
      </c>
      <c r="D36" s="105">
        <v>22.793563999999996</v>
      </c>
      <c r="E36" s="91">
        <v>7.5679110000000005</v>
      </c>
      <c r="F36" s="31">
        <f t="shared" si="6"/>
        <v>201.18699863145847</v>
      </c>
      <c r="G36" s="72">
        <v>713</v>
      </c>
      <c r="H36" s="72">
        <v>127661.66999999972</v>
      </c>
      <c r="I36" s="72">
        <v>12</v>
      </c>
      <c r="J36" s="72">
        <v>2</v>
      </c>
      <c r="K36" s="72">
        <v>4</v>
      </c>
      <c r="L36" s="72">
        <v>15</v>
      </c>
      <c r="M36" s="31">
        <f t="shared" si="7"/>
        <v>-73.333333333333329</v>
      </c>
      <c r="N36" s="109">
        <f t="shared" si="8"/>
        <v>4.1729787900735218</v>
      </c>
    </row>
    <row r="37" spans="1:14" ht="14.25" thickBot="1">
      <c r="A37" s="242"/>
      <c r="B37" s="198" t="s">
        <v>23</v>
      </c>
      <c r="C37" s="105">
        <v>3.0662000000000078E-2</v>
      </c>
      <c r="D37" s="105">
        <v>0.33962800000000004</v>
      </c>
      <c r="E37" s="91">
        <v>6.3312530000000002</v>
      </c>
      <c r="F37" s="31">
        <f t="shared" si="6"/>
        <v>-94.63569059710612</v>
      </c>
      <c r="G37" s="72">
        <v>19</v>
      </c>
      <c r="H37" s="72">
        <v>309.50404100000003</v>
      </c>
      <c r="I37" s="72">
        <v>1</v>
      </c>
      <c r="J37" s="72">
        <v>1</v>
      </c>
      <c r="K37" s="72">
        <v>1</v>
      </c>
      <c r="L37" s="72">
        <v>44</v>
      </c>
      <c r="M37" s="31">
        <f t="shared" si="7"/>
        <v>-97.727272727272734</v>
      </c>
      <c r="N37" s="109">
        <f t="shared" si="8"/>
        <v>0.65878567652504449</v>
      </c>
    </row>
    <row r="38" spans="1:14" ht="14.25" thickBot="1">
      <c r="A38" s="242"/>
      <c r="B38" s="198" t="s">
        <v>24</v>
      </c>
      <c r="C38" s="105">
        <v>20.186671000000047</v>
      </c>
      <c r="D38" s="105">
        <v>534.10498300000006</v>
      </c>
      <c r="E38" s="91">
        <v>410.85817300000002</v>
      </c>
      <c r="F38" s="31">
        <f t="shared" si="6"/>
        <v>29.997409836118809</v>
      </c>
      <c r="G38" s="72">
        <v>497</v>
      </c>
      <c r="H38" s="72">
        <v>368076.69999999984</v>
      </c>
      <c r="I38" s="72">
        <v>33</v>
      </c>
      <c r="J38" s="72">
        <v>5.3789720000000001</v>
      </c>
      <c r="K38" s="72">
        <v>58.105505000000001</v>
      </c>
      <c r="L38" s="72">
        <v>329</v>
      </c>
      <c r="M38" s="31">
        <f t="shared" si="7"/>
        <v>-82.338752279635258</v>
      </c>
      <c r="N38" s="109">
        <f t="shared" si="8"/>
        <v>20.115894969707227</v>
      </c>
    </row>
    <row r="39" spans="1:14" ht="14.25" thickBot="1">
      <c r="A39" s="242"/>
      <c r="B39" s="198" t="s">
        <v>25</v>
      </c>
      <c r="C39" s="105">
        <v>0</v>
      </c>
      <c r="D39" s="105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42"/>
      <c r="B40" s="198" t="s">
        <v>26</v>
      </c>
      <c r="C40" s="105">
        <v>65.596986000000015</v>
      </c>
      <c r="D40" s="105">
        <v>309.10501500000021</v>
      </c>
      <c r="E40" s="91">
        <v>288.77118799999994</v>
      </c>
      <c r="F40" s="31">
        <f>(D40-E40)/E40*100</f>
        <v>7.0415013148750401</v>
      </c>
      <c r="G40" s="72">
        <v>9521</v>
      </c>
      <c r="H40" s="72">
        <v>7686888.4016998084</v>
      </c>
      <c r="I40" s="74">
        <v>4</v>
      </c>
      <c r="J40" s="72">
        <v>30.1</v>
      </c>
      <c r="K40" s="74">
        <v>30.1</v>
      </c>
      <c r="L40" s="72">
        <v>15.5</v>
      </c>
      <c r="M40" s="31">
        <f>(K40-L40)/L40*100</f>
        <v>94.193548387096783</v>
      </c>
      <c r="N40" s="109">
        <f>D40/D209*100</f>
        <v>20.395116730543155</v>
      </c>
    </row>
    <row r="41" spans="1:14" ht="14.25" thickBot="1">
      <c r="A41" s="242"/>
      <c r="B41" s="198" t="s">
        <v>27</v>
      </c>
      <c r="C41" s="105">
        <v>0</v>
      </c>
      <c r="D41" s="105"/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42"/>
      <c r="B42" s="14" t="s">
        <v>28</v>
      </c>
      <c r="C42" s="105">
        <v>0</v>
      </c>
      <c r="D42" s="105"/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42"/>
      <c r="B43" s="14" t="s">
        <v>29</v>
      </c>
      <c r="C43" s="105">
        <v>0</v>
      </c>
      <c r="D43" s="105"/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42"/>
      <c r="B44" s="14" t="s">
        <v>30</v>
      </c>
      <c r="C44" s="105">
        <v>0</v>
      </c>
      <c r="D44" s="105"/>
      <c r="E44" s="91">
        <v>0</v>
      </c>
      <c r="F44" s="31"/>
      <c r="G44" s="72">
        <v>19</v>
      </c>
      <c r="H44" s="72">
        <v>309.50404100000003</v>
      </c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43"/>
      <c r="B45" s="15" t="s">
        <v>31</v>
      </c>
      <c r="C45" s="16">
        <f t="shared" ref="C45:L45" si="9">C33+C35+C36+C37+C38+C39+C40+C41</f>
        <v>542.72060899999985</v>
      </c>
      <c r="D45" s="16">
        <f t="shared" si="9"/>
        <v>4320.0192830000005</v>
      </c>
      <c r="E45" s="16">
        <f t="shared" si="9"/>
        <v>3770.2866860000004</v>
      </c>
      <c r="F45" s="16">
        <f>(D45-E45)/E45*100</f>
        <v>14.58065772667347</v>
      </c>
      <c r="G45" s="16">
        <f t="shared" si="9"/>
        <v>33335</v>
      </c>
      <c r="H45" s="16">
        <f t="shared" si="9"/>
        <v>12831330.675769808</v>
      </c>
      <c r="I45" s="16">
        <f t="shared" si="9"/>
        <v>1661</v>
      </c>
      <c r="J45" s="16">
        <f t="shared" si="9"/>
        <v>342.478972</v>
      </c>
      <c r="K45" s="16">
        <f t="shared" si="9"/>
        <v>1630.2055049999999</v>
      </c>
      <c r="L45" s="16">
        <f t="shared" si="9"/>
        <v>2081.1999999999998</v>
      </c>
      <c r="M45" s="16">
        <f t="shared" ref="M45:M49" si="10">(K45-L45)/L45*100</f>
        <v>-21.669925763982313</v>
      </c>
      <c r="N45" s="110">
        <f>D45/D214*100</f>
        <v>14.235466259306367</v>
      </c>
    </row>
    <row r="46" spans="1:14" ht="14.25" thickTop="1">
      <c r="A46" s="244" t="s">
        <v>34</v>
      </c>
      <c r="B46" s="18" t="s">
        <v>19</v>
      </c>
      <c r="C46" s="121">
        <v>169.493865</v>
      </c>
      <c r="D46" s="121">
        <v>1186.041575</v>
      </c>
      <c r="E46" s="121">
        <v>1129.8226460000001</v>
      </c>
      <c r="F46" s="111">
        <f>(D46-E46)/E46*100</f>
        <v>4.9759074310500129</v>
      </c>
      <c r="G46" s="122">
        <v>7977</v>
      </c>
      <c r="H46" s="122">
        <v>793911.79286399996</v>
      </c>
      <c r="I46" s="122">
        <v>311</v>
      </c>
      <c r="J46" s="122">
        <v>98.256179000000003</v>
      </c>
      <c r="K46" s="122">
        <v>828.74295900000004</v>
      </c>
      <c r="L46" s="122">
        <v>845.44849999999997</v>
      </c>
      <c r="M46" s="111">
        <f t="shared" si="10"/>
        <v>-1.975938333322482</v>
      </c>
      <c r="N46" s="112">
        <f>D46/D202*100</f>
        <v>7.2324061334413754</v>
      </c>
    </row>
    <row r="47" spans="1:14">
      <c r="A47" s="258"/>
      <c r="B47" s="198" t="s">
        <v>20</v>
      </c>
      <c r="C47" s="122">
        <v>58.690230999999997</v>
      </c>
      <c r="D47" s="122">
        <v>395.16735</v>
      </c>
      <c r="E47" s="122">
        <v>394.13350400000002</v>
      </c>
      <c r="F47" s="31">
        <f>(D47-E47)/E47*100</f>
        <v>0.26230858059709194</v>
      </c>
      <c r="G47" s="122">
        <v>4080</v>
      </c>
      <c r="H47" s="122">
        <v>81420</v>
      </c>
      <c r="I47" s="122">
        <v>140</v>
      </c>
      <c r="J47" s="122">
        <v>58.942169999999997</v>
      </c>
      <c r="K47" s="122">
        <v>334.293745</v>
      </c>
      <c r="L47" s="122">
        <v>245.12880000000001</v>
      </c>
      <c r="M47" s="31">
        <f t="shared" si="10"/>
        <v>36.374732385586675</v>
      </c>
      <c r="N47" s="109">
        <f>D47/D203*100</f>
        <v>7.6125798653251548</v>
      </c>
    </row>
    <row r="48" spans="1:14">
      <c r="A48" s="258"/>
      <c r="B48" s="198" t="s">
        <v>21</v>
      </c>
      <c r="C48" s="122">
        <v>3.8639000000000001</v>
      </c>
      <c r="D48" s="122">
        <v>63.739806999999999</v>
      </c>
      <c r="E48" s="122">
        <v>43.734127999999998</v>
      </c>
      <c r="F48" s="31">
        <f>(D48-E48)/E48*100</f>
        <v>45.743861635928809</v>
      </c>
      <c r="G48" s="122">
        <v>81</v>
      </c>
      <c r="H48" s="122">
        <v>41150.144840000001</v>
      </c>
      <c r="I48" s="122">
        <v>2</v>
      </c>
      <c r="J48" s="122">
        <v>0</v>
      </c>
      <c r="K48" s="122">
        <v>26.437570000000001</v>
      </c>
      <c r="L48" s="122">
        <v>0.63100000000000001</v>
      </c>
      <c r="M48" s="31">
        <f t="shared" si="10"/>
        <v>4089.7892234548335</v>
      </c>
      <c r="N48" s="109">
        <f>D48/D204*100</f>
        <v>6.0736308130864138</v>
      </c>
    </row>
    <row r="49" spans="1:14">
      <c r="A49" s="258"/>
      <c r="B49" s="198" t="s">
        <v>22</v>
      </c>
      <c r="C49" s="122">
        <v>1.4241509999999999</v>
      </c>
      <c r="D49" s="122">
        <v>2.6138710000000001</v>
      </c>
      <c r="E49" s="122">
        <v>3.4911400000000001</v>
      </c>
      <c r="F49" s="31">
        <f>(D49-E49)/E49*100</f>
        <v>-25.128439420934139</v>
      </c>
      <c r="G49" s="122">
        <v>91</v>
      </c>
      <c r="H49" s="122">
        <v>33618.800000000003</v>
      </c>
      <c r="I49" s="122">
        <v>1</v>
      </c>
      <c r="J49" s="122">
        <v>0</v>
      </c>
      <c r="K49" s="122">
        <v>0.48</v>
      </c>
      <c r="L49" s="122">
        <v>1.4673</v>
      </c>
      <c r="M49" s="31">
        <f t="shared" si="10"/>
        <v>-67.286853404211826</v>
      </c>
      <c r="N49" s="109">
        <f>D49/D205*100</f>
        <v>0.47853983005853185</v>
      </c>
    </row>
    <row r="50" spans="1:14">
      <c r="A50" s="258"/>
      <c r="B50" s="198" t="s">
        <v>23</v>
      </c>
      <c r="C50" s="122">
        <v>0</v>
      </c>
      <c r="D50" s="122">
        <v>0.14151</v>
      </c>
      <c r="E50" s="122">
        <v>4.2452999999999998E-2</v>
      </c>
      <c r="F50" s="31"/>
      <c r="G50" s="122">
        <v>30</v>
      </c>
      <c r="H50" s="122">
        <v>15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/>
    </row>
    <row r="51" spans="1:14">
      <c r="A51" s="258"/>
      <c r="B51" s="198" t="s">
        <v>24</v>
      </c>
      <c r="C51" s="122">
        <v>67.170923999999999</v>
      </c>
      <c r="D51" s="122">
        <v>285.77156400000001</v>
      </c>
      <c r="E51" s="122">
        <v>82.382864999999995</v>
      </c>
      <c r="F51" s="31">
        <f>(D51-E51)/E51*100</f>
        <v>246.8822843196823</v>
      </c>
      <c r="G51" s="122">
        <v>612</v>
      </c>
      <c r="H51" s="122">
        <v>185249.12312400001</v>
      </c>
      <c r="I51" s="122">
        <v>25</v>
      </c>
      <c r="J51" s="122">
        <v>1.3668</v>
      </c>
      <c r="K51" s="122">
        <v>39.644222999999997</v>
      </c>
      <c r="L51" s="122">
        <v>14.8278</v>
      </c>
      <c r="M51" s="31">
        <f>(K51-L51)/L51*100</f>
        <v>167.3641605632663</v>
      </c>
      <c r="N51" s="109">
        <f>D51/D207*100</f>
        <v>10.762960372442297</v>
      </c>
    </row>
    <row r="52" spans="1:14">
      <c r="A52" s="258"/>
      <c r="B52" s="198" t="s">
        <v>25</v>
      </c>
      <c r="C52" s="124">
        <v>350.72824200000002</v>
      </c>
      <c r="D52" s="124">
        <v>2145.3412499999999</v>
      </c>
      <c r="E52" s="124">
        <v>1826.114898</v>
      </c>
      <c r="F52" s="31">
        <f>(D52-E52)/E52*100</f>
        <v>17.481175601251785</v>
      </c>
      <c r="G52" s="124">
        <v>804</v>
      </c>
      <c r="H52" s="124">
        <v>53359.156558000002</v>
      </c>
      <c r="I52" s="124">
        <v>625</v>
      </c>
      <c r="J52" s="124">
        <v>122.685669</v>
      </c>
      <c r="K52" s="124">
        <v>504.83599299999997</v>
      </c>
      <c r="L52" s="124">
        <v>111.67</v>
      </c>
      <c r="M52" s="31">
        <f t="shared" ref="M52:M54" si="11">(K52-L52)/L52*100</f>
        <v>352.07843915107009</v>
      </c>
      <c r="N52" s="109">
        <f>D52/D208*100</f>
        <v>27.436581321578146</v>
      </c>
    </row>
    <row r="53" spans="1:14">
      <c r="A53" s="258"/>
      <c r="B53" s="198" t="s">
        <v>26</v>
      </c>
      <c r="C53" s="122">
        <v>8.8247729999999898</v>
      </c>
      <c r="D53" s="122">
        <v>96.553280000000001</v>
      </c>
      <c r="E53" s="122">
        <v>63.989331</v>
      </c>
      <c r="F53" s="31">
        <f>(D53-E53)/E53*100</f>
        <v>50.889653776814768</v>
      </c>
      <c r="G53" s="122">
        <v>1407</v>
      </c>
      <c r="H53" s="122">
        <v>349066.78</v>
      </c>
      <c r="I53" s="122">
        <v>8</v>
      </c>
      <c r="J53" s="122">
        <v>23.635000000000002</v>
      </c>
      <c r="K53" s="122">
        <v>43.808805</v>
      </c>
      <c r="L53" s="122">
        <v>76.197100000000006</v>
      </c>
      <c r="M53" s="31">
        <f t="shared" si="11"/>
        <v>-42.505941827182404</v>
      </c>
      <c r="N53" s="109">
        <f>D53/D209*100</f>
        <v>6.3707003146384293</v>
      </c>
    </row>
    <row r="54" spans="1:14">
      <c r="A54" s="258"/>
      <c r="B54" s="198" t="s">
        <v>27</v>
      </c>
      <c r="C54" s="122">
        <v>0.48867899999999997</v>
      </c>
      <c r="D54" s="122">
        <v>22.565232000000002</v>
      </c>
      <c r="E54" s="122">
        <v>44.794240000000002</v>
      </c>
      <c r="F54" s="31">
        <f>(D54-E54)/E54*100</f>
        <v>-49.624701747367517</v>
      </c>
      <c r="G54" s="122" t="s">
        <v>136</v>
      </c>
      <c r="H54" s="122">
        <v>5320.6415619999998</v>
      </c>
      <c r="I54" s="122">
        <v>2</v>
      </c>
      <c r="J54" s="122">
        <v>0.89800000000000002</v>
      </c>
      <c r="K54" s="122">
        <v>1.048</v>
      </c>
      <c r="L54" s="122">
        <v>2.7</v>
      </c>
      <c r="M54" s="31">
        <f t="shared" si="11"/>
        <v>-61.18518518518519</v>
      </c>
      <c r="N54" s="109">
        <f>D54/D210*100</f>
        <v>7.2634828998753536</v>
      </c>
    </row>
    <row r="55" spans="1:14">
      <c r="A55" s="258"/>
      <c r="B55" s="14" t="s">
        <v>28</v>
      </c>
      <c r="C55" s="123">
        <v>0</v>
      </c>
      <c r="D55" s="123">
        <v>0</v>
      </c>
      <c r="E55" s="123">
        <v>0</v>
      </c>
      <c r="F55" s="31"/>
      <c r="G55" s="123" t="s">
        <v>137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31"/>
      <c r="N55" s="109"/>
    </row>
    <row r="56" spans="1:14">
      <c r="A56" s="258"/>
      <c r="B56" s="14" t="s">
        <v>29</v>
      </c>
      <c r="C56" s="123">
        <v>0</v>
      </c>
      <c r="D56" s="123">
        <v>20.273332</v>
      </c>
      <c r="E56" s="123">
        <v>8.9879979999999993</v>
      </c>
      <c r="F56" s="31">
        <f>(D56-E56)/E56*100</f>
        <v>125.56004129061891</v>
      </c>
      <c r="G56" s="123">
        <v>20</v>
      </c>
      <c r="H56" s="123">
        <v>5227.4454100000003</v>
      </c>
      <c r="I56" s="123">
        <v>2</v>
      </c>
      <c r="J56" s="123">
        <v>0.89800000000000002</v>
      </c>
      <c r="K56" s="123">
        <v>1.048</v>
      </c>
      <c r="L56" s="123">
        <v>2.7</v>
      </c>
      <c r="M56" s="31">
        <f>(K56-L56)/L56*100</f>
        <v>-61.18518518518519</v>
      </c>
      <c r="N56" s="109">
        <f>D56/D212*100</f>
        <v>29.552234924598359</v>
      </c>
    </row>
    <row r="57" spans="1:14">
      <c r="A57" s="258"/>
      <c r="B57" s="14" t="s">
        <v>30</v>
      </c>
      <c r="C57" s="123">
        <v>0.48867899999999997</v>
      </c>
      <c r="D57" s="123">
        <v>2.2919</v>
      </c>
      <c r="E57" s="123">
        <v>35.806241999999997</v>
      </c>
      <c r="F57" s="31"/>
      <c r="G57" s="123">
        <v>3</v>
      </c>
      <c r="H57" s="123">
        <v>93.196151999999998</v>
      </c>
      <c r="I57" s="123">
        <v>0</v>
      </c>
      <c r="J57" s="123">
        <v>0</v>
      </c>
      <c r="K57" s="123">
        <v>0</v>
      </c>
      <c r="L57" s="123">
        <v>0</v>
      </c>
      <c r="M57" s="31" t="e">
        <f>(K57-L57)/L57*100</f>
        <v>#DIV/0!</v>
      </c>
      <c r="N57" s="109"/>
    </row>
    <row r="58" spans="1:14" ht="14.25" thickBot="1">
      <c r="A58" s="240"/>
      <c r="B58" s="15" t="s">
        <v>31</v>
      </c>
      <c r="C58" s="16">
        <f t="shared" ref="C58:L58" si="12">C46+C48+C49+C50+C51+C52+C53+C54</f>
        <v>601.99453400000004</v>
      </c>
      <c r="D58" s="16">
        <f t="shared" si="12"/>
        <v>3802.7680889999997</v>
      </c>
      <c r="E58" s="16">
        <f t="shared" si="12"/>
        <v>3194.3717010000005</v>
      </c>
      <c r="F58" s="16">
        <f>(D58-E58)/E58*100</f>
        <v>19.045885856349788</v>
      </c>
      <c r="G58" s="16">
        <f t="shared" si="12"/>
        <v>11025</v>
      </c>
      <c r="H58" s="16">
        <f t="shared" si="12"/>
        <v>1461691.4389479998</v>
      </c>
      <c r="I58" s="16">
        <f t="shared" si="12"/>
        <v>974</v>
      </c>
      <c r="J58" s="16">
        <f t="shared" si="12"/>
        <v>246.84164799999999</v>
      </c>
      <c r="K58" s="16">
        <f t="shared" si="12"/>
        <v>1444.99755</v>
      </c>
      <c r="L58" s="16">
        <f t="shared" si="12"/>
        <v>1052.9417000000001</v>
      </c>
      <c r="M58" s="16">
        <f t="shared" ref="M58:M60" si="13">(K58-L58)/L58*100</f>
        <v>37.234335956112282</v>
      </c>
      <c r="N58" s="110">
        <f>D58/D214*100</f>
        <v>12.531003515644827</v>
      </c>
    </row>
    <row r="59" spans="1:14" ht="15" thickTop="1" thickBot="1">
      <c r="A59" s="242" t="s">
        <v>35</v>
      </c>
      <c r="B59" s="198" t="s">
        <v>19</v>
      </c>
      <c r="C59" s="67">
        <v>17.987658</v>
      </c>
      <c r="D59" s="67">
        <v>99.718855000000005</v>
      </c>
      <c r="E59" s="67">
        <v>93.2</v>
      </c>
      <c r="F59" s="31">
        <f>(D59-E59)/E59*100</f>
        <v>6.9944796137339074</v>
      </c>
      <c r="G59" s="68">
        <v>829</v>
      </c>
      <c r="H59" s="68">
        <v>80035.150806000005</v>
      </c>
      <c r="I59" s="68">
        <v>79</v>
      </c>
      <c r="J59" s="68">
        <v>2.2423000000000002</v>
      </c>
      <c r="K59" s="68">
        <v>52.302466000000003</v>
      </c>
      <c r="L59" s="68">
        <v>6.9937750000000003</v>
      </c>
      <c r="M59" s="31">
        <f t="shared" si="13"/>
        <v>647.84313192803597</v>
      </c>
      <c r="N59" s="109">
        <f>D59/D202*100</f>
        <v>0.60807923914619211</v>
      </c>
    </row>
    <row r="60" spans="1:14" ht="14.25" thickBot="1">
      <c r="A60" s="242"/>
      <c r="B60" s="198" t="s">
        <v>20</v>
      </c>
      <c r="C60" s="68">
        <v>7.082084</v>
      </c>
      <c r="D60" s="68">
        <v>33.352207</v>
      </c>
      <c r="E60" s="68">
        <v>36.418748999999998</v>
      </c>
      <c r="F60" s="31">
        <f>(D60-E60)/E60*100</f>
        <v>-8.4202288222475694</v>
      </c>
      <c r="G60" s="68">
        <v>403</v>
      </c>
      <c r="H60" s="68">
        <v>8060</v>
      </c>
      <c r="I60" s="68">
        <v>41</v>
      </c>
      <c r="J60" s="68">
        <v>0.83199999999999996</v>
      </c>
      <c r="K60" s="68">
        <v>42.966737000000002</v>
      </c>
      <c r="L60" s="68">
        <v>3.127205</v>
      </c>
      <c r="M60" s="31">
        <f t="shared" si="13"/>
        <v>1273.9661135103074</v>
      </c>
      <c r="N60" s="109">
        <f>D60/D203*100</f>
        <v>0.6425033330115878</v>
      </c>
    </row>
    <row r="61" spans="1:14" ht="14.25" thickBot="1">
      <c r="A61" s="242"/>
      <c r="B61" s="198" t="s">
        <v>21</v>
      </c>
      <c r="C61" s="68"/>
      <c r="D61" s="68">
        <v>1.2158690000000001</v>
      </c>
      <c r="E61" s="68">
        <v>1.3</v>
      </c>
      <c r="F61" s="31">
        <f>(D61-E61)/E61*100</f>
        <v>-6.4716153846153812</v>
      </c>
      <c r="G61" s="68">
        <v>1</v>
      </c>
      <c r="H61" s="68">
        <v>546.11080000000004</v>
      </c>
      <c r="I61" s="68">
        <v>1</v>
      </c>
      <c r="J61" s="68"/>
      <c r="K61" s="68">
        <v>0.35025499999999998</v>
      </c>
      <c r="L61" s="68"/>
      <c r="M61" s="31"/>
      <c r="N61" s="109">
        <f>D61/D204*100</f>
        <v>0.11585757426401629</v>
      </c>
    </row>
    <row r="62" spans="1:14" ht="14.25" thickBot="1">
      <c r="A62" s="242"/>
      <c r="B62" s="198" t="s">
        <v>22</v>
      </c>
      <c r="C62" s="68"/>
      <c r="D62" s="68"/>
      <c r="E62" s="68">
        <v>0.5</v>
      </c>
      <c r="F62" s="31"/>
      <c r="G62" s="68"/>
      <c r="H62" s="68"/>
      <c r="I62" s="68"/>
      <c r="J62" s="68"/>
      <c r="K62" s="68"/>
      <c r="L62" s="68"/>
      <c r="M62" s="31"/>
      <c r="N62" s="109"/>
    </row>
    <row r="63" spans="1:14" ht="14.25" thickBot="1">
      <c r="A63" s="242"/>
      <c r="B63" s="198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42"/>
      <c r="B64" s="198" t="s">
        <v>24</v>
      </c>
      <c r="C64" s="68">
        <v>5.2540779999999998</v>
      </c>
      <c r="D64" s="68">
        <v>49.176698999999999</v>
      </c>
      <c r="E64" s="68">
        <v>43.06</v>
      </c>
      <c r="F64" s="31">
        <f>(D64-E64)/E64*100</f>
        <v>14.205060380863904</v>
      </c>
      <c r="G64" s="68">
        <v>20</v>
      </c>
      <c r="H64" s="68">
        <v>58685.09</v>
      </c>
      <c r="I64" s="68">
        <v>2</v>
      </c>
      <c r="J64" s="68"/>
      <c r="K64" s="68">
        <v>0.39040799999999998</v>
      </c>
      <c r="L64" s="68"/>
      <c r="M64" s="31"/>
      <c r="N64" s="109">
        <f>D64/D207*100</f>
        <v>1.8521327145920043</v>
      </c>
    </row>
    <row r="65" spans="1:14" ht="14.25" thickBot="1">
      <c r="A65" s="242"/>
      <c r="B65" s="198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42"/>
      <c r="B66" s="198" t="s">
        <v>26</v>
      </c>
      <c r="C66" s="68">
        <v>4.6730960000000001</v>
      </c>
      <c r="D66" s="70">
        <v>34.458722000000002</v>
      </c>
      <c r="E66" s="68">
        <v>20.035437999999999</v>
      </c>
      <c r="F66" s="31">
        <f>(D66-E66)/E66*100</f>
        <v>71.988862933767678</v>
      </c>
      <c r="G66" s="68">
        <v>151</v>
      </c>
      <c r="H66" s="68">
        <v>72376.679999999993</v>
      </c>
      <c r="I66" s="68">
        <v>16</v>
      </c>
      <c r="J66" s="68">
        <v>3.9898999999999997E-2</v>
      </c>
      <c r="K66" s="68">
        <v>5.1840029999999997</v>
      </c>
      <c r="L66" s="68">
        <v>1.872538</v>
      </c>
      <c r="M66" s="31">
        <f>(K66-L66)/L66*100</f>
        <v>176.84367420047013</v>
      </c>
      <c r="N66" s="109">
        <f>D66/D209*100</f>
        <v>2.2736274840941517</v>
      </c>
    </row>
    <row r="67" spans="1:14" ht="14.25" thickBot="1">
      <c r="A67" s="242"/>
      <c r="B67" s="198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42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42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42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43"/>
      <c r="B71" s="15" t="s">
        <v>31</v>
      </c>
      <c r="C71" s="16">
        <f t="shared" ref="C71:L71" si="14">C59+C61+C62+C63+C64+C65+C66+C67</f>
        <v>27.914832000000001</v>
      </c>
      <c r="D71" s="16">
        <f t="shared" si="14"/>
        <v>184.570145</v>
      </c>
      <c r="E71" s="16">
        <f t="shared" si="14"/>
        <v>158.095438</v>
      </c>
      <c r="F71" s="16">
        <f t="shared" ref="F71:F77" si="15">(D71-E71)/E71*100</f>
        <v>16.746028433786936</v>
      </c>
      <c r="G71" s="16">
        <f t="shared" si="14"/>
        <v>1001</v>
      </c>
      <c r="H71" s="16">
        <f t="shared" si="14"/>
        <v>211643.03160599997</v>
      </c>
      <c r="I71" s="16">
        <f t="shared" si="14"/>
        <v>98</v>
      </c>
      <c r="J71" s="16">
        <f t="shared" si="14"/>
        <v>2.2821990000000003</v>
      </c>
      <c r="K71" s="16">
        <f t="shared" si="14"/>
        <v>58.227131999999997</v>
      </c>
      <c r="L71" s="16">
        <f t="shared" si="14"/>
        <v>8.8663129999999999</v>
      </c>
      <c r="M71" s="16">
        <f t="shared" ref="M71:M74" si="16">(K71-L71)/L71*100</f>
        <v>556.723172303978</v>
      </c>
      <c r="N71" s="110">
        <f>D71/D214*100</f>
        <v>0.60820146844302492</v>
      </c>
    </row>
    <row r="72" spans="1:14" ht="15" thickTop="1" thickBot="1">
      <c r="A72" s="244" t="s">
        <v>36</v>
      </c>
      <c r="B72" s="18" t="s">
        <v>19</v>
      </c>
      <c r="C72" s="32">
        <v>68.953337000000005</v>
      </c>
      <c r="D72" s="32">
        <v>464.06902400000001</v>
      </c>
      <c r="E72" s="32">
        <v>387.96600000000001</v>
      </c>
      <c r="F72" s="111">
        <f t="shared" si="15"/>
        <v>19.61590036240289</v>
      </c>
      <c r="G72" s="31">
        <v>4089</v>
      </c>
      <c r="H72" s="31">
        <v>344896.33355799998</v>
      </c>
      <c r="I72" s="33">
        <v>413</v>
      </c>
      <c r="J72" s="31">
        <v>41.178386000000003</v>
      </c>
      <c r="K72" s="31">
        <v>313.916991</v>
      </c>
      <c r="L72" s="31">
        <v>202.62856300000001</v>
      </c>
      <c r="M72" s="111">
        <f t="shared" si="16"/>
        <v>54.922379329117568</v>
      </c>
      <c r="N72" s="112">
        <f t="shared" ref="N72:N77" si="17">D72/D202*100</f>
        <v>2.8298634097356605</v>
      </c>
    </row>
    <row r="73" spans="1:14" ht="14.25" thickBot="1">
      <c r="A73" s="242"/>
      <c r="B73" s="198" t="s">
        <v>20</v>
      </c>
      <c r="C73" s="31">
        <v>29.070277000000001</v>
      </c>
      <c r="D73" s="31">
        <v>190.45632800000001</v>
      </c>
      <c r="E73" s="31">
        <v>158.83279400000001</v>
      </c>
      <c r="F73" s="31">
        <f t="shared" si="15"/>
        <v>19.909952600846399</v>
      </c>
      <c r="G73" s="31">
        <v>2207</v>
      </c>
      <c r="H73" s="31">
        <v>44140</v>
      </c>
      <c r="I73" s="33">
        <v>257</v>
      </c>
      <c r="J73" s="31">
        <v>26.690017999999998</v>
      </c>
      <c r="K73" s="31">
        <v>194.51829599999999</v>
      </c>
      <c r="L73" s="31">
        <v>71.823385999999999</v>
      </c>
      <c r="M73" s="31">
        <f t="shared" si="16"/>
        <v>170.82863511892907</v>
      </c>
      <c r="N73" s="109">
        <f t="shared" si="17"/>
        <v>3.6689873486677564</v>
      </c>
    </row>
    <row r="74" spans="1:14" ht="14.25" thickBot="1">
      <c r="A74" s="242"/>
      <c r="B74" s="198" t="s">
        <v>21</v>
      </c>
      <c r="C74" s="31">
        <v>0.34432800000000002</v>
      </c>
      <c r="D74" s="31">
        <v>2.849761</v>
      </c>
      <c r="E74" s="31">
        <v>3.4028740000000002</v>
      </c>
      <c r="F74" s="31">
        <f t="shared" si="15"/>
        <v>-16.254289756247221</v>
      </c>
      <c r="G74" s="31">
        <v>8</v>
      </c>
      <c r="H74" s="31">
        <v>76954.2</v>
      </c>
      <c r="I74" s="33">
        <v>0</v>
      </c>
      <c r="J74" s="31">
        <v>0</v>
      </c>
      <c r="K74" s="31">
        <v>0</v>
      </c>
      <c r="L74" s="31">
        <v>1.0835079999999999</v>
      </c>
      <c r="M74" s="31">
        <f t="shared" si="16"/>
        <v>-100</v>
      </c>
      <c r="N74" s="109">
        <f t="shared" si="17"/>
        <v>0.27154767223458887</v>
      </c>
    </row>
    <row r="75" spans="1:14" ht="14.25" thickBot="1">
      <c r="A75" s="242"/>
      <c r="B75" s="198" t="s">
        <v>22</v>
      </c>
      <c r="C75" s="31">
        <v>0.15992799999999999</v>
      </c>
      <c r="D75" s="31">
        <v>0.70210399999999995</v>
      </c>
      <c r="E75" s="31">
        <v>0.71948000000000001</v>
      </c>
      <c r="F75" s="31">
        <f t="shared" si="15"/>
        <v>-2.415077556012684</v>
      </c>
      <c r="G75" s="31">
        <v>67</v>
      </c>
      <c r="H75" s="31">
        <v>3331.02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7"/>
        <v>0.12853913940030529</v>
      </c>
    </row>
    <row r="76" spans="1:14" ht="14.25" thickBot="1">
      <c r="A76" s="242"/>
      <c r="B76" s="198" t="s">
        <v>23</v>
      </c>
      <c r="C76" s="31">
        <v>1.41048152</v>
      </c>
      <c r="D76" s="31">
        <v>20.8412656</v>
      </c>
      <c r="E76" s="31">
        <v>20.657600859999999</v>
      </c>
      <c r="F76" s="31">
        <f t="shared" si="15"/>
        <v>0.88909037039067418</v>
      </c>
      <c r="G76" s="31">
        <v>254</v>
      </c>
      <c r="H76" s="31">
        <v>188861.11290079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17"/>
        <v>40.426370198965152</v>
      </c>
    </row>
    <row r="77" spans="1:14" ht="14.25" thickBot="1">
      <c r="A77" s="242"/>
      <c r="B77" s="198" t="s">
        <v>24</v>
      </c>
      <c r="C77" s="31">
        <v>0.42830099999999999</v>
      </c>
      <c r="D77" s="31">
        <v>10.150048999999999</v>
      </c>
      <c r="E77" s="31">
        <v>7.3615399999999998</v>
      </c>
      <c r="F77" s="31">
        <f t="shared" si="15"/>
        <v>37.879424685595673</v>
      </c>
      <c r="G77" s="31">
        <v>50</v>
      </c>
      <c r="H77" s="31">
        <v>12230.808931</v>
      </c>
      <c r="I77" s="33">
        <v>4</v>
      </c>
      <c r="J77" s="31">
        <v>0</v>
      </c>
      <c r="K77" s="31">
        <v>0.287879</v>
      </c>
      <c r="L77" s="31">
        <v>3.3700760000000001</v>
      </c>
      <c r="M77" s="31">
        <f>(K77-L77)/L77*100</f>
        <v>-91.457789082501392</v>
      </c>
      <c r="N77" s="109">
        <f t="shared" si="17"/>
        <v>0.38227937600309153</v>
      </c>
    </row>
    <row r="78" spans="1:14" ht="14.25" thickBot="1">
      <c r="A78" s="242"/>
      <c r="B78" s="198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42"/>
      <c r="B79" s="198" t="s">
        <v>26</v>
      </c>
      <c r="C79" s="31">
        <v>11.731585000000001</v>
      </c>
      <c r="D79" s="31">
        <v>75.248170999999999</v>
      </c>
      <c r="E79" s="31">
        <v>54.215628000000002</v>
      </c>
      <c r="F79" s="31">
        <f>(D79-E79)/E79*100</f>
        <v>38.794243977031854</v>
      </c>
      <c r="G79" s="31">
        <v>2242</v>
      </c>
      <c r="H79" s="31">
        <v>852849.98466399999</v>
      </c>
      <c r="I79" s="33">
        <v>3657</v>
      </c>
      <c r="J79" s="31">
        <v>15.591896999999999</v>
      </c>
      <c r="K79" s="31">
        <v>53.405487000000001</v>
      </c>
      <c r="L79" s="31">
        <v>39.244610000000002</v>
      </c>
      <c r="M79" s="31">
        <f>(K79-L79)/L79*100</f>
        <v>36.083622693664168</v>
      </c>
      <c r="N79" s="109">
        <f>D79/D209*100</f>
        <v>4.9649638693337641</v>
      </c>
    </row>
    <row r="80" spans="1:14" ht="14.25" thickBot="1">
      <c r="A80" s="242"/>
      <c r="B80" s="198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42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42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42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43"/>
      <c r="B84" s="15" t="s">
        <v>31</v>
      </c>
      <c r="C84" s="16">
        <f t="shared" ref="C84:L84" si="18">C72+C74+C75+C76+C77+C78+C79+C80</f>
        <v>83.027960520000008</v>
      </c>
      <c r="D84" s="16">
        <f t="shared" si="18"/>
        <v>573.8603746</v>
      </c>
      <c r="E84" s="16">
        <f t="shared" si="18"/>
        <v>474.32312285999996</v>
      </c>
      <c r="F84" s="16">
        <f>(D84-E84)/E84*100</f>
        <v>20.985114775730469</v>
      </c>
      <c r="G84" s="16">
        <f t="shared" si="18"/>
        <v>6710</v>
      </c>
      <c r="H84" s="16">
        <f t="shared" si="18"/>
        <v>1479123.4600537899</v>
      </c>
      <c r="I84" s="16">
        <f t="shared" si="18"/>
        <v>4074</v>
      </c>
      <c r="J84" s="16">
        <f t="shared" si="18"/>
        <v>56.770283000000006</v>
      </c>
      <c r="K84" s="16">
        <f t="shared" si="18"/>
        <v>367.61035699999996</v>
      </c>
      <c r="L84" s="16">
        <f t="shared" si="18"/>
        <v>246.32675700000001</v>
      </c>
      <c r="M84" s="16">
        <f t="shared" ref="M84:M86" si="19">(K84-L84)/L84*100</f>
        <v>49.236876041038421</v>
      </c>
      <c r="N84" s="110">
        <f>D84/D214*100</f>
        <v>1.8910031333235631</v>
      </c>
    </row>
    <row r="85" spans="1:14" ht="14.25" thickTop="1">
      <c r="A85" s="258" t="s">
        <v>66</v>
      </c>
      <c r="B85" s="198" t="s">
        <v>19</v>
      </c>
      <c r="C85" s="71">
        <v>24.63</v>
      </c>
      <c r="D85" s="71">
        <v>183.78</v>
      </c>
      <c r="E85" s="71">
        <v>252.65</v>
      </c>
      <c r="F85" s="31">
        <f>(D85-E85)/E85*100</f>
        <v>-27.259054027310508</v>
      </c>
      <c r="G85" s="72">
        <v>1400</v>
      </c>
      <c r="H85" s="72">
        <v>130386.6</v>
      </c>
      <c r="I85" s="72">
        <v>177</v>
      </c>
      <c r="J85" s="72">
        <v>10.55</v>
      </c>
      <c r="K85" s="72">
        <v>172.97</v>
      </c>
      <c r="L85" s="72">
        <v>96.08</v>
      </c>
      <c r="M85" s="31">
        <f t="shared" si="19"/>
        <v>80.027060782681104</v>
      </c>
      <c r="N85" s="109">
        <f>D85/D202*100</f>
        <v>1.1206787579970425</v>
      </c>
    </row>
    <row r="86" spans="1:14">
      <c r="A86" s="258"/>
      <c r="B86" s="198" t="s">
        <v>20</v>
      </c>
      <c r="C86" s="72">
        <v>10.91</v>
      </c>
      <c r="D86" s="72">
        <v>77.849999999999994</v>
      </c>
      <c r="E86" s="72">
        <v>102.36</v>
      </c>
      <c r="F86" s="31">
        <f>(D86-E86)/E86*100</f>
        <v>-23.944900351699889</v>
      </c>
      <c r="G86" s="72">
        <v>725</v>
      </c>
      <c r="H86" s="72">
        <v>14520</v>
      </c>
      <c r="I86" s="72">
        <v>82</v>
      </c>
      <c r="J86" s="72">
        <v>0.95</v>
      </c>
      <c r="K86" s="72">
        <v>110.88</v>
      </c>
      <c r="L86" s="72">
        <v>18</v>
      </c>
      <c r="M86" s="31">
        <f t="shared" si="19"/>
        <v>516</v>
      </c>
      <c r="N86" s="109">
        <f>D86/D203*100</f>
        <v>1.4997173792712459</v>
      </c>
    </row>
    <row r="87" spans="1:14">
      <c r="A87" s="258"/>
      <c r="B87" s="198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58"/>
      <c r="B88" s="198" t="s">
        <v>22</v>
      </c>
      <c r="C88" s="72"/>
      <c r="D88" s="72"/>
      <c r="E88" s="72"/>
      <c r="F88" s="31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58"/>
      <c r="B89" s="198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58"/>
      <c r="B90" s="198" t="s">
        <v>24</v>
      </c>
      <c r="C90" s="72">
        <v>0.1</v>
      </c>
      <c r="D90" s="72">
        <v>8.36</v>
      </c>
      <c r="E90" s="72">
        <v>8.41</v>
      </c>
      <c r="F90" s="31"/>
      <c r="G90" s="72">
        <v>10</v>
      </c>
      <c r="H90" s="72">
        <v>11437.9</v>
      </c>
      <c r="I90" s="72">
        <v>2</v>
      </c>
      <c r="J90" s="72"/>
      <c r="K90" s="72">
        <v>0.87</v>
      </c>
      <c r="L90" s="72">
        <v>0.02</v>
      </c>
      <c r="M90" s="31"/>
      <c r="N90" s="109">
        <f>D90/D207*100</f>
        <v>0.31486109903369386</v>
      </c>
    </row>
    <row r="91" spans="1:14">
      <c r="A91" s="258"/>
      <c r="B91" s="198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58"/>
      <c r="B92" s="198" t="s">
        <v>26</v>
      </c>
      <c r="C92" s="72">
        <v>1.34</v>
      </c>
      <c r="D92" s="72">
        <v>10.57</v>
      </c>
      <c r="E92" s="72">
        <v>9.6999999999999993</v>
      </c>
      <c r="F92" s="31">
        <f>(D92-E92)/E92*100</f>
        <v>8.9690721649484644</v>
      </c>
      <c r="G92" s="72">
        <v>658</v>
      </c>
      <c r="H92" s="72">
        <v>83858.64</v>
      </c>
      <c r="I92" s="72">
        <v>2</v>
      </c>
      <c r="J92" s="72"/>
      <c r="K92" s="72">
        <v>1.89</v>
      </c>
      <c r="L92" s="72">
        <v>0</v>
      </c>
      <c r="M92" s="31" t="e">
        <f>(K92-L92)/L92*100</f>
        <v>#DIV/0!</v>
      </c>
      <c r="N92" s="109">
        <f>D92/D209*100</f>
        <v>0.69742117850090846</v>
      </c>
    </row>
    <row r="93" spans="1:14">
      <c r="A93" s="258"/>
      <c r="B93" s="198" t="s">
        <v>27</v>
      </c>
      <c r="C93" s="31"/>
      <c r="D93" s="31"/>
      <c r="E93" s="31">
        <v>1E-3</v>
      </c>
      <c r="F93" s="31"/>
      <c r="G93" s="72"/>
      <c r="H93" s="72"/>
      <c r="I93" s="72"/>
      <c r="J93" s="72"/>
      <c r="K93" s="72"/>
      <c r="L93" s="72"/>
      <c r="M93" s="31"/>
      <c r="N93" s="109"/>
    </row>
    <row r="94" spans="1:14">
      <c r="A94" s="258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58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58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40"/>
      <c r="B97" s="15" t="s">
        <v>31</v>
      </c>
      <c r="C97" s="16">
        <f t="shared" ref="C97:L97" si="20">C85+C87+C88+C89+C90+C91+C92+C93</f>
        <v>26.07</v>
      </c>
      <c r="D97" s="16">
        <f t="shared" si="20"/>
        <v>202.70999999999998</v>
      </c>
      <c r="E97" s="16">
        <f t="shared" si="20"/>
        <v>270.76099999999997</v>
      </c>
      <c r="F97" s="16">
        <f t="shared" ref="F97:F116" si="21">(D97-E97)/E97*100</f>
        <v>-25.133235584149858</v>
      </c>
      <c r="G97" s="16">
        <f t="shared" si="20"/>
        <v>2068</v>
      </c>
      <c r="H97" s="16">
        <f t="shared" si="20"/>
        <v>225683.14</v>
      </c>
      <c r="I97" s="16">
        <f t="shared" si="20"/>
        <v>181</v>
      </c>
      <c r="J97" s="16">
        <f t="shared" si="20"/>
        <v>10.55</v>
      </c>
      <c r="K97" s="16">
        <f t="shared" si="20"/>
        <v>175.73</v>
      </c>
      <c r="L97" s="16">
        <f t="shared" si="20"/>
        <v>96.1</v>
      </c>
      <c r="M97" s="16">
        <f t="shared" ref="M97:M99" si="22">(K97-L97)/L97*100</f>
        <v>82.86160249739855</v>
      </c>
      <c r="N97" s="110">
        <f>D97/D214*100</f>
        <v>0.66797650111877827</v>
      </c>
    </row>
    <row r="98" spans="1:14" ht="15" thickTop="1" thickBot="1">
      <c r="A98" s="242" t="s">
        <v>90</v>
      </c>
      <c r="B98" s="198" t="s">
        <v>19</v>
      </c>
      <c r="C98" s="31">
        <v>34.110022999999998</v>
      </c>
      <c r="D98" s="31">
        <v>148.72130399999998</v>
      </c>
      <c r="E98" s="31">
        <v>211.494204</v>
      </c>
      <c r="F98" s="31">
        <f t="shared" si="21"/>
        <v>-29.680671532729107</v>
      </c>
      <c r="G98" s="31">
        <v>1393</v>
      </c>
      <c r="H98" s="31">
        <v>119032.08930199999</v>
      </c>
      <c r="I98" s="31">
        <v>321</v>
      </c>
      <c r="J98" s="31">
        <v>23.935412999999983</v>
      </c>
      <c r="K98" s="31">
        <v>220.61072899999999</v>
      </c>
      <c r="L98" s="31">
        <v>22.080379999999998</v>
      </c>
      <c r="M98" s="31">
        <f t="shared" si="22"/>
        <v>899.12559928769349</v>
      </c>
      <c r="N98" s="109">
        <f>D98/D202*100</f>
        <v>0.90689305830025324</v>
      </c>
    </row>
    <row r="99" spans="1:14" ht="14.25" thickBot="1">
      <c r="A99" s="242"/>
      <c r="B99" s="198" t="s">
        <v>20</v>
      </c>
      <c r="C99" s="28">
        <v>20.760964000000001</v>
      </c>
      <c r="D99" s="28">
        <v>65.315607999999997</v>
      </c>
      <c r="E99" s="33">
        <v>114.38391899999999</v>
      </c>
      <c r="F99" s="31">
        <f t="shared" si="21"/>
        <v>-42.897910326013573</v>
      </c>
      <c r="G99" s="31">
        <v>744</v>
      </c>
      <c r="H99" s="31">
        <v>14880</v>
      </c>
      <c r="I99" s="31">
        <v>189</v>
      </c>
      <c r="J99" s="31">
        <v>20.237413000000004</v>
      </c>
      <c r="K99" s="31">
        <v>112.97998700000001</v>
      </c>
      <c r="L99" s="31">
        <v>8.5934000000000008</v>
      </c>
      <c r="M99" s="31">
        <f t="shared" si="22"/>
        <v>1214.7297577210416</v>
      </c>
      <c r="N99" s="109">
        <f>D99/D203*100</f>
        <v>1.2582524400162882</v>
      </c>
    </row>
    <row r="100" spans="1:14" ht="14.25" thickBot="1">
      <c r="A100" s="242"/>
      <c r="B100" s="198" t="s">
        <v>21</v>
      </c>
      <c r="C100" s="31">
        <v>1.6367929999999999</v>
      </c>
      <c r="D100" s="31">
        <v>10.886792</v>
      </c>
      <c r="E100" s="31">
        <v>0.70754700000000004</v>
      </c>
      <c r="F100" s="31">
        <f t="shared" si="21"/>
        <v>1438.66697194674</v>
      </c>
      <c r="G100" s="31">
        <v>11</v>
      </c>
      <c r="H100" s="31">
        <v>6934</v>
      </c>
      <c r="I100" s="31">
        <v>0</v>
      </c>
      <c r="J100" s="31">
        <v>0</v>
      </c>
      <c r="K100" s="31">
        <v>0</v>
      </c>
      <c r="L100" s="31"/>
      <c r="M100" s="31"/>
      <c r="N100" s="109"/>
    </row>
    <row r="101" spans="1:14" ht="14.25" thickBot="1">
      <c r="A101" s="242"/>
      <c r="B101" s="198" t="s">
        <v>22</v>
      </c>
      <c r="C101" s="31">
        <v>0</v>
      </c>
      <c r="D101" s="31">
        <v>4.3880000000000002E-2</v>
      </c>
      <c r="E101" s="31">
        <v>3.1320000000000001E-2</v>
      </c>
      <c r="F101" s="31">
        <f t="shared" si="21"/>
        <v>40.102171136653901</v>
      </c>
      <c r="G101" s="31">
        <v>35</v>
      </c>
      <c r="H101" s="31">
        <v>331</v>
      </c>
      <c r="I101" s="31">
        <v>0</v>
      </c>
      <c r="J101" s="31">
        <v>0</v>
      </c>
      <c r="K101" s="31">
        <v>0</v>
      </c>
      <c r="L101" s="31"/>
      <c r="M101" s="31"/>
      <c r="N101" s="109"/>
    </row>
    <row r="102" spans="1:14" ht="14.25" thickBot="1">
      <c r="A102" s="242"/>
      <c r="B102" s="198" t="s">
        <v>23</v>
      </c>
      <c r="C102" s="31">
        <v>0</v>
      </c>
      <c r="D102" s="31">
        <v>0</v>
      </c>
      <c r="E102" s="31">
        <v>0</v>
      </c>
      <c r="F102" s="31" t="e">
        <f t="shared" si="21"/>
        <v>#DIV/0!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/>
    </row>
    <row r="103" spans="1:14" ht="14.25" thickBot="1">
      <c r="A103" s="242"/>
      <c r="B103" s="198" t="s">
        <v>24</v>
      </c>
      <c r="C103" s="31">
        <v>2.300189</v>
      </c>
      <c r="D103" s="31">
        <v>27.413452000000003</v>
      </c>
      <c r="E103" s="31">
        <v>18.047370000000001</v>
      </c>
      <c r="F103" s="31">
        <f t="shared" si="21"/>
        <v>51.897212724070052</v>
      </c>
      <c r="G103" s="31">
        <v>62</v>
      </c>
      <c r="H103" s="31">
        <v>109897</v>
      </c>
      <c r="I103" s="31">
        <v>5</v>
      </c>
      <c r="J103" s="31">
        <v>0</v>
      </c>
      <c r="K103" s="31">
        <v>6.2100000000000002E-2</v>
      </c>
      <c r="L103" s="31">
        <v>2.0612539999999999</v>
      </c>
      <c r="M103" s="31"/>
      <c r="N103" s="109">
        <f>D103/D207*100</f>
        <v>1.0324676584961023</v>
      </c>
    </row>
    <row r="104" spans="1:14" ht="14.25" thickBot="1">
      <c r="A104" s="242"/>
      <c r="B104" s="198" t="s">
        <v>25</v>
      </c>
      <c r="C104" s="28">
        <v>6.3916000000000004</v>
      </c>
      <c r="D104" s="28">
        <v>81.410320999999996</v>
      </c>
      <c r="E104" s="33">
        <v>57.544598999999998</v>
      </c>
      <c r="F104" s="31">
        <f t="shared" si="21"/>
        <v>41.473435239334968</v>
      </c>
      <c r="G104" s="31">
        <v>49</v>
      </c>
      <c r="H104" s="31">
        <v>3109.09</v>
      </c>
      <c r="I104" s="31">
        <v>228</v>
      </c>
      <c r="J104" s="31">
        <v>1.1000000000000227</v>
      </c>
      <c r="K104" s="31">
        <v>294.7799</v>
      </c>
      <c r="L104" s="31"/>
      <c r="M104" s="31"/>
      <c r="N104" s="109"/>
    </row>
    <row r="105" spans="1:14" ht="14.25" thickBot="1">
      <c r="A105" s="242"/>
      <c r="B105" s="198" t="s">
        <v>26</v>
      </c>
      <c r="C105" s="31">
        <v>2.6878820000000001</v>
      </c>
      <c r="D105" s="31">
        <v>13.72035</v>
      </c>
      <c r="E105" s="31">
        <v>21.337083</v>
      </c>
      <c r="F105" s="31">
        <f t="shared" si="21"/>
        <v>-35.697161603580021</v>
      </c>
      <c r="G105" s="31">
        <v>732</v>
      </c>
      <c r="H105" s="31">
        <v>81009.070000000007</v>
      </c>
      <c r="I105" s="31">
        <v>11</v>
      </c>
      <c r="J105" s="31">
        <v>0.37240000000000073</v>
      </c>
      <c r="K105" s="31">
        <v>14.372400000000001</v>
      </c>
      <c r="L105" s="31"/>
      <c r="M105" s="31"/>
      <c r="N105" s="109">
        <f>D105/D209*100</f>
        <v>0.90528502047728854</v>
      </c>
    </row>
    <row r="106" spans="1:14" ht="14.25" thickBot="1">
      <c r="A106" s="242"/>
      <c r="B106" s="198" t="s">
        <v>27</v>
      </c>
      <c r="C106" s="31">
        <v>0</v>
      </c>
      <c r="D106" s="31">
        <v>2.9472000000000002E-2</v>
      </c>
      <c r="E106" s="31">
        <v>0</v>
      </c>
      <c r="F106" s="31" t="e">
        <f t="shared" si="21"/>
        <v>#DIV/0!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42"/>
      <c r="B107" s="14" t="s">
        <v>28</v>
      </c>
      <c r="C107" s="31">
        <v>0</v>
      </c>
      <c r="D107" s="31">
        <v>0</v>
      </c>
      <c r="E107" s="31">
        <v>0</v>
      </c>
      <c r="F107" s="31" t="e">
        <f t="shared" si="21"/>
        <v>#DIV/0!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/>
    </row>
    <row r="108" spans="1:14" ht="14.25" thickBot="1">
      <c r="A108" s="242"/>
      <c r="B108" s="14" t="s">
        <v>29</v>
      </c>
      <c r="C108" s="31">
        <v>0</v>
      </c>
      <c r="D108" s="31">
        <v>0</v>
      </c>
      <c r="E108" s="31">
        <v>0</v>
      </c>
      <c r="F108" s="31" t="e">
        <f t="shared" si="21"/>
        <v>#DIV/0!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/>
    </row>
    <row r="109" spans="1:14" ht="14.25" thickBot="1">
      <c r="A109" s="242"/>
      <c r="B109" s="14" t="s">
        <v>30</v>
      </c>
      <c r="C109" s="31">
        <v>0</v>
      </c>
      <c r="D109" s="31">
        <v>0</v>
      </c>
      <c r="E109" s="31">
        <v>0</v>
      </c>
      <c r="F109" s="31" t="e">
        <f t="shared" si="21"/>
        <v>#DIV/0!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/>
    </row>
    <row r="110" spans="1:14" ht="14.25" thickBot="1">
      <c r="A110" s="243"/>
      <c r="B110" s="15" t="s">
        <v>31</v>
      </c>
      <c r="C110" s="16">
        <f t="shared" ref="C110:L110" si="23">C98+C100+C101+C102+C103+C104+C105+C106</f>
        <v>47.126486999999997</v>
      </c>
      <c r="D110" s="16">
        <f t="shared" si="23"/>
        <v>282.225571</v>
      </c>
      <c r="E110" s="16">
        <f t="shared" si="23"/>
        <v>309.16212300000001</v>
      </c>
      <c r="F110" s="16">
        <f t="shared" si="21"/>
        <v>-8.7127594216966884</v>
      </c>
      <c r="G110" s="16">
        <f t="shared" si="23"/>
        <v>2282</v>
      </c>
      <c r="H110" s="16">
        <f t="shared" si="23"/>
        <v>320312.24930200004</v>
      </c>
      <c r="I110" s="16">
        <f t="shared" si="23"/>
        <v>565</v>
      </c>
      <c r="J110" s="16">
        <f t="shared" si="23"/>
        <v>25.407813000000004</v>
      </c>
      <c r="K110" s="16">
        <f t="shared" si="23"/>
        <v>529.82512899999995</v>
      </c>
      <c r="L110" s="16">
        <f t="shared" si="23"/>
        <v>24.141633999999996</v>
      </c>
      <c r="M110" s="16">
        <f t="shared" ref="M110:M112" si="24">(K110-L110)/L110*100</f>
        <v>2094.6531415396325</v>
      </c>
      <c r="N110" s="110">
        <f>D110/D214*100</f>
        <v>0.92999876396245551</v>
      </c>
    </row>
    <row r="111" spans="1:14" ht="15" thickTop="1" thickBot="1">
      <c r="A111" s="244" t="s">
        <v>38</v>
      </c>
      <c r="B111" s="18" t="s">
        <v>19</v>
      </c>
      <c r="C111" s="88">
        <v>70.200327999999999</v>
      </c>
      <c r="D111" s="88">
        <v>462.03277000000003</v>
      </c>
      <c r="E111" s="88">
        <v>644.38368400000002</v>
      </c>
      <c r="F111" s="111">
        <f t="shared" si="21"/>
        <v>-28.298499562878437</v>
      </c>
      <c r="G111" s="89">
        <v>3516</v>
      </c>
      <c r="H111" s="89">
        <v>379230.77270799992</v>
      </c>
      <c r="I111" s="89">
        <v>610</v>
      </c>
      <c r="J111" s="89">
        <v>58.794651999999999</v>
      </c>
      <c r="K111" s="89">
        <v>492.73834899999997</v>
      </c>
      <c r="L111" s="89">
        <v>106.754222</v>
      </c>
      <c r="M111" s="111">
        <f t="shared" si="24"/>
        <v>361.56333657698332</v>
      </c>
      <c r="N111" s="112">
        <f t="shared" ref="N111:N116" si="25">D111/D202*100</f>
        <v>2.8174464622784483</v>
      </c>
    </row>
    <row r="112" spans="1:14" ht="14.25" thickBot="1">
      <c r="A112" s="242"/>
      <c r="B112" s="198" t="s">
        <v>20</v>
      </c>
      <c r="C112" s="89">
        <v>22.070302000000002</v>
      </c>
      <c r="D112" s="89">
        <v>144.34215</v>
      </c>
      <c r="E112" s="89">
        <v>189.24790999999996</v>
      </c>
      <c r="F112" s="31">
        <f t="shared" si="21"/>
        <v>-23.728536817130486</v>
      </c>
      <c r="G112" s="89">
        <v>1687</v>
      </c>
      <c r="H112" s="89">
        <v>33600</v>
      </c>
      <c r="I112" s="89">
        <v>288</v>
      </c>
      <c r="J112" s="89">
        <v>30.421047999999999</v>
      </c>
      <c r="K112" s="89">
        <v>154.91481400000001</v>
      </c>
      <c r="L112" s="89">
        <v>46.655600000000007</v>
      </c>
      <c r="M112" s="31">
        <f t="shared" si="24"/>
        <v>232.03905640480454</v>
      </c>
      <c r="N112" s="109">
        <f t="shared" si="25"/>
        <v>2.7806349507562889</v>
      </c>
    </row>
    <row r="113" spans="1:14" ht="14.25" thickBot="1">
      <c r="A113" s="242"/>
      <c r="B113" s="198" t="s">
        <v>21</v>
      </c>
      <c r="C113" s="89">
        <v>2.8114E-2</v>
      </c>
      <c r="D113" s="89">
        <v>2.0599090000000002</v>
      </c>
      <c r="E113" s="89">
        <v>2.1604749999999999</v>
      </c>
      <c r="F113" s="31">
        <f t="shared" si="21"/>
        <v>-4.6548097061988551</v>
      </c>
      <c r="G113" s="89">
        <v>41</v>
      </c>
      <c r="H113" s="89">
        <v>1497.1590000000003</v>
      </c>
      <c r="I113" s="89">
        <v>0</v>
      </c>
      <c r="J113" s="89">
        <v>0</v>
      </c>
      <c r="K113" s="89">
        <v>0</v>
      </c>
      <c r="L113" s="89">
        <v>0</v>
      </c>
      <c r="M113" s="31"/>
      <c r="N113" s="109">
        <f t="shared" si="25"/>
        <v>0.19628435295629346</v>
      </c>
    </row>
    <row r="114" spans="1:14" ht="14.25" thickBot="1">
      <c r="A114" s="242"/>
      <c r="B114" s="198" t="s">
        <v>22</v>
      </c>
      <c r="C114" s="89">
        <v>0.40675499999999998</v>
      </c>
      <c r="D114" s="89">
        <v>5.4811439999999996</v>
      </c>
      <c r="E114" s="89">
        <v>1.5040249999999999</v>
      </c>
      <c r="F114" s="31">
        <f t="shared" si="21"/>
        <v>264.4317082495304</v>
      </c>
      <c r="G114" s="89">
        <v>280</v>
      </c>
      <c r="H114" s="89">
        <v>79694.600000000006</v>
      </c>
      <c r="I114" s="89">
        <v>5</v>
      </c>
      <c r="J114" s="89">
        <v>2.496E-2</v>
      </c>
      <c r="K114" s="89">
        <v>0.8114539999999999</v>
      </c>
      <c r="L114" s="89">
        <v>0.15</v>
      </c>
      <c r="M114" s="31"/>
      <c r="N114" s="109">
        <f t="shared" si="25"/>
        <v>1.0034717544539655</v>
      </c>
    </row>
    <row r="115" spans="1:14" ht="14.25" thickBot="1">
      <c r="A115" s="242"/>
      <c r="B115" s="198" t="s">
        <v>23</v>
      </c>
      <c r="C115" s="89">
        <v>0</v>
      </c>
      <c r="D115" s="90">
        <v>0</v>
      </c>
      <c r="E115" s="90">
        <v>7.7923999999999993E-2</v>
      </c>
      <c r="F115" s="31">
        <f t="shared" si="21"/>
        <v>-100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31"/>
      <c r="N115" s="109">
        <f t="shared" si="25"/>
        <v>0</v>
      </c>
    </row>
    <row r="116" spans="1:14" ht="14.25" thickBot="1">
      <c r="A116" s="242"/>
      <c r="B116" s="198" t="s">
        <v>24</v>
      </c>
      <c r="C116" s="89">
        <v>6.0839109999999996</v>
      </c>
      <c r="D116" s="89">
        <v>58.520802999999994</v>
      </c>
      <c r="E116" s="89">
        <v>15.61787</v>
      </c>
      <c r="F116" s="31">
        <f t="shared" si="21"/>
        <v>274.70412418594844</v>
      </c>
      <c r="G116" s="89">
        <v>770</v>
      </c>
      <c r="H116" s="89">
        <v>19744.73</v>
      </c>
      <c r="I116" s="89">
        <v>11</v>
      </c>
      <c r="J116" s="89">
        <v>0.74429999999999996</v>
      </c>
      <c r="K116" s="89">
        <v>25.424900000000001</v>
      </c>
      <c r="L116" s="89">
        <v>4.2989449999999998</v>
      </c>
      <c r="M116" s="31">
        <f>(K116-L116)/L116*100</f>
        <v>491.42184884896187</v>
      </c>
      <c r="N116" s="109">
        <f t="shared" si="25"/>
        <v>2.2040579364730011</v>
      </c>
    </row>
    <row r="117" spans="1:14" ht="14.25" thickBot="1">
      <c r="A117" s="242"/>
      <c r="B117" s="198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42"/>
      <c r="B118" s="198" t="s">
        <v>26</v>
      </c>
      <c r="C118" s="89">
        <v>2.3578320000000001</v>
      </c>
      <c r="D118" s="89">
        <v>34.607467</v>
      </c>
      <c r="E118" s="89">
        <v>22.788944999999998</v>
      </c>
      <c r="F118" s="31">
        <f>(D118-E118)/E118*100</f>
        <v>51.860768455933361</v>
      </c>
      <c r="G118" s="89">
        <v>1129</v>
      </c>
      <c r="H118" s="89">
        <v>147055.55000000002</v>
      </c>
      <c r="I118" s="89">
        <v>55</v>
      </c>
      <c r="J118" s="89">
        <v>1.9457550000000001</v>
      </c>
      <c r="K118" s="89">
        <v>9.0809689999999996</v>
      </c>
      <c r="L118" s="89">
        <v>19.690693</v>
      </c>
      <c r="M118" s="31">
        <f>(K118-L118)/L118*100</f>
        <v>-53.881922794692905</v>
      </c>
      <c r="N118" s="109">
        <f>D118/D209*100</f>
        <v>2.2834418562035288</v>
      </c>
    </row>
    <row r="119" spans="1:14" ht="14.25" thickBot="1">
      <c r="A119" s="242"/>
      <c r="B119" s="198" t="s">
        <v>27</v>
      </c>
      <c r="C119" s="89">
        <v>0</v>
      </c>
      <c r="D119" s="91">
        <v>6.4851390000000002</v>
      </c>
      <c r="E119" s="166">
        <v>5.2556329999999996</v>
      </c>
      <c r="F119" s="31"/>
      <c r="G119" s="31">
        <v>12</v>
      </c>
      <c r="H119" s="31">
        <v>227.105932</v>
      </c>
      <c r="I119" s="31">
        <v>0</v>
      </c>
      <c r="J119" s="31">
        <v>0</v>
      </c>
      <c r="K119" s="31">
        <v>0</v>
      </c>
      <c r="L119" s="31">
        <v>75</v>
      </c>
      <c r="M119" s="31"/>
      <c r="N119" s="109"/>
    </row>
    <row r="120" spans="1:14" ht="14.25" thickBot="1">
      <c r="A120" s="242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42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9"/>
    </row>
    <row r="122" spans="1:14" ht="14.25" thickBot="1">
      <c r="A122" s="242"/>
      <c r="B122" s="14" t="s">
        <v>30</v>
      </c>
      <c r="C122" s="31">
        <v>0</v>
      </c>
      <c r="D122" s="31">
        <v>6.4851390000000002</v>
      </c>
      <c r="E122" s="31">
        <v>5.2556329999999996</v>
      </c>
      <c r="F122" s="31"/>
      <c r="G122" s="31">
        <v>12</v>
      </c>
      <c r="H122" s="31">
        <v>227.105932</v>
      </c>
      <c r="I122" s="31">
        <v>0</v>
      </c>
      <c r="J122" s="31">
        <v>0</v>
      </c>
      <c r="K122" s="31">
        <v>0</v>
      </c>
      <c r="L122" s="31">
        <v>75</v>
      </c>
      <c r="M122" s="31"/>
      <c r="N122" s="109"/>
    </row>
    <row r="123" spans="1:14" ht="14.25" thickBot="1">
      <c r="A123" s="243"/>
      <c r="B123" s="15" t="s">
        <v>31</v>
      </c>
      <c r="C123" s="16">
        <f t="shared" ref="C123:L123" si="26">C111+C113+C114+C115+C116+C117+C118+C119</f>
        <v>79.076940000000008</v>
      </c>
      <c r="D123" s="16">
        <f t="shared" si="26"/>
        <v>569.18723199999999</v>
      </c>
      <c r="E123" s="16">
        <f t="shared" si="26"/>
        <v>691.78855600000009</v>
      </c>
      <c r="F123" s="16">
        <f t="shared" ref="F123:F129" si="27">(D123-E123)/E123*100</f>
        <v>-17.722369492333733</v>
      </c>
      <c r="G123" s="16">
        <f t="shared" si="26"/>
        <v>5748</v>
      </c>
      <c r="H123" s="16">
        <f t="shared" si="26"/>
        <v>627449.91763999988</v>
      </c>
      <c r="I123" s="16">
        <f t="shared" si="26"/>
        <v>681</v>
      </c>
      <c r="J123" s="16">
        <f t="shared" si="26"/>
        <v>61.509667</v>
      </c>
      <c r="K123" s="16">
        <f t="shared" si="26"/>
        <v>528.05567199999996</v>
      </c>
      <c r="L123" s="16">
        <f t="shared" si="26"/>
        <v>205.89386000000002</v>
      </c>
      <c r="M123" s="16">
        <f t="shared" ref="M123:M125" si="28">(K123-L123)/L123*100</f>
        <v>156.46984907660669</v>
      </c>
      <c r="N123" s="110">
        <f>D123/D214*100</f>
        <v>1.8756040437711132</v>
      </c>
    </row>
    <row r="124" spans="1:14" ht="14.25" thickTop="1">
      <c r="A124" s="258" t="s">
        <v>40</v>
      </c>
      <c r="B124" s="198" t="s">
        <v>19</v>
      </c>
      <c r="C124" s="34">
        <v>158.344414</v>
      </c>
      <c r="D124" s="34">
        <v>897.74982200000011</v>
      </c>
      <c r="E124" s="179">
        <v>878.41077100000007</v>
      </c>
      <c r="F124" s="31">
        <f t="shared" si="27"/>
        <v>2.2015953854919248</v>
      </c>
      <c r="G124" s="180">
        <v>7629</v>
      </c>
      <c r="H124" s="34">
        <v>903323.9688860001</v>
      </c>
      <c r="I124" s="31">
        <v>731</v>
      </c>
      <c r="J124" s="34">
        <v>65.81</v>
      </c>
      <c r="K124" s="31">
        <v>529.16</v>
      </c>
      <c r="L124" s="34">
        <v>390.02</v>
      </c>
      <c r="M124" s="31">
        <f t="shared" si="28"/>
        <v>35.675093584944364</v>
      </c>
      <c r="N124" s="109">
        <f t="shared" ref="N124:N129" si="29">D124/D202*100</f>
        <v>5.4744213489554143</v>
      </c>
    </row>
    <row r="125" spans="1:14">
      <c r="A125" s="258"/>
      <c r="B125" s="198" t="s">
        <v>20</v>
      </c>
      <c r="C125" s="34">
        <v>52.226596999999998</v>
      </c>
      <c r="D125" s="34">
        <v>281.747435</v>
      </c>
      <c r="E125" s="179">
        <v>274.71048999999999</v>
      </c>
      <c r="F125" s="31">
        <f t="shared" si="27"/>
        <v>2.5615858353279495</v>
      </c>
      <c r="G125" s="180">
        <v>3422</v>
      </c>
      <c r="H125" s="34">
        <v>68440</v>
      </c>
      <c r="I125" s="31">
        <v>340</v>
      </c>
      <c r="J125" s="34">
        <v>41.9</v>
      </c>
      <c r="K125" s="31">
        <v>170.7</v>
      </c>
      <c r="L125" s="34">
        <v>137.94999999999999</v>
      </c>
      <c r="M125" s="31">
        <f t="shared" si="28"/>
        <v>23.740485683218559</v>
      </c>
      <c r="N125" s="109">
        <f t="shared" si="29"/>
        <v>5.4276367994167725</v>
      </c>
    </row>
    <row r="126" spans="1:14">
      <c r="A126" s="258"/>
      <c r="B126" s="198" t="s">
        <v>21</v>
      </c>
      <c r="C126" s="34">
        <v>0.120752</v>
      </c>
      <c r="D126" s="34">
        <v>24.272629000000002</v>
      </c>
      <c r="E126" s="179">
        <v>48.079211999999998</v>
      </c>
      <c r="F126" s="31">
        <f t="shared" si="27"/>
        <v>-49.515335234695605</v>
      </c>
      <c r="G126" s="180">
        <v>25</v>
      </c>
      <c r="H126" s="34">
        <v>22873.097099999999</v>
      </c>
      <c r="I126" s="31">
        <v>8</v>
      </c>
      <c r="J126" s="34"/>
      <c r="K126" s="31">
        <v>5.08</v>
      </c>
      <c r="L126" s="34">
        <v>0.53</v>
      </c>
      <c r="M126" s="31"/>
      <c r="N126" s="109">
        <f t="shared" si="29"/>
        <v>2.3128872575502917</v>
      </c>
    </row>
    <row r="127" spans="1:14">
      <c r="A127" s="258"/>
      <c r="B127" s="198" t="s">
        <v>22</v>
      </c>
      <c r="C127" s="34">
        <v>0.78244999999999998</v>
      </c>
      <c r="D127" s="34">
        <v>9.7972029999999997</v>
      </c>
      <c r="E127" s="179">
        <v>16.430918999999999</v>
      </c>
      <c r="F127" s="31">
        <f t="shared" si="27"/>
        <v>-40.373371690287073</v>
      </c>
      <c r="G127" s="180">
        <v>886</v>
      </c>
      <c r="H127" s="34">
        <v>33350.800000000003</v>
      </c>
      <c r="I127" s="31">
        <v>30</v>
      </c>
      <c r="J127" s="34">
        <v>1.69</v>
      </c>
      <c r="K127" s="31">
        <v>6.89</v>
      </c>
      <c r="L127" s="34">
        <v>9.69</v>
      </c>
      <c r="M127" s="31">
        <f>(K127-L127)/L127*100</f>
        <v>-28.895768833849328</v>
      </c>
      <c r="N127" s="109">
        <f t="shared" si="29"/>
        <v>1.793643167038059</v>
      </c>
    </row>
    <row r="128" spans="1:14">
      <c r="A128" s="258"/>
      <c r="B128" s="198" t="s">
        <v>23</v>
      </c>
      <c r="C128" s="34">
        <v>1.4149999999999999E-2</v>
      </c>
      <c r="D128" s="34">
        <v>1.4149999999999999E-2</v>
      </c>
      <c r="E128" s="179">
        <v>2.0650339999999998</v>
      </c>
      <c r="F128" s="31">
        <f t="shared" si="27"/>
        <v>-99.31478125783886</v>
      </c>
      <c r="G128" s="180">
        <v>5</v>
      </c>
      <c r="H128" s="34">
        <v>0.5</v>
      </c>
      <c r="I128" s="31"/>
      <c r="J128" s="34"/>
      <c r="K128" s="31"/>
      <c r="L128" s="34"/>
      <c r="M128" s="31"/>
      <c r="N128" s="109">
        <f t="shared" si="29"/>
        <v>2.7447140173452653E-2</v>
      </c>
    </row>
    <row r="129" spans="1:14">
      <c r="A129" s="258"/>
      <c r="B129" s="198" t="s">
        <v>24</v>
      </c>
      <c r="C129" s="34">
        <v>1.119756</v>
      </c>
      <c r="D129" s="34">
        <v>43.853017999999999</v>
      </c>
      <c r="E129" s="179">
        <v>51.051046999999997</v>
      </c>
      <c r="F129" s="31">
        <f t="shared" si="27"/>
        <v>-14.099669689438493</v>
      </c>
      <c r="G129" s="180">
        <v>49</v>
      </c>
      <c r="H129" s="34">
        <v>51898.9</v>
      </c>
      <c r="I129" s="31">
        <v>24</v>
      </c>
      <c r="J129" s="34">
        <v>0.28000000000000003</v>
      </c>
      <c r="K129" s="31">
        <v>9</v>
      </c>
      <c r="L129" s="34">
        <v>26.61</v>
      </c>
      <c r="M129" s="31">
        <f>(K129-L129)/L129*100</f>
        <v>-66.17812852311161</v>
      </c>
      <c r="N129" s="109">
        <f t="shared" si="29"/>
        <v>1.6516279238545886</v>
      </c>
    </row>
    <row r="130" spans="1:14">
      <c r="A130" s="258"/>
      <c r="B130" s="198" t="s">
        <v>25</v>
      </c>
      <c r="C130" s="34">
        <v>19.548144000000001</v>
      </c>
      <c r="D130" s="34">
        <v>19.548144000000001</v>
      </c>
      <c r="E130" s="179">
        <v>0</v>
      </c>
      <c r="F130" s="31"/>
      <c r="G130" s="180">
        <v>1</v>
      </c>
      <c r="H130" s="34">
        <v>476.78399999999999</v>
      </c>
      <c r="I130" s="31"/>
      <c r="J130" s="34"/>
      <c r="K130" s="31"/>
      <c r="L130" s="34"/>
      <c r="M130" s="31"/>
      <c r="N130" s="109"/>
    </row>
    <row r="131" spans="1:14">
      <c r="A131" s="258"/>
      <c r="B131" s="198" t="s">
        <v>26</v>
      </c>
      <c r="C131" s="34">
        <v>9.3095399999999984</v>
      </c>
      <c r="D131" s="34">
        <v>86.651257999999984</v>
      </c>
      <c r="E131" s="179">
        <v>49.325505</v>
      </c>
      <c r="F131" s="31">
        <f>(D131-E131)/E131*100</f>
        <v>75.672318002623555</v>
      </c>
      <c r="G131" s="180">
        <v>3353</v>
      </c>
      <c r="H131" s="34">
        <v>610946.48</v>
      </c>
      <c r="I131" s="31">
        <v>36</v>
      </c>
      <c r="J131" s="34">
        <v>41.91</v>
      </c>
      <c r="K131" s="31">
        <v>49.71</v>
      </c>
      <c r="L131" s="34">
        <v>15.64</v>
      </c>
      <c r="M131" s="31">
        <f>(K131-L131)/L131*100</f>
        <v>217.8388746803069</v>
      </c>
      <c r="N131" s="109">
        <f>D131/D209*100</f>
        <v>5.7173531194840361</v>
      </c>
    </row>
    <row r="132" spans="1:14">
      <c r="A132" s="258"/>
      <c r="B132" s="198" t="s">
        <v>27</v>
      </c>
      <c r="C132" s="34">
        <v>1.3102779999999998</v>
      </c>
      <c r="D132" s="34">
        <v>9.962928999999999</v>
      </c>
      <c r="E132" s="179">
        <v>3.0736189999999999</v>
      </c>
      <c r="F132" s="31">
        <f>(D132-E132)/E132*100</f>
        <v>224.14326564222824</v>
      </c>
      <c r="G132" s="180">
        <v>11</v>
      </c>
      <c r="H132" s="34">
        <v>2516.7935640000001</v>
      </c>
      <c r="I132" s="31"/>
      <c r="J132" s="34"/>
      <c r="K132" s="34"/>
      <c r="L132" s="34"/>
      <c r="M132" s="31"/>
      <c r="N132" s="109">
        <f>D132/D210*100</f>
        <v>3.2069497191153298</v>
      </c>
    </row>
    <row r="133" spans="1:14">
      <c r="A133" s="258"/>
      <c r="B133" s="14" t="s">
        <v>28</v>
      </c>
      <c r="C133" s="34">
        <v>0</v>
      </c>
      <c r="D133" s="34">
        <v>0</v>
      </c>
      <c r="E133" s="179">
        <v>0</v>
      </c>
      <c r="F133" s="31"/>
      <c r="G133" s="180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58"/>
      <c r="B134" s="14" t="s">
        <v>29</v>
      </c>
      <c r="C134" s="34">
        <v>0</v>
      </c>
      <c r="D134" s="34">
        <v>3.7648699999999997</v>
      </c>
      <c r="E134" s="179">
        <v>2.4876749999999999</v>
      </c>
      <c r="F134" s="31"/>
      <c r="G134" s="180">
        <v>3</v>
      </c>
      <c r="H134" s="34">
        <v>1259.8447000000001</v>
      </c>
      <c r="I134" s="34"/>
      <c r="J134" s="34"/>
      <c r="K134" s="34"/>
      <c r="L134" s="34"/>
      <c r="M134" s="31"/>
      <c r="N134" s="109">
        <f>D134/D212*100</f>
        <v>5.4880136477108259</v>
      </c>
    </row>
    <row r="135" spans="1:14">
      <c r="A135" s="258"/>
      <c r="B135" s="14" t="s">
        <v>30</v>
      </c>
      <c r="C135" s="34">
        <v>0.81065699999999996</v>
      </c>
      <c r="D135" s="34">
        <v>5.663627</v>
      </c>
      <c r="E135" s="34">
        <v>0.55877399999999999</v>
      </c>
      <c r="F135" s="31"/>
      <c r="G135" s="180">
        <v>4</v>
      </c>
      <c r="H135" s="34">
        <v>274.84886399999999</v>
      </c>
      <c r="I135" s="34"/>
      <c r="J135" s="34"/>
      <c r="K135" s="34"/>
      <c r="L135" s="34"/>
      <c r="M135" s="31"/>
      <c r="N135" s="109"/>
    </row>
    <row r="136" spans="1:14" ht="14.25" thickBot="1">
      <c r="A136" s="240"/>
      <c r="B136" s="15" t="s">
        <v>31</v>
      </c>
      <c r="C136" s="16">
        <f t="shared" ref="C136:L136" si="30">C124+C126+C127+C128+C129+C130+C131+C132</f>
        <v>190.54948400000004</v>
      </c>
      <c r="D136" s="16">
        <f t="shared" si="30"/>
        <v>1091.8491530000001</v>
      </c>
      <c r="E136" s="16">
        <f t="shared" si="30"/>
        <v>1048.436107</v>
      </c>
      <c r="F136" s="16">
        <f>(D136-E136)/E136*100</f>
        <v>4.1407431230332596</v>
      </c>
      <c r="G136" s="16">
        <f t="shared" si="30"/>
        <v>11959</v>
      </c>
      <c r="H136" s="16">
        <f t="shared" si="30"/>
        <v>1625387.3235500001</v>
      </c>
      <c r="I136" s="16">
        <f t="shared" si="30"/>
        <v>829</v>
      </c>
      <c r="J136" s="16">
        <f t="shared" si="30"/>
        <v>109.69</v>
      </c>
      <c r="K136" s="16">
        <f t="shared" si="30"/>
        <v>599.84</v>
      </c>
      <c r="L136" s="16">
        <f t="shared" si="30"/>
        <v>442.48999999999995</v>
      </c>
      <c r="M136" s="16">
        <f t="shared" ref="M136:M138" si="31">(K136-L136)/L136*100</f>
        <v>35.56012565255714</v>
      </c>
      <c r="N136" s="110">
        <f>D136/D214*100</f>
        <v>3.5978963887841831</v>
      </c>
    </row>
    <row r="137" spans="1:14" ht="15" thickTop="1" thickBot="1">
      <c r="A137" s="242" t="s">
        <v>41</v>
      </c>
      <c r="B137" s="198" t="s">
        <v>19</v>
      </c>
      <c r="C137" s="71">
        <v>63.66</v>
      </c>
      <c r="D137" s="71">
        <v>336.54</v>
      </c>
      <c r="E137" s="106">
        <v>258.95</v>
      </c>
      <c r="F137" s="34">
        <f>(D137-E137)/E137*100</f>
        <v>29.963313380961587</v>
      </c>
      <c r="G137" s="72">
        <v>3580</v>
      </c>
      <c r="H137" s="72">
        <v>296235.64</v>
      </c>
      <c r="I137" s="72">
        <v>549</v>
      </c>
      <c r="J137" s="72">
        <v>58.9</v>
      </c>
      <c r="K137" s="107">
        <v>269.55</v>
      </c>
      <c r="L137" s="107">
        <v>42.31</v>
      </c>
      <c r="M137" s="34">
        <f t="shared" si="31"/>
        <v>537.0834318128102</v>
      </c>
      <c r="N137" s="109">
        <f>D137/D202*100</f>
        <v>2.0521995277849858</v>
      </c>
    </row>
    <row r="138" spans="1:14" ht="14.25" thickBot="1">
      <c r="A138" s="242"/>
      <c r="B138" s="198" t="s">
        <v>20</v>
      </c>
      <c r="C138" s="72">
        <v>26.01</v>
      </c>
      <c r="D138" s="72">
        <v>129.76</v>
      </c>
      <c r="E138" s="107">
        <v>114.81</v>
      </c>
      <c r="F138" s="31">
        <f>(D138-E138)/E138*100</f>
        <v>13.021513805417637</v>
      </c>
      <c r="G138" s="72">
        <v>1621</v>
      </c>
      <c r="H138" s="72">
        <v>32400</v>
      </c>
      <c r="I138" s="72">
        <v>270</v>
      </c>
      <c r="J138" s="72">
        <v>26.45</v>
      </c>
      <c r="K138" s="72">
        <v>149.36000000000001</v>
      </c>
      <c r="L138" s="107">
        <v>19.29</v>
      </c>
      <c r="M138" s="31">
        <f t="shared" si="31"/>
        <v>674.28719543805096</v>
      </c>
      <c r="N138" s="109">
        <f>D138/D203*100</f>
        <v>2.4997216073761961</v>
      </c>
    </row>
    <row r="139" spans="1:14" ht="14.25" thickBot="1">
      <c r="A139" s="242"/>
      <c r="B139" s="198" t="s">
        <v>21</v>
      </c>
      <c r="C139" s="72">
        <v>1.32</v>
      </c>
      <c r="D139" s="72">
        <v>4.43</v>
      </c>
      <c r="E139" s="107">
        <v>2.38</v>
      </c>
      <c r="F139" s="31"/>
      <c r="G139" s="72">
        <v>6</v>
      </c>
      <c r="H139" s="107">
        <v>2320.52</v>
      </c>
      <c r="I139" s="107"/>
      <c r="J139" s="107"/>
      <c r="K139" s="107"/>
      <c r="L139" s="107"/>
      <c r="M139" s="31"/>
      <c r="N139" s="109">
        <f>D139/D204*100</f>
        <v>0.42212528980473407</v>
      </c>
    </row>
    <row r="140" spans="1:14" ht="14.25" thickBot="1">
      <c r="A140" s="242"/>
      <c r="B140" s="198" t="s">
        <v>22</v>
      </c>
      <c r="C140" s="72">
        <v>0.03</v>
      </c>
      <c r="D140" s="72">
        <v>0.03</v>
      </c>
      <c r="E140" s="107"/>
      <c r="F140" s="31"/>
      <c r="G140" s="72">
        <v>3</v>
      </c>
      <c r="H140" s="107">
        <v>147</v>
      </c>
      <c r="I140" s="107"/>
      <c r="J140" s="107"/>
      <c r="K140" s="107"/>
      <c r="L140" s="107"/>
      <c r="M140" s="31"/>
      <c r="N140" s="109"/>
    </row>
    <row r="141" spans="1:14" ht="14.25" thickBot="1">
      <c r="A141" s="242"/>
      <c r="B141" s="198" t="s">
        <v>23</v>
      </c>
      <c r="C141" s="72"/>
      <c r="D141" s="72"/>
      <c r="E141" s="107"/>
      <c r="F141" s="31"/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42"/>
      <c r="B142" s="198" t="s">
        <v>24</v>
      </c>
      <c r="C142" s="72">
        <v>0.12</v>
      </c>
      <c r="D142" s="72">
        <v>3.96</v>
      </c>
      <c r="E142" s="107">
        <v>2.86</v>
      </c>
      <c r="F142" s="31"/>
      <c r="G142" s="72">
        <v>6</v>
      </c>
      <c r="H142" s="107">
        <v>4498.3999999999996</v>
      </c>
      <c r="I142" s="107">
        <v>8</v>
      </c>
      <c r="J142" s="107">
        <v>0</v>
      </c>
      <c r="K142" s="107">
        <v>1.1200000000000001</v>
      </c>
      <c r="L142" s="107"/>
      <c r="M142" s="31"/>
      <c r="N142" s="109">
        <f>D142/D207*100</f>
        <v>0.14914473112122342</v>
      </c>
    </row>
    <row r="143" spans="1:14" ht="14.25" thickBot="1">
      <c r="A143" s="242"/>
      <c r="B143" s="198" t="s">
        <v>25</v>
      </c>
      <c r="C143" s="74"/>
      <c r="D143" s="74"/>
      <c r="E143" s="136"/>
      <c r="F143" s="31"/>
      <c r="G143" s="74"/>
      <c r="H143" s="136"/>
      <c r="I143" s="136"/>
      <c r="J143" s="136"/>
      <c r="K143" s="136"/>
      <c r="L143" s="136"/>
      <c r="M143" s="31"/>
      <c r="N143" s="109"/>
    </row>
    <row r="144" spans="1:14" ht="14.25" thickBot="1">
      <c r="A144" s="242"/>
      <c r="B144" s="198" t="s">
        <v>26</v>
      </c>
      <c r="C144" s="72">
        <v>0.72</v>
      </c>
      <c r="D144" s="72">
        <v>2.5299999999999998</v>
      </c>
      <c r="E144" s="107">
        <v>5.24</v>
      </c>
      <c r="F144" s="31"/>
      <c r="G144" s="72">
        <v>176</v>
      </c>
      <c r="H144" s="107">
        <v>22055.5</v>
      </c>
      <c r="I144" s="107">
        <v>1</v>
      </c>
      <c r="J144" s="107">
        <v>0</v>
      </c>
      <c r="K144" s="107">
        <v>0</v>
      </c>
      <c r="L144" s="107">
        <v>0.33</v>
      </c>
      <c r="M144" s="31"/>
      <c r="N144" s="109">
        <f>D144/D209*100</f>
        <v>0.16693241074808876</v>
      </c>
    </row>
    <row r="145" spans="1:14" ht="14.25" thickBot="1">
      <c r="A145" s="242"/>
      <c r="B145" s="198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42"/>
      <c r="B146" s="14" t="s">
        <v>28</v>
      </c>
      <c r="C146" s="75"/>
      <c r="D146" s="75"/>
      <c r="E146" s="129"/>
      <c r="F146" s="31"/>
      <c r="G146" s="75"/>
      <c r="H146" s="129"/>
      <c r="I146" s="129"/>
      <c r="J146" s="129"/>
      <c r="K146" s="129"/>
      <c r="L146" s="129"/>
      <c r="M146" s="31"/>
      <c r="N146" s="109"/>
    </row>
    <row r="147" spans="1:14" ht="14.25" thickBot="1">
      <c r="A147" s="242"/>
      <c r="B147" s="14" t="s">
        <v>29</v>
      </c>
      <c r="C147" s="75"/>
      <c r="D147" s="75"/>
      <c r="E147" s="129"/>
      <c r="F147" s="31"/>
      <c r="G147" s="75"/>
      <c r="H147" s="129"/>
      <c r="I147" s="129"/>
      <c r="J147" s="129"/>
      <c r="K147" s="129"/>
      <c r="L147" s="129"/>
      <c r="M147" s="31"/>
      <c r="N147" s="109"/>
    </row>
    <row r="148" spans="1:14" ht="14.25" thickBot="1">
      <c r="A148" s="242"/>
      <c r="B148" s="14" t="s">
        <v>30</v>
      </c>
      <c r="C148" s="75"/>
      <c r="D148" s="75"/>
      <c r="E148" s="129"/>
      <c r="F148" s="31"/>
      <c r="G148" s="75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31"/>
      <c r="N148" s="109"/>
    </row>
    <row r="149" spans="1:14" ht="14.25" thickBot="1">
      <c r="A149" s="243"/>
      <c r="B149" s="15" t="s">
        <v>31</v>
      </c>
      <c r="C149" s="16">
        <f t="shared" ref="C149:L149" si="32">C137+C139+C140+C141+C142+C143+C144+C145</f>
        <v>65.849999999999994</v>
      </c>
      <c r="D149" s="16">
        <f t="shared" si="32"/>
        <v>347.48999999999995</v>
      </c>
      <c r="E149" s="16">
        <f t="shared" si="32"/>
        <v>269.43</v>
      </c>
      <c r="F149" s="16">
        <f t="shared" ref="F149:F155" si="33">(D149-E149)/E149*100</f>
        <v>28.97227480236052</v>
      </c>
      <c r="G149" s="16">
        <f t="shared" si="32"/>
        <v>3771</v>
      </c>
      <c r="H149" s="16">
        <f t="shared" si="32"/>
        <v>325257.06000000006</v>
      </c>
      <c r="I149" s="16">
        <f t="shared" si="32"/>
        <v>558</v>
      </c>
      <c r="J149" s="16">
        <f t="shared" si="32"/>
        <v>58.9</v>
      </c>
      <c r="K149" s="16">
        <f t="shared" si="32"/>
        <v>270.67</v>
      </c>
      <c r="L149" s="16">
        <f t="shared" si="32"/>
        <v>42.64</v>
      </c>
      <c r="M149" s="16">
        <f>(K149-L149)/L149*100</f>
        <v>534.77954971857423</v>
      </c>
      <c r="N149" s="110">
        <f>D149/D214*100</f>
        <v>1.145060206076485</v>
      </c>
    </row>
    <row r="150" spans="1:14" ht="15" thickTop="1" thickBot="1">
      <c r="A150" s="242" t="s">
        <v>67</v>
      </c>
      <c r="B150" s="198" t="s">
        <v>19</v>
      </c>
      <c r="C150" s="31">
        <v>85.103547000000049</v>
      </c>
      <c r="D150" s="32">
        <v>537.82770600000003</v>
      </c>
      <c r="E150" s="32">
        <v>537.97679400000004</v>
      </c>
      <c r="F150" s="32">
        <f t="shared" si="33"/>
        <v>-2.7712719519274672E-2</v>
      </c>
      <c r="G150" s="31">
        <v>4357</v>
      </c>
      <c r="H150" s="31">
        <v>403111.02566400002</v>
      </c>
      <c r="I150" s="31">
        <v>599</v>
      </c>
      <c r="J150" s="31">
        <v>51.521951999999999</v>
      </c>
      <c r="K150" s="31">
        <v>239.724245</v>
      </c>
      <c r="L150" s="31">
        <v>179.05165500000001</v>
      </c>
      <c r="M150" s="32">
        <f>(K150-L150)/L150*100</f>
        <v>33.885523146937672</v>
      </c>
      <c r="N150" s="113">
        <f t="shared" ref="N150:N155" si="34">D150/D202*100</f>
        <v>3.2796391640901001</v>
      </c>
    </row>
    <row r="151" spans="1:14" ht="14.25" thickBot="1">
      <c r="A151" s="242"/>
      <c r="B151" s="198" t="s">
        <v>20</v>
      </c>
      <c r="C151" s="31">
        <v>30.818327000000011</v>
      </c>
      <c r="D151" s="32">
        <v>205.313908</v>
      </c>
      <c r="E151" s="31">
        <v>204.294442</v>
      </c>
      <c r="F151" s="32">
        <f t="shared" si="33"/>
        <v>0.49901798111570467</v>
      </c>
      <c r="G151" s="31">
        <v>2310</v>
      </c>
      <c r="H151" s="31">
        <v>46200</v>
      </c>
      <c r="I151" s="31">
        <v>275</v>
      </c>
      <c r="J151" s="31">
        <v>32.703062000000003</v>
      </c>
      <c r="K151" s="31">
        <v>125.35049600000001</v>
      </c>
      <c r="L151" s="31">
        <v>61.191383000000002</v>
      </c>
      <c r="M151" s="31">
        <f>(K151-L151)/L151*100</f>
        <v>104.84991489733122</v>
      </c>
      <c r="N151" s="109">
        <f t="shared" si="34"/>
        <v>3.9552066285638761</v>
      </c>
    </row>
    <row r="152" spans="1:14" ht="14.25" thickBot="1">
      <c r="A152" s="242"/>
      <c r="B152" s="198" t="s">
        <v>21</v>
      </c>
      <c r="C152" s="31">
        <v>0.15377300000000105</v>
      </c>
      <c r="D152" s="32">
        <v>16.571455</v>
      </c>
      <c r="E152" s="31">
        <v>22.808032000000001</v>
      </c>
      <c r="F152" s="32">
        <f t="shared" si="33"/>
        <v>-27.343775210417103</v>
      </c>
      <c r="G152" s="31">
        <v>26</v>
      </c>
      <c r="H152" s="31">
        <v>29100.564630000001</v>
      </c>
      <c r="I152" s="31">
        <v>3</v>
      </c>
      <c r="J152" s="31">
        <v>0.98</v>
      </c>
      <c r="K152" s="31">
        <v>2.594652</v>
      </c>
      <c r="L152" s="31">
        <v>429.23840000000001</v>
      </c>
      <c r="M152" s="31"/>
      <c r="N152" s="109">
        <f t="shared" si="34"/>
        <v>1.5790587459054422</v>
      </c>
    </row>
    <row r="153" spans="1:14" ht="14.25" thickBot="1">
      <c r="A153" s="242"/>
      <c r="B153" s="198" t="s">
        <v>22</v>
      </c>
      <c r="C153" s="31">
        <v>0.43961999999999968</v>
      </c>
      <c r="D153" s="32">
        <v>8.7447199999999992</v>
      </c>
      <c r="E153" s="31">
        <v>7.538208</v>
      </c>
      <c r="F153" s="32">
        <f t="shared" si="33"/>
        <v>16.005289320751022</v>
      </c>
      <c r="G153" s="31">
        <v>101</v>
      </c>
      <c r="H153" s="31">
        <v>51166</v>
      </c>
      <c r="I153" s="31">
        <v>1</v>
      </c>
      <c r="J153" s="31">
        <v>0</v>
      </c>
      <c r="K153" s="31">
        <v>0.2</v>
      </c>
      <c r="L153" s="31">
        <v>0</v>
      </c>
      <c r="M153" s="31" t="e">
        <f>(K153-L153)/L153*100</f>
        <v>#DIV/0!</v>
      </c>
      <c r="N153" s="109">
        <f t="shared" si="34"/>
        <v>1.6009576688021117</v>
      </c>
    </row>
    <row r="154" spans="1:14" ht="14.25" thickBot="1">
      <c r="A154" s="242"/>
      <c r="B154" s="198" t="s">
        <v>23</v>
      </c>
      <c r="C154" s="31">
        <v>0</v>
      </c>
      <c r="D154" s="32">
        <v>0.113208</v>
      </c>
      <c r="E154" s="31">
        <v>2.377354</v>
      </c>
      <c r="F154" s="32">
        <f t="shared" si="33"/>
        <v>-95.238067195714223</v>
      </c>
      <c r="G154" s="31">
        <v>1</v>
      </c>
      <c r="H154" s="31">
        <v>1000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4"/>
        <v>0.21959263920538719</v>
      </c>
    </row>
    <row r="155" spans="1:14" ht="14.25" thickBot="1">
      <c r="A155" s="242"/>
      <c r="B155" s="198" t="s">
        <v>24</v>
      </c>
      <c r="C155" s="31">
        <v>2.8044580000000003</v>
      </c>
      <c r="D155" s="32">
        <v>25.238164000000001</v>
      </c>
      <c r="E155" s="31">
        <v>24.463542</v>
      </c>
      <c r="F155" s="32">
        <f t="shared" si="33"/>
        <v>3.1664343617943826</v>
      </c>
      <c r="G155" s="31">
        <v>112</v>
      </c>
      <c r="H155" s="31">
        <v>10838.894366</v>
      </c>
      <c r="I155" s="31">
        <v>11</v>
      </c>
      <c r="J155" s="31">
        <v>9.000000000000008E-2</v>
      </c>
      <c r="K155" s="31">
        <v>1.29</v>
      </c>
      <c r="L155" s="31">
        <v>2.1490999999999998</v>
      </c>
      <c r="M155" s="31"/>
      <c r="N155" s="109">
        <f t="shared" si="34"/>
        <v>0.95054019792256084</v>
      </c>
    </row>
    <row r="156" spans="1:14" ht="14.25" thickBot="1">
      <c r="A156" s="242"/>
      <c r="B156" s="198" t="s">
        <v>25</v>
      </c>
      <c r="C156" s="31">
        <v>0</v>
      </c>
      <c r="D156" s="32">
        <v>13.337999999999999</v>
      </c>
      <c r="E156" s="33">
        <v>0</v>
      </c>
      <c r="F156" s="32"/>
      <c r="G156" s="31">
        <v>1</v>
      </c>
      <c r="H156" s="31">
        <v>570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9"/>
    </row>
    <row r="157" spans="1:14" ht="14.25" thickBot="1">
      <c r="A157" s="242"/>
      <c r="B157" s="198" t="s">
        <v>26</v>
      </c>
      <c r="C157" s="31">
        <v>9.4039089999999987</v>
      </c>
      <c r="D157" s="32">
        <v>102.38767</v>
      </c>
      <c r="E157" s="31">
        <v>56.582712000000001</v>
      </c>
      <c r="F157" s="32">
        <f>(D157-E157)/E157*100</f>
        <v>80.952213814000288</v>
      </c>
      <c r="G157" s="31">
        <v>1271</v>
      </c>
      <c r="H157" s="31">
        <v>503487.98619999998</v>
      </c>
      <c r="I157" s="31">
        <v>47</v>
      </c>
      <c r="J157" s="31">
        <v>1.0341150000000003</v>
      </c>
      <c r="K157" s="31">
        <v>4.0153790000000003</v>
      </c>
      <c r="L157" s="31">
        <v>7.9710089999999996</v>
      </c>
      <c r="M157" s="31">
        <f>(K157-L157)/L157*100</f>
        <v>-49.625210559917818</v>
      </c>
      <c r="N157" s="109">
        <f>D157/D209*100</f>
        <v>6.7556603098734263</v>
      </c>
    </row>
    <row r="158" spans="1:14" ht="14.25" thickBot="1">
      <c r="A158" s="242"/>
      <c r="B158" s="198" t="s">
        <v>27</v>
      </c>
      <c r="C158" s="31">
        <v>0</v>
      </c>
      <c r="D158" s="32">
        <v>21.433962000000001</v>
      </c>
      <c r="E158" s="31">
        <v>0</v>
      </c>
      <c r="F158" s="32" t="e">
        <f>(D158-E158)/E158*100</f>
        <v>#DIV/0!</v>
      </c>
      <c r="G158" s="31">
        <v>13</v>
      </c>
      <c r="H158" s="31">
        <v>11163.059379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6.8993403862888769</v>
      </c>
    </row>
    <row r="159" spans="1:14" ht="14.25" thickBot="1">
      <c r="A159" s="242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42"/>
      <c r="B160" s="14" t="s">
        <v>29</v>
      </c>
      <c r="C160" s="31">
        <v>-0.43396200000000107</v>
      </c>
      <c r="D160" s="32">
        <v>21</v>
      </c>
      <c r="E160" s="34">
        <v>0</v>
      </c>
      <c r="F160" s="32"/>
      <c r="G160" s="31">
        <v>13</v>
      </c>
      <c r="H160" s="31">
        <v>11163.059379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42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43"/>
      <c r="B162" s="15" t="s">
        <v>31</v>
      </c>
      <c r="C162" s="16">
        <f t="shared" ref="C162:L162" si="35">C150+C152+C153+C154+C155+C156+C157+C158</f>
        <v>97.90530700000005</v>
      </c>
      <c r="D162" s="16">
        <f t="shared" si="35"/>
        <v>725.65488499999992</v>
      </c>
      <c r="E162" s="16">
        <f t="shared" si="35"/>
        <v>651.74664200000007</v>
      </c>
      <c r="F162" s="16">
        <f t="shared" ref="F162:F168" si="36">(D162-E162)/E162*100</f>
        <v>11.340026666374424</v>
      </c>
      <c r="G162" s="16">
        <f t="shared" si="35"/>
        <v>5882</v>
      </c>
      <c r="H162" s="16">
        <f t="shared" si="35"/>
        <v>1010437.530239</v>
      </c>
      <c r="I162" s="16">
        <f t="shared" si="35"/>
        <v>661</v>
      </c>
      <c r="J162" s="16">
        <f t="shared" si="35"/>
        <v>53.626066999999999</v>
      </c>
      <c r="K162" s="16">
        <f t="shared" si="35"/>
        <v>247.82427599999997</v>
      </c>
      <c r="L162" s="16">
        <f t="shared" si="35"/>
        <v>618.41016400000001</v>
      </c>
      <c r="M162" s="16">
        <f t="shared" ref="M162:M164" si="37">(K162-L162)/L162*100</f>
        <v>-59.925581688854656</v>
      </c>
      <c r="N162" s="110">
        <f>D162/D214*100</f>
        <v>2.3912012781907621</v>
      </c>
    </row>
    <row r="163" spans="1:14" ht="15" thickTop="1" thickBot="1">
      <c r="A163" s="244" t="s">
        <v>43</v>
      </c>
      <c r="B163" s="18" t="s">
        <v>19</v>
      </c>
      <c r="C163" s="94">
        <v>78.03</v>
      </c>
      <c r="D163" s="94">
        <v>189.58</v>
      </c>
      <c r="E163" s="94">
        <v>70.569999999999993</v>
      </c>
      <c r="F163" s="111">
        <f t="shared" si="36"/>
        <v>168.64106560861561</v>
      </c>
      <c r="G163" s="95">
        <v>1814</v>
      </c>
      <c r="H163" s="95">
        <v>2632237.81</v>
      </c>
      <c r="I163" s="95">
        <v>58</v>
      </c>
      <c r="J163" s="95">
        <v>0.56000000000000005</v>
      </c>
      <c r="K163" s="95">
        <v>34.43</v>
      </c>
      <c r="L163" s="95">
        <v>78.040000000000006</v>
      </c>
      <c r="M163" s="34">
        <f t="shared" si="37"/>
        <v>-55.881599179907745</v>
      </c>
      <c r="N163" s="112">
        <f t="shared" ref="N163:N168" si="38">D163/D202*100</f>
        <v>1.1560467893191824</v>
      </c>
    </row>
    <row r="164" spans="1:14" ht="14.25" thickBot="1">
      <c r="A164" s="242"/>
      <c r="B164" s="198" t="s">
        <v>20</v>
      </c>
      <c r="C164" s="95">
        <v>8.5</v>
      </c>
      <c r="D164" s="95">
        <v>27.79</v>
      </c>
      <c r="E164" s="95">
        <v>29.95</v>
      </c>
      <c r="F164" s="32">
        <f t="shared" si="36"/>
        <v>-7.212020033388983</v>
      </c>
      <c r="G164" s="95">
        <v>276</v>
      </c>
      <c r="H164" s="95">
        <v>5520</v>
      </c>
      <c r="I164" s="95">
        <v>22</v>
      </c>
      <c r="J164" s="95">
        <v>0.04</v>
      </c>
      <c r="K164" s="95">
        <v>22.59</v>
      </c>
      <c r="L164" s="95">
        <v>38.46</v>
      </c>
      <c r="M164" s="34">
        <f t="shared" si="37"/>
        <v>-41.263650546021843</v>
      </c>
      <c r="N164" s="109">
        <f t="shared" si="38"/>
        <v>0.53535190712842551</v>
      </c>
    </row>
    <row r="165" spans="1:14" ht="14.25" thickBot="1">
      <c r="A165" s="242"/>
      <c r="B165" s="198" t="s">
        <v>21</v>
      </c>
      <c r="C165" s="95">
        <v>0</v>
      </c>
      <c r="D165" s="95">
        <v>0</v>
      </c>
      <c r="E165" s="95">
        <v>0</v>
      </c>
      <c r="F165" s="32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8"/>
        <v>0</v>
      </c>
    </row>
    <row r="166" spans="1:14" ht="14.25" thickBot="1">
      <c r="A166" s="242"/>
      <c r="B166" s="198" t="s">
        <v>22</v>
      </c>
      <c r="C166" s="95">
        <v>0.01</v>
      </c>
      <c r="D166" s="95">
        <v>0.02</v>
      </c>
      <c r="E166" s="95">
        <v>0.09</v>
      </c>
      <c r="F166" s="32">
        <f t="shared" si="36"/>
        <v>-77.777777777777771</v>
      </c>
      <c r="G166" s="95">
        <v>2</v>
      </c>
      <c r="H166" s="95">
        <v>21.4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9">
        <f t="shared" si="38"/>
        <v>3.6615412930365108E-3</v>
      </c>
    </row>
    <row r="167" spans="1:14" ht="14.25" thickBot="1">
      <c r="A167" s="242"/>
      <c r="B167" s="198" t="s">
        <v>23</v>
      </c>
      <c r="C167" s="95">
        <v>0</v>
      </c>
      <c r="D167" s="95">
        <v>0</v>
      </c>
      <c r="E167" s="95">
        <v>0</v>
      </c>
      <c r="F167" s="32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8"/>
        <v>0</v>
      </c>
    </row>
    <row r="168" spans="1:14" ht="14.25" thickBot="1">
      <c r="A168" s="242"/>
      <c r="B168" s="198" t="s">
        <v>24</v>
      </c>
      <c r="C168" s="95">
        <v>0</v>
      </c>
      <c r="D168" s="95">
        <v>4.25</v>
      </c>
      <c r="E168" s="95">
        <v>0</v>
      </c>
      <c r="F168" s="32" t="e">
        <f t="shared" si="36"/>
        <v>#DIV/0!</v>
      </c>
      <c r="G168" s="95">
        <v>2</v>
      </c>
      <c r="H168" s="95">
        <v>4510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38"/>
        <v>0.16006694627909079</v>
      </c>
    </row>
    <row r="169" spans="1:14" ht="14.25" thickBot="1">
      <c r="A169" s="242"/>
      <c r="B169" s="198" t="s">
        <v>25</v>
      </c>
      <c r="C169" s="95">
        <v>0</v>
      </c>
      <c r="D169" s="95">
        <v>61.41</v>
      </c>
      <c r="E169" s="95">
        <v>13.14</v>
      </c>
      <c r="F169" s="32"/>
      <c r="G169" s="95">
        <v>8</v>
      </c>
      <c r="H169" s="95">
        <v>1158.8</v>
      </c>
      <c r="I169" s="95">
        <v>6</v>
      </c>
      <c r="J169" s="95">
        <v>16.77</v>
      </c>
      <c r="K169" s="95">
        <v>26.2</v>
      </c>
      <c r="L169" s="95">
        <v>0.48</v>
      </c>
      <c r="M169" s="34"/>
      <c r="N169" s="109"/>
    </row>
    <row r="170" spans="1:14" ht="14.25" thickBot="1">
      <c r="A170" s="242"/>
      <c r="B170" s="198" t="s">
        <v>26</v>
      </c>
      <c r="C170" s="95">
        <v>3.61</v>
      </c>
      <c r="D170" s="95">
        <v>12.18</v>
      </c>
      <c r="E170" s="95">
        <v>0.27</v>
      </c>
      <c r="F170" s="32">
        <f>(D170-E170)/E170*100</f>
        <v>4411.1111111111104</v>
      </c>
      <c r="G170" s="95">
        <v>1078</v>
      </c>
      <c r="H170" s="95">
        <v>52911.81</v>
      </c>
      <c r="I170" s="95">
        <v>2</v>
      </c>
      <c r="J170" s="95">
        <v>0</v>
      </c>
      <c r="K170" s="95">
        <v>5.68</v>
      </c>
      <c r="L170" s="95">
        <v>0</v>
      </c>
      <c r="M170" s="34" t="e">
        <f>(K170-L170)/L170*100</f>
        <v>#DIV/0!</v>
      </c>
      <c r="N170" s="109">
        <f>D170/D209*100</f>
        <v>0.8036508944315105</v>
      </c>
    </row>
    <row r="171" spans="1:14" ht="14.25" thickBot="1">
      <c r="A171" s="242"/>
      <c r="B171" s="198" t="s">
        <v>27</v>
      </c>
      <c r="C171" s="98">
        <v>0</v>
      </c>
      <c r="D171" s="98">
        <v>0</v>
      </c>
      <c r="E171" s="98">
        <v>1.61</v>
      </c>
      <c r="F171" s="32">
        <f>(D171-E171)/E171*100</f>
        <v>-100</v>
      </c>
      <c r="G171" s="98">
        <v>0</v>
      </c>
      <c r="H171" s="98">
        <v>0</v>
      </c>
      <c r="I171" s="98"/>
      <c r="J171" s="98"/>
      <c r="K171" s="98"/>
      <c r="L171" s="98">
        <v>0</v>
      </c>
      <c r="M171" s="31"/>
      <c r="N171" s="109">
        <f>D171/D210*100</f>
        <v>0</v>
      </c>
    </row>
    <row r="172" spans="1:14" ht="14.25" thickBot="1">
      <c r="A172" s="242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42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42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43"/>
      <c r="B175" s="15" t="s">
        <v>31</v>
      </c>
      <c r="C175" s="16">
        <f t="shared" ref="C175:L175" si="39">C163+C165+C166+C167+C168+C169+C170+C171</f>
        <v>81.650000000000006</v>
      </c>
      <c r="D175" s="16">
        <f t="shared" si="39"/>
        <v>267.44</v>
      </c>
      <c r="E175" s="16">
        <f t="shared" si="39"/>
        <v>85.679999999999993</v>
      </c>
      <c r="F175" s="16">
        <f>(D175-E175)/E175*100</f>
        <v>212.13818860877686</v>
      </c>
      <c r="G175" s="16">
        <f t="shared" si="39"/>
        <v>2904</v>
      </c>
      <c r="H175" s="16">
        <f t="shared" si="39"/>
        <v>2690839.82</v>
      </c>
      <c r="I175" s="16">
        <f t="shared" si="39"/>
        <v>66</v>
      </c>
      <c r="J175" s="16">
        <f t="shared" si="39"/>
        <v>17.329999999999998</v>
      </c>
      <c r="K175" s="16">
        <f t="shared" si="39"/>
        <v>66.31</v>
      </c>
      <c r="L175" s="16">
        <f t="shared" si="39"/>
        <v>78.52000000000001</v>
      </c>
      <c r="M175" s="16">
        <f t="shared" ref="M175:M178" si="40">(K175-L175)/L175*100</f>
        <v>-15.550178298522678</v>
      </c>
      <c r="N175" s="110">
        <f>D175/D214*100</f>
        <v>0.88127687563122714</v>
      </c>
    </row>
    <row r="176" spans="1:14" ht="15" thickTop="1" thickBot="1">
      <c r="A176" s="242" t="s">
        <v>44</v>
      </c>
      <c r="B176" s="198" t="s">
        <v>19</v>
      </c>
      <c r="C176" s="34">
        <v>1.56</v>
      </c>
      <c r="D176" s="34">
        <v>19.68</v>
      </c>
      <c r="E176" s="34">
        <v>16.649999999999999</v>
      </c>
      <c r="F176" s="32">
        <f>(D176-E176)/E176*100</f>
        <v>18.198198198198206</v>
      </c>
      <c r="G176" s="34">
        <v>96</v>
      </c>
      <c r="H176" s="34">
        <v>9566.73</v>
      </c>
      <c r="I176" s="34">
        <v>8</v>
      </c>
      <c r="J176" s="34">
        <v>0.15</v>
      </c>
      <c r="K176" s="34">
        <v>1.21</v>
      </c>
      <c r="L176" s="34">
        <v>8.44</v>
      </c>
      <c r="M176" s="31">
        <f t="shared" si="40"/>
        <v>-85.66350710900474</v>
      </c>
      <c r="N176" s="109">
        <f>D176/D202*100</f>
        <v>0.12000738903788113</v>
      </c>
    </row>
    <row r="177" spans="1:14" ht="14.25" thickBot="1">
      <c r="A177" s="242"/>
      <c r="B177" s="198" t="s">
        <v>20</v>
      </c>
      <c r="C177" s="34">
        <v>0.38</v>
      </c>
      <c r="D177" s="34">
        <v>4.3499999999999996</v>
      </c>
      <c r="E177" s="34">
        <v>3.78</v>
      </c>
      <c r="F177" s="32">
        <f>(D177-E177)/E177*100</f>
        <v>15.079365079365076</v>
      </c>
      <c r="G177" s="34">
        <v>50</v>
      </c>
      <c r="H177" s="34">
        <v>1000</v>
      </c>
      <c r="I177" s="34">
        <v>4</v>
      </c>
      <c r="J177" s="34">
        <v>0.15</v>
      </c>
      <c r="K177" s="34">
        <v>0.74</v>
      </c>
      <c r="L177" s="34">
        <v>0.32</v>
      </c>
      <c r="M177" s="31">
        <f t="shared" si="40"/>
        <v>131.25</v>
      </c>
      <c r="N177" s="109">
        <f>D177/D203*100</f>
        <v>8.3799236992034939E-2</v>
      </c>
    </row>
    <row r="178" spans="1:14" ht="14.25" thickBot="1">
      <c r="A178" s="242"/>
      <c r="B178" s="198" t="s">
        <v>21</v>
      </c>
      <c r="C178" s="34">
        <v>12.55</v>
      </c>
      <c r="D178" s="34">
        <v>13.81</v>
      </c>
      <c r="E178" s="34">
        <v>14.92</v>
      </c>
      <c r="F178" s="32">
        <f>(D178-E178)/E178*100</f>
        <v>-7.4396782841823024</v>
      </c>
      <c r="G178" s="34">
        <v>11</v>
      </c>
      <c r="H178" s="34">
        <v>24770.03</v>
      </c>
      <c r="I178" s="34"/>
      <c r="J178" s="34"/>
      <c r="K178" s="34"/>
      <c r="L178" s="34">
        <v>3.39</v>
      </c>
      <c r="M178" s="31">
        <f t="shared" si="40"/>
        <v>-100</v>
      </c>
      <c r="N178" s="109">
        <f>D178/D204*100</f>
        <v>1.3159255648314621</v>
      </c>
    </row>
    <row r="179" spans="1:14" ht="14.25" thickBot="1">
      <c r="A179" s="242"/>
      <c r="B179" s="198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>D179/D205*100</f>
        <v>0</v>
      </c>
    </row>
    <row r="180" spans="1:14" ht="14.25" thickBot="1">
      <c r="A180" s="242"/>
      <c r="B180" s="198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42"/>
      <c r="B181" s="198" t="s">
        <v>24</v>
      </c>
      <c r="C181" s="34">
        <v>23.22</v>
      </c>
      <c r="D181" s="34">
        <v>227.73</v>
      </c>
      <c r="E181" s="34">
        <v>196.79</v>
      </c>
      <c r="F181" s="32">
        <f>(D181-E181)/E181*100</f>
        <v>15.722343615021087</v>
      </c>
      <c r="G181" s="34">
        <v>707</v>
      </c>
      <c r="H181" s="34">
        <v>43433.8</v>
      </c>
      <c r="I181" s="34">
        <v>82</v>
      </c>
      <c r="J181" s="34">
        <v>40.700000000000003</v>
      </c>
      <c r="K181" s="34">
        <v>138.84</v>
      </c>
      <c r="L181" s="34">
        <v>55.9</v>
      </c>
      <c r="M181" s="31">
        <f>(K181-L181)/L181*100</f>
        <v>148.37209302325581</v>
      </c>
      <c r="N181" s="109">
        <f>D181/D207*100</f>
        <v>8.5769519237970222</v>
      </c>
    </row>
    <row r="182" spans="1:14" ht="14.25" thickBot="1">
      <c r="A182" s="242"/>
      <c r="B182" s="198" t="s">
        <v>25</v>
      </c>
      <c r="C182" s="34">
        <v>64.56</v>
      </c>
      <c r="D182" s="34">
        <v>1351.12</v>
      </c>
      <c r="E182" s="34">
        <v>1320.47</v>
      </c>
      <c r="F182" s="32">
        <f>(D182-E182)/E182*100</f>
        <v>2.321143229304707</v>
      </c>
      <c r="G182" s="34">
        <v>202</v>
      </c>
      <c r="H182" s="34">
        <v>28255.82</v>
      </c>
      <c r="I182" s="34">
        <v>375</v>
      </c>
      <c r="J182" s="34">
        <v>1.62</v>
      </c>
      <c r="K182" s="34">
        <v>76.34</v>
      </c>
      <c r="L182" s="34">
        <v>132.69</v>
      </c>
      <c r="M182" s="31">
        <f>(K182-L182)/L182*100</f>
        <v>-42.467405230235883</v>
      </c>
      <c r="N182" s="109">
        <f>D182/D208*100</f>
        <v>17.279355326436139</v>
      </c>
    </row>
    <row r="183" spans="1:14" ht="14.25" thickBot="1">
      <c r="A183" s="242"/>
      <c r="B183" s="198" t="s">
        <v>26</v>
      </c>
      <c r="C183" s="34"/>
      <c r="D183" s="34">
        <v>3.16</v>
      </c>
      <c r="E183" s="34">
        <v>2.84</v>
      </c>
      <c r="F183" s="32">
        <f>(D183-E183)/E183*100</f>
        <v>11.267605633802827</v>
      </c>
      <c r="G183" s="34">
        <v>8</v>
      </c>
      <c r="H183" s="34">
        <v>3350.02</v>
      </c>
      <c r="I183" s="34"/>
      <c r="J183" s="34"/>
      <c r="K183" s="34"/>
      <c r="L183" s="34"/>
      <c r="M183" s="31"/>
      <c r="N183" s="109">
        <f>D183/D209*100</f>
        <v>0.20850056046006349</v>
      </c>
    </row>
    <row r="184" spans="1:14" ht="14.25" thickBot="1">
      <c r="A184" s="242"/>
      <c r="B184" s="198" t="s">
        <v>27</v>
      </c>
      <c r="C184" s="34"/>
      <c r="D184" s="34"/>
      <c r="E184" s="34">
        <v>0.06</v>
      </c>
      <c r="F184" s="31"/>
      <c r="G184" s="34"/>
      <c r="H184" s="34"/>
      <c r="I184" s="34"/>
      <c r="J184" s="34"/>
      <c r="K184" s="34"/>
      <c r="L184" s="34"/>
      <c r="M184" s="31"/>
      <c r="N184" s="109"/>
    </row>
    <row r="185" spans="1:14" ht="14.25" thickBot="1">
      <c r="A185" s="242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42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42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43"/>
      <c r="B188" s="15" t="s">
        <v>31</v>
      </c>
      <c r="C188" s="16">
        <f t="shared" ref="C188:L188" si="41">C176+C178+C179+C180+C181+C182+C183+C184</f>
        <v>101.89</v>
      </c>
      <c r="D188" s="16">
        <f t="shared" si="41"/>
        <v>1615.5</v>
      </c>
      <c r="E188" s="16">
        <f t="shared" si="41"/>
        <v>1551.7299999999998</v>
      </c>
      <c r="F188" s="16">
        <f>(D188-E188)/E188*100</f>
        <v>4.1096066970413805</v>
      </c>
      <c r="G188" s="16">
        <f t="shared" si="41"/>
        <v>1024</v>
      </c>
      <c r="H188" s="16">
        <f t="shared" si="41"/>
        <v>109376.40000000001</v>
      </c>
      <c r="I188" s="16">
        <f t="shared" si="41"/>
        <v>465</v>
      </c>
      <c r="J188" s="16">
        <f t="shared" si="41"/>
        <v>42.47</v>
      </c>
      <c r="K188" s="16">
        <f t="shared" si="41"/>
        <v>216.39000000000001</v>
      </c>
      <c r="L188" s="16">
        <f t="shared" si="41"/>
        <v>200.42000000000002</v>
      </c>
      <c r="M188" s="16">
        <f>(K188-L188)/L188*100</f>
        <v>7.968266640055881</v>
      </c>
      <c r="N188" s="110">
        <f>D188/D214*100</f>
        <v>5.3234474745073577</v>
      </c>
    </row>
    <row r="189" spans="1:14" ht="14.25" thickTop="1">
      <c r="A189" s="238" t="s">
        <v>47</v>
      </c>
      <c r="B189" s="198" t="s">
        <v>19</v>
      </c>
      <c r="C189" s="71">
        <v>15.03</v>
      </c>
      <c r="D189" s="71">
        <v>106.26</v>
      </c>
      <c r="E189" s="71">
        <v>152.22999999999999</v>
      </c>
      <c r="F189" s="34">
        <f>(D189-E189)/E189*100</f>
        <v>-30.19772712343164</v>
      </c>
      <c r="G189" s="72">
        <v>879</v>
      </c>
      <c r="H189" s="72">
        <v>103872.74</v>
      </c>
      <c r="I189" s="72">
        <v>112</v>
      </c>
      <c r="J189" s="72">
        <v>10.16</v>
      </c>
      <c r="K189" s="72">
        <v>55.45</v>
      </c>
      <c r="L189" s="72">
        <v>52.27</v>
      </c>
      <c r="M189" s="34">
        <f>(K189-L189)/L189*100</f>
        <v>6.0837956762961536</v>
      </c>
      <c r="N189" s="114">
        <f>D189/D202*100</f>
        <v>0.64796672556733992</v>
      </c>
    </row>
    <row r="190" spans="1:14">
      <c r="A190" s="239"/>
      <c r="B190" s="198" t="s">
        <v>20</v>
      </c>
      <c r="C190" s="72">
        <v>6.26</v>
      </c>
      <c r="D190" s="72">
        <v>27.51</v>
      </c>
      <c r="E190" s="72">
        <v>64.709999999999994</v>
      </c>
      <c r="F190" s="31">
        <f>(D190-E190)/E190*100</f>
        <v>-57.487250811311995</v>
      </c>
      <c r="G190" s="72">
        <v>321</v>
      </c>
      <c r="H190" s="72">
        <v>6400</v>
      </c>
      <c r="I190" s="72">
        <v>31</v>
      </c>
      <c r="J190" s="72">
        <v>1.98</v>
      </c>
      <c r="K190" s="72">
        <v>20.48</v>
      </c>
      <c r="L190" s="72">
        <v>11.17</v>
      </c>
      <c r="M190" s="31">
        <f>(K190-L190)/L190*100</f>
        <v>83.348254252461956</v>
      </c>
      <c r="N190" s="114">
        <f>D190/D203*100</f>
        <v>0.52995793325307616</v>
      </c>
    </row>
    <row r="191" spans="1:14">
      <c r="A191" s="239"/>
      <c r="B191" s="198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39"/>
      <c r="B192" s="198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39"/>
      <c r="B193" s="198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39"/>
      <c r="B194" s="198" t="s">
        <v>24</v>
      </c>
      <c r="C194" s="72"/>
      <c r="D194" s="72">
        <v>0.17</v>
      </c>
      <c r="E194" s="72">
        <v>0.18</v>
      </c>
      <c r="F194" s="31">
        <f>(D194-E194)/E194*100</f>
        <v>-5.5555555555555456</v>
      </c>
      <c r="G194" s="72">
        <v>2</v>
      </c>
      <c r="H194" s="72">
        <v>400</v>
      </c>
      <c r="I194" s="72"/>
      <c r="J194" s="72"/>
      <c r="K194" s="72"/>
      <c r="L194" s="72"/>
      <c r="M194" s="31"/>
      <c r="N194" s="114">
        <f>D194/D207*100</f>
        <v>6.4026778511636325E-3</v>
      </c>
    </row>
    <row r="195" spans="1:14">
      <c r="A195" s="239"/>
      <c r="B195" s="198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39"/>
      <c r="B196" s="198" t="s">
        <v>26</v>
      </c>
      <c r="C196" s="72"/>
      <c r="D196" s="72">
        <v>7.0000000000000007E-2</v>
      </c>
      <c r="E196" s="72">
        <v>0.63</v>
      </c>
      <c r="F196" s="31">
        <f>(D196-E196)/E196*100</f>
        <v>-88.8888888888889</v>
      </c>
      <c r="G196" s="72">
        <v>8</v>
      </c>
      <c r="H196" s="72">
        <v>110.84</v>
      </c>
      <c r="I196" s="72"/>
      <c r="J196" s="72"/>
      <c r="K196" s="72"/>
      <c r="L196" s="72"/>
      <c r="M196" s="31"/>
      <c r="N196" s="114">
        <f>D196/D209*100</f>
        <v>4.6186833013305197E-3</v>
      </c>
    </row>
    <row r="197" spans="1:14">
      <c r="A197" s="239"/>
      <c r="B197" s="198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39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39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39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40"/>
      <c r="B201" s="15" t="s">
        <v>31</v>
      </c>
      <c r="C201" s="16">
        <f t="shared" ref="C201:L201" si="42">C189+C191+C192+C193+C194+C195+C196+C197</f>
        <v>15.03</v>
      </c>
      <c r="D201" s="16">
        <f t="shared" si="42"/>
        <v>106.5</v>
      </c>
      <c r="E201" s="16">
        <f t="shared" si="42"/>
        <v>153.04</v>
      </c>
      <c r="F201" s="16">
        <f t="shared" ref="F201:F214" si="43">(D201-E201)/E201*100</f>
        <v>-30.410350235232613</v>
      </c>
      <c r="G201" s="16">
        <f t="shared" si="42"/>
        <v>889</v>
      </c>
      <c r="H201" s="16">
        <f t="shared" si="42"/>
        <v>104383.58</v>
      </c>
      <c r="I201" s="16">
        <f t="shared" si="42"/>
        <v>112</v>
      </c>
      <c r="J201" s="16">
        <f t="shared" si="42"/>
        <v>10.16</v>
      </c>
      <c r="K201" s="16">
        <f t="shared" si="42"/>
        <v>55.45</v>
      </c>
      <c r="L201" s="16">
        <f t="shared" si="42"/>
        <v>52.27</v>
      </c>
      <c r="M201" s="16">
        <f>(K201-L201)/L201*100</f>
        <v>6.0837956762961536</v>
      </c>
      <c r="N201" s="110">
        <f>D201/D214*100</f>
        <v>0.35094221976789453</v>
      </c>
    </row>
    <row r="202" spans="1:14" ht="15" thickTop="1" thickBot="1">
      <c r="A202" s="258" t="s">
        <v>49</v>
      </c>
      <c r="B202" s="198" t="s">
        <v>19</v>
      </c>
      <c r="C202" s="32">
        <f>C7+C20+C33+C46+C59+C72+C85+C98+C111+C124+C137+C150+C163+C176+C189</f>
        <v>2447.046648</v>
      </c>
      <c r="D202" s="32">
        <f>D7+D20+D33+D46+D59+D72+D85+D98+D111+D124+D137+D150+D163+D176+D189</f>
        <v>16398.990227000002</v>
      </c>
      <c r="E202" s="32">
        <f>E7+E20+E33+E46+E59+E72+E85+E98+E111+E124+E137+E150+E163+E176+E189</f>
        <v>15387.356869000003</v>
      </c>
      <c r="F202" s="32">
        <f t="shared" si="43"/>
        <v>6.5744452839595668</v>
      </c>
      <c r="G202" s="32">
        <f t="shared" ref="G202:L213" si="44">G7+G20+G33+G46+G59+G72+G85+G98+G111+G124+G137+G150+G163+G176+G189</f>
        <v>117112</v>
      </c>
      <c r="H202" s="32">
        <f t="shared" si="44"/>
        <v>16998861.700445998</v>
      </c>
      <c r="I202" s="32">
        <f t="shared" si="44"/>
        <v>13371</v>
      </c>
      <c r="J202" s="32">
        <f t="shared" si="44"/>
        <v>1735.6331790000006</v>
      </c>
      <c r="K202" s="32">
        <f t="shared" si="44"/>
        <v>11477.650548999996</v>
      </c>
      <c r="L202" s="32">
        <f t="shared" si="44"/>
        <v>7875.0924590000013</v>
      </c>
      <c r="M202" s="32">
        <f t="shared" ref="M202:M214" si="45">(K202-L202)/L202*100</f>
        <v>45.746232298299347</v>
      </c>
      <c r="N202" s="113">
        <f>D202/D214*100</f>
        <v>54.038479175731347</v>
      </c>
    </row>
    <row r="203" spans="1:14" ht="14.25" thickBot="1">
      <c r="A203" s="242"/>
      <c r="B203" s="198" t="s">
        <v>20</v>
      </c>
      <c r="C203" s="32">
        <f t="shared" ref="C203:E213" si="46">C8+C21+C34+C47+C60+C73+C86+C99+C112+C125+C138+C151+C164+C177+C190</f>
        <v>823.85797999999988</v>
      </c>
      <c r="D203" s="32">
        <f t="shared" si="46"/>
        <v>5190.9780520000013</v>
      </c>
      <c r="E203" s="32">
        <f t="shared" si="46"/>
        <v>5147.4034580000007</v>
      </c>
      <c r="F203" s="31">
        <f t="shared" si="43"/>
        <v>0.84653543005799892</v>
      </c>
      <c r="G203" s="32">
        <f>G8+G21+G34+G47+G60+G73+G86+G99+G112+G125+G138+G151+G164+G177+G190</f>
        <v>60522</v>
      </c>
      <c r="H203" s="32">
        <f>H8+H21+H34+H47+H60+H73+H86+H99+H112+H125+H138+H151+H164+H177+H190</f>
        <v>1210020</v>
      </c>
      <c r="I203" s="32">
        <f t="shared" si="44"/>
        <v>7152</v>
      </c>
      <c r="J203" s="32">
        <f t="shared" si="44"/>
        <v>771.06894399999999</v>
      </c>
      <c r="K203" s="32">
        <f t="shared" si="44"/>
        <v>4602.5152709999993</v>
      </c>
      <c r="L203" s="32">
        <f t="shared" si="44"/>
        <v>2574.6406280000001</v>
      </c>
      <c r="M203" s="31">
        <f t="shared" si="45"/>
        <v>78.763405694225654</v>
      </c>
      <c r="N203" s="109">
        <f>D203/D214*100</f>
        <v>17.105477561833816</v>
      </c>
    </row>
    <row r="204" spans="1:14" ht="14.25" thickBot="1">
      <c r="A204" s="242"/>
      <c r="B204" s="198" t="s">
        <v>21</v>
      </c>
      <c r="C204" s="32">
        <f t="shared" si="46"/>
        <v>105.62564399999994</v>
      </c>
      <c r="D204" s="32">
        <f t="shared" si="46"/>
        <v>1049.4514559999998</v>
      </c>
      <c r="E204" s="32">
        <f t="shared" si="46"/>
        <v>910.31839499999978</v>
      </c>
      <c r="F204" s="31">
        <f t="shared" si="43"/>
        <v>15.283999726271603</v>
      </c>
      <c r="G204" s="32">
        <f t="shared" ref="G204:H213" si="47">G9+G22+G35+G48+G61+G74+G87+G100+G113+G126+G139+G152+G165+G178+G191</f>
        <v>2256</v>
      </c>
      <c r="H204" s="32">
        <f>H9+H22+H35+H48+H61+H74+H87+H100+H113+H126+H139+H152+H165+H178+H191</f>
        <v>1205146.5027129997</v>
      </c>
      <c r="I204" s="32">
        <f t="shared" si="44"/>
        <v>99</v>
      </c>
      <c r="J204" s="32">
        <f t="shared" si="44"/>
        <v>9.4294390000000128</v>
      </c>
      <c r="K204" s="32">
        <f t="shared" si="44"/>
        <v>210.70818600000001</v>
      </c>
      <c r="L204" s="32">
        <f t="shared" si="44"/>
        <v>660.62290799999994</v>
      </c>
      <c r="M204" s="31">
        <f t="shared" si="45"/>
        <v>-68.104620132246453</v>
      </c>
      <c r="N204" s="109">
        <f>D204/D214*100</f>
        <v>3.4581861362186737</v>
      </c>
    </row>
    <row r="205" spans="1:14" ht="14.25" thickBot="1">
      <c r="A205" s="242"/>
      <c r="B205" s="198" t="s">
        <v>22</v>
      </c>
      <c r="C205" s="32">
        <f t="shared" si="46"/>
        <v>66.19319000000003</v>
      </c>
      <c r="D205" s="32">
        <f t="shared" si="46"/>
        <v>546.2180649999998</v>
      </c>
      <c r="E205" s="32">
        <f t="shared" si="46"/>
        <v>236.12041100000002</v>
      </c>
      <c r="F205" s="31">
        <f t="shared" si="43"/>
        <v>131.33030418111537</v>
      </c>
      <c r="G205" s="32">
        <f t="shared" si="47"/>
        <v>39813</v>
      </c>
      <c r="H205" s="32">
        <f t="shared" si="47"/>
        <v>473762.49999999971</v>
      </c>
      <c r="I205" s="32">
        <f t="shared" si="44"/>
        <v>355</v>
      </c>
      <c r="J205" s="32">
        <f t="shared" si="44"/>
        <v>10.393460000000006</v>
      </c>
      <c r="K205" s="32">
        <f t="shared" si="44"/>
        <v>56.756554000000001</v>
      </c>
      <c r="L205" s="32">
        <f t="shared" si="44"/>
        <v>96.277299999999997</v>
      </c>
      <c r="M205" s="31">
        <f t="shared" si="45"/>
        <v>-41.048872371784419</v>
      </c>
      <c r="N205" s="109">
        <f>D205/D214*100</f>
        <v>1.7999153071213521</v>
      </c>
    </row>
    <row r="206" spans="1:14" ht="14.25" thickBot="1">
      <c r="A206" s="242"/>
      <c r="B206" s="198" t="s">
        <v>23</v>
      </c>
      <c r="C206" s="32">
        <f t="shared" si="46"/>
        <v>3.5510605199999983</v>
      </c>
      <c r="D206" s="32">
        <f t="shared" si="46"/>
        <v>51.553640600000001</v>
      </c>
      <c r="E206" s="32">
        <f t="shared" si="46"/>
        <v>67.481618859999998</v>
      </c>
      <c r="F206" s="31">
        <f t="shared" si="43"/>
        <v>-23.603432355475647</v>
      </c>
      <c r="G206" s="32">
        <f t="shared" si="47"/>
        <v>892</v>
      </c>
      <c r="H206" s="32">
        <f t="shared" si="47"/>
        <v>194591.25694178999</v>
      </c>
      <c r="I206" s="32">
        <f t="shared" si="44"/>
        <v>8</v>
      </c>
      <c r="J206" s="32">
        <f t="shared" si="44"/>
        <v>1</v>
      </c>
      <c r="K206" s="32">
        <f t="shared" si="44"/>
        <v>14.571355000000001</v>
      </c>
      <c r="L206" s="32">
        <f t="shared" si="44"/>
        <v>47.11</v>
      </c>
      <c r="M206" s="31">
        <f t="shared" si="45"/>
        <v>-69.06950753555509</v>
      </c>
      <c r="N206" s="109">
        <f>D206/D214*100</f>
        <v>0.16988121191812439</v>
      </c>
    </row>
    <row r="207" spans="1:14" ht="14.25" thickBot="1">
      <c r="A207" s="242"/>
      <c r="B207" s="198" t="s">
        <v>24</v>
      </c>
      <c r="C207" s="32">
        <f t="shared" si="46"/>
        <v>249.76034499999994</v>
      </c>
      <c r="D207" s="32">
        <f t="shared" si="46"/>
        <v>2655.1390519999995</v>
      </c>
      <c r="E207" s="32">
        <f t="shared" si="46"/>
        <v>2058.5579779999998</v>
      </c>
      <c r="F207" s="31">
        <f t="shared" si="43"/>
        <v>28.98053299327573</v>
      </c>
      <c r="G207" s="32">
        <f t="shared" si="47"/>
        <v>5553</v>
      </c>
      <c r="H207" s="32">
        <f t="shared" si="47"/>
        <v>2090521.2164209997</v>
      </c>
      <c r="I207" s="32">
        <f t="shared" si="44"/>
        <v>407</v>
      </c>
      <c r="J207" s="32">
        <f t="shared" si="44"/>
        <v>134.29088300000001</v>
      </c>
      <c r="K207" s="32">
        <f t="shared" si="44"/>
        <v>707.93396799999994</v>
      </c>
      <c r="L207" s="32">
        <f t="shared" si="44"/>
        <v>1494.933712</v>
      </c>
      <c r="M207" s="31">
        <f t="shared" si="45"/>
        <v>-52.644457589167004</v>
      </c>
      <c r="N207" s="109">
        <f>D207/D214*100</f>
        <v>8.7492994619840641</v>
      </c>
    </row>
    <row r="208" spans="1:14" ht="14.25" thickBot="1">
      <c r="A208" s="242"/>
      <c r="B208" s="198" t="s">
        <v>25</v>
      </c>
      <c r="C208" s="32">
        <f t="shared" si="46"/>
        <v>446.93998599999952</v>
      </c>
      <c r="D208" s="32">
        <f t="shared" si="46"/>
        <v>7819.2731989999993</v>
      </c>
      <c r="E208" s="32">
        <f t="shared" si="46"/>
        <v>6603.1869170000009</v>
      </c>
      <c r="F208" s="31">
        <f t="shared" si="43"/>
        <v>18.416656945893301</v>
      </c>
      <c r="G208" s="32">
        <f t="shared" si="47"/>
        <v>2507</v>
      </c>
      <c r="H208" s="32">
        <f t="shared" si="47"/>
        <v>159211.65755800001</v>
      </c>
      <c r="I208" s="32">
        <f t="shared" si="44"/>
        <v>1599</v>
      </c>
      <c r="J208" s="32">
        <f t="shared" si="44"/>
        <v>145.81066900000002</v>
      </c>
      <c r="K208" s="32">
        <f t="shared" si="44"/>
        <v>2845.197482</v>
      </c>
      <c r="L208" s="32">
        <f t="shared" si="44"/>
        <v>1848.2800000000002</v>
      </c>
      <c r="M208" s="31">
        <f t="shared" si="45"/>
        <v>53.937578830047386</v>
      </c>
      <c r="N208" s="109">
        <f>D208/D214*100</f>
        <v>25.766320126090754</v>
      </c>
    </row>
    <row r="209" spans="1:14" ht="14.25" thickBot="1">
      <c r="A209" s="242"/>
      <c r="B209" s="198" t="s">
        <v>26</v>
      </c>
      <c r="C209" s="32">
        <f t="shared" si="46"/>
        <v>206.7103140000001</v>
      </c>
      <c r="D209" s="32">
        <f t="shared" si="46"/>
        <v>1515.5834560000003</v>
      </c>
      <c r="E209" s="32">
        <f t="shared" si="46"/>
        <v>1653.7758299999998</v>
      </c>
      <c r="F209" s="31">
        <f t="shared" si="43"/>
        <v>-8.3561732789382663</v>
      </c>
      <c r="G209" s="32">
        <f t="shared" si="47"/>
        <v>94970</v>
      </c>
      <c r="H209" s="32">
        <f t="shared" si="47"/>
        <v>18465975.51256381</v>
      </c>
      <c r="I209" s="32">
        <f t="shared" si="44"/>
        <v>5091</v>
      </c>
      <c r="J209" s="32">
        <f t="shared" si="44"/>
        <v>152.13353800000002</v>
      </c>
      <c r="K209" s="32">
        <f t="shared" si="44"/>
        <v>578.34467600000005</v>
      </c>
      <c r="L209" s="32">
        <f t="shared" si="44"/>
        <v>388.358653</v>
      </c>
      <c r="M209" s="31">
        <f t="shared" si="45"/>
        <v>48.920249756865864</v>
      </c>
      <c r="N209" s="109">
        <f>D209/D214*100</f>
        <v>4.9941992703487061</v>
      </c>
    </row>
    <row r="210" spans="1:14" ht="14.25" thickBot="1">
      <c r="A210" s="242"/>
      <c r="B210" s="198" t="s">
        <v>27</v>
      </c>
      <c r="C210" s="32">
        <f t="shared" si="46"/>
        <v>30.578956999999974</v>
      </c>
      <c r="D210" s="32">
        <f t="shared" si="46"/>
        <v>310.66682899999995</v>
      </c>
      <c r="E210" s="32">
        <f t="shared" si="46"/>
        <v>246.61288800000003</v>
      </c>
      <c r="F210" s="31">
        <f t="shared" si="43"/>
        <v>25.973476698427827</v>
      </c>
      <c r="G210" s="32">
        <f t="shared" si="47"/>
        <v>180</v>
      </c>
      <c r="H210" s="32">
        <f t="shared" si="47"/>
        <v>111062.24152500002</v>
      </c>
      <c r="I210" s="32">
        <f t="shared" si="44"/>
        <v>2</v>
      </c>
      <c r="J210" s="32">
        <f t="shared" si="44"/>
        <v>0.89800000000000002</v>
      </c>
      <c r="K210" s="32">
        <f t="shared" si="44"/>
        <v>1.048</v>
      </c>
      <c r="L210" s="32">
        <f t="shared" si="44"/>
        <v>77.7</v>
      </c>
      <c r="M210" s="31">
        <f t="shared" si="45"/>
        <v>-98.651222651222653</v>
      </c>
      <c r="N210" s="109">
        <f>D210/D214*100</f>
        <v>1.0237193105869755</v>
      </c>
    </row>
    <row r="211" spans="1:14" ht="14.25" thickBot="1">
      <c r="A211" s="242"/>
      <c r="B211" s="14" t="s">
        <v>28</v>
      </c>
      <c r="C211" s="32">
        <f t="shared" si="46"/>
        <v>6.2264150000000029</v>
      </c>
      <c r="D211" s="32">
        <f t="shared" si="46"/>
        <v>172.288343</v>
      </c>
      <c r="E211" s="32">
        <f t="shared" si="46"/>
        <v>112.8</v>
      </c>
      <c r="F211" s="31">
        <f t="shared" si="43"/>
        <v>52.737892730496462</v>
      </c>
      <c r="G211" s="32">
        <f t="shared" si="47"/>
        <v>51</v>
      </c>
      <c r="H211" s="32">
        <f t="shared" si="47"/>
        <v>36167.379999999997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9">
        <f>D211/D214*100</f>
        <v>0.56773008011786275</v>
      </c>
    </row>
    <row r="212" spans="1:14" ht="14.25" thickBot="1">
      <c r="A212" s="242"/>
      <c r="B212" s="14" t="s">
        <v>29</v>
      </c>
      <c r="C212" s="32">
        <f t="shared" si="46"/>
        <v>-0.43396200000000107</v>
      </c>
      <c r="D212" s="32">
        <f t="shared" si="46"/>
        <v>68.601687999999996</v>
      </c>
      <c r="E212" s="32">
        <f t="shared" si="46"/>
        <v>15.444068999999999</v>
      </c>
      <c r="F212" s="31">
        <f t="shared" si="43"/>
        <v>344.19438944490599</v>
      </c>
      <c r="G212" s="32">
        <f t="shared" si="47"/>
        <v>42</v>
      </c>
      <c r="H212" s="32">
        <f t="shared" si="47"/>
        <v>27071.590577000003</v>
      </c>
      <c r="I212" s="32">
        <f t="shared" si="44"/>
        <v>2</v>
      </c>
      <c r="J212" s="32">
        <f t="shared" si="44"/>
        <v>0.89800000000000002</v>
      </c>
      <c r="K212" s="32">
        <f t="shared" si="44"/>
        <v>1.048</v>
      </c>
      <c r="L212" s="32">
        <f t="shared" si="44"/>
        <v>2.7</v>
      </c>
      <c r="M212" s="31">
        <f t="shared" si="45"/>
        <v>-61.18518518518519</v>
      </c>
      <c r="N212" s="109">
        <f>D212/D214*100</f>
        <v>0.22605848513187352</v>
      </c>
    </row>
    <row r="213" spans="1:14" ht="14.25" thickBot="1">
      <c r="A213" s="242"/>
      <c r="B213" s="14" t="s">
        <v>30</v>
      </c>
      <c r="C213" s="32">
        <f t="shared" si="46"/>
        <v>23.852786000000002</v>
      </c>
      <c r="D213" s="32">
        <f t="shared" si="46"/>
        <v>68.78058200000001</v>
      </c>
      <c r="E213" s="32">
        <f t="shared" si="46"/>
        <v>116.670649</v>
      </c>
      <c r="F213" s="31">
        <f t="shared" si="43"/>
        <v>-41.047227739343413</v>
      </c>
      <c r="G213" s="32">
        <f t="shared" si="47"/>
        <v>102</v>
      </c>
      <c r="H213" s="32">
        <f t="shared" si="47"/>
        <v>47150.674988999992</v>
      </c>
      <c r="I213" s="32">
        <f t="shared" si="44"/>
        <v>0</v>
      </c>
      <c r="J213" s="32">
        <f t="shared" si="44"/>
        <v>0</v>
      </c>
      <c r="K213" s="32">
        <f t="shared" si="44"/>
        <v>0</v>
      </c>
      <c r="L213" s="32">
        <f t="shared" si="44"/>
        <v>75</v>
      </c>
      <c r="M213" s="31">
        <f t="shared" si="45"/>
        <v>-100</v>
      </c>
      <c r="N213" s="109">
        <f>D213/D214*100</f>
        <v>0.22664798238504874</v>
      </c>
    </row>
    <row r="214" spans="1:14" ht="14.25" thickBot="1">
      <c r="A214" s="262"/>
      <c r="B214" s="35" t="s">
        <v>31</v>
      </c>
      <c r="C214" s="36">
        <f t="shared" ref="C214:L214" si="48">C202+C204+C205+C206+C207+C208+C209+C210</f>
        <v>3556.4061445199995</v>
      </c>
      <c r="D214" s="36">
        <f t="shared" si="48"/>
        <v>30346.875924600001</v>
      </c>
      <c r="E214" s="36">
        <f>E202+E204+E205+E206+E207+E208+E209+E210</f>
        <v>27163.410906860005</v>
      </c>
      <c r="F214" s="36">
        <f t="shared" si="43"/>
        <v>11.719680671384408</v>
      </c>
      <c r="G214" s="36">
        <f t="shared" si="48"/>
        <v>263283</v>
      </c>
      <c r="H214" s="36">
        <f t="shared" si="48"/>
        <v>39699132.588168599</v>
      </c>
      <c r="I214" s="36">
        <f t="shared" si="48"/>
        <v>20932</v>
      </c>
      <c r="J214" s="36">
        <f t="shared" si="48"/>
        <v>2189.5891680000009</v>
      </c>
      <c r="K214" s="36">
        <f t="shared" si="48"/>
        <v>15892.210769999996</v>
      </c>
      <c r="L214" s="36">
        <f t="shared" si="48"/>
        <v>12488.375032000002</v>
      </c>
      <c r="M214" s="36">
        <f t="shared" si="45"/>
        <v>27.256033945794094</v>
      </c>
      <c r="N214" s="115">
        <f>D214/D214*100</f>
        <v>100</v>
      </c>
    </row>
    <row r="219" spans="1:14">
      <c r="A219" s="208" t="s">
        <v>128</v>
      </c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</row>
    <row r="220" spans="1:14">
      <c r="A220" s="208"/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</row>
    <row r="221" spans="1:14" ht="14.25" thickBot="1">
      <c r="A221" s="241" t="str">
        <f>A3</f>
        <v>财字3号表                                             （2023年7月）                                           单位：万元</v>
      </c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</row>
    <row r="222" spans="1:14" ht="14.25" thickBot="1">
      <c r="A222" s="263" t="s">
        <v>2</v>
      </c>
      <c r="B222" s="37" t="s">
        <v>3</v>
      </c>
      <c r="C222" s="246" t="s">
        <v>4</v>
      </c>
      <c r="D222" s="246"/>
      <c r="E222" s="246"/>
      <c r="F222" s="247"/>
      <c r="G222" s="210" t="s">
        <v>5</v>
      </c>
      <c r="H222" s="247"/>
      <c r="I222" s="210" t="s">
        <v>6</v>
      </c>
      <c r="J222" s="248"/>
      <c r="K222" s="248"/>
      <c r="L222" s="248"/>
      <c r="M222" s="248"/>
      <c r="N222" s="267" t="s">
        <v>7</v>
      </c>
    </row>
    <row r="223" spans="1:14" ht="14.25" thickBot="1">
      <c r="A223" s="263"/>
      <c r="B223" s="24" t="s">
        <v>8</v>
      </c>
      <c r="C223" s="252" t="s">
        <v>9</v>
      </c>
      <c r="D223" s="252" t="s">
        <v>10</v>
      </c>
      <c r="E223" s="252" t="s">
        <v>11</v>
      </c>
      <c r="F223" s="198" t="s">
        <v>12</v>
      </c>
      <c r="G223" s="252" t="s">
        <v>13</v>
      </c>
      <c r="H223" s="211" t="s">
        <v>14</v>
      </c>
      <c r="I223" s="198" t="s">
        <v>13</v>
      </c>
      <c r="J223" s="249" t="s">
        <v>15</v>
      </c>
      <c r="K223" s="250"/>
      <c r="L223" s="251"/>
      <c r="M223" s="97" t="s">
        <v>12</v>
      </c>
      <c r="N223" s="268"/>
    </row>
    <row r="224" spans="1:14" ht="14.25" thickBot="1">
      <c r="A224" s="263"/>
      <c r="B224" s="38" t="s">
        <v>16</v>
      </c>
      <c r="C224" s="253"/>
      <c r="D224" s="253"/>
      <c r="E224" s="253"/>
      <c r="F224" s="201" t="s">
        <v>17</v>
      </c>
      <c r="G224" s="254"/>
      <c r="H224" s="211"/>
      <c r="I224" s="24" t="s">
        <v>18</v>
      </c>
      <c r="J224" s="199" t="s">
        <v>9</v>
      </c>
      <c r="K224" s="25" t="s">
        <v>10</v>
      </c>
      <c r="L224" s="199" t="s">
        <v>11</v>
      </c>
      <c r="M224" s="198" t="s">
        <v>17</v>
      </c>
      <c r="N224" s="116" t="s">
        <v>17</v>
      </c>
    </row>
    <row r="225" spans="1:14" ht="14.25" thickBot="1">
      <c r="A225" s="242"/>
      <c r="B225" s="198" t="s">
        <v>19</v>
      </c>
      <c r="C225" s="71">
        <v>378.88935500000025</v>
      </c>
      <c r="D225" s="71">
        <v>2974.2831580000002</v>
      </c>
      <c r="E225" s="71">
        <v>2578.1</v>
      </c>
      <c r="F225" s="31">
        <f t="shared" ref="F225:F232" si="49">(D225-E225)/E225*100</f>
        <v>15.36725332609287</v>
      </c>
      <c r="G225" s="75">
        <v>20346</v>
      </c>
      <c r="H225" s="75">
        <v>2099048.48</v>
      </c>
      <c r="I225" s="75">
        <v>1887</v>
      </c>
      <c r="J225" s="72">
        <v>167.23898999999983</v>
      </c>
      <c r="K225" s="72">
        <v>1297.6781269999999</v>
      </c>
      <c r="L225" s="72">
        <v>738.37</v>
      </c>
      <c r="M225" s="31">
        <f t="shared" ref="M225:M232" si="50">(K225-L225)/L225*100</f>
        <v>75.749031921665278</v>
      </c>
      <c r="N225" s="109">
        <f t="shared" ref="N225:N233" si="51">D225/D394*100</f>
        <v>33.830128225959051</v>
      </c>
    </row>
    <row r="226" spans="1:14" ht="14.25" thickBot="1">
      <c r="A226" s="242"/>
      <c r="B226" s="198" t="s">
        <v>20</v>
      </c>
      <c r="C226" s="71">
        <v>129.65667199999996</v>
      </c>
      <c r="D226" s="71">
        <v>943.44282499999997</v>
      </c>
      <c r="E226" s="71">
        <v>870.94</v>
      </c>
      <c r="F226" s="31">
        <f t="shared" si="49"/>
        <v>8.3246635818770418</v>
      </c>
      <c r="G226" s="75">
        <v>12208</v>
      </c>
      <c r="H226" s="75">
        <v>244160</v>
      </c>
      <c r="I226" s="75">
        <v>1145</v>
      </c>
      <c r="J226" s="72">
        <v>96.561990000000037</v>
      </c>
      <c r="K226" s="72">
        <v>593.87085000000002</v>
      </c>
      <c r="L226" s="72">
        <v>324.48</v>
      </c>
      <c r="M226" s="31">
        <f t="shared" si="50"/>
        <v>83.02232803254438</v>
      </c>
      <c r="N226" s="109">
        <f t="shared" si="51"/>
        <v>34.584802092290388</v>
      </c>
    </row>
    <row r="227" spans="1:14" ht="14.25" thickBot="1">
      <c r="A227" s="242"/>
      <c r="B227" s="198" t="s">
        <v>21</v>
      </c>
      <c r="C227" s="71">
        <v>3.5566040000000214</v>
      </c>
      <c r="D227" s="71">
        <v>171.25603000000001</v>
      </c>
      <c r="E227" s="71">
        <v>157.59</v>
      </c>
      <c r="F227" s="31">
        <f t="shared" si="49"/>
        <v>8.671889079256303</v>
      </c>
      <c r="G227" s="75">
        <v>108</v>
      </c>
      <c r="H227" s="75">
        <v>127625.63</v>
      </c>
      <c r="I227" s="75">
        <v>20</v>
      </c>
      <c r="J227" s="72">
        <v>0</v>
      </c>
      <c r="K227" s="72">
        <v>25.236180000000001</v>
      </c>
      <c r="L227" s="72">
        <v>25.15</v>
      </c>
      <c r="M227" s="31">
        <f t="shared" si="50"/>
        <v>0.34266401590458195</v>
      </c>
      <c r="N227" s="109">
        <f t="shared" si="51"/>
        <v>56.547234011267946</v>
      </c>
    </row>
    <row r="228" spans="1:14" ht="14.25" thickBot="1">
      <c r="A228" s="242"/>
      <c r="B228" s="198" t="s">
        <v>22</v>
      </c>
      <c r="C228" s="71">
        <v>21.831665000000015</v>
      </c>
      <c r="D228" s="71">
        <v>192.126069</v>
      </c>
      <c r="E228" s="71">
        <v>111.49</v>
      </c>
      <c r="F228" s="31">
        <f t="shared" si="49"/>
        <v>72.325831016234659</v>
      </c>
      <c r="G228" s="75">
        <v>13519</v>
      </c>
      <c r="H228" s="75">
        <v>197228.14</v>
      </c>
      <c r="I228" s="75">
        <v>52</v>
      </c>
      <c r="J228" s="72">
        <v>7.8500000000000014E-2</v>
      </c>
      <c r="K228" s="72">
        <v>14.0909</v>
      </c>
      <c r="L228" s="72">
        <v>15.79</v>
      </c>
      <c r="M228" s="31">
        <f t="shared" si="50"/>
        <v>-10.760607979734008</v>
      </c>
      <c r="N228" s="109">
        <f t="shared" si="51"/>
        <v>58.922186969392754</v>
      </c>
    </row>
    <row r="229" spans="1:14" ht="14.25" thickBot="1">
      <c r="A229" s="242"/>
      <c r="B229" s="198" t="s">
        <v>23</v>
      </c>
      <c r="C229" s="71">
        <v>0.38302199999999686</v>
      </c>
      <c r="D229" s="71">
        <v>36.803339999999999</v>
      </c>
      <c r="E229" s="71">
        <v>32.79</v>
      </c>
      <c r="F229" s="31">
        <f t="shared" si="49"/>
        <v>12.239524245196705</v>
      </c>
      <c r="G229" s="75">
        <v>137</v>
      </c>
      <c r="H229" s="75">
        <v>72885.94</v>
      </c>
      <c r="I229" s="75">
        <v>1</v>
      </c>
      <c r="J229" s="72"/>
      <c r="K229" s="72"/>
      <c r="L229" s="72"/>
      <c r="M229" s="31" t="e">
        <f t="shared" si="50"/>
        <v>#DIV/0!</v>
      </c>
      <c r="N229" s="109">
        <f t="shared" si="51"/>
        <v>67.094791030816609</v>
      </c>
    </row>
    <row r="230" spans="1:14" ht="14.25" thickBot="1">
      <c r="A230" s="242"/>
      <c r="B230" s="198" t="s">
        <v>24</v>
      </c>
      <c r="C230" s="71">
        <v>39.984391000000016</v>
      </c>
      <c r="D230" s="71">
        <v>465.463978</v>
      </c>
      <c r="E230" s="71">
        <v>283.57</v>
      </c>
      <c r="F230" s="31">
        <f t="shared" si="49"/>
        <v>64.144295235744266</v>
      </c>
      <c r="G230" s="75">
        <v>560</v>
      </c>
      <c r="H230" s="75">
        <v>1042081.49</v>
      </c>
      <c r="I230" s="75">
        <v>110</v>
      </c>
      <c r="J230" s="72">
        <v>10.452945</v>
      </c>
      <c r="K230" s="72">
        <v>288.55460900000003</v>
      </c>
      <c r="L230" s="72">
        <v>78.25</v>
      </c>
      <c r="M230" s="31">
        <f t="shared" si="50"/>
        <v>268.75988370607035</v>
      </c>
      <c r="N230" s="109">
        <f t="shared" si="51"/>
        <v>50.065650208955311</v>
      </c>
    </row>
    <row r="231" spans="1:14" ht="14.25" thickBot="1">
      <c r="A231" s="242"/>
      <c r="B231" s="198" t="s">
        <v>25</v>
      </c>
      <c r="C231" s="71">
        <v>3.7372000000000298</v>
      </c>
      <c r="D231" s="71">
        <v>2556.0026210000001</v>
      </c>
      <c r="E231" s="71">
        <v>1885.61</v>
      </c>
      <c r="F231" s="31">
        <f t="shared" si="49"/>
        <v>35.553090034524651</v>
      </c>
      <c r="G231" s="75">
        <v>736</v>
      </c>
      <c r="H231" s="75">
        <v>127413.78</v>
      </c>
      <c r="I231" s="75">
        <v>1536</v>
      </c>
      <c r="J231" s="72">
        <v>27.809999999999945</v>
      </c>
      <c r="K231" s="72">
        <v>656.73464899999999</v>
      </c>
      <c r="L231" s="72">
        <v>384.8</v>
      </c>
      <c r="M231" s="31">
        <f t="shared" si="50"/>
        <v>70.669087577962571</v>
      </c>
      <c r="N231" s="109">
        <f t="shared" si="51"/>
        <v>41.359777596108287</v>
      </c>
    </row>
    <row r="232" spans="1:14" ht="14.25" thickBot="1">
      <c r="A232" s="242"/>
      <c r="B232" s="198" t="s">
        <v>26</v>
      </c>
      <c r="C232" s="71">
        <v>32.834915000000024</v>
      </c>
      <c r="D232" s="71">
        <v>374.43710700000003</v>
      </c>
      <c r="E232" s="71">
        <v>347.66</v>
      </c>
      <c r="F232" s="31">
        <f t="shared" si="49"/>
        <v>7.7020960133463729</v>
      </c>
      <c r="G232" s="75">
        <v>21509</v>
      </c>
      <c r="H232" s="75">
        <v>2256975.7599999998</v>
      </c>
      <c r="I232" s="75">
        <v>596</v>
      </c>
      <c r="J232" s="72">
        <v>19.256293999999997</v>
      </c>
      <c r="K232" s="72">
        <v>145.063388</v>
      </c>
      <c r="L232" s="72">
        <v>77.010000000000005</v>
      </c>
      <c r="M232" s="31">
        <f t="shared" si="50"/>
        <v>88.369546812102314</v>
      </c>
      <c r="N232" s="109">
        <f t="shared" si="51"/>
        <v>35.818251682417852</v>
      </c>
    </row>
    <row r="233" spans="1:14" ht="14.25" thickBot="1">
      <c r="A233" s="242"/>
      <c r="B233" s="198" t="s">
        <v>27</v>
      </c>
      <c r="C233" s="11">
        <v>0.33999999999999986</v>
      </c>
      <c r="D233" s="11">
        <v>11.32</v>
      </c>
      <c r="E233" s="11">
        <v>3.75</v>
      </c>
      <c r="F233" s="31"/>
      <c r="G233" s="13">
        <v>9</v>
      </c>
      <c r="H233" s="13">
        <v>5093.66</v>
      </c>
      <c r="I233" s="13">
        <v>0</v>
      </c>
      <c r="J233" s="23"/>
      <c r="K233" s="23"/>
      <c r="L233" s="23"/>
      <c r="M233" s="31"/>
      <c r="N233" s="109">
        <f t="shared" si="51"/>
        <v>61.612882665939374</v>
      </c>
    </row>
    <row r="234" spans="1:14" ht="14.25" thickBot="1">
      <c r="A234" s="242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42"/>
      <c r="B235" s="14" t="s">
        <v>29</v>
      </c>
      <c r="C235" s="11"/>
      <c r="D235" s="11">
        <v>6.4619799999999996</v>
      </c>
      <c r="E235" s="11"/>
      <c r="F235" s="31"/>
      <c r="G235" s="13">
        <v>3</v>
      </c>
      <c r="H235" s="13">
        <v>2033.21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42"/>
      <c r="B236" s="14" t="s">
        <v>30</v>
      </c>
      <c r="C236" s="11">
        <v>0.34372199999999964</v>
      </c>
      <c r="D236" s="11">
        <v>4.8614319999999998</v>
      </c>
      <c r="E236" s="11">
        <v>3.75</v>
      </c>
      <c r="F236" s="31"/>
      <c r="G236" s="13">
        <v>6</v>
      </c>
      <c r="H236" s="13">
        <v>3060.45</v>
      </c>
      <c r="I236" s="13">
        <v>0</v>
      </c>
      <c r="J236" s="23"/>
      <c r="K236" s="23"/>
      <c r="L236" s="23"/>
      <c r="M236" s="31"/>
      <c r="N236" s="109">
        <f>D236/D405*100</f>
        <v>46.57441644884053</v>
      </c>
    </row>
    <row r="237" spans="1:14" ht="14.25" thickBot="1">
      <c r="A237" s="243"/>
      <c r="B237" s="15" t="s">
        <v>31</v>
      </c>
      <c r="C237" s="16">
        <f t="shared" ref="C237:L237" si="52">C225+C227+C228+C229+C230+C231+C232+C233</f>
        <v>481.55715200000031</v>
      </c>
      <c r="D237" s="16">
        <f t="shared" si="52"/>
        <v>6781.6923029999998</v>
      </c>
      <c r="E237" s="16">
        <f t="shared" si="52"/>
        <v>5400.5599999999995</v>
      </c>
      <c r="F237" s="16">
        <f>(D237-E237)/E237*100</f>
        <v>25.573872024382666</v>
      </c>
      <c r="G237" s="16">
        <f t="shared" si="52"/>
        <v>56924</v>
      </c>
      <c r="H237" s="16">
        <f t="shared" si="52"/>
        <v>5928352.879999999</v>
      </c>
      <c r="I237" s="16">
        <f t="shared" si="52"/>
        <v>4202</v>
      </c>
      <c r="J237" s="16">
        <f t="shared" si="52"/>
        <v>224.83672899999976</v>
      </c>
      <c r="K237" s="16">
        <f t="shared" si="52"/>
        <v>2427.357853</v>
      </c>
      <c r="L237" s="16">
        <f t="shared" si="52"/>
        <v>1319.37</v>
      </c>
      <c r="M237" s="16">
        <f t="shared" ref="M237:M239" si="53">(K237-L237)/L237*100</f>
        <v>83.978554385805353</v>
      </c>
      <c r="N237" s="110">
        <f>D237/D406*100</f>
        <v>38.425413245449505</v>
      </c>
    </row>
    <row r="238" spans="1:14" ht="15" thickTop="1" thickBot="1">
      <c r="A238" s="242" t="s">
        <v>32</v>
      </c>
      <c r="B238" s="198" t="s">
        <v>19</v>
      </c>
      <c r="C238" s="19">
        <v>158.36389</v>
      </c>
      <c r="D238" s="19">
        <v>1135.4250460000001</v>
      </c>
      <c r="E238" s="19">
        <v>1020.902774</v>
      </c>
      <c r="F238" s="31">
        <f>(D238-E238)/E238*100</f>
        <v>11.217745207145459</v>
      </c>
      <c r="G238" s="20">
        <v>8743</v>
      </c>
      <c r="H238" s="20">
        <v>1217557.2512999999</v>
      </c>
      <c r="I238" s="20">
        <v>1019</v>
      </c>
      <c r="J238" s="19">
        <v>131.28161600000001</v>
      </c>
      <c r="K238" s="20">
        <v>835.30035099999998</v>
      </c>
      <c r="L238" s="20">
        <v>379.63596200000001</v>
      </c>
      <c r="M238" s="31">
        <f t="shared" si="53"/>
        <v>120.02666623031881</v>
      </c>
      <c r="N238" s="109">
        <f>D238/D394*100</f>
        <v>12.914565579887352</v>
      </c>
    </row>
    <row r="239" spans="1:14" ht="14.25" thickBot="1">
      <c r="A239" s="242"/>
      <c r="B239" s="198" t="s">
        <v>20</v>
      </c>
      <c r="C239" s="20">
        <v>54.814577999999997</v>
      </c>
      <c r="D239" s="20">
        <v>375.880425</v>
      </c>
      <c r="E239" s="20">
        <v>363.81901800000003</v>
      </c>
      <c r="F239" s="31">
        <f>(D239-E239)/E239*100</f>
        <v>3.3152216908023133</v>
      </c>
      <c r="G239" s="20">
        <v>4396</v>
      </c>
      <c r="H239" s="20">
        <v>87620</v>
      </c>
      <c r="I239" s="20">
        <v>468</v>
      </c>
      <c r="J239" s="20">
        <v>69.386115000000004</v>
      </c>
      <c r="K239" s="20">
        <v>276.81740100000002</v>
      </c>
      <c r="L239" s="20">
        <v>129.98977600000001</v>
      </c>
      <c r="M239" s="31">
        <f t="shared" si="53"/>
        <v>112.95321025862835</v>
      </c>
      <c r="N239" s="109">
        <f>D239/D395*100</f>
        <v>13.779054506022664</v>
      </c>
    </row>
    <row r="240" spans="1:14" ht="14.25" thickBot="1">
      <c r="A240" s="242"/>
      <c r="B240" s="198" t="s">
        <v>21</v>
      </c>
      <c r="C240" s="20">
        <v>0.37735800000000003</v>
      </c>
      <c r="D240" s="20">
        <v>9.4585740000000005</v>
      </c>
      <c r="E240" s="20">
        <v>9.4626210000000004</v>
      </c>
      <c r="F240" s="31">
        <f>(D240-E240)/E240*100</f>
        <v>-4.2768277414892891E-2</v>
      </c>
      <c r="G240" s="20">
        <v>9</v>
      </c>
      <c r="H240" s="20">
        <v>14642.010539999999</v>
      </c>
      <c r="I240" s="20"/>
      <c r="J240" s="20"/>
      <c r="K240" s="20"/>
      <c r="L240" s="20">
        <v>0.13</v>
      </c>
      <c r="M240" s="31"/>
      <c r="N240" s="109">
        <f>D240/D396*100</f>
        <v>3.1231378970474477</v>
      </c>
    </row>
    <row r="241" spans="1:14" ht="14.25" thickBot="1">
      <c r="A241" s="242"/>
      <c r="B241" s="198" t="s">
        <v>22</v>
      </c>
      <c r="C241" s="21">
        <v>10.350581</v>
      </c>
      <c r="D241" s="21">
        <v>70.521832000000003</v>
      </c>
      <c r="E241" s="20">
        <v>37.941879</v>
      </c>
      <c r="F241" s="31">
        <f>(D241-E241)/E241*100</f>
        <v>85.868053609047678</v>
      </c>
      <c r="G241" s="20">
        <v>3474</v>
      </c>
      <c r="H241" s="20">
        <v>26479.200000000001</v>
      </c>
      <c r="I241" s="20">
        <v>4</v>
      </c>
      <c r="J241" s="21"/>
      <c r="K241" s="20">
        <v>5.8179999999999996</v>
      </c>
      <c r="L241" s="20">
        <v>6.63605</v>
      </c>
      <c r="M241" s="31"/>
      <c r="N241" s="109">
        <f>D241/D397*100</f>
        <v>21.62798933094345</v>
      </c>
    </row>
    <row r="242" spans="1:14" ht="14.25" thickBot="1">
      <c r="A242" s="242"/>
      <c r="B242" s="198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42"/>
      <c r="B243" s="198" t="s">
        <v>24</v>
      </c>
      <c r="C243" s="20">
        <v>20.535744000000001</v>
      </c>
      <c r="D243" s="20">
        <v>30.956513000000001</v>
      </c>
      <c r="E243" s="20">
        <v>32.184398000000002</v>
      </c>
      <c r="F243" s="31">
        <f>(D243-E243)/E243*100</f>
        <v>-3.8151560268425726</v>
      </c>
      <c r="G243" s="20">
        <v>1130</v>
      </c>
      <c r="H243" s="20">
        <v>14109.4</v>
      </c>
      <c r="I243" s="20">
        <v>2</v>
      </c>
      <c r="J243" s="20"/>
      <c r="K243" s="20">
        <v>2.1316199999999998</v>
      </c>
      <c r="L243" s="20">
        <v>0.36080000000000001</v>
      </c>
      <c r="M243" s="31">
        <f>(K243-L243)/L243*100</f>
        <v>490.80376940133033</v>
      </c>
      <c r="N243" s="109">
        <f>D243/D399*100</f>
        <v>3.3297054655150524</v>
      </c>
    </row>
    <row r="244" spans="1:14" ht="14.25" thickBot="1">
      <c r="A244" s="242"/>
      <c r="B244" s="198" t="s">
        <v>25</v>
      </c>
      <c r="C244" s="39"/>
      <c r="D244" s="39">
        <v>1.5225</v>
      </c>
      <c r="E244" s="22"/>
      <c r="F244" s="31"/>
      <c r="G244" s="22">
        <v>1</v>
      </c>
      <c r="H244" s="22">
        <v>52.5</v>
      </c>
      <c r="I244" s="22">
        <v>1</v>
      </c>
      <c r="J244" s="39"/>
      <c r="K244" s="22">
        <v>0.7</v>
      </c>
      <c r="L244" s="22">
        <v>2.1</v>
      </c>
      <c r="M244" s="31"/>
      <c r="N244" s="109">
        <f>D244/D400*100</f>
        <v>2.4636227237293928E-2</v>
      </c>
    </row>
    <row r="245" spans="1:14" ht="14.25" thickBot="1">
      <c r="A245" s="242"/>
      <c r="B245" s="198" t="s">
        <v>26</v>
      </c>
      <c r="C245" s="20">
        <v>6.12</v>
      </c>
      <c r="D245" s="20">
        <v>75.849999999999994</v>
      </c>
      <c r="E245" s="20">
        <v>270.89999999999998</v>
      </c>
      <c r="F245" s="31">
        <f>(D245-E245)/E245*100</f>
        <v>-72.000738279808047</v>
      </c>
      <c r="G245" s="20">
        <v>21944</v>
      </c>
      <c r="H245" s="20">
        <v>2489140.3199999998</v>
      </c>
      <c r="I245" s="20">
        <v>336</v>
      </c>
      <c r="J245" s="20">
        <v>4.1279670000000097</v>
      </c>
      <c r="K245" s="20">
        <v>92.095704999999995</v>
      </c>
      <c r="L245" s="20">
        <v>144.42601199999999</v>
      </c>
      <c r="M245" s="31">
        <f>(K245-L245)/L245*100</f>
        <v>-36.233297780181033</v>
      </c>
      <c r="N245" s="109">
        <f>D245/D401*100</f>
        <v>7.2557295719929638</v>
      </c>
    </row>
    <row r="246" spans="1:14" ht="14.25" thickBot="1">
      <c r="A246" s="242"/>
      <c r="B246" s="198" t="s">
        <v>27</v>
      </c>
      <c r="C246" s="20"/>
      <c r="D246" s="20"/>
      <c r="E246" s="20">
        <v>6.8144489999999998</v>
      </c>
      <c r="F246" s="31"/>
      <c r="G246" s="20"/>
      <c r="H246" s="40"/>
      <c r="I246" s="20"/>
      <c r="J246" s="20"/>
      <c r="K246" s="20"/>
      <c r="L246" s="20"/>
      <c r="M246" s="31"/>
      <c r="N246" s="109"/>
    </row>
    <row r="247" spans="1:14" ht="14.25" thickBot="1">
      <c r="A247" s="242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42"/>
      <c r="B248" s="14" t="s">
        <v>29</v>
      </c>
      <c r="C248" s="40"/>
      <c r="D248" s="40"/>
      <c r="E248" s="40">
        <v>6.8144489999999998</v>
      </c>
      <c r="F248" s="31"/>
      <c r="G248" s="40"/>
      <c r="H248" s="40"/>
      <c r="I248" s="40"/>
      <c r="J248" s="40"/>
      <c r="K248" s="40"/>
      <c r="L248" s="40"/>
      <c r="M248" s="31"/>
      <c r="N248" s="109"/>
    </row>
    <row r="249" spans="1:14" ht="14.25" thickBot="1">
      <c r="A249" s="242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43"/>
      <c r="B250" s="15" t="s">
        <v>31</v>
      </c>
      <c r="C250" s="16">
        <f t="shared" ref="C250:L250" si="54">C238+C240+C241+C242+C243+C244+C245+C246</f>
        <v>195.74757299999999</v>
      </c>
      <c r="D250" s="16">
        <f t="shared" si="54"/>
        <v>1323.734465</v>
      </c>
      <c r="E250" s="16">
        <f t="shared" si="54"/>
        <v>1378.2061210000002</v>
      </c>
      <c r="F250" s="16">
        <f>(D250-E250)/E250*100</f>
        <v>-3.9523591696484823</v>
      </c>
      <c r="G250" s="16">
        <f t="shared" si="54"/>
        <v>35301</v>
      </c>
      <c r="H250" s="16">
        <f t="shared" si="54"/>
        <v>3761980.6818399997</v>
      </c>
      <c r="I250" s="16">
        <f t="shared" si="54"/>
        <v>1362</v>
      </c>
      <c r="J250" s="16">
        <f t="shared" si="54"/>
        <v>135.40958300000003</v>
      </c>
      <c r="K250" s="16">
        <f t="shared" si="54"/>
        <v>936.04567599999996</v>
      </c>
      <c r="L250" s="16">
        <f t="shared" si="54"/>
        <v>533.28882399999998</v>
      </c>
      <c r="M250" s="16">
        <f t="shared" ref="M250:M252" si="55">(K250-L250)/L250*100</f>
        <v>75.523212539702499</v>
      </c>
      <c r="N250" s="110">
        <f>D250/D406*100</f>
        <v>7.5003467530321259</v>
      </c>
    </row>
    <row r="251" spans="1:14" ht="15" thickTop="1" thickBot="1">
      <c r="A251" s="242" t="s">
        <v>97</v>
      </c>
      <c r="B251" s="198" t="s">
        <v>19</v>
      </c>
      <c r="C251" s="105">
        <v>221.13437699999963</v>
      </c>
      <c r="D251" s="105">
        <v>1754.8295429999996</v>
      </c>
      <c r="E251" s="72">
        <v>1675.0549629999998</v>
      </c>
      <c r="F251" s="31">
        <f>(D251-E251)/E251*100</f>
        <v>4.7625052169705899</v>
      </c>
      <c r="G251" s="72">
        <v>13583</v>
      </c>
      <c r="H251" s="72">
        <v>4053371.6779460013</v>
      </c>
      <c r="I251" s="72">
        <v>662</v>
      </c>
      <c r="J251" s="72">
        <v>84.2</v>
      </c>
      <c r="K251" s="72">
        <v>737</v>
      </c>
      <c r="L251" s="72">
        <v>798.6</v>
      </c>
      <c r="M251" s="31">
        <f t="shared" si="55"/>
        <v>-7.713498622589535</v>
      </c>
      <c r="N251" s="109">
        <f>D251/D394*100</f>
        <v>19.959803858860134</v>
      </c>
    </row>
    <row r="252" spans="1:14" ht="14.25" thickBot="1">
      <c r="A252" s="242"/>
      <c r="B252" s="198" t="s">
        <v>20</v>
      </c>
      <c r="C252" s="105">
        <v>73.047608999999966</v>
      </c>
      <c r="D252" s="105">
        <v>571.83420299999989</v>
      </c>
      <c r="E252" s="72">
        <v>567.47514899999999</v>
      </c>
      <c r="F252" s="31">
        <f>(D252-E252)/E252*100</f>
        <v>0.76814887976705049</v>
      </c>
      <c r="G252" s="72">
        <v>6805</v>
      </c>
      <c r="H252" s="72">
        <v>136100</v>
      </c>
      <c r="I252" s="72">
        <v>502</v>
      </c>
      <c r="J252" s="72">
        <v>14</v>
      </c>
      <c r="K252" s="72">
        <v>232</v>
      </c>
      <c r="L252" s="72">
        <v>210.7</v>
      </c>
      <c r="M252" s="31">
        <f t="shared" si="55"/>
        <v>10.109159943046993</v>
      </c>
      <c r="N252" s="109">
        <f>D252/D395*100</f>
        <v>20.962343680294147</v>
      </c>
    </row>
    <row r="253" spans="1:14" ht="14.25" thickBot="1">
      <c r="A253" s="242"/>
      <c r="B253" s="198" t="s">
        <v>21</v>
      </c>
      <c r="C253" s="105">
        <v>6.1635960000000054</v>
      </c>
      <c r="D253" s="105">
        <v>27.822029000000004</v>
      </c>
      <c r="E253" s="72">
        <v>24.051645999999998</v>
      </c>
      <c r="F253" s="31">
        <f>(D253-E253)/E253*100</f>
        <v>15.676195300729132</v>
      </c>
      <c r="G253" s="72">
        <v>666</v>
      </c>
      <c r="H253" s="72">
        <v>85514.507603000005</v>
      </c>
      <c r="I253" s="72">
        <v>3</v>
      </c>
      <c r="J253" s="72">
        <v>1</v>
      </c>
      <c r="K253" s="72">
        <v>2</v>
      </c>
      <c r="L253" s="72">
        <v>5</v>
      </c>
      <c r="M253" s="31"/>
      <c r="N253" s="109">
        <f>D253/D396*100</f>
        <v>9.1865891351754634</v>
      </c>
    </row>
    <row r="254" spans="1:14" ht="14.25" thickBot="1">
      <c r="A254" s="242"/>
      <c r="B254" s="198" t="s">
        <v>22</v>
      </c>
      <c r="C254" s="105">
        <v>1.3507190000000016</v>
      </c>
      <c r="D254" s="105">
        <v>23.760847000000002</v>
      </c>
      <c r="E254" s="72">
        <v>10.514195999999998</v>
      </c>
      <c r="F254" s="31">
        <f>(D254-E254)/E254*100</f>
        <v>125.9882448453501</v>
      </c>
      <c r="G254" s="72">
        <v>469</v>
      </c>
      <c r="H254" s="72">
        <v>26120.15000000002</v>
      </c>
      <c r="I254" s="72">
        <v>19</v>
      </c>
      <c r="J254" s="72">
        <v>2</v>
      </c>
      <c r="K254" s="72">
        <v>3</v>
      </c>
      <c r="L254" s="72">
        <v>10</v>
      </c>
      <c r="M254" s="31">
        <f>(K254-L254)/L254*100</f>
        <v>-70</v>
      </c>
      <c r="N254" s="109">
        <f>D254/D397*100</f>
        <v>7.2870957948196775</v>
      </c>
    </row>
    <row r="255" spans="1:14" ht="14.25" thickBot="1">
      <c r="A255" s="242"/>
      <c r="B255" s="198" t="s">
        <v>23</v>
      </c>
      <c r="C255" s="105">
        <v>0.39103899999999991</v>
      </c>
      <c r="D255" s="105">
        <v>0.61745699999999992</v>
      </c>
      <c r="E255" s="72">
        <v>0</v>
      </c>
      <c r="F255" s="31"/>
      <c r="G255" s="72">
        <v>1</v>
      </c>
      <c r="H255" s="72">
        <v>550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42"/>
      <c r="B256" s="198" t="s">
        <v>24</v>
      </c>
      <c r="C256" s="105">
        <v>6.7469700000000046</v>
      </c>
      <c r="D256" s="105">
        <v>87.827048000000005</v>
      </c>
      <c r="E256" s="72">
        <v>31.121925000000001</v>
      </c>
      <c r="F256" s="31">
        <f>(D256-E256)/E256*100</f>
        <v>182.20313492818968</v>
      </c>
      <c r="G256" s="72">
        <v>68</v>
      </c>
      <c r="H256" s="72">
        <v>70526.521999999997</v>
      </c>
      <c r="I256" s="72">
        <v>11</v>
      </c>
      <c r="J256" s="72">
        <v>0</v>
      </c>
      <c r="K256" s="72">
        <v>32.681047</v>
      </c>
      <c r="L256" s="72">
        <v>14</v>
      </c>
      <c r="M256" s="31">
        <f>(K256-L256)/L256*100</f>
        <v>133.43604999999999</v>
      </c>
      <c r="N256" s="109">
        <f>D256/D399*100</f>
        <v>9.4467423299792479</v>
      </c>
    </row>
    <row r="257" spans="1:14" ht="14.25" thickBot="1">
      <c r="A257" s="242"/>
      <c r="B257" s="198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42"/>
      <c r="B258" s="198" t="s">
        <v>26</v>
      </c>
      <c r="C258" s="105">
        <v>33.070694000000714</v>
      </c>
      <c r="D258" s="105">
        <v>219.04709500000052</v>
      </c>
      <c r="E258" s="72">
        <v>208.12053400000016</v>
      </c>
      <c r="F258" s="31">
        <f>(D258-E258)/E258*100</f>
        <v>5.25011193753729</v>
      </c>
      <c r="G258" s="72">
        <v>5838</v>
      </c>
      <c r="H258" s="72">
        <v>4976506.1925002011</v>
      </c>
      <c r="I258" s="72">
        <v>7</v>
      </c>
      <c r="J258" s="72">
        <v>1.095</v>
      </c>
      <c r="K258" s="72">
        <v>1.095</v>
      </c>
      <c r="L258" s="72">
        <v>13.8</v>
      </c>
      <c r="M258" s="31">
        <f>(K258-L258)/L258*100</f>
        <v>-92.065217391304344</v>
      </c>
      <c r="N258" s="109">
        <f>D258/D401*100</f>
        <v>20.953809951887354</v>
      </c>
    </row>
    <row r="259" spans="1:14" ht="14.25" thickBot="1">
      <c r="A259" s="242"/>
      <c r="B259" s="198" t="s">
        <v>27</v>
      </c>
      <c r="C259" s="105"/>
      <c r="D259" s="105"/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42"/>
      <c r="B260" s="14" t="s">
        <v>28</v>
      </c>
      <c r="C260" s="105"/>
      <c r="D260" s="105"/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42"/>
      <c r="B261" s="14" t="s">
        <v>29</v>
      </c>
      <c r="C261" s="105"/>
      <c r="D261" s="105"/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42"/>
      <c r="B262" s="14" t="s">
        <v>30</v>
      </c>
      <c r="C262" s="105"/>
      <c r="D262" s="105"/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43"/>
      <c r="B263" s="15" t="s">
        <v>31</v>
      </c>
      <c r="C263" s="16">
        <f t="shared" ref="C263:L263" si="56">C251+C253+C254+C255+C256+C257+C258+C259</f>
        <v>268.85739500000034</v>
      </c>
      <c r="D263" s="16">
        <f t="shared" si="56"/>
        <v>2113.9040190000001</v>
      </c>
      <c r="E263" s="16">
        <f t="shared" si="56"/>
        <v>1948.8632639999998</v>
      </c>
      <c r="F263" s="16">
        <f>(D263-E263)/E263*100</f>
        <v>8.4685651399297051</v>
      </c>
      <c r="G263" s="16">
        <f t="shared" si="56"/>
        <v>20625</v>
      </c>
      <c r="H263" s="16">
        <f t="shared" si="56"/>
        <v>9212589.0500492025</v>
      </c>
      <c r="I263" s="16">
        <f t="shared" si="56"/>
        <v>702</v>
      </c>
      <c r="J263" s="16">
        <f t="shared" si="56"/>
        <v>88.295000000000002</v>
      </c>
      <c r="K263" s="16">
        <f t="shared" si="56"/>
        <v>775.77604700000006</v>
      </c>
      <c r="L263" s="16">
        <f t="shared" si="56"/>
        <v>841.4</v>
      </c>
      <c r="M263" s="16">
        <f t="shared" ref="M263:M265" si="57">(K263-L263)/L263*100</f>
        <v>-7.7993763964820442</v>
      </c>
      <c r="N263" s="110">
        <f>D263/D406*100</f>
        <v>11.977487603700197</v>
      </c>
    </row>
    <row r="264" spans="1:14" ht="14.25" thickTop="1">
      <c r="A264" s="244" t="s">
        <v>98</v>
      </c>
      <c r="B264" s="18" t="s">
        <v>19</v>
      </c>
      <c r="C264" s="121">
        <v>77.293654000000004</v>
      </c>
      <c r="D264" s="121">
        <v>590.75659199999996</v>
      </c>
      <c r="E264" s="121">
        <v>483.79614199999997</v>
      </c>
      <c r="F264" s="111">
        <f>(D264-E264)/E264*100</f>
        <v>22.108578534303398</v>
      </c>
      <c r="G264" s="122">
        <v>2363</v>
      </c>
      <c r="H264" s="122">
        <v>230488.239294</v>
      </c>
      <c r="I264" s="122">
        <v>81</v>
      </c>
      <c r="J264" s="122">
        <v>49.922713000000002</v>
      </c>
      <c r="K264" s="122">
        <v>328.32840900000002</v>
      </c>
      <c r="L264" s="122">
        <v>248.79859999999999</v>
      </c>
      <c r="M264" s="111">
        <f t="shared" si="57"/>
        <v>31.965537185498643</v>
      </c>
      <c r="N264" s="112">
        <f t="shared" ref="N264:N272" si="58">D264/D394*100</f>
        <v>6.7193909241409795</v>
      </c>
    </row>
    <row r="265" spans="1:14">
      <c r="A265" s="258"/>
      <c r="B265" s="198" t="s">
        <v>20</v>
      </c>
      <c r="C265" s="122">
        <v>21.387398000000001</v>
      </c>
      <c r="D265" s="122">
        <v>158.636157</v>
      </c>
      <c r="E265" s="122">
        <v>143.29925600000001</v>
      </c>
      <c r="F265" s="31">
        <f>(D265-E265)/E265*100</f>
        <v>10.702708044764714</v>
      </c>
      <c r="G265" s="122">
        <v>1219</v>
      </c>
      <c r="H265" s="122">
        <v>24240</v>
      </c>
      <c r="I265" s="122">
        <v>35</v>
      </c>
      <c r="J265" s="122">
        <v>2.577</v>
      </c>
      <c r="K265" s="122">
        <v>81.037496000000004</v>
      </c>
      <c r="L265" s="122">
        <v>72.693600000000004</v>
      </c>
      <c r="M265" s="31">
        <f t="shared" si="57"/>
        <v>11.478171393355124</v>
      </c>
      <c r="N265" s="109">
        <f t="shared" si="58"/>
        <v>5.8152968565175183</v>
      </c>
    </row>
    <row r="266" spans="1:14">
      <c r="A266" s="258"/>
      <c r="B266" s="198" t="s">
        <v>21</v>
      </c>
      <c r="C266" s="122">
        <v>0.86641500000000005</v>
      </c>
      <c r="D266" s="122">
        <v>79.530653000000001</v>
      </c>
      <c r="E266" s="122">
        <v>2.4503560000000002</v>
      </c>
      <c r="F266" s="31">
        <f>(D266-E266)/E266*100</f>
        <v>3145.6774852307171</v>
      </c>
      <c r="G266" s="122">
        <v>29</v>
      </c>
      <c r="H266" s="122">
        <v>45674.477319999998</v>
      </c>
      <c r="I266" s="122">
        <v>0</v>
      </c>
      <c r="J266" s="122">
        <v>0</v>
      </c>
      <c r="K266" s="122">
        <v>0</v>
      </c>
      <c r="L266" s="122">
        <v>0</v>
      </c>
      <c r="M266" s="31"/>
      <c r="N266" s="109">
        <f t="shared" si="58"/>
        <v>26.260321731503112</v>
      </c>
    </row>
    <row r="267" spans="1:14">
      <c r="A267" s="258"/>
      <c r="B267" s="198" t="s">
        <v>22</v>
      </c>
      <c r="C267" s="122">
        <v>9.4339999999999997E-3</v>
      </c>
      <c r="D267" s="122">
        <v>0.605661</v>
      </c>
      <c r="E267" s="122">
        <v>0.79245600000000005</v>
      </c>
      <c r="F267" s="31">
        <f>(D267-E267)/E267*100</f>
        <v>-23.571655713377151</v>
      </c>
      <c r="G267" s="122">
        <v>5</v>
      </c>
      <c r="H267" s="122">
        <v>991</v>
      </c>
      <c r="I267" s="122">
        <v>0</v>
      </c>
      <c r="J267" s="122">
        <v>0</v>
      </c>
      <c r="K267" s="122">
        <v>0.15</v>
      </c>
      <c r="L267" s="122">
        <v>0</v>
      </c>
      <c r="M267" s="31"/>
      <c r="N267" s="109">
        <f t="shared" si="58"/>
        <v>0.18574715481254855</v>
      </c>
    </row>
    <row r="268" spans="1:14">
      <c r="A268" s="258"/>
      <c r="B268" s="198" t="s">
        <v>23</v>
      </c>
      <c r="C268" s="122">
        <v>0</v>
      </c>
      <c r="D268" s="122">
        <v>2.3584999999999998E-2</v>
      </c>
      <c r="E268" s="122">
        <v>9.4339999999999997E-3</v>
      </c>
      <c r="F268" s="31"/>
      <c r="G268" s="122">
        <v>5</v>
      </c>
      <c r="H268" s="122">
        <v>2.5</v>
      </c>
      <c r="I268" s="122">
        <v>0</v>
      </c>
      <c r="J268" s="122">
        <v>0</v>
      </c>
      <c r="K268" s="122">
        <v>0</v>
      </c>
      <c r="L268" s="122">
        <v>0</v>
      </c>
      <c r="M268" s="31"/>
      <c r="N268" s="109">
        <f t="shared" si="58"/>
        <v>4.2996930345501519E-2</v>
      </c>
    </row>
    <row r="269" spans="1:14">
      <c r="A269" s="258"/>
      <c r="B269" s="198" t="s">
        <v>24</v>
      </c>
      <c r="C269" s="122">
        <v>2.4842339999999998</v>
      </c>
      <c r="D269" s="122">
        <v>60.347962000000003</v>
      </c>
      <c r="E269" s="122">
        <v>71.573682000000005</v>
      </c>
      <c r="F269" s="31">
        <f>(D269-E269)/E269*100</f>
        <v>-15.684144906782919</v>
      </c>
      <c r="G269" s="122">
        <v>110</v>
      </c>
      <c r="H269" s="122">
        <v>98024.718200000003</v>
      </c>
      <c r="I269" s="122">
        <v>2</v>
      </c>
      <c r="J269" s="122">
        <v>0</v>
      </c>
      <c r="K269" s="122">
        <v>70.179714000000004</v>
      </c>
      <c r="L269" s="122">
        <v>141.4769</v>
      </c>
      <c r="M269" s="31">
        <f>(K269-L269)/L269*100</f>
        <v>-50.39493090391435</v>
      </c>
      <c r="N269" s="109">
        <f t="shared" si="58"/>
        <v>6.491071488061162</v>
      </c>
    </row>
    <row r="270" spans="1:14">
      <c r="A270" s="258"/>
      <c r="B270" s="198" t="s">
        <v>25</v>
      </c>
      <c r="C270" s="124">
        <v>101.45672399999999</v>
      </c>
      <c r="D270" s="124">
        <v>2209.946993</v>
      </c>
      <c r="E270" s="124">
        <v>1822.9935800000001</v>
      </c>
      <c r="F270" s="31">
        <f>(D270-E270)/E270*100</f>
        <v>21.226263067805206</v>
      </c>
      <c r="G270" s="124">
        <v>361</v>
      </c>
      <c r="H270" s="124">
        <v>164623.21409600001</v>
      </c>
      <c r="I270" s="124">
        <v>31</v>
      </c>
      <c r="J270" s="124">
        <v>3.5</v>
      </c>
      <c r="K270" s="122">
        <v>140.241196</v>
      </c>
      <c r="L270" s="122">
        <v>183.92920000000001</v>
      </c>
      <c r="M270" s="31">
        <f>(K270-L270)/L270*100</f>
        <v>-23.752620029881065</v>
      </c>
      <c r="N270" s="109">
        <f t="shared" si="58"/>
        <v>35.760102661361195</v>
      </c>
    </row>
    <row r="271" spans="1:14">
      <c r="A271" s="258"/>
      <c r="B271" s="198" t="s">
        <v>26</v>
      </c>
      <c r="C271" s="122">
        <v>13.112652000000001</v>
      </c>
      <c r="D271" s="122">
        <v>79.614008999999996</v>
      </c>
      <c r="E271" s="122">
        <v>45.526442000000003</v>
      </c>
      <c r="F271" s="31">
        <f>(D271-E271)/E271*100</f>
        <v>74.874217053904616</v>
      </c>
      <c r="G271" s="122">
        <v>556</v>
      </c>
      <c r="H271" s="122">
        <v>95766.399999999994</v>
      </c>
      <c r="I271" s="122">
        <v>7</v>
      </c>
      <c r="J271" s="122">
        <v>0.19795399999999999</v>
      </c>
      <c r="K271" s="122">
        <v>15.041812999999999</v>
      </c>
      <c r="L271" s="122">
        <v>51.390599999999999</v>
      </c>
      <c r="M271" s="31">
        <f>(K271-L271)/L271*100</f>
        <v>-70.730419570894284</v>
      </c>
      <c r="N271" s="109">
        <f t="shared" si="58"/>
        <v>7.6157906321188396</v>
      </c>
    </row>
    <row r="272" spans="1:14">
      <c r="A272" s="258"/>
      <c r="B272" s="198" t="s">
        <v>27</v>
      </c>
      <c r="C272" s="122">
        <v>0</v>
      </c>
      <c r="D272" s="122">
        <v>0</v>
      </c>
      <c r="E272" s="122">
        <v>0</v>
      </c>
      <c r="F272" s="31"/>
      <c r="G272" s="122" t="s">
        <v>137</v>
      </c>
      <c r="H272" s="122">
        <v>0</v>
      </c>
      <c r="I272" s="122" t="s">
        <v>137</v>
      </c>
      <c r="J272" s="122">
        <v>0</v>
      </c>
      <c r="K272" s="122">
        <v>0</v>
      </c>
      <c r="L272" s="122">
        <v>0</v>
      </c>
      <c r="M272" s="31"/>
      <c r="N272" s="109">
        <f t="shared" si="58"/>
        <v>0</v>
      </c>
    </row>
    <row r="273" spans="1:14">
      <c r="A273" s="258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 t="s">
        <v>137</v>
      </c>
      <c r="H273" s="123">
        <v>0</v>
      </c>
      <c r="I273" s="123" t="s">
        <v>137</v>
      </c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58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 t="s">
        <v>137</v>
      </c>
      <c r="H274" s="123">
        <v>0</v>
      </c>
      <c r="I274" s="123" t="s">
        <v>137</v>
      </c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58"/>
      <c r="B275" s="14" t="s">
        <v>30</v>
      </c>
      <c r="C275" s="123">
        <v>0</v>
      </c>
      <c r="D275" s="123">
        <v>0</v>
      </c>
      <c r="E275" s="123">
        <v>0</v>
      </c>
      <c r="F275" s="31"/>
      <c r="G275" s="123" t="s">
        <v>137</v>
      </c>
      <c r="H275" s="123">
        <v>0</v>
      </c>
      <c r="I275" s="123" t="s">
        <v>137</v>
      </c>
      <c r="J275" s="123">
        <v>5.3620667000000002E-3</v>
      </c>
      <c r="K275" s="123">
        <v>5.5394113200000004E-2</v>
      </c>
      <c r="L275" s="123">
        <v>0</v>
      </c>
      <c r="M275" s="31"/>
      <c r="N275" s="109">
        <f>D275/D405*100</f>
        <v>0</v>
      </c>
    </row>
    <row r="276" spans="1:14" ht="14.25" thickBot="1">
      <c r="A276" s="240"/>
      <c r="B276" s="15" t="s">
        <v>31</v>
      </c>
      <c r="C276" s="16">
        <f t="shared" ref="C276:L276" si="59">C264+C266+C267+C268+C269+C270+C271+C272</f>
        <v>195.22311299999998</v>
      </c>
      <c r="D276" s="16">
        <f t="shared" si="59"/>
        <v>3020.8254550000001</v>
      </c>
      <c r="E276" s="16">
        <f t="shared" si="59"/>
        <v>2427.142092</v>
      </c>
      <c r="F276" s="16">
        <f>(D276-E276)/E276*100</f>
        <v>24.460181583798271</v>
      </c>
      <c r="G276" s="16">
        <f t="shared" si="59"/>
        <v>3429</v>
      </c>
      <c r="H276" s="16">
        <f t="shared" si="59"/>
        <v>635570.54891000001</v>
      </c>
      <c r="I276" s="16">
        <f t="shared" si="59"/>
        <v>121</v>
      </c>
      <c r="J276" s="16">
        <f t="shared" si="59"/>
        <v>53.620667000000005</v>
      </c>
      <c r="K276" s="16">
        <f t="shared" si="59"/>
        <v>553.94113200000004</v>
      </c>
      <c r="L276" s="16">
        <f t="shared" si="59"/>
        <v>625.59529999999995</v>
      </c>
      <c r="M276" s="16">
        <f t="shared" ref="M276:M278" si="60">(K276-L276)/L276*100</f>
        <v>-11.453757405146733</v>
      </c>
      <c r="N276" s="110">
        <f>D276/D406*100</f>
        <v>17.116150551301125</v>
      </c>
    </row>
    <row r="277" spans="1:14" ht="15" thickTop="1" thickBot="1">
      <c r="A277" s="242" t="s">
        <v>35</v>
      </c>
      <c r="B277" s="198" t="s">
        <v>19</v>
      </c>
      <c r="C277" s="67">
        <v>19.055240000000001</v>
      </c>
      <c r="D277" s="67">
        <v>551.89097400000003</v>
      </c>
      <c r="E277" s="67">
        <v>79.223246000000003</v>
      </c>
      <c r="F277" s="31">
        <f>(D277-E277)/E277*100</f>
        <v>596.6275706501599</v>
      </c>
      <c r="G277" s="68">
        <v>2393</v>
      </c>
      <c r="H277" s="68">
        <v>413784.246759</v>
      </c>
      <c r="I277" s="68">
        <v>172</v>
      </c>
      <c r="J277" s="68">
        <v>51.134999999999998</v>
      </c>
      <c r="K277" s="68">
        <v>114.687254</v>
      </c>
      <c r="L277" s="68">
        <v>3.8319000000000001</v>
      </c>
      <c r="M277" s="31">
        <f t="shared" si="60"/>
        <v>2892.9605156710768</v>
      </c>
      <c r="N277" s="109">
        <f>D277/D394*100</f>
        <v>6.2773251319232433</v>
      </c>
    </row>
    <row r="278" spans="1:14" ht="14.25" thickBot="1">
      <c r="A278" s="242"/>
      <c r="B278" s="198" t="s">
        <v>20</v>
      </c>
      <c r="C278" s="68">
        <v>5.0603800000000003</v>
      </c>
      <c r="D278" s="68">
        <v>42.841607000000003</v>
      </c>
      <c r="E278" s="68">
        <v>34.622230999999999</v>
      </c>
      <c r="F278" s="31">
        <f>(D278-E278)/E278*100</f>
        <v>23.740168563949574</v>
      </c>
      <c r="G278" s="68">
        <v>553</v>
      </c>
      <c r="H278" s="68">
        <v>10980</v>
      </c>
      <c r="I278" s="68">
        <v>34</v>
      </c>
      <c r="J278" s="68">
        <v>0.76439999999999997</v>
      </c>
      <c r="K278" s="68">
        <v>17.416763</v>
      </c>
      <c r="L278" s="68">
        <v>2.8428049999999998</v>
      </c>
      <c r="M278" s="31">
        <f t="shared" si="60"/>
        <v>512.6611920268889</v>
      </c>
      <c r="N278" s="109">
        <f>D278/D395*100</f>
        <v>1.5704910357558584</v>
      </c>
    </row>
    <row r="279" spans="1:14" ht="14.25" thickBot="1">
      <c r="A279" s="242"/>
      <c r="B279" s="198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42"/>
      <c r="B280" s="198" t="s">
        <v>22</v>
      </c>
      <c r="C280" s="68"/>
      <c r="D280" s="68"/>
      <c r="E280" s="68">
        <v>0.14152500000000001</v>
      </c>
      <c r="F280" s="31"/>
      <c r="G280" s="68"/>
      <c r="H280" s="68"/>
      <c r="I280" s="68"/>
      <c r="J280" s="68"/>
      <c r="K280" s="68"/>
      <c r="L280" s="68"/>
      <c r="M280" s="31"/>
      <c r="N280" s="109">
        <f>D280/D397*100</f>
        <v>0</v>
      </c>
    </row>
    <row r="281" spans="1:14" ht="14.25" thickBot="1">
      <c r="A281" s="242"/>
      <c r="B281" s="198" t="s">
        <v>23</v>
      </c>
      <c r="C281" s="68">
        <v>1.887E-3</v>
      </c>
      <c r="D281" s="68">
        <v>0.116984</v>
      </c>
      <c r="E281" s="68"/>
      <c r="F281" s="31"/>
      <c r="G281" s="68">
        <v>22</v>
      </c>
      <c r="H281" s="68">
        <v>6.2</v>
      </c>
      <c r="I281" s="68"/>
      <c r="J281" s="68"/>
      <c r="K281" s="68"/>
      <c r="L281" s="68"/>
      <c r="M281" s="31"/>
      <c r="N281" s="109"/>
    </row>
    <row r="282" spans="1:14" ht="14.25" thickBot="1">
      <c r="A282" s="242"/>
      <c r="B282" s="198" t="s">
        <v>24</v>
      </c>
      <c r="C282" s="68"/>
      <c r="D282" s="68">
        <v>5.7733584999999996</v>
      </c>
      <c r="E282" s="68">
        <v>14.830161</v>
      </c>
      <c r="F282" s="31">
        <f>(D282-E282)/E282*100</f>
        <v>-61.070156284884568</v>
      </c>
      <c r="G282" s="68">
        <v>2</v>
      </c>
      <c r="H282" s="68">
        <v>20100</v>
      </c>
      <c r="I282" s="68">
        <v>1</v>
      </c>
      <c r="J282" s="68"/>
      <c r="K282" s="68">
        <v>3.7840799999999999</v>
      </c>
      <c r="L282" s="68">
        <v>0.79469999999999996</v>
      </c>
      <c r="M282" s="31"/>
      <c r="N282" s="109">
        <f>D282/D399*100</f>
        <v>0.62098671616624856</v>
      </c>
    </row>
    <row r="283" spans="1:14" ht="14.25" thickBot="1">
      <c r="A283" s="242"/>
      <c r="B283" s="198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42"/>
      <c r="B284" s="198" t="s">
        <v>26</v>
      </c>
      <c r="C284" s="68">
        <v>0.917605</v>
      </c>
      <c r="D284" s="68">
        <v>26.261977999999999</v>
      </c>
      <c r="E284" s="68">
        <v>3.388439</v>
      </c>
      <c r="F284" s="31">
        <f>(D284-E284)/E284*100</f>
        <v>675.04650371454227</v>
      </c>
      <c r="G284" s="68">
        <v>1316</v>
      </c>
      <c r="H284" s="68">
        <v>212694.66</v>
      </c>
      <c r="I284" s="68">
        <v>18</v>
      </c>
      <c r="J284" s="68">
        <v>6.5519999999999995E-2</v>
      </c>
      <c r="K284" s="68">
        <v>3.463009</v>
      </c>
      <c r="L284" s="68">
        <v>1.9967159999999999</v>
      </c>
      <c r="M284" s="31">
        <f>(K284-L284)/L284*100</f>
        <v>73.435230648725209</v>
      </c>
      <c r="N284" s="109">
        <f>D284/D401*100</f>
        <v>2.5121926221968178</v>
      </c>
    </row>
    <row r="285" spans="1:14" ht="14.25" thickBot="1">
      <c r="A285" s="242"/>
      <c r="B285" s="198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42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42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42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43"/>
      <c r="B289" s="15" t="s">
        <v>31</v>
      </c>
      <c r="C289" s="16">
        <f t="shared" ref="C289:L289" si="61">C277+C279+C280+C281+C282+C283+C284+C285</f>
        <v>19.974732000000003</v>
      </c>
      <c r="D289" s="16">
        <f t="shared" si="61"/>
        <v>584.0432945</v>
      </c>
      <c r="E289" s="16">
        <f t="shared" si="61"/>
        <v>97.583371000000014</v>
      </c>
      <c r="F289" s="16">
        <f t="shared" ref="F289:F295" si="62">(D289-E289)/E289*100</f>
        <v>498.50698793752468</v>
      </c>
      <c r="G289" s="16">
        <f t="shared" si="61"/>
        <v>3733</v>
      </c>
      <c r="H289" s="16">
        <f t="shared" si="61"/>
        <v>646585.10675899999</v>
      </c>
      <c r="I289" s="16">
        <f t="shared" si="61"/>
        <v>191</v>
      </c>
      <c r="J289" s="16">
        <f t="shared" si="61"/>
        <v>51.200519999999997</v>
      </c>
      <c r="K289" s="16">
        <f t="shared" si="61"/>
        <v>121.934343</v>
      </c>
      <c r="L289" s="16">
        <f t="shared" si="61"/>
        <v>6.623316</v>
      </c>
      <c r="M289" s="16">
        <f t="shared" ref="M289:M292" si="63">(K289-L289)/L289*100</f>
        <v>1740.9863427926434</v>
      </c>
      <c r="N289" s="110">
        <f>D289/D406*100</f>
        <v>3.3092189886687438</v>
      </c>
    </row>
    <row r="290" spans="1:14" ht="15" thickTop="1" thickBot="1">
      <c r="A290" s="244" t="s">
        <v>36</v>
      </c>
      <c r="B290" s="18" t="s">
        <v>19</v>
      </c>
      <c r="C290" s="32">
        <v>22.451343000000001</v>
      </c>
      <c r="D290" s="32">
        <v>156.09957299999999</v>
      </c>
      <c r="E290" s="32">
        <v>86.051674000000006</v>
      </c>
      <c r="F290" s="111">
        <f t="shared" si="62"/>
        <v>81.40213402472564</v>
      </c>
      <c r="G290" s="31">
        <v>1172</v>
      </c>
      <c r="H290" s="31">
        <v>117321.46288000001</v>
      </c>
      <c r="I290" s="33">
        <v>106</v>
      </c>
      <c r="J290" s="31">
        <v>13.089473999999999</v>
      </c>
      <c r="K290" s="31">
        <v>82.996335000000002</v>
      </c>
      <c r="L290" s="31">
        <v>52.710590000000003</v>
      </c>
      <c r="M290" s="111">
        <f t="shared" si="63"/>
        <v>57.456660985961264</v>
      </c>
      <c r="N290" s="112">
        <f t="shared" ref="N290:N295" si="64">D290/D394*100</f>
        <v>1.7755096909328816</v>
      </c>
    </row>
    <row r="291" spans="1:14" ht="14.25" thickBot="1">
      <c r="A291" s="242"/>
      <c r="B291" s="198" t="s">
        <v>20</v>
      </c>
      <c r="C291" s="31">
        <v>8.8153830000000006</v>
      </c>
      <c r="D291" s="31">
        <v>65.843357999999995</v>
      </c>
      <c r="E291" s="31">
        <v>41.034188</v>
      </c>
      <c r="F291" s="31">
        <f t="shared" si="62"/>
        <v>60.459756142853358</v>
      </c>
      <c r="G291" s="31">
        <v>660</v>
      </c>
      <c r="H291" s="31">
        <v>13200</v>
      </c>
      <c r="I291" s="33">
        <v>63</v>
      </c>
      <c r="J291" s="31">
        <v>1.2517100000000001</v>
      </c>
      <c r="K291" s="31">
        <v>31.228297999999999</v>
      </c>
      <c r="L291" s="31">
        <v>32.584046999999998</v>
      </c>
      <c r="M291" s="31">
        <f t="shared" si="63"/>
        <v>-4.1607753634777156</v>
      </c>
      <c r="N291" s="109">
        <f t="shared" si="64"/>
        <v>2.4136910527904276</v>
      </c>
    </row>
    <row r="292" spans="1:14" ht="14.25" thickBot="1">
      <c r="A292" s="242"/>
      <c r="B292" s="198" t="s">
        <v>21</v>
      </c>
      <c r="C292" s="31">
        <v>0.81556600000000001</v>
      </c>
      <c r="D292" s="31">
        <v>0.91934099999999996</v>
      </c>
      <c r="E292" s="31">
        <v>0.94009600000000004</v>
      </c>
      <c r="F292" s="31">
        <f t="shared" si="62"/>
        <v>-2.2077532507318485</v>
      </c>
      <c r="G292" s="31">
        <v>6</v>
      </c>
      <c r="H292" s="31">
        <v>1385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9">
        <f t="shared" si="64"/>
        <v>0.30355830777551646</v>
      </c>
    </row>
    <row r="293" spans="1:14" ht="14.25" thickBot="1">
      <c r="A293" s="242"/>
      <c r="B293" s="198" t="s">
        <v>22</v>
      </c>
      <c r="C293" s="31">
        <v>9.4466999999999995E-2</v>
      </c>
      <c r="D293" s="31">
        <v>0.84393099999999999</v>
      </c>
      <c r="E293" s="31">
        <v>0.26244200000000001</v>
      </c>
      <c r="F293" s="31">
        <f t="shared" si="62"/>
        <v>221.56857515184302</v>
      </c>
      <c r="G293" s="31">
        <v>149</v>
      </c>
      <c r="H293" s="31">
        <v>8059.72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4"/>
        <v>0.25882099410084014</v>
      </c>
    </row>
    <row r="294" spans="1:14" ht="14.25" thickBot="1">
      <c r="A294" s="242"/>
      <c r="B294" s="198" t="s">
        <v>23</v>
      </c>
      <c r="C294" s="31">
        <v>3.7419950000000002</v>
      </c>
      <c r="D294" s="31">
        <v>17.280255</v>
      </c>
      <c r="E294" s="31">
        <v>12.688953</v>
      </c>
      <c r="F294" s="31">
        <f t="shared" si="62"/>
        <v>36.183458162387403</v>
      </c>
      <c r="G294" s="31">
        <v>195</v>
      </c>
      <c r="H294" s="31">
        <v>163282.9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9">
        <f t="shared" si="64"/>
        <v>31.502985820966906</v>
      </c>
    </row>
    <row r="295" spans="1:14" ht="14.25" thickBot="1">
      <c r="A295" s="242"/>
      <c r="B295" s="198" t="s">
        <v>24</v>
      </c>
      <c r="C295" s="31">
        <v>5.6610000000000002E-3</v>
      </c>
      <c r="D295" s="31">
        <v>9.5394020000000008</v>
      </c>
      <c r="E295" s="31">
        <v>4.9257379999999999</v>
      </c>
      <c r="F295" s="31">
        <f t="shared" si="62"/>
        <v>93.664421453191395</v>
      </c>
      <c r="G295" s="31">
        <v>21</v>
      </c>
      <c r="H295" s="31">
        <v>4101.1931089999998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4"/>
        <v>1.0260651442604412</v>
      </c>
    </row>
    <row r="296" spans="1:14" ht="14.25" thickBot="1">
      <c r="A296" s="242"/>
      <c r="B296" s="198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42"/>
      <c r="B297" s="198" t="s">
        <v>26</v>
      </c>
      <c r="C297" s="31">
        <v>32.495094999999999</v>
      </c>
      <c r="D297" s="31">
        <v>82.111395000000002</v>
      </c>
      <c r="E297" s="31">
        <v>70.851489000000001</v>
      </c>
      <c r="F297" s="31">
        <f>(D297-E297)/E297*100</f>
        <v>15.892264451915755</v>
      </c>
      <c r="G297" s="31">
        <v>706</v>
      </c>
      <c r="H297" s="31">
        <v>367575.55977599998</v>
      </c>
      <c r="I297" s="33">
        <v>3373</v>
      </c>
      <c r="J297" s="31">
        <v>10.029859999999999</v>
      </c>
      <c r="K297" s="31">
        <v>15.564824</v>
      </c>
      <c r="L297" s="31">
        <v>26.856307000000001</v>
      </c>
      <c r="M297" s="31">
        <f>(K297-L297)/L297*100</f>
        <v>-42.04406436074774</v>
      </c>
      <c r="N297" s="109">
        <f>D297/D401*100</f>
        <v>7.8546878958351387</v>
      </c>
    </row>
    <row r="298" spans="1:14" ht="14.25" thickBot="1">
      <c r="A298" s="242"/>
      <c r="B298" s="198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42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42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42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43"/>
      <c r="B302" s="15" t="s">
        <v>31</v>
      </c>
      <c r="C302" s="16">
        <f t="shared" ref="C302:L302" si="65">C290+C292+C293+C294+C295+C296+C297+C298</f>
        <v>59.604127000000005</v>
      </c>
      <c r="D302" s="16">
        <f t="shared" si="65"/>
        <v>266.79389700000002</v>
      </c>
      <c r="E302" s="16">
        <f t="shared" si="65"/>
        <v>175.720392</v>
      </c>
      <c r="F302" s="16">
        <f t="shared" ref="F302:F319" si="66">(D302-E302)/E302*100</f>
        <v>51.828648891245365</v>
      </c>
      <c r="G302" s="16">
        <f t="shared" si="65"/>
        <v>2249</v>
      </c>
      <c r="H302" s="16">
        <f t="shared" si="65"/>
        <v>661725.83576499997</v>
      </c>
      <c r="I302" s="16">
        <f t="shared" si="65"/>
        <v>3479</v>
      </c>
      <c r="J302" s="16">
        <f t="shared" si="65"/>
        <v>23.119333999999998</v>
      </c>
      <c r="K302" s="16">
        <f t="shared" si="65"/>
        <v>98.561159000000004</v>
      </c>
      <c r="L302" s="16">
        <f t="shared" si="65"/>
        <v>79.566897000000012</v>
      </c>
      <c r="M302" s="16">
        <f t="shared" ref="M302:M304" si="67">(K302-L302)/L302*100</f>
        <v>23.872065791380539</v>
      </c>
      <c r="N302" s="110">
        <f>D302/D406*100</f>
        <v>1.5116677793025037</v>
      </c>
    </row>
    <row r="303" spans="1:14" ht="14.25" thickTop="1">
      <c r="A303" s="258" t="s">
        <v>99</v>
      </c>
      <c r="B303" s="198" t="s">
        <v>19</v>
      </c>
      <c r="C303" s="28">
        <v>26.499997</v>
      </c>
      <c r="D303" s="28">
        <v>139.64380399999999</v>
      </c>
      <c r="E303" s="28">
        <v>193.860095</v>
      </c>
      <c r="F303" s="31">
        <f t="shared" si="66"/>
        <v>-27.966710219552926</v>
      </c>
      <c r="G303" s="28">
        <v>1452</v>
      </c>
      <c r="H303" s="28">
        <v>149087.38482000001</v>
      </c>
      <c r="I303" s="28">
        <v>409</v>
      </c>
      <c r="J303" s="28">
        <v>6.1760000000000019</v>
      </c>
      <c r="K303" s="28">
        <v>88.797719999999998</v>
      </c>
      <c r="L303" s="28">
        <v>38.077163999999996</v>
      </c>
      <c r="M303" s="31">
        <f t="shared" si="67"/>
        <v>133.20465778386227</v>
      </c>
      <c r="N303" s="109">
        <f>D303/D394*100</f>
        <v>1.5883382799562935</v>
      </c>
    </row>
    <row r="304" spans="1:14">
      <c r="A304" s="258"/>
      <c r="B304" s="198" t="s">
        <v>20</v>
      </c>
      <c r="C304" s="28">
        <v>10.864996000000001</v>
      </c>
      <c r="D304" s="28">
        <v>52.146070000000002</v>
      </c>
      <c r="E304" s="28">
        <v>91.762782999999999</v>
      </c>
      <c r="F304" s="31">
        <f t="shared" si="66"/>
        <v>-43.172963705776006</v>
      </c>
      <c r="G304" s="28">
        <v>634</v>
      </c>
      <c r="H304" s="28">
        <v>12680</v>
      </c>
      <c r="I304" s="28">
        <v>244</v>
      </c>
      <c r="J304" s="28">
        <v>5.1654999999999944</v>
      </c>
      <c r="K304" s="28">
        <v>61.374697999999995</v>
      </c>
      <c r="L304" s="28">
        <v>23.822264000000001</v>
      </c>
      <c r="M304" s="31">
        <f t="shared" si="67"/>
        <v>157.63587373559454</v>
      </c>
      <c r="N304" s="109">
        <f>D304/D395*100</f>
        <v>1.9115747802106835</v>
      </c>
    </row>
    <row r="305" spans="1:14">
      <c r="A305" s="258"/>
      <c r="B305" s="198" t="s">
        <v>21</v>
      </c>
      <c r="C305" s="28">
        <v>0</v>
      </c>
      <c r="D305" s="28">
        <v>1.4966979999999999</v>
      </c>
      <c r="E305" s="28">
        <v>3.924528</v>
      </c>
      <c r="F305" s="31">
        <f t="shared" si="66"/>
        <v>-61.862980720229288</v>
      </c>
      <c r="G305" s="28">
        <v>3</v>
      </c>
      <c r="H305" s="28">
        <v>1945</v>
      </c>
      <c r="I305" s="28">
        <v>1</v>
      </c>
      <c r="J305" s="28"/>
      <c r="K305" s="28"/>
      <c r="L305" s="31"/>
      <c r="M305" s="31"/>
      <c r="N305" s="109"/>
    </row>
    <row r="306" spans="1:14">
      <c r="A306" s="258"/>
      <c r="B306" s="198" t="s">
        <v>22</v>
      </c>
      <c r="C306" s="28">
        <v>0</v>
      </c>
      <c r="D306" s="28">
        <v>0</v>
      </c>
      <c r="E306" s="28">
        <v>3.1320000000000001E-2</v>
      </c>
      <c r="F306" s="31">
        <f t="shared" si="66"/>
        <v>-100</v>
      </c>
      <c r="G306" s="28">
        <v>0</v>
      </c>
      <c r="H306" s="28">
        <v>0</v>
      </c>
      <c r="I306" s="28">
        <v>0</v>
      </c>
      <c r="J306" s="28"/>
      <c r="K306" s="28"/>
      <c r="L306" s="31"/>
      <c r="M306" s="31"/>
      <c r="N306" s="109"/>
    </row>
    <row r="307" spans="1:14">
      <c r="A307" s="258"/>
      <c r="B307" s="198" t="s">
        <v>23</v>
      </c>
      <c r="C307" s="28">
        <v>0</v>
      </c>
      <c r="D307" s="28">
        <v>0</v>
      </c>
      <c r="E307" s="28">
        <v>0.37735799999999997</v>
      </c>
      <c r="F307" s="31">
        <f t="shared" si="66"/>
        <v>-100</v>
      </c>
      <c r="G307" s="28">
        <v>0</v>
      </c>
      <c r="H307" s="28">
        <v>0</v>
      </c>
      <c r="I307" s="28">
        <v>0</v>
      </c>
      <c r="J307" s="28"/>
      <c r="K307" s="28">
        <v>0</v>
      </c>
      <c r="L307" s="31"/>
      <c r="M307" s="31"/>
      <c r="N307" s="109"/>
    </row>
    <row r="308" spans="1:14">
      <c r="A308" s="258"/>
      <c r="B308" s="198" t="s">
        <v>24</v>
      </c>
      <c r="C308" s="28">
        <v>9.513185</v>
      </c>
      <c r="D308" s="28">
        <v>19.229620000000001</v>
      </c>
      <c r="E308" s="28">
        <v>15.365043</v>
      </c>
      <c r="F308" s="31">
        <f t="shared" si="66"/>
        <v>25.151748680429993</v>
      </c>
      <c r="G308" s="28">
        <v>110</v>
      </c>
      <c r="H308" s="28">
        <v>35034.708700000003</v>
      </c>
      <c r="I308" s="28">
        <v>3</v>
      </c>
      <c r="J308" s="28">
        <v>0</v>
      </c>
      <c r="K308" s="28">
        <v>10.122441999999999</v>
      </c>
      <c r="L308" s="31">
        <v>0</v>
      </c>
      <c r="M308" s="31"/>
      <c r="N308" s="109">
        <f>D308/D399*100</f>
        <v>2.0683521691793114</v>
      </c>
    </row>
    <row r="309" spans="1:14">
      <c r="A309" s="258"/>
      <c r="B309" s="198" t="s">
        <v>25</v>
      </c>
      <c r="C309" s="28">
        <v>0.04</v>
      </c>
      <c r="D309" s="28">
        <v>0.04</v>
      </c>
      <c r="E309" s="28">
        <v>19.658000000000001</v>
      </c>
      <c r="F309" s="31">
        <f t="shared" si="66"/>
        <v>-99.796520500559566</v>
      </c>
      <c r="G309" s="28">
        <v>2</v>
      </c>
      <c r="H309" s="28">
        <v>0</v>
      </c>
      <c r="I309" s="28">
        <v>0</v>
      </c>
      <c r="J309" s="28">
        <v>0</v>
      </c>
      <c r="K309" s="28">
        <v>0</v>
      </c>
      <c r="L309" s="28"/>
      <c r="M309" s="31"/>
      <c r="N309" s="109"/>
    </row>
    <row r="310" spans="1:14">
      <c r="A310" s="258"/>
      <c r="B310" s="198" t="s">
        <v>26</v>
      </c>
      <c r="C310" s="28">
        <v>4.2932180000000004</v>
      </c>
      <c r="D310" s="28">
        <v>36.074832000000001</v>
      </c>
      <c r="E310" s="28">
        <v>23.11328</v>
      </c>
      <c r="F310" s="31">
        <f t="shared" si="66"/>
        <v>56.078375721663051</v>
      </c>
      <c r="G310" s="28">
        <v>835</v>
      </c>
      <c r="H310" s="28">
        <v>157080.79</v>
      </c>
      <c r="I310" s="28">
        <v>41</v>
      </c>
      <c r="J310" s="28">
        <v>2.0699999999999719E-2</v>
      </c>
      <c r="K310" s="28">
        <v>5.9569999999999999</v>
      </c>
      <c r="L310" s="31">
        <v>28.222490000000004</v>
      </c>
      <c r="M310" s="31"/>
      <c r="N310" s="109">
        <f>D310/D401*100</f>
        <v>3.450879701345789</v>
      </c>
    </row>
    <row r="311" spans="1:14">
      <c r="A311" s="258"/>
      <c r="B311" s="198" t="s">
        <v>27</v>
      </c>
      <c r="C311" s="28">
        <v>0</v>
      </c>
      <c r="D311" s="28">
        <v>1.4150940000000001</v>
      </c>
      <c r="E311" s="28">
        <v>15.679304</v>
      </c>
      <c r="F311" s="31">
        <f t="shared" si="66"/>
        <v>-90.974765206414773</v>
      </c>
      <c r="G311" s="28">
        <v>1</v>
      </c>
      <c r="H311" s="28">
        <v>1000</v>
      </c>
      <c r="I311" s="28"/>
      <c r="J311" s="28"/>
      <c r="K311" s="28"/>
      <c r="L311" s="31"/>
      <c r="M311" s="31"/>
      <c r="N311" s="109"/>
    </row>
    <row r="312" spans="1:14">
      <c r="A312" s="258"/>
      <c r="B312" s="14" t="s">
        <v>28</v>
      </c>
      <c r="C312" s="31">
        <v>0</v>
      </c>
      <c r="D312" s="31">
        <v>0</v>
      </c>
      <c r="E312" s="31">
        <v>0</v>
      </c>
      <c r="F312" s="31" t="e">
        <f t="shared" si="66"/>
        <v>#DIV/0!</v>
      </c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58"/>
      <c r="B313" s="14" t="s">
        <v>29</v>
      </c>
      <c r="C313" s="31">
        <v>0</v>
      </c>
      <c r="D313" s="31">
        <v>1.4150940000000001</v>
      </c>
      <c r="E313" s="31">
        <v>0.45283000000000001</v>
      </c>
      <c r="F313" s="31">
        <f t="shared" si="66"/>
        <v>212.50005520835634</v>
      </c>
      <c r="G313" s="31">
        <v>1</v>
      </c>
      <c r="H313" s="31">
        <v>1000</v>
      </c>
      <c r="I313" s="31"/>
      <c r="J313" s="31"/>
      <c r="K313" s="31"/>
      <c r="L313" s="31"/>
      <c r="M313" s="31"/>
      <c r="N313" s="109"/>
    </row>
    <row r="314" spans="1:14">
      <c r="A314" s="258"/>
      <c r="B314" s="14" t="s">
        <v>30</v>
      </c>
      <c r="C314" s="31">
        <v>0</v>
      </c>
      <c r="D314" s="31">
        <v>0</v>
      </c>
      <c r="E314" s="31">
        <v>15.679304</v>
      </c>
      <c r="F314" s="31">
        <f t="shared" si="66"/>
        <v>-100</v>
      </c>
      <c r="G314" s="31">
        <v>0</v>
      </c>
      <c r="H314" s="31">
        <v>0</v>
      </c>
      <c r="I314" s="31"/>
      <c r="J314" s="31"/>
      <c r="K314" s="31"/>
      <c r="L314" s="31"/>
      <c r="M314" s="31"/>
      <c r="N314" s="109"/>
    </row>
    <row r="315" spans="1:14" ht="14.25" thickBot="1">
      <c r="A315" s="240"/>
      <c r="B315" s="15" t="s">
        <v>31</v>
      </c>
      <c r="C315" s="16">
        <f t="shared" ref="C315:L315" si="68">C303+C305+C306+C307+C308+C309+C310+C311</f>
        <v>40.346400000000003</v>
      </c>
      <c r="D315" s="16">
        <f t="shared" si="68"/>
        <v>197.90004800000003</v>
      </c>
      <c r="E315" s="16">
        <f t="shared" si="68"/>
        <v>272.00892799999997</v>
      </c>
      <c r="F315" s="16">
        <f t="shared" si="66"/>
        <v>-27.245017487073053</v>
      </c>
      <c r="G315" s="16">
        <f t="shared" si="68"/>
        <v>2403</v>
      </c>
      <c r="H315" s="16">
        <f t="shared" si="68"/>
        <v>344147.88352000003</v>
      </c>
      <c r="I315" s="16">
        <f t="shared" si="68"/>
        <v>454</v>
      </c>
      <c r="J315" s="16">
        <f t="shared" si="68"/>
        <v>6.1967000000000017</v>
      </c>
      <c r="K315" s="16">
        <f t="shared" si="68"/>
        <v>104.877162</v>
      </c>
      <c r="L315" s="16">
        <f t="shared" si="68"/>
        <v>66.299654000000004</v>
      </c>
      <c r="M315" s="16">
        <f t="shared" ref="M315:M317" si="69">(K315-L315)/L315*100</f>
        <v>58.186590234694123</v>
      </c>
      <c r="N315" s="110">
        <f>D315/D406*100</f>
        <v>1.1213117295708563</v>
      </c>
    </row>
    <row r="316" spans="1:14" ht="14.25" thickTop="1">
      <c r="A316" s="258" t="s">
        <v>40</v>
      </c>
      <c r="B316" s="198" t="s">
        <v>19</v>
      </c>
      <c r="C316" s="34">
        <v>47.659993999999998</v>
      </c>
      <c r="D316" s="34">
        <v>331.51762200000002</v>
      </c>
      <c r="E316" s="34">
        <v>376.65950400000003</v>
      </c>
      <c r="F316" s="34">
        <f t="shared" si="66"/>
        <v>-11.984798344554717</v>
      </c>
      <c r="G316" s="34">
        <v>1480</v>
      </c>
      <c r="H316" s="34">
        <v>29600</v>
      </c>
      <c r="I316" s="31">
        <v>144</v>
      </c>
      <c r="J316" s="34">
        <v>15.95</v>
      </c>
      <c r="K316" s="34">
        <v>160.84</v>
      </c>
      <c r="L316" s="34">
        <v>58.88</v>
      </c>
      <c r="M316" s="31">
        <f t="shared" si="69"/>
        <v>173.16576086956525</v>
      </c>
      <c r="N316" s="109">
        <f>D316/D394*100</f>
        <v>3.7707518301541025</v>
      </c>
    </row>
    <row r="317" spans="1:14">
      <c r="A317" s="258"/>
      <c r="B317" s="198" t="s">
        <v>20</v>
      </c>
      <c r="C317" s="34">
        <v>17.937386</v>
      </c>
      <c r="D317" s="34">
        <v>121.07567</v>
      </c>
      <c r="E317" s="34">
        <v>131.70765500000002</v>
      </c>
      <c r="F317" s="31">
        <f t="shared" si="66"/>
        <v>-8.0724123438383391</v>
      </c>
      <c r="G317" s="34">
        <v>6</v>
      </c>
      <c r="H317" s="34">
        <v>19131.292837000001</v>
      </c>
      <c r="I317" s="31">
        <v>2</v>
      </c>
      <c r="J317" s="34"/>
      <c r="K317" s="34">
        <v>3.6</v>
      </c>
      <c r="L317" s="34"/>
      <c r="M317" s="31" t="e">
        <f t="shared" si="69"/>
        <v>#DIV/0!</v>
      </c>
      <c r="N317" s="109">
        <f>D317/D395*100</f>
        <v>4.4384015376251984</v>
      </c>
    </row>
    <row r="318" spans="1:14">
      <c r="A318" s="258"/>
      <c r="B318" s="198" t="s">
        <v>21</v>
      </c>
      <c r="C318" s="34">
        <v>0.19339400000000001</v>
      </c>
      <c r="D318" s="34">
        <v>9.3113159999999997</v>
      </c>
      <c r="E318" s="34">
        <v>8.9103759999999994</v>
      </c>
      <c r="F318" s="31">
        <f t="shared" si="66"/>
        <v>4.4996978803139207</v>
      </c>
      <c r="G318" s="34">
        <v>592</v>
      </c>
      <c r="H318" s="34">
        <v>30348.68</v>
      </c>
      <c r="I318" s="31">
        <v>19</v>
      </c>
      <c r="J318" s="34"/>
      <c r="K318" s="34">
        <v>4.7300000000000004</v>
      </c>
      <c r="L318" s="34">
        <v>4.38</v>
      </c>
      <c r="M318" s="31"/>
      <c r="N318" s="109">
        <f>D318/D396*100</f>
        <v>3.0745146013536768</v>
      </c>
    </row>
    <row r="319" spans="1:14">
      <c r="A319" s="258"/>
      <c r="B319" s="198" t="s">
        <v>22</v>
      </c>
      <c r="C319" s="34">
        <v>4.7867730000000002</v>
      </c>
      <c r="D319" s="34">
        <v>23.075073</v>
      </c>
      <c r="E319" s="34">
        <v>35.459171999999995</v>
      </c>
      <c r="F319" s="31">
        <f t="shared" si="66"/>
        <v>-34.924952562344089</v>
      </c>
      <c r="G319" s="34">
        <v>0</v>
      </c>
      <c r="H319" s="34">
        <v>0</v>
      </c>
      <c r="I319" s="31"/>
      <c r="J319" s="34"/>
      <c r="K319" s="34"/>
      <c r="L319" s="34"/>
      <c r="M319" s="31" t="e">
        <f>(K319-L319)/L319*100</f>
        <v>#DIV/0!</v>
      </c>
      <c r="N319" s="109">
        <f>D319/D397*100</f>
        <v>7.0767791831434739</v>
      </c>
    </row>
    <row r="320" spans="1:14">
      <c r="A320" s="258"/>
      <c r="B320" s="198" t="s">
        <v>23</v>
      </c>
      <c r="C320" s="34">
        <v>0</v>
      </c>
      <c r="D320" s="34">
        <v>0</v>
      </c>
      <c r="E320" s="34">
        <v>3.1566139999999998</v>
      </c>
      <c r="F320" s="31"/>
      <c r="G320" s="34">
        <v>46</v>
      </c>
      <c r="H320" s="34">
        <v>56859.4882</v>
      </c>
      <c r="I320" s="31">
        <v>159</v>
      </c>
      <c r="J320" s="34">
        <v>1.52</v>
      </c>
      <c r="K320" s="34">
        <v>42.74</v>
      </c>
      <c r="L320" s="34">
        <v>32.630000000000003</v>
      </c>
      <c r="M320" s="31"/>
      <c r="N320" s="109"/>
    </row>
    <row r="321" spans="1:14">
      <c r="A321" s="258"/>
      <c r="B321" s="198" t="s">
        <v>24</v>
      </c>
      <c r="C321" s="34">
        <v>1.9955610000000001</v>
      </c>
      <c r="D321" s="34">
        <v>25.217645999999998</v>
      </c>
      <c r="E321" s="34">
        <v>23.998532000000001</v>
      </c>
      <c r="F321" s="31">
        <f>(D321-E321)/E321*100</f>
        <v>5.0799523904212034</v>
      </c>
      <c r="G321" s="34">
        <v>9</v>
      </c>
      <c r="H321" s="34">
        <v>2050.62</v>
      </c>
      <c r="I321" s="31"/>
      <c r="J321" s="34"/>
      <c r="K321" s="34"/>
      <c r="L321" s="34"/>
      <c r="M321" s="31"/>
      <c r="N321" s="109">
        <f>D321/D399*100</f>
        <v>2.712428680634146</v>
      </c>
    </row>
    <row r="322" spans="1:14">
      <c r="A322" s="258"/>
      <c r="B322" s="198" t="s">
        <v>25</v>
      </c>
      <c r="C322" s="34">
        <v>23.858000000000001</v>
      </c>
      <c r="D322" s="34">
        <v>52.141399999999997</v>
      </c>
      <c r="E322" s="34">
        <v>30.593</v>
      </c>
      <c r="F322" s="31"/>
      <c r="G322" s="34">
        <v>1161</v>
      </c>
      <c r="H322" s="34">
        <v>259784.04799999998</v>
      </c>
      <c r="I322" s="31">
        <v>76</v>
      </c>
      <c r="J322" s="34">
        <v>5.23</v>
      </c>
      <c r="K322" s="34">
        <v>21.1</v>
      </c>
      <c r="L322" s="34">
        <v>14.4</v>
      </c>
      <c r="M322" s="31"/>
      <c r="N322" s="109">
        <f>D322/D400*100</f>
        <v>0.84372241633539413</v>
      </c>
    </row>
    <row r="323" spans="1:14">
      <c r="A323" s="258"/>
      <c r="B323" s="198" t="s">
        <v>26</v>
      </c>
      <c r="C323" s="34">
        <v>6.0953870000000006</v>
      </c>
      <c r="D323" s="34">
        <v>79.418032999999994</v>
      </c>
      <c r="E323" s="34">
        <v>81.098957999999996</v>
      </c>
      <c r="F323" s="31">
        <f>(D323-E323)/E323*100</f>
        <v>-2.0726838438540751</v>
      </c>
      <c r="G323" s="34">
        <v>3</v>
      </c>
      <c r="H323" s="34">
        <v>301.47584499999999</v>
      </c>
      <c r="I323" s="31"/>
      <c r="J323" s="34"/>
      <c r="K323" s="34"/>
      <c r="L323" s="34"/>
      <c r="M323" s="31" t="e">
        <f>(K323-L323)/L323*100</f>
        <v>#DIV/0!</v>
      </c>
      <c r="N323" s="109">
        <f>D323/D401*100</f>
        <v>7.5970437783469098</v>
      </c>
    </row>
    <row r="324" spans="1:14">
      <c r="A324" s="258"/>
      <c r="B324" s="198" t="s">
        <v>27</v>
      </c>
      <c r="C324" s="34">
        <v>6.1130999999999998E-2</v>
      </c>
      <c r="D324" s="34">
        <v>4.0123569999999997</v>
      </c>
      <c r="E324" s="31">
        <v>5.9651889999999996</v>
      </c>
      <c r="F324" s="31">
        <f>(D324-E324)/E324*100</f>
        <v>-32.737135403421419</v>
      </c>
      <c r="G324" s="34">
        <v>0</v>
      </c>
      <c r="H324" s="34">
        <v>0</v>
      </c>
      <c r="I324" s="31"/>
      <c r="J324" s="31"/>
      <c r="K324" s="31"/>
      <c r="L324" s="31"/>
      <c r="M324" s="31"/>
      <c r="N324" s="109">
        <f>D324/D402*100</f>
        <v>21.838593732761527</v>
      </c>
    </row>
    <row r="325" spans="1:14">
      <c r="A325" s="258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58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2</v>
      </c>
      <c r="H326" s="34">
        <v>185.47584499999999</v>
      </c>
      <c r="I326" s="34"/>
      <c r="J326" s="34"/>
      <c r="K326" s="34"/>
      <c r="L326" s="34"/>
      <c r="M326" s="31"/>
      <c r="N326" s="109"/>
    </row>
    <row r="327" spans="1:14">
      <c r="A327" s="258"/>
      <c r="B327" s="14" t="s">
        <v>30</v>
      </c>
      <c r="C327" s="31">
        <v>0</v>
      </c>
      <c r="D327" s="31">
        <v>3.9512260000000001</v>
      </c>
      <c r="E327" s="31">
        <v>5.9651889999999996</v>
      </c>
      <c r="F327" s="31"/>
      <c r="G327" s="31"/>
      <c r="H327" s="31"/>
      <c r="I327" s="31"/>
      <c r="J327" s="31"/>
      <c r="K327" s="31"/>
      <c r="L327" s="31"/>
      <c r="M327" s="31"/>
      <c r="N327" s="109"/>
    </row>
    <row r="328" spans="1:14" ht="14.25" thickBot="1">
      <c r="A328" s="240"/>
      <c r="B328" s="15" t="s">
        <v>31</v>
      </c>
      <c r="C328" s="16">
        <f t="shared" ref="C328:L328" si="70">C316+C318+C319+C320+C321+C322+C323+C324</f>
        <v>84.650239999999997</v>
      </c>
      <c r="D328" s="16">
        <f t="shared" si="70"/>
        <v>524.69344699999988</v>
      </c>
      <c r="E328" s="16">
        <f t="shared" si="70"/>
        <v>565.84134500000005</v>
      </c>
      <c r="F328" s="16">
        <f>(D328-E328)/E328*100</f>
        <v>-7.2719850473280934</v>
      </c>
      <c r="G328" s="16">
        <f t="shared" si="70"/>
        <v>3291</v>
      </c>
      <c r="H328" s="16">
        <f t="shared" si="70"/>
        <v>378944.31204499997</v>
      </c>
      <c r="I328" s="16">
        <f t="shared" si="70"/>
        <v>398</v>
      </c>
      <c r="J328" s="16">
        <f t="shared" si="70"/>
        <v>22.7</v>
      </c>
      <c r="K328" s="16">
        <f t="shared" si="70"/>
        <v>229.41</v>
      </c>
      <c r="L328" s="16">
        <f t="shared" si="70"/>
        <v>110.29000000000002</v>
      </c>
      <c r="M328" s="16">
        <f t="shared" ref="M328:M330" si="71">(K328-L328)/L328*100</f>
        <v>108.00616556351432</v>
      </c>
      <c r="N328" s="110">
        <f>D328/D406*100</f>
        <v>2.9729397364778012</v>
      </c>
    </row>
    <row r="329" spans="1:14" ht="14.25" thickTop="1">
      <c r="A329" s="258" t="s">
        <v>41</v>
      </c>
      <c r="B329" s="198" t="s">
        <v>19</v>
      </c>
      <c r="C329" s="71">
        <v>33.85</v>
      </c>
      <c r="D329" s="106">
        <v>183.32</v>
      </c>
      <c r="E329" s="106">
        <v>197.12</v>
      </c>
      <c r="F329" s="111">
        <f>(D329-E329)/E329*100</f>
        <v>-7.0008116883116935</v>
      </c>
      <c r="G329" s="72">
        <v>1831</v>
      </c>
      <c r="H329" s="72">
        <v>126619.28</v>
      </c>
      <c r="I329" s="72">
        <v>230</v>
      </c>
      <c r="J329" s="72">
        <v>4.3899999999999997</v>
      </c>
      <c r="K329" s="107">
        <v>109.18</v>
      </c>
      <c r="L329" s="107">
        <v>54.6</v>
      </c>
      <c r="M329" s="34">
        <f t="shared" si="71"/>
        <v>99.963369963369971</v>
      </c>
      <c r="N329" s="109">
        <f>D329/D394*100</f>
        <v>2.0851206078687725</v>
      </c>
    </row>
    <row r="330" spans="1:14">
      <c r="A330" s="258"/>
      <c r="B330" s="198" t="s">
        <v>20</v>
      </c>
      <c r="C330" s="72">
        <v>12.66</v>
      </c>
      <c r="D330" s="107">
        <v>67.86</v>
      </c>
      <c r="E330" s="107">
        <v>95.67</v>
      </c>
      <c r="F330" s="117">
        <f>(D330-E330)/E330*100</f>
        <v>-29.068673565380998</v>
      </c>
      <c r="G330" s="72">
        <v>861</v>
      </c>
      <c r="H330" s="72">
        <v>17180</v>
      </c>
      <c r="I330" s="72">
        <v>135</v>
      </c>
      <c r="J330" s="72">
        <v>1.3</v>
      </c>
      <c r="K330" s="107">
        <v>72.86</v>
      </c>
      <c r="L330" s="107">
        <v>26.77</v>
      </c>
      <c r="M330" s="31">
        <f t="shared" si="71"/>
        <v>172.17033993276056</v>
      </c>
      <c r="N330" s="109">
        <f>D330/D395*100</f>
        <v>2.4876172755702775</v>
      </c>
    </row>
    <row r="331" spans="1:14">
      <c r="A331" s="258"/>
      <c r="B331" s="198" t="s">
        <v>21</v>
      </c>
      <c r="C331" s="72"/>
      <c r="D331" s="107"/>
      <c r="E331" s="107"/>
      <c r="F331" s="31"/>
      <c r="G331" s="72"/>
      <c r="H331" s="72"/>
      <c r="I331" s="72"/>
      <c r="J331" s="72"/>
      <c r="K331" s="72"/>
      <c r="L331" s="107"/>
      <c r="M331" s="31"/>
      <c r="N331" s="109"/>
    </row>
    <row r="332" spans="1:14">
      <c r="A332" s="258"/>
      <c r="B332" s="198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58"/>
      <c r="B333" s="198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58"/>
      <c r="B334" s="198" t="s">
        <v>24</v>
      </c>
      <c r="C334" s="72"/>
      <c r="D334" s="107">
        <v>1.0900000000000001</v>
      </c>
      <c r="E334" s="107">
        <v>0.24</v>
      </c>
      <c r="F334" s="117">
        <f>(D334-E334)/E334*100</f>
        <v>354.16666666666669</v>
      </c>
      <c r="G334" s="72">
        <v>2</v>
      </c>
      <c r="H334" s="72">
        <v>205.1</v>
      </c>
      <c r="I334" s="72">
        <v>1</v>
      </c>
      <c r="J334" s="72">
        <v>0</v>
      </c>
      <c r="K334" s="72">
        <v>27.66</v>
      </c>
      <c r="L334" s="107">
        <v>1.0900000000000001</v>
      </c>
      <c r="M334" s="31">
        <f>(K334-L334)/L334*100</f>
        <v>2437.6146788990823</v>
      </c>
      <c r="N334" s="109">
        <f>D334/D399*100</f>
        <v>0.11724120728363067</v>
      </c>
    </row>
    <row r="335" spans="1:14">
      <c r="A335" s="258"/>
      <c r="B335" s="198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36"/>
      <c r="M335" s="31"/>
      <c r="N335" s="109"/>
    </row>
    <row r="336" spans="1:14">
      <c r="A336" s="258"/>
      <c r="B336" s="198" t="s">
        <v>26</v>
      </c>
      <c r="C336" s="72">
        <v>1.1200000000000001</v>
      </c>
      <c r="D336" s="107">
        <v>9.85</v>
      </c>
      <c r="E336" s="107">
        <v>19.02</v>
      </c>
      <c r="F336" s="117">
        <f>(D336-E336)/E336*100</f>
        <v>-48.212407991587803</v>
      </c>
      <c r="G336" s="72">
        <v>196</v>
      </c>
      <c r="H336" s="72">
        <v>12882.7</v>
      </c>
      <c r="I336" s="72">
        <v>21</v>
      </c>
      <c r="J336" s="72">
        <v>0.57999999999999996</v>
      </c>
      <c r="K336" s="107">
        <v>6.21</v>
      </c>
      <c r="L336" s="107">
        <v>2.77</v>
      </c>
      <c r="M336" s="31">
        <f>(K336-L336)/L336*100</f>
        <v>124.18772563176894</v>
      </c>
      <c r="N336" s="109">
        <f>D336/D401*100</f>
        <v>0.94224042563125521</v>
      </c>
    </row>
    <row r="337" spans="1:14">
      <c r="A337" s="258"/>
      <c r="B337" s="198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58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29"/>
      <c r="M338" s="31"/>
      <c r="N338" s="109"/>
    </row>
    <row r="339" spans="1:14">
      <c r="A339" s="258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29"/>
      <c r="M339" s="31"/>
      <c r="N339" s="109"/>
    </row>
    <row r="340" spans="1:14">
      <c r="A340" s="258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29"/>
      <c r="M340" s="31"/>
      <c r="N340" s="109"/>
    </row>
    <row r="341" spans="1:14" ht="14.25" thickBot="1">
      <c r="A341" s="240"/>
      <c r="B341" s="15" t="s">
        <v>31</v>
      </c>
      <c r="C341" s="16">
        <f t="shared" ref="C341:L341" si="72">C329+C331+C332+C333+C334+C335+C336+C337</f>
        <v>34.97</v>
      </c>
      <c r="D341" s="16">
        <f t="shared" si="72"/>
        <v>194.26</v>
      </c>
      <c r="E341" s="16">
        <f t="shared" si="72"/>
        <v>216.38000000000002</v>
      </c>
      <c r="F341" s="16">
        <f>(D341-E341)/E341*100</f>
        <v>-10.222756262131449</v>
      </c>
      <c r="G341" s="16">
        <f t="shared" si="72"/>
        <v>2029</v>
      </c>
      <c r="H341" s="16">
        <f t="shared" si="72"/>
        <v>139707.08000000002</v>
      </c>
      <c r="I341" s="16">
        <f t="shared" si="72"/>
        <v>252</v>
      </c>
      <c r="J341" s="16">
        <f t="shared" si="72"/>
        <v>4.97</v>
      </c>
      <c r="K341" s="16">
        <f t="shared" si="72"/>
        <v>143.05000000000001</v>
      </c>
      <c r="L341" s="16">
        <f t="shared" si="72"/>
        <v>58.460000000000008</v>
      </c>
      <c r="M341" s="16">
        <f t="shared" ref="M341:M343" si="73">(K341-L341)/L341*100</f>
        <v>144.69722887444405</v>
      </c>
      <c r="N341" s="110">
        <f>D341/D406*100</f>
        <v>1.1006870326096865</v>
      </c>
    </row>
    <row r="342" spans="1:14" ht="14.25" thickTop="1">
      <c r="A342" s="244" t="s">
        <v>67</v>
      </c>
      <c r="B342" s="18" t="s">
        <v>19</v>
      </c>
      <c r="C342" s="32">
        <v>77.790347999999994</v>
      </c>
      <c r="D342" s="32">
        <v>441.53516300000001</v>
      </c>
      <c r="E342" s="32">
        <v>357.26328100000001</v>
      </c>
      <c r="F342" s="111">
        <f>(D342-E342)/E342*100</f>
        <v>23.588173339313872</v>
      </c>
      <c r="G342" s="31">
        <v>3639</v>
      </c>
      <c r="H342" s="31">
        <v>363643.70859599998</v>
      </c>
      <c r="I342" s="31">
        <v>380</v>
      </c>
      <c r="J342" s="34">
        <v>6.131299999999996</v>
      </c>
      <c r="K342" s="31">
        <v>111.83834899999999</v>
      </c>
      <c r="L342" s="31">
        <v>120.492935</v>
      </c>
      <c r="M342" s="111">
        <f t="shared" si="73"/>
        <v>-7.1826501694891975</v>
      </c>
      <c r="N342" s="112">
        <f>D342/D394*100</f>
        <v>5.0221147036329787</v>
      </c>
    </row>
    <row r="343" spans="1:14">
      <c r="A343" s="258"/>
      <c r="B343" s="198" t="s">
        <v>20</v>
      </c>
      <c r="C343" s="32">
        <v>28.120702000000023</v>
      </c>
      <c r="D343" s="32">
        <v>156.56877600000001</v>
      </c>
      <c r="E343" s="31">
        <v>143.01836800000001</v>
      </c>
      <c r="F343" s="31">
        <f>(D343-E343)/E343*100</f>
        <v>9.4745928019539445</v>
      </c>
      <c r="G343" s="31">
        <v>1817</v>
      </c>
      <c r="H343" s="31">
        <v>36340</v>
      </c>
      <c r="I343" s="31">
        <v>181</v>
      </c>
      <c r="J343" s="34">
        <v>3.1832999999999956</v>
      </c>
      <c r="K343" s="31">
        <v>38.379337999999997</v>
      </c>
      <c r="L343" s="31">
        <v>57.04</v>
      </c>
      <c r="M343" s="31">
        <f t="shared" si="73"/>
        <v>-32.715045582047694</v>
      </c>
      <c r="N343" s="109">
        <f>D343/D395*100</f>
        <v>5.7395106394413951</v>
      </c>
    </row>
    <row r="344" spans="1:14">
      <c r="A344" s="258"/>
      <c r="B344" s="198" t="s">
        <v>21</v>
      </c>
      <c r="C344" s="32">
        <v>2.8299999999998882E-3</v>
      </c>
      <c r="D344" s="32">
        <v>1.122077</v>
      </c>
      <c r="E344" s="31">
        <v>9.4339999999999993E-2</v>
      </c>
      <c r="F344" s="31">
        <f>(D344-E344)/E344*100</f>
        <v>1089.3968624125503</v>
      </c>
      <c r="G344" s="31">
        <v>18</v>
      </c>
      <c r="H344" s="31">
        <v>1458.785077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0.37049995084938903</v>
      </c>
    </row>
    <row r="345" spans="1:14">
      <c r="A345" s="258"/>
      <c r="B345" s="198" t="s">
        <v>22</v>
      </c>
      <c r="C345" s="32">
        <v>0.29348799999999997</v>
      </c>
      <c r="D345" s="32">
        <v>4.8693410000000004</v>
      </c>
      <c r="E345" s="31">
        <v>-0.15094199999999999</v>
      </c>
      <c r="F345" s="31">
        <f>(D345-E345)/E345*100</f>
        <v>-3325.9682527063378</v>
      </c>
      <c r="G345" s="31">
        <v>96</v>
      </c>
      <c r="H345" s="31">
        <v>41461.599999999999</v>
      </c>
      <c r="I345" s="31">
        <v>1</v>
      </c>
      <c r="J345" s="34">
        <v>0</v>
      </c>
      <c r="K345" s="31">
        <v>0</v>
      </c>
      <c r="L345" s="31">
        <v>0.06</v>
      </c>
      <c r="M345" s="31"/>
      <c r="N345" s="109">
        <f>D345/D397*100</f>
        <v>1.4933539332433328</v>
      </c>
    </row>
    <row r="346" spans="1:14">
      <c r="A346" s="258"/>
      <c r="B346" s="198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58"/>
      <c r="B347" s="198" t="s">
        <v>24</v>
      </c>
      <c r="C347" s="32">
        <v>10.594684999999998</v>
      </c>
      <c r="D347" s="32">
        <v>104.70193399999999</v>
      </c>
      <c r="E347" s="31">
        <v>88.163624999999996</v>
      </c>
      <c r="F347" s="31">
        <f>(D347-E347)/E347*100</f>
        <v>18.758653583039489</v>
      </c>
      <c r="G347" s="31">
        <v>197</v>
      </c>
      <c r="H347" s="31">
        <v>220069.56988900001</v>
      </c>
      <c r="I347" s="31">
        <v>5</v>
      </c>
      <c r="J347" s="34">
        <v>0</v>
      </c>
      <c r="K347" s="31">
        <v>61.935000000000002</v>
      </c>
      <c r="L347" s="31">
        <v>1.8955</v>
      </c>
      <c r="M347" s="31"/>
      <c r="N347" s="109">
        <f>D347/D399*100</f>
        <v>11.261817566138546</v>
      </c>
    </row>
    <row r="348" spans="1:14">
      <c r="A348" s="258"/>
      <c r="B348" s="198" t="s">
        <v>25</v>
      </c>
      <c r="C348" s="32">
        <v>0</v>
      </c>
      <c r="D348" s="32">
        <v>0</v>
      </c>
      <c r="E348" s="33">
        <v>9.0525000000000002</v>
      </c>
      <c r="F348" s="31"/>
      <c r="G348" s="31">
        <v>0</v>
      </c>
      <c r="H348" s="31">
        <v>0</v>
      </c>
      <c r="I348" s="31">
        <v>2</v>
      </c>
      <c r="J348" s="34">
        <v>0</v>
      </c>
      <c r="K348" s="31">
        <v>2.8220000000000001</v>
      </c>
      <c r="L348" s="33">
        <v>4.3540000000000001</v>
      </c>
      <c r="M348" s="31"/>
      <c r="N348" s="109"/>
    </row>
    <row r="349" spans="1:14">
      <c r="A349" s="258"/>
      <c r="B349" s="198" t="s">
        <v>26</v>
      </c>
      <c r="C349" s="32">
        <v>4.760549000000001</v>
      </c>
      <c r="D349" s="32">
        <v>34.614592999999999</v>
      </c>
      <c r="E349" s="31">
        <v>32.209544999999999</v>
      </c>
      <c r="F349" s="31">
        <f>(D349-E349)/E349*100</f>
        <v>7.4668797711982604</v>
      </c>
      <c r="G349" s="31">
        <v>646</v>
      </c>
      <c r="H349" s="31">
        <v>335429.41080000001</v>
      </c>
      <c r="I349" s="31">
        <v>31</v>
      </c>
      <c r="J349" s="34">
        <v>2.3464999999999847E-2</v>
      </c>
      <c r="K349" s="31">
        <v>4.6497770000000003</v>
      </c>
      <c r="L349" s="31">
        <v>8.5499960000000002</v>
      </c>
      <c r="M349" s="31">
        <f>(K349-L349)/L349*100</f>
        <v>-45.616617832335827</v>
      </c>
      <c r="N349" s="109">
        <f>D349/D401*100</f>
        <v>3.311194806230727</v>
      </c>
    </row>
    <row r="350" spans="1:14">
      <c r="A350" s="258"/>
      <c r="B350" s="198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58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58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58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40"/>
      <c r="B354" s="15" t="s">
        <v>31</v>
      </c>
      <c r="C354" s="16">
        <f t="shared" ref="C354:L354" si="74">C342+C344+C345+C346+C347+C348+C349+C350</f>
        <v>93.44189999999999</v>
      </c>
      <c r="D354" s="16">
        <f t="shared" si="74"/>
        <v>586.84310800000003</v>
      </c>
      <c r="E354" s="16">
        <f t="shared" si="74"/>
        <v>486.63234900000003</v>
      </c>
      <c r="F354" s="16">
        <f>(D354-E354)/E354*100</f>
        <v>20.592703959349812</v>
      </c>
      <c r="G354" s="16">
        <f t="shared" si="74"/>
        <v>4596</v>
      </c>
      <c r="H354" s="16">
        <f t="shared" si="74"/>
        <v>962063.07436199998</v>
      </c>
      <c r="I354" s="16">
        <f t="shared" si="74"/>
        <v>419</v>
      </c>
      <c r="J354" s="16">
        <f t="shared" si="74"/>
        <v>6.1547649999999958</v>
      </c>
      <c r="K354" s="16">
        <f t="shared" si="74"/>
        <v>181.245126</v>
      </c>
      <c r="L354" s="16">
        <f t="shared" si="74"/>
        <v>135.352431</v>
      </c>
      <c r="M354" s="16">
        <f t="shared" ref="M354:M356" si="75">(K354-L354)/L354*100</f>
        <v>33.90607369290619</v>
      </c>
      <c r="N354" s="110">
        <f>D354/D406*100</f>
        <v>3.3250828742508278</v>
      </c>
    </row>
    <row r="355" spans="1:14" ht="15" thickTop="1" thickBot="1">
      <c r="A355" s="244" t="s">
        <v>43</v>
      </c>
      <c r="B355" s="18" t="s">
        <v>19</v>
      </c>
      <c r="C355" s="94">
        <v>6.77</v>
      </c>
      <c r="D355" s="94">
        <v>62.7</v>
      </c>
      <c r="E355" s="94">
        <v>67.239999999999995</v>
      </c>
      <c r="F355" s="111">
        <f>(D355-E355)/E355*100</f>
        <v>-6.751933372992255</v>
      </c>
      <c r="G355" s="95">
        <v>624</v>
      </c>
      <c r="H355" s="95">
        <v>57286.01</v>
      </c>
      <c r="I355" s="95">
        <v>55</v>
      </c>
      <c r="J355" s="95">
        <v>8.42</v>
      </c>
      <c r="K355" s="95">
        <v>15.96</v>
      </c>
      <c r="L355" s="95">
        <v>3.93</v>
      </c>
      <c r="M355" s="111">
        <f t="shared" si="75"/>
        <v>306.10687022900765</v>
      </c>
      <c r="N355" s="112">
        <f>D355/D394*100</f>
        <v>0.71316311429943291</v>
      </c>
    </row>
    <row r="356" spans="1:14" ht="14.25" thickBot="1">
      <c r="A356" s="242"/>
      <c r="B356" s="198" t="s">
        <v>20</v>
      </c>
      <c r="C356" s="95">
        <v>3.24</v>
      </c>
      <c r="D356" s="95">
        <v>26.27</v>
      </c>
      <c r="E356" s="95">
        <v>27.99</v>
      </c>
      <c r="F356" s="31">
        <f>(D356-E356)/E356*100</f>
        <v>-6.1450518042157878</v>
      </c>
      <c r="G356" s="95">
        <v>344</v>
      </c>
      <c r="H356" s="95">
        <v>6880</v>
      </c>
      <c r="I356" s="95">
        <v>25</v>
      </c>
      <c r="J356" s="95">
        <v>6.49</v>
      </c>
      <c r="K356" s="95">
        <v>11.72</v>
      </c>
      <c r="L356" s="95">
        <v>1.64</v>
      </c>
      <c r="M356" s="31">
        <f t="shared" si="75"/>
        <v>614.63414634146341</v>
      </c>
      <c r="N356" s="109">
        <f>D356/D395*100</f>
        <v>0.96300774873609185</v>
      </c>
    </row>
    <row r="357" spans="1:14" ht="14.25" thickBot="1">
      <c r="A357" s="242"/>
      <c r="B357" s="198" t="s">
        <v>21</v>
      </c>
      <c r="C357" s="95"/>
      <c r="D357" s="95">
        <v>1.74</v>
      </c>
      <c r="E357" s="95"/>
      <c r="F357" s="31" t="e">
        <f>(D357-E357)/E357*100</f>
        <v>#DIV/0!</v>
      </c>
      <c r="G357" s="95">
        <v>2</v>
      </c>
      <c r="H357" s="95">
        <v>1226.47</v>
      </c>
      <c r="I357" s="95"/>
      <c r="J357" s="95"/>
      <c r="K357" s="95"/>
      <c r="L357" s="95"/>
      <c r="M357" s="31"/>
      <c r="N357" s="109">
        <f>D357/D396*100</f>
        <v>0.57453268757664311</v>
      </c>
    </row>
    <row r="358" spans="1:14" ht="14.25" thickBot="1">
      <c r="A358" s="242"/>
      <c r="B358" s="198" t="s">
        <v>22</v>
      </c>
      <c r="C358" s="95"/>
      <c r="D358" s="95"/>
      <c r="E358" s="95"/>
      <c r="F358" s="31" t="e">
        <f>(D358-E358)/E358*100</f>
        <v>#DIV/0!</v>
      </c>
      <c r="G358" s="95"/>
      <c r="H358" s="95"/>
      <c r="I358" s="95"/>
      <c r="J358" s="95"/>
      <c r="K358" s="95"/>
      <c r="L358" s="95"/>
      <c r="M358" s="31"/>
      <c r="N358" s="109">
        <f>D358/D397*100</f>
        <v>0</v>
      </c>
    </row>
    <row r="359" spans="1:14" ht="14.25" thickBot="1">
      <c r="A359" s="242"/>
      <c r="B359" s="198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42"/>
      <c r="B360" s="198" t="s">
        <v>24</v>
      </c>
      <c r="C360" s="95"/>
      <c r="D360" s="95">
        <v>0.84</v>
      </c>
      <c r="E360" s="95">
        <v>0.73</v>
      </c>
      <c r="F360" s="31">
        <f>(D360-E360)/E360*100</f>
        <v>15.068493150684931</v>
      </c>
      <c r="G360" s="95">
        <v>1</v>
      </c>
      <c r="H360" s="95">
        <v>990</v>
      </c>
      <c r="I360" s="95">
        <v>1</v>
      </c>
      <c r="J360" s="95"/>
      <c r="K360" s="95"/>
      <c r="L360" s="95">
        <v>0.08</v>
      </c>
      <c r="M360" s="31">
        <f>(K360-L360)/L360*100</f>
        <v>-100</v>
      </c>
      <c r="N360" s="109">
        <f>D360/D399*100</f>
        <v>9.0351022126834629E-2</v>
      </c>
    </row>
    <row r="361" spans="1:14" ht="14.25" thickBot="1">
      <c r="A361" s="242"/>
      <c r="B361" s="198" t="s">
        <v>25</v>
      </c>
      <c r="C361" s="95">
        <v>11.25</v>
      </c>
      <c r="D361" s="95">
        <v>1360.27</v>
      </c>
      <c r="E361" s="95">
        <v>1227.99</v>
      </c>
      <c r="F361" s="31">
        <f>(D361-E361)/E361*100</f>
        <v>10.772074691161977</v>
      </c>
      <c r="G361" s="95">
        <v>177</v>
      </c>
      <c r="H361" s="95">
        <v>23937.040000000001</v>
      </c>
      <c r="I361" s="95">
        <v>175</v>
      </c>
      <c r="J361" s="95">
        <v>0.96</v>
      </c>
      <c r="K361" s="95">
        <v>22.44</v>
      </c>
      <c r="L361" s="95">
        <v>5.69</v>
      </c>
      <c r="M361" s="31">
        <f>(K361-L361)/L361*100</f>
        <v>294.37609841827765</v>
      </c>
      <c r="N361" s="109">
        <f>D361/D400*100</f>
        <v>22.011113841756195</v>
      </c>
    </row>
    <row r="362" spans="1:14" ht="14.25" thickBot="1">
      <c r="A362" s="242"/>
      <c r="B362" s="198" t="s">
        <v>26</v>
      </c>
      <c r="C362" s="95">
        <v>0.09</v>
      </c>
      <c r="D362" s="95">
        <v>1.45</v>
      </c>
      <c r="E362" s="95">
        <v>1.26</v>
      </c>
      <c r="F362" s="31">
        <f>(D362-E362)/E362*100</f>
        <v>15.079365079365076</v>
      </c>
      <c r="G362" s="95">
        <v>134</v>
      </c>
      <c r="H362" s="95">
        <v>4914.0600000000004</v>
      </c>
      <c r="I362" s="95">
        <v>1</v>
      </c>
      <c r="J362" s="95"/>
      <c r="K362" s="95">
        <v>0.62</v>
      </c>
      <c r="L362" s="95">
        <v>0.63</v>
      </c>
      <c r="M362" s="31">
        <f>(K362-L362)/L362*100</f>
        <v>-1.5873015873015885</v>
      </c>
      <c r="N362" s="109">
        <f>D362/D401*100</f>
        <v>0.13870544336703755</v>
      </c>
    </row>
    <row r="363" spans="1:14" ht="14.25" thickBot="1">
      <c r="A363" s="242"/>
      <c r="B363" s="198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42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42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42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43"/>
      <c r="B367" s="15" t="s">
        <v>31</v>
      </c>
      <c r="C367" s="16">
        <f t="shared" ref="C367:L367" si="76">C355+C357+C358+C359+C360+C361+C362+C363</f>
        <v>18.11</v>
      </c>
      <c r="D367" s="16">
        <f t="shared" si="76"/>
        <v>1427</v>
      </c>
      <c r="E367" s="16">
        <f t="shared" si="76"/>
        <v>1297.22</v>
      </c>
      <c r="F367" s="16">
        <f>(D367-E367)/E367*100</f>
        <v>10.004471099736358</v>
      </c>
      <c r="G367" s="16">
        <f t="shared" si="76"/>
        <v>938</v>
      </c>
      <c r="H367" s="16">
        <f t="shared" si="76"/>
        <v>88353.58</v>
      </c>
      <c r="I367" s="16">
        <f t="shared" si="76"/>
        <v>232</v>
      </c>
      <c r="J367" s="16">
        <f t="shared" si="76"/>
        <v>9.379999999999999</v>
      </c>
      <c r="K367" s="16">
        <f t="shared" si="76"/>
        <v>39.020000000000003</v>
      </c>
      <c r="L367" s="16">
        <f t="shared" si="76"/>
        <v>10.33</v>
      </c>
      <c r="M367" s="16">
        <f>(K367-L367)/L367*100</f>
        <v>277.73475314617622</v>
      </c>
      <c r="N367" s="110">
        <f>D367/D406*100</f>
        <v>8.0854545224648557</v>
      </c>
    </row>
    <row r="368" spans="1:14" ht="14.25" thickTop="1">
      <c r="A368" s="238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39"/>
      <c r="B369" s="198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39"/>
      <c r="B370" s="198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39"/>
      <c r="B371" s="198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39"/>
      <c r="B372" s="198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39"/>
      <c r="B373" s="198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39"/>
      <c r="B374" s="198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>
        <v>80</v>
      </c>
      <c r="J374" s="33">
        <v>0.64</v>
      </c>
      <c r="K374" s="33">
        <v>38.04</v>
      </c>
      <c r="L374" s="33"/>
      <c r="M374" s="31" t="e">
        <f>(K374-L374)/L374*100</f>
        <v>#DIV/0!</v>
      </c>
      <c r="N374" s="114">
        <f>D374/D400*100</f>
        <v>0</v>
      </c>
    </row>
    <row r="375" spans="1:14">
      <c r="A375" s="239"/>
      <c r="B375" s="198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4"/>
    </row>
    <row r="376" spans="1:14">
      <c r="A376" s="239"/>
      <c r="B376" s="198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4"/>
    </row>
    <row r="377" spans="1:14">
      <c r="A377" s="239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39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39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40"/>
      <c r="B380" s="15" t="s">
        <v>31</v>
      </c>
      <c r="C380" s="16">
        <f t="shared" ref="C380:L380" si="77">C368+C370+C371+C372+C373+C374+C375+C376</f>
        <v>0</v>
      </c>
      <c r="D380" s="16">
        <f t="shared" si="77"/>
        <v>0</v>
      </c>
      <c r="E380" s="16">
        <f t="shared" si="77"/>
        <v>0</v>
      </c>
      <c r="F380" s="16" t="e">
        <f t="shared" ref="F380:F406" si="78">(D380-E380)/E380*100</f>
        <v>#DIV/0!</v>
      </c>
      <c r="G380" s="16">
        <f t="shared" si="77"/>
        <v>0</v>
      </c>
      <c r="H380" s="16">
        <f t="shared" si="77"/>
        <v>0</v>
      </c>
      <c r="I380" s="16">
        <f t="shared" si="77"/>
        <v>80</v>
      </c>
      <c r="J380" s="16">
        <f t="shared" si="77"/>
        <v>0.64</v>
      </c>
      <c r="K380" s="16">
        <f t="shared" si="77"/>
        <v>38.04</v>
      </c>
      <c r="L380" s="16">
        <f t="shared" si="77"/>
        <v>0</v>
      </c>
      <c r="M380" s="16" t="e">
        <f>(K380-L380)/L380*100</f>
        <v>#DIV/0!</v>
      </c>
      <c r="N380" s="110">
        <f>D380/D406*100</f>
        <v>0</v>
      </c>
    </row>
    <row r="381" spans="1:14" ht="14.25" thickTop="1">
      <c r="A381" s="238" t="s">
        <v>119</v>
      </c>
      <c r="B381" s="18" t="s">
        <v>19</v>
      </c>
      <c r="C381" s="34">
        <v>78.843694999999997</v>
      </c>
      <c r="D381" s="34">
        <v>469.81609700000001</v>
      </c>
      <c r="E381" s="34">
        <v>494.82608100000004</v>
      </c>
      <c r="F381" s="34">
        <f t="shared" si="78"/>
        <v>-5.0542978554115523</v>
      </c>
      <c r="G381" s="34">
        <v>3650</v>
      </c>
      <c r="H381" s="34">
        <v>422975.89663199999</v>
      </c>
      <c r="I381" s="34">
        <v>518</v>
      </c>
      <c r="J381" s="34">
        <v>20.256882999999998</v>
      </c>
      <c r="K381" s="34">
        <v>228.16028</v>
      </c>
      <c r="L381" s="34"/>
      <c r="M381" s="34" t="e">
        <f>(K381-L381)/L381*100</f>
        <v>#DIV/0!</v>
      </c>
      <c r="N381" s="114" t="e">
        <f>D381/D407*100</f>
        <v>#DIV/0!</v>
      </c>
    </row>
    <row r="382" spans="1:14">
      <c r="A382" s="239"/>
      <c r="B382" s="198" t="s">
        <v>20</v>
      </c>
      <c r="C382" s="34">
        <v>26.582110000000004</v>
      </c>
      <c r="D382" s="34">
        <v>145.51249999999999</v>
      </c>
      <c r="E382" s="34">
        <v>148.76781600000001</v>
      </c>
      <c r="F382" s="31">
        <f t="shared" si="78"/>
        <v>-2.1881856489712947</v>
      </c>
      <c r="G382" s="34">
        <v>1735</v>
      </c>
      <c r="H382" s="34">
        <v>34680</v>
      </c>
      <c r="I382" s="34">
        <v>224</v>
      </c>
      <c r="J382" s="34">
        <v>5.5683529999999992</v>
      </c>
      <c r="K382" s="34">
        <v>46.625455000000002</v>
      </c>
      <c r="L382" s="34"/>
      <c r="M382" s="31" t="e">
        <f>(K382-L382)/L382*100</f>
        <v>#DIV/0!</v>
      </c>
      <c r="N382" s="114"/>
    </row>
    <row r="383" spans="1:14">
      <c r="A383" s="239"/>
      <c r="B383" s="198" t="s">
        <v>21</v>
      </c>
      <c r="C383" s="34">
        <v>0</v>
      </c>
      <c r="D383" s="34">
        <v>0.19811300000000004</v>
      </c>
      <c r="E383" s="34">
        <v>5.3302000000000002E-2</v>
      </c>
      <c r="F383" s="31">
        <f t="shared" si="78"/>
        <v>271.68023713931939</v>
      </c>
      <c r="G383" s="34">
        <v>2</v>
      </c>
      <c r="H383" s="34">
        <v>120</v>
      </c>
      <c r="I383" s="34">
        <v>0</v>
      </c>
      <c r="J383" s="34">
        <v>0</v>
      </c>
      <c r="K383" s="34">
        <v>0</v>
      </c>
      <c r="L383" s="34"/>
      <c r="M383" s="31" t="e">
        <f>(K383-L383)/L383*100</f>
        <v>#DIV/0!</v>
      </c>
      <c r="N383" s="114"/>
    </row>
    <row r="384" spans="1:14">
      <c r="A384" s="239"/>
      <c r="B384" s="198" t="s">
        <v>22</v>
      </c>
      <c r="C384" s="34">
        <v>1.4686840000000001</v>
      </c>
      <c r="D384" s="34">
        <v>10.26469</v>
      </c>
      <c r="E384" s="34">
        <v>2.4017680000000001</v>
      </c>
      <c r="F384" s="31">
        <f t="shared" si="78"/>
        <v>327.38057963966537</v>
      </c>
      <c r="G384" s="34">
        <v>838</v>
      </c>
      <c r="H384" s="34">
        <v>156836.32</v>
      </c>
      <c r="I384" s="34">
        <v>1</v>
      </c>
      <c r="J384" s="34">
        <v>0</v>
      </c>
      <c r="K384" s="34">
        <v>0.22713</v>
      </c>
      <c r="L384" s="34"/>
      <c r="M384" s="31" t="e">
        <f>(K384-L384)/L384*100</f>
        <v>#DIV/0!</v>
      </c>
      <c r="N384" s="114"/>
    </row>
    <row r="385" spans="1:14">
      <c r="A385" s="239"/>
      <c r="B385" s="198" t="s">
        <v>23</v>
      </c>
      <c r="C385" s="34">
        <v>0</v>
      </c>
      <c r="D385" s="34">
        <v>1.1132E-2</v>
      </c>
      <c r="E385" s="34">
        <v>0.25603599999999999</v>
      </c>
      <c r="F385" s="34">
        <f t="shared" si="78"/>
        <v>-95.652173913043484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/>
      <c r="M385" s="31" t="e">
        <f t="shared" ref="M385:M392" si="79">(K385-L385)/L385*100</f>
        <v>#DIV/0!</v>
      </c>
      <c r="N385" s="114"/>
    </row>
    <row r="386" spans="1:14">
      <c r="A386" s="239"/>
      <c r="B386" s="198" t="s">
        <v>24</v>
      </c>
      <c r="C386" s="34">
        <v>11.860398</v>
      </c>
      <c r="D386" s="34">
        <v>118.71978500000002</v>
      </c>
      <c r="E386" s="34">
        <v>81.998237000000003</v>
      </c>
      <c r="F386" s="31">
        <f t="shared" si="78"/>
        <v>44.783338451532813</v>
      </c>
      <c r="G386" s="34">
        <v>1102</v>
      </c>
      <c r="H386" s="34">
        <v>23407.14</v>
      </c>
      <c r="I386" s="34">
        <v>7</v>
      </c>
      <c r="J386" s="34">
        <v>0.17299999999999996</v>
      </c>
      <c r="K386" s="34">
        <v>4.7447999999999997</v>
      </c>
      <c r="L386" s="34"/>
      <c r="M386" s="31" t="e">
        <f t="shared" si="79"/>
        <v>#DIV/0!</v>
      </c>
      <c r="N386" s="114"/>
    </row>
    <row r="387" spans="1:14">
      <c r="A387" s="239"/>
      <c r="B387" s="198" t="s">
        <v>25</v>
      </c>
      <c r="C387" s="33"/>
      <c r="D387" s="33"/>
      <c r="E387" s="33"/>
      <c r="F387" s="31" t="e">
        <f t="shared" si="78"/>
        <v>#DIV/0!</v>
      </c>
      <c r="G387" s="33"/>
      <c r="H387" s="33"/>
      <c r="I387" s="33"/>
      <c r="J387" s="33"/>
      <c r="K387" s="33"/>
      <c r="L387" s="33"/>
      <c r="M387" s="31" t="e">
        <f t="shared" si="79"/>
        <v>#DIV/0!</v>
      </c>
      <c r="N387" s="114" t="e">
        <f>D387/D413*100</f>
        <v>#VALUE!</v>
      </c>
    </row>
    <row r="388" spans="1:14">
      <c r="A388" s="239"/>
      <c r="B388" s="198" t="s">
        <v>26</v>
      </c>
      <c r="C388" s="34">
        <v>4.8032380000000003</v>
      </c>
      <c r="D388" s="34">
        <v>26.651705</v>
      </c>
      <c r="E388" s="34">
        <v>29.241308999999998</v>
      </c>
      <c r="F388" s="31">
        <f t="shared" si="78"/>
        <v>-8.8559783695045873</v>
      </c>
      <c r="G388" s="34">
        <v>1395</v>
      </c>
      <c r="H388" s="34">
        <v>89175.97</v>
      </c>
      <c r="I388" s="34">
        <v>31</v>
      </c>
      <c r="J388" s="34">
        <v>3.6633619999999998</v>
      </c>
      <c r="K388" s="34">
        <v>7.4815889999999987</v>
      </c>
      <c r="L388" s="34"/>
      <c r="M388" s="31" t="e">
        <f t="shared" si="79"/>
        <v>#DIV/0!</v>
      </c>
      <c r="N388" s="114"/>
    </row>
    <row r="389" spans="1:14">
      <c r="A389" s="239"/>
      <c r="B389" s="198" t="s">
        <v>27</v>
      </c>
      <c r="C389" s="34">
        <v>0</v>
      </c>
      <c r="D389" s="34">
        <v>1.6253299999999999</v>
      </c>
      <c r="E389" s="34">
        <v>1.246227</v>
      </c>
      <c r="F389" s="34">
        <f t="shared" si="78"/>
        <v>30.420059908828804</v>
      </c>
      <c r="G389" s="34">
        <v>3</v>
      </c>
      <c r="H389" s="34">
        <v>77.8</v>
      </c>
      <c r="I389" s="34">
        <v>0</v>
      </c>
      <c r="J389" s="34">
        <v>0</v>
      </c>
      <c r="K389" s="34">
        <v>0</v>
      </c>
      <c r="L389" s="34"/>
      <c r="M389" s="31" t="e">
        <f t="shared" si="79"/>
        <v>#DIV/0!</v>
      </c>
      <c r="N389" s="114"/>
    </row>
    <row r="390" spans="1:14">
      <c r="A390" s="239"/>
      <c r="B390" s="14" t="s">
        <v>28</v>
      </c>
      <c r="C390" s="34"/>
      <c r="D390" s="34"/>
      <c r="E390" s="34"/>
      <c r="F390" s="31" t="e">
        <f t="shared" si="78"/>
        <v>#DIV/0!</v>
      </c>
      <c r="G390" s="34"/>
      <c r="H390" s="34"/>
      <c r="I390" s="34"/>
      <c r="J390" s="34"/>
      <c r="K390" s="34"/>
      <c r="L390" s="34"/>
      <c r="M390" s="31" t="e">
        <f t="shared" si="79"/>
        <v>#DIV/0!</v>
      </c>
      <c r="N390" s="114"/>
    </row>
    <row r="391" spans="1:14">
      <c r="A391" s="239"/>
      <c r="B391" s="14" t="s">
        <v>29</v>
      </c>
      <c r="C391" s="34">
        <v>0</v>
      </c>
      <c r="D391" s="34">
        <v>0</v>
      </c>
      <c r="E391" s="34"/>
      <c r="F391" s="31" t="e">
        <f t="shared" si="78"/>
        <v>#DIV/0!</v>
      </c>
      <c r="G391" s="34">
        <v>0</v>
      </c>
      <c r="H391" s="34">
        <v>0</v>
      </c>
      <c r="I391" s="34"/>
      <c r="J391" s="34"/>
      <c r="K391" s="34"/>
      <c r="L391" s="34"/>
      <c r="M391" s="31" t="e">
        <f t="shared" si="79"/>
        <v>#DIV/0!</v>
      </c>
      <c r="N391" s="114"/>
    </row>
    <row r="392" spans="1:14">
      <c r="A392" s="239"/>
      <c r="B392" s="14" t="s">
        <v>30</v>
      </c>
      <c r="C392" s="34">
        <v>0</v>
      </c>
      <c r="D392" s="34">
        <v>1.6253299999999999</v>
      </c>
      <c r="E392" s="34">
        <v>1.246227</v>
      </c>
      <c r="F392" s="31">
        <f t="shared" si="78"/>
        <v>30.420059908828804</v>
      </c>
      <c r="G392" s="34">
        <v>3</v>
      </c>
      <c r="H392" s="34">
        <v>77.8</v>
      </c>
      <c r="I392" s="34">
        <v>0</v>
      </c>
      <c r="J392" s="34">
        <v>0</v>
      </c>
      <c r="K392" s="34">
        <v>0</v>
      </c>
      <c r="L392" s="34"/>
      <c r="M392" s="31" t="e">
        <f t="shared" si="79"/>
        <v>#DIV/0!</v>
      </c>
      <c r="N392" s="114"/>
    </row>
    <row r="393" spans="1:14" ht="14.25" thickBot="1">
      <c r="A393" s="240"/>
      <c r="B393" s="15" t="s">
        <v>31</v>
      </c>
      <c r="C393" s="16">
        <f t="shared" ref="C393:D393" si="80">C381+C383+C384+C385+C386+C387+C388+C389</f>
        <v>96.97601499999999</v>
      </c>
      <c r="D393" s="16">
        <f t="shared" si="80"/>
        <v>627.28685199999995</v>
      </c>
      <c r="E393" s="16">
        <f t="shared" ref="E393" si="81">E381+E383+E384+E385+E386+E387+E388+E389</f>
        <v>610.02296000000001</v>
      </c>
      <c r="F393" s="16">
        <f t="shared" si="78"/>
        <v>2.8300397086693163</v>
      </c>
      <c r="G393" s="16">
        <f t="shared" ref="G393:K393" si="82">G381+G383+G384+G385+G386+G387+G388+G389</f>
        <v>6992</v>
      </c>
      <c r="H393" s="16">
        <f t="shared" si="82"/>
        <v>692593.72663199995</v>
      </c>
      <c r="I393" s="16">
        <f t="shared" si="82"/>
        <v>557</v>
      </c>
      <c r="J393" s="16">
        <f t="shared" si="82"/>
        <v>24.093244999999996</v>
      </c>
      <c r="K393" s="16">
        <f t="shared" si="82"/>
        <v>240.61379899999997</v>
      </c>
      <c r="L393" s="16">
        <f t="shared" ref="L393" si="83">L381+L383+L384+L385+L386+L387+L388+L389</f>
        <v>0</v>
      </c>
      <c r="M393" s="16" t="e">
        <f>(K393-L393)/L393*100</f>
        <v>#DIV/0!</v>
      </c>
      <c r="N393" s="110">
        <f>D393/D406*100</f>
        <v>3.5542391831717883</v>
      </c>
    </row>
    <row r="394" spans="1:14" ht="15" thickTop="1" thickBot="1">
      <c r="A394" s="258" t="s">
        <v>49</v>
      </c>
      <c r="B394" s="200" t="s">
        <v>19</v>
      </c>
      <c r="C394" s="32">
        <f>C225+C238+C251+C264+C277+C290+C303+C316+C329+C342+C355+C368+C381</f>
        <v>1148.6018929999998</v>
      </c>
      <c r="D394" s="32">
        <f t="shared" ref="D394:E394" si="84">D225+D238+D251+D264+D277+D290+D303+D316+D329+D342+D355+D368+D381</f>
        <v>8791.8175720000017</v>
      </c>
      <c r="E394" s="32">
        <f t="shared" si="84"/>
        <v>7610.0977599999997</v>
      </c>
      <c r="F394" s="32">
        <f t="shared" si="78"/>
        <v>15.528313160592067</v>
      </c>
      <c r="G394" s="32">
        <f>G225+G238+G251+G264+G277+G290+G303+G316+G329+G342+G355+G368+G381</f>
        <v>61276</v>
      </c>
      <c r="H394" s="32">
        <f t="shared" ref="H394:I394" si="85">H225+H238+H251+H264+H277+H290+H303+H316+H329+H342+H355+H368+H381</f>
        <v>9280783.6382270027</v>
      </c>
      <c r="I394" s="32">
        <f t="shared" si="85"/>
        <v>5663</v>
      </c>
      <c r="J394" s="32">
        <f>J225+J238+J251+J264+J277+J290+J303+J316+J329+J342+J355+J368+J381</f>
        <v>558.19197599999973</v>
      </c>
      <c r="K394" s="32">
        <f t="shared" ref="K394" si="86">K225+K238+K251+K264+K277+K290+K303+K316+K329+K342+K355+K368+K381</f>
        <v>4110.7668249999997</v>
      </c>
      <c r="L394" s="32">
        <f>L225+L238+L251+L264+L277+L290+L303+L316+L329+L342+L355+L368+L381</f>
        <v>2497.9271510000003</v>
      </c>
      <c r="M394" s="32">
        <f t="shared" ref="M394:M406" si="87">(K394-L394)/L394*100</f>
        <v>64.56712211780588</v>
      </c>
      <c r="N394" s="113">
        <f>D394/D406*100</f>
        <v>49.814885177444559</v>
      </c>
    </row>
    <row r="395" spans="1:14" ht="14.25" thickBot="1">
      <c r="A395" s="242"/>
      <c r="B395" s="198" t="s">
        <v>20</v>
      </c>
      <c r="C395" s="32">
        <f>C226+C239+C252+C265+C278+C291+C304+C317+C330+C343+C356+C369+C382</f>
        <v>392.18721399999998</v>
      </c>
      <c r="D395" s="32">
        <f t="shared" ref="D395:E395" si="88">D226+D239+D252+D265+D278+D291+D304+D317+D330+D343+D356+D369+D382</f>
        <v>2727.9115909999996</v>
      </c>
      <c r="E395" s="32">
        <f t="shared" si="88"/>
        <v>2660.1064640000004</v>
      </c>
      <c r="F395" s="31">
        <f t="shared" si="78"/>
        <v>2.548962904967369</v>
      </c>
      <c r="G395" s="32">
        <f>G226+G239+G252+G265+G278+G291+G304+G317+G330+G343+G356+G369+G382</f>
        <v>31238</v>
      </c>
      <c r="H395" s="32">
        <f t="shared" ref="H395:I395" si="89">H226+H239+H252+H265+H278+H291+H304+H317+H330+H343+H356+H369+H382</f>
        <v>643191.29283699999</v>
      </c>
      <c r="I395" s="32">
        <f t="shared" si="89"/>
        <v>3058</v>
      </c>
      <c r="J395" s="32">
        <f>J226+J239+J252+J265+J278+J291+J304+J317+J330+J343+J356+J369+J382</f>
        <v>206.24836800000006</v>
      </c>
      <c r="K395" s="32">
        <f t="shared" ref="K395" si="90">K226+K239+K252+K265+K278+K291+K304+K317+K330+K343+K356+K369+K382</f>
        <v>1466.9302989999999</v>
      </c>
      <c r="L395" s="32">
        <f>L226+L239+L252+L265+L278+L291+L304+L317+L330+L343+L356+L369+L382</f>
        <v>882.56249200000002</v>
      </c>
      <c r="M395" s="31">
        <f t="shared" si="87"/>
        <v>66.212626561519443</v>
      </c>
      <c r="N395" s="109">
        <f>D395/D406*100</f>
        <v>15.45648571151734</v>
      </c>
    </row>
    <row r="396" spans="1:14" ht="14.25" thickBot="1">
      <c r="A396" s="242"/>
      <c r="B396" s="198" t="s">
        <v>21</v>
      </c>
      <c r="C396" s="32">
        <f t="shared" ref="C396:E405" si="91">C227+C240+C253+C266+C279+C292+C305+C318+C331+C344+C357+C370+C383</f>
        <v>11.975763000000027</v>
      </c>
      <c r="D396" s="32">
        <f t="shared" si="91"/>
        <v>302.85483099999993</v>
      </c>
      <c r="E396" s="32">
        <f t="shared" si="91"/>
        <v>207.47726500000002</v>
      </c>
      <c r="F396" s="31">
        <f t="shared" si="78"/>
        <v>45.970128823512255</v>
      </c>
      <c r="G396" s="32">
        <f t="shared" ref="G396:I396" si="92">G227+G240+G253+G266+G279+G292+G305+G318+G331+G344+G357+G370+G383</f>
        <v>1435</v>
      </c>
      <c r="H396" s="32">
        <f t="shared" si="92"/>
        <v>309940.56053999992</v>
      </c>
      <c r="I396" s="32">
        <f t="shared" si="92"/>
        <v>43</v>
      </c>
      <c r="J396" s="32">
        <f t="shared" ref="J396:L396" si="93">J227+J240+J253+J266+J279+J292+J305+J318+J331+J344+J357+J370+J383</f>
        <v>1</v>
      </c>
      <c r="K396" s="32">
        <f t="shared" si="93"/>
        <v>31.966180000000001</v>
      </c>
      <c r="L396" s="32">
        <f t="shared" si="93"/>
        <v>34.659999999999997</v>
      </c>
      <c r="M396" s="31">
        <f t="shared" si="87"/>
        <v>-7.7721292556260684</v>
      </c>
      <c r="N396" s="109">
        <f>D396/D406*100</f>
        <v>1.7159908640219192</v>
      </c>
    </row>
    <row r="397" spans="1:14" ht="14.25" thickBot="1">
      <c r="A397" s="242"/>
      <c r="B397" s="198" t="s">
        <v>22</v>
      </c>
      <c r="C397" s="32">
        <f t="shared" si="91"/>
        <v>40.185811000000022</v>
      </c>
      <c r="D397" s="32">
        <f t="shared" si="91"/>
        <v>326.06744399999997</v>
      </c>
      <c r="E397" s="32">
        <f t="shared" si="91"/>
        <v>198.88381599999997</v>
      </c>
      <c r="F397" s="31">
        <f t="shared" si="78"/>
        <v>63.948706615725847</v>
      </c>
      <c r="G397" s="32">
        <f t="shared" ref="G397:I397" si="94">G228+G241+G254+G267+G280+G293+G306+G319+G332+G345+G358+G371+G384</f>
        <v>18550</v>
      </c>
      <c r="H397" s="32">
        <f t="shared" si="94"/>
        <v>457176.13000000006</v>
      </c>
      <c r="I397" s="32">
        <f t="shared" si="94"/>
        <v>77</v>
      </c>
      <c r="J397" s="32">
        <f t="shared" ref="J397:L397" si="95">J228+J241+J254+J267+J280+J293+J306+J319+J332+J345+J358+J371+J384</f>
        <v>2.0785</v>
      </c>
      <c r="K397" s="32">
        <f t="shared" si="95"/>
        <v>23.286029999999997</v>
      </c>
      <c r="L397" s="32">
        <f t="shared" si="95"/>
        <v>32.486050000000006</v>
      </c>
      <c r="M397" s="31">
        <f t="shared" si="87"/>
        <v>-28.319909622745786</v>
      </c>
      <c r="N397" s="109">
        <f>D397/D406*100</f>
        <v>1.84751470898273</v>
      </c>
    </row>
    <row r="398" spans="1:14" ht="14.25" thickBot="1">
      <c r="A398" s="242"/>
      <c r="B398" s="198" t="s">
        <v>23</v>
      </c>
      <c r="C398" s="32">
        <f t="shared" si="91"/>
        <v>4.5179429999999972</v>
      </c>
      <c r="D398" s="32">
        <f t="shared" si="91"/>
        <v>54.852753000000007</v>
      </c>
      <c r="E398" s="32">
        <f t="shared" si="91"/>
        <v>49.278394999999996</v>
      </c>
      <c r="F398" s="31">
        <f t="shared" si="78"/>
        <v>11.311971503942065</v>
      </c>
      <c r="G398" s="32">
        <f t="shared" ref="G398:I398" si="96">G229+G242+G255+G268+G281+G294+G307+G320+G333+G346+G359+G372+G385</f>
        <v>408</v>
      </c>
      <c r="H398" s="32">
        <f t="shared" si="96"/>
        <v>293587.62819999998</v>
      </c>
      <c r="I398" s="32">
        <f t="shared" si="96"/>
        <v>160</v>
      </c>
      <c r="J398" s="32">
        <f t="shared" ref="J398:L398" si="97">J229+J242+J255+J268+J281+J294+J307+J320+J333+J346+J359+J372+J385</f>
        <v>1.52</v>
      </c>
      <c r="K398" s="32">
        <f t="shared" si="97"/>
        <v>42.74</v>
      </c>
      <c r="L398" s="32">
        <f t="shared" si="97"/>
        <v>32.630000000000003</v>
      </c>
      <c r="M398" s="31">
        <f t="shared" si="87"/>
        <v>30.98375727857799</v>
      </c>
      <c r="N398" s="109">
        <f>D398/D406*100</f>
        <v>0.31079848620427308</v>
      </c>
    </row>
    <row r="399" spans="1:14" ht="14.25" thickBot="1">
      <c r="A399" s="242"/>
      <c r="B399" s="198" t="s">
        <v>24</v>
      </c>
      <c r="C399" s="32">
        <f t="shared" si="91"/>
        <v>103.72082900000002</v>
      </c>
      <c r="D399" s="32">
        <f t="shared" si="91"/>
        <v>929.7072465</v>
      </c>
      <c r="E399" s="32">
        <f t="shared" si="91"/>
        <v>648.70134100000007</v>
      </c>
      <c r="F399" s="31">
        <f t="shared" si="78"/>
        <v>43.318224850100918</v>
      </c>
      <c r="G399" s="32">
        <f t="shared" ref="G399:I399" si="98">G230+G243+G256+G269+G282+G295+G308+G321+G334+G347+G360+G373+G386</f>
        <v>3312</v>
      </c>
      <c r="H399" s="32">
        <f t="shared" si="98"/>
        <v>1530700.4618980002</v>
      </c>
      <c r="I399" s="32">
        <f t="shared" si="98"/>
        <v>143</v>
      </c>
      <c r="J399" s="32">
        <f t="shared" ref="J399:L399" si="99">J230+J243+J256+J269+J282+J295+J308+J321+J334+J347+J360+J373+J386</f>
        <v>10.625945</v>
      </c>
      <c r="K399" s="32">
        <f t="shared" si="99"/>
        <v>501.79331200000001</v>
      </c>
      <c r="L399" s="32">
        <f t="shared" si="99"/>
        <v>237.9479</v>
      </c>
      <c r="M399" s="31">
        <f t="shared" si="87"/>
        <v>110.88369008509846</v>
      </c>
      <c r="N399" s="109">
        <f>D399/D406*100</f>
        <v>5.2677685079059371</v>
      </c>
    </row>
    <row r="400" spans="1:14" ht="14.25" thickBot="1">
      <c r="A400" s="242"/>
      <c r="B400" s="198" t="s">
        <v>25</v>
      </c>
      <c r="C400" s="32">
        <f t="shared" si="91"/>
        <v>140.34192400000003</v>
      </c>
      <c r="D400" s="32">
        <f t="shared" si="91"/>
        <v>6179.9235140000001</v>
      </c>
      <c r="E400" s="32">
        <f t="shared" si="91"/>
        <v>4995.8970799999997</v>
      </c>
      <c r="F400" s="31">
        <f t="shared" si="78"/>
        <v>23.699976501517529</v>
      </c>
      <c r="G400" s="32">
        <f t="shared" ref="G400:I400" si="100">G231+G244+G257+G270+G283+G296+G309+G322+G335+G348+G361+G374+G387</f>
        <v>2438</v>
      </c>
      <c r="H400" s="32">
        <f t="shared" si="100"/>
        <v>575810.58209599997</v>
      </c>
      <c r="I400" s="32">
        <f t="shared" si="100"/>
        <v>1901</v>
      </c>
      <c r="J400" s="32">
        <f t="shared" ref="J400:L400" si="101">J231+J244+J257+J270+J283+J296+J309+J322+J335+J348+J361+J374+J387</f>
        <v>38.139999999999951</v>
      </c>
      <c r="K400" s="32">
        <f t="shared" si="101"/>
        <v>882.07784500000002</v>
      </c>
      <c r="L400" s="32">
        <f t="shared" si="101"/>
        <v>595.27320000000009</v>
      </c>
      <c r="M400" s="31">
        <f t="shared" si="87"/>
        <v>48.18033887633441</v>
      </c>
      <c r="N400" s="109">
        <f>D400/D406*100</f>
        <v>35.015760704105254</v>
      </c>
    </row>
    <row r="401" spans="1:14" ht="14.25" thickBot="1">
      <c r="A401" s="242"/>
      <c r="B401" s="198" t="s">
        <v>26</v>
      </c>
      <c r="C401" s="32">
        <f t="shared" si="91"/>
        <v>139.71335300000072</v>
      </c>
      <c r="D401" s="32">
        <f t="shared" si="91"/>
        <v>1045.3807470000006</v>
      </c>
      <c r="E401" s="32">
        <f t="shared" si="91"/>
        <v>1132.3899959999999</v>
      </c>
      <c r="F401" s="31">
        <f t="shared" si="78"/>
        <v>-7.6836822391001842</v>
      </c>
      <c r="G401" s="32">
        <f t="shared" ref="G401:I401" si="102">G232+G245+G258+G271+G284+G297+G310+G323+G336+G349+G362+G375+G388</f>
        <v>55078</v>
      </c>
      <c r="H401" s="32">
        <f t="shared" si="102"/>
        <v>10998443.298921203</v>
      </c>
      <c r="I401" s="32">
        <f t="shared" si="102"/>
        <v>4462</v>
      </c>
      <c r="J401" s="32">
        <f t="shared" ref="J401:L401" si="103">J232+J245+J258+J271+J284+J297+J310+J323+J336+J349+J362+J375+J388</f>
        <v>39.060122</v>
      </c>
      <c r="K401" s="32">
        <f t="shared" si="103"/>
        <v>297.24210499999992</v>
      </c>
      <c r="L401" s="32">
        <f t="shared" si="103"/>
        <v>355.65212100000002</v>
      </c>
      <c r="M401" s="31">
        <f t="shared" si="87"/>
        <v>-16.423356575455401</v>
      </c>
      <c r="N401" s="109">
        <f>D401/D406*100</f>
        <v>5.9231804404546899</v>
      </c>
    </row>
    <row r="402" spans="1:14" ht="14.25" thickBot="1">
      <c r="A402" s="242"/>
      <c r="B402" s="198" t="s">
        <v>27</v>
      </c>
      <c r="C402" s="32">
        <f t="shared" si="91"/>
        <v>0.40113099999999985</v>
      </c>
      <c r="D402" s="32">
        <f t="shared" si="91"/>
        <v>18.372780999999996</v>
      </c>
      <c r="E402" s="32">
        <f t="shared" si="91"/>
        <v>33.455168999999998</v>
      </c>
      <c r="F402" s="31">
        <f t="shared" si="78"/>
        <v>-45.082384728052041</v>
      </c>
      <c r="G402" s="32">
        <f t="shared" ref="G402:I402" si="104">G233+G246+G259+G272+G285+G298+G311+G324+G337+G350+G363+G376+G389</f>
        <v>13</v>
      </c>
      <c r="H402" s="32">
        <f t="shared" si="104"/>
        <v>6171.46</v>
      </c>
      <c r="I402" s="32">
        <f t="shared" si="104"/>
        <v>0</v>
      </c>
      <c r="J402" s="32">
        <f t="shared" ref="J402:L402" si="105">J233+J246+J259+J272+J285+J298+J311+J324+J337+J350+J363+J376+J389</f>
        <v>0</v>
      </c>
      <c r="K402" s="32">
        <f t="shared" si="105"/>
        <v>0</v>
      </c>
      <c r="L402" s="32">
        <f t="shared" si="105"/>
        <v>0</v>
      </c>
      <c r="M402" s="31" t="e">
        <f t="shared" si="87"/>
        <v>#DIV/0!</v>
      </c>
      <c r="N402" s="109">
        <f>D402/D406*100</f>
        <v>0.10410111088066315</v>
      </c>
    </row>
    <row r="403" spans="1:14" ht="14.25" thickBot="1">
      <c r="A403" s="242"/>
      <c r="B403" s="14" t="s">
        <v>28</v>
      </c>
      <c r="C403" s="32">
        <f t="shared" si="91"/>
        <v>0</v>
      </c>
      <c r="D403" s="32">
        <f t="shared" si="91"/>
        <v>0</v>
      </c>
      <c r="E403" s="32">
        <f t="shared" si="91"/>
        <v>0</v>
      </c>
      <c r="F403" s="31" t="e">
        <f t="shared" si="78"/>
        <v>#DIV/0!</v>
      </c>
      <c r="G403" s="32">
        <f t="shared" ref="G403:I403" si="106">G234+G247+G260+G273+G286+G299+G312+G325+G338+G351+G364+G377+G390</f>
        <v>0</v>
      </c>
      <c r="H403" s="32">
        <f t="shared" si="106"/>
        <v>0</v>
      </c>
      <c r="I403" s="32">
        <f t="shared" si="106"/>
        <v>0</v>
      </c>
      <c r="J403" s="32">
        <f t="shared" ref="J403:L403" si="107">J234+J247+J260+J273+J286+J299+J312+J325+J338+J351+J364+J377+J390</f>
        <v>0</v>
      </c>
      <c r="K403" s="32">
        <f t="shared" si="107"/>
        <v>0</v>
      </c>
      <c r="L403" s="32">
        <f t="shared" si="107"/>
        <v>0</v>
      </c>
      <c r="M403" s="31" t="e">
        <f t="shared" si="87"/>
        <v>#DIV/0!</v>
      </c>
      <c r="N403" s="109">
        <f>D403/D406*100</f>
        <v>0</v>
      </c>
    </row>
    <row r="404" spans="1:14" ht="14.25" thickBot="1">
      <c r="A404" s="242"/>
      <c r="B404" s="14" t="s">
        <v>29</v>
      </c>
      <c r="C404" s="32">
        <f t="shared" si="91"/>
        <v>0</v>
      </c>
      <c r="D404" s="32">
        <f t="shared" si="91"/>
        <v>7.8770739999999995</v>
      </c>
      <c r="E404" s="32">
        <f t="shared" si="91"/>
        <v>7.2672789999999994</v>
      </c>
      <c r="F404" s="31">
        <f t="shared" si="78"/>
        <v>8.3909672382194245</v>
      </c>
      <c r="G404" s="32">
        <f t="shared" ref="G404:I404" si="108">G235+G248+G261+G274+G287+G300+G313+G326+G339+G352+G365+G378+G391</f>
        <v>6</v>
      </c>
      <c r="H404" s="32">
        <f t="shared" si="108"/>
        <v>3218.685845</v>
      </c>
      <c r="I404" s="32">
        <f t="shared" si="108"/>
        <v>0</v>
      </c>
      <c r="J404" s="32">
        <f t="shared" ref="J404:L404" si="109">J235+J248+J261+J274+J287+J300+J313+J326+J339+J352+J365+J378+J391</f>
        <v>0</v>
      </c>
      <c r="K404" s="32">
        <f t="shared" si="109"/>
        <v>0</v>
      </c>
      <c r="L404" s="32">
        <f t="shared" si="109"/>
        <v>0</v>
      </c>
      <c r="M404" s="31" t="e">
        <f t="shared" si="87"/>
        <v>#DIV/0!</v>
      </c>
      <c r="N404" s="109">
        <f>D404/D406*100</f>
        <v>4.4631901609733925E-2</v>
      </c>
    </row>
    <row r="405" spans="1:14" ht="14.25" thickBot="1">
      <c r="A405" s="242"/>
      <c r="B405" s="14" t="s">
        <v>30</v>
      </c>
      <c r="C405" s="32">
        <f t="shared" si="91"/>
        <v>0.34372199999999964</v>
      </c>
      <c r="D405" s="32">
        <f t="shared" si="91"/>
        <v>10.437987999999999</v>
      </c>
      <c r="E405" s="32">
        <f t="shared" si="91"/>
        <v>26.640720000000002</v>
      </c>
      <c r="F405" s="31">
        <f t="shared" si="78"/>
        <v>-60.819422297895862</v>
      </c>
      <c r="G405" s="32">
        <f t="shared" ref="G405:I405" si="110">G236+G249+G262+G275+G288+G301+G314+G327+G340+G353+G366+G379+G392</f>
        <v>9</v>
      </c>
      <c r="H405" s="32">
        <f t="shared" si="110"/>
        <v>3138.25</v>
      </c>
      <c r="I405" s="32">
        <f t="shared" si="110"/>
        <v>0</v>
      </c>
      <c r="J405" s="32">
        <f t="shared" ref="J405:L405" si="111">J236+J249+J262+J275+J288+J301+J314+J327+J340+J353+J366+J379+J392</f>
        <v>5.3620667000000002E-3</v>
      </c>
      <c r="K405" s="32">
        <f t="shared" si="111"/>
        <v>5.5394113200000004E-2</v>
      </c>
      <c r="L405" s="32">
        <f t="shared" si="111"/>
        <v>0</v>
      </c>
      <c r="M405" s="31" t="e">
        <f t="shared" si="87"/>
        <v>#DIV/0!</v>
      </c>
      <c r="N405" s="109">
        <f>D405/D406*100</f>
        <v>5.914217048355562E-2</v>
      </c>
    </row>
    <row r="406" spans="1:14" ht="14.25" thickBot="1">
      <c r="A406" s="243"/>
      <c r="B406" s="15" t="s">
        <v>31</v>
      </c>
      <c r="C406" s="16">
        <f t="shared" ref="C406:L406" si="112">C394+C396+C397+C398+C399+C400+C401+C402</f>
        <v>1589.4586470000008</v>
      </c>
      <c r="D406" s="16">
        <f t="shared" si="112"/>
        <v>17648.976888499998</v>
      </c>
      <c r="E406" s="16">
        <f t="shared" si="112"/>
        <v>14876.180822</v>
      </c>
      <c r="F406" s="16">
        <f t="shared" si="78"/>
        <v>18.639166192436843</v>
      </c>
      <c r="G406" s="16">
        <f t="shared" si="112"/>
        <v>142510</v>
      </c>
      <c r="H406" s="16">
        <f t="shared" si="112"/>
        <v>23452613.759882208</v>
      </c>
      <c r="I406" s="16">
        <f t="shared" si="112"/>
        <v>12449</v>
      </c>
      <c r="J406" s="16">
        <f t="shared" si="112"/>
        <v>650.61654299999964</v>
      </c>
      <c r="K406" s="16">
        <f t="shared" si="112"/>
        <v>5889.8722969999999</v>
      </c>
      <c r="L406" s="16">
        <f t="shared" si="112"/>
        <v>3786.5764220000005</v>
      </c>
      <c r="M406" s="16">
        <f t="shared" si="87"/>
        <v>55.546109218339154</v>
      </c>
      <c r="N406" s="110">
        <f>D406/D406*100</f>
        <v>100</v>
      </c>
    </row>
    <row r="407" spans="1:14" ht="14.25" thickTop="1"/>
    <row r="409" spans="1:14">
      <c r="A409" s="208" t="s">
        <v>129</v>
      </c>
      <c r="B409" s="208"/>
      <c r="C409" s="208"/>
      <c r="D409" s="208"/>
      <c r="E409" s="208"/>
      <c r="F409" s="208"/>
      <c r="G409" s="208"/>
      <c r="H409" s="208"/>
      <c r="I409" s="208"/>
      <c r="J409" s="208"/>
      <c r="K409" s="208"/>
      <c r="L409" s="208"/>
      <c r="M409" s="208"/>
      <c r="N409" s="208"/>
    </row>
    <row r="410" spans="1:14">
      <c r="A410" s="208"/>
      <c r="B410" s="208"/>
      <c r="C410" s="208"/>
      <c r="D410" s="208"/>
      <c r="E410" s="208"/>
      <c r="F410" s="208"/>
      <c r="G410" s="208"/>
      <c r="H410" s="208"/>
      <c r="I410" s="208"/>
      <c r="J410" s="208"/>
      <c r="K410" s="208"/>
      <c r="L410" s="208"/>
      <c r="M410" s="208"/>
      <c r="N410" s="208"/>
    </row>
    <row r="411" spans="1:14" ht="14.25" thickBot="1">
      <c r="A411" s="241" t="str">
        <f>A3</f>
        <v>财字3号表                                             （2023年7月）                                           单位：万元</v>
      </c>
      <c r="B411" s="241"/>
      <c r="C411" s="241"/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  <c r="N411" s="241"/>
    </row>
    <row r="412" spans="1:14" ht="14.25" thickBot="1">
      <c r="A412" s="263" t="s">
        <v>2</v>
      </c>
      <c r="B412" s="37" t="s">
        <v>3</v>
      </c>
      <c r="C412" s="246" t="s">
        <v>4</v>
      </c>
      <c r="D412" s="246"/>
      <c r="E412" s="246"/>
      <c r="F412" s="247"/>
      <c r="G412" s="210" t="s">
        <v>5</v>
      </c>
      <c r="H412" s="247"/>
      <c r="I412" s="210" t="s">
        <v>6</v>
      </c>
      <c r="J412" s="248"/>
      <c r="K412" s="248"/>
      <c r="L412" s="248"/>
      <c r="M412" s="248"/>
      <c r="N412" s="267" t="s">
        <v>7</v>
      </c>
    </row>
    <row r="413" spans="1:14" ht="14.25" thickBot="1">
      <c r="A413" s="263"/>
      <c r="B413" s="24" t="s">
        <v>8</v>
      </c>
      <c r="C413" s="252" t="s">
        <v>9</v>
      </c>
      <c r="D413" s="252" t="s">
        <v>10</v>
      </c>
      <c r="E413" s="252" t="s">
        <v>11</v>
      </c>
      <c r="F413" s="198" t="s">
        <v>12</v>
      </c>
      <c r="G413" s="252" t="s">
        <v>13</v>
      </c>
      <c r="H413" s="252" t="s">
        <v>14</v>
      </c>
      <c r="I413" s="198" t="s">
        <v>13</v>
      </c>
      <c r="J413" s="249" t="s">
        <v>15</v>
      </c>
      <c r="K413" s="250"/>
      <c r="L413" s="251"/>
      <c r="M413" s="97" t="s">
        <v>12</v>
      </c>
      <c r="N413" s="268"/>
    </row>
    <row r="414" spans="1:14" ht="14.25" thickBot="1">
      <c r="A414" s="263"/>
      <c r="B414" s="38" t="s">
        <v>16</v>
      </c>
      <c r="C414" s="253"/>
      <c r="D414" s="253"/>
      <c r="E414" s="253"/>
      <c r="F414" s="201" t="s">
        <v>17</v>
      </c>
      <c r="G414" s="254"/>
      <c r="H414" s="254"/>
      <c r="I414" s="24" t="s">
        <v>18</v>
      </c>
      <c r="J414" s="199" t="s">
        <v>9</v>
      </c>
      <c r="K414" s="25" t="s">
        <v>10</v>
      </c>
      <c r="L414" s="199" t="s">
        <v>11</v>
      </c>
      <c r="M414" s="198" t="s">
        <v>17</v>
      </c>
      <c r="N414" s="116" t="s">
        <v>17</v>
      </c>
    </row>
    <row r="415" spans="1:14" ht="14.25" thickBot="1">
      <c r="A415" s="263"/>
      <c r="B415" s="198" t="s">
        <v>19</v>
      </c>
      <c r="C415" s="71">
        <v>427.21731799999998</v>
      </c>
      <c r="D415" s="71">
        <v>3051.075163</v>
      </c>
      <c r="E415" s="71">
        <v>2699.37</v>
      </c>
      <c r="F415" s="31">
        <f t="shared" ref="F415:F423" si="113">(D415-E415)/E415*100</f>
        <v>13.029157284847951</v>
      </c>
      <c r="G415" s="75">
        <v>23676</v>
      </c>
      <c r="H415" s="75">
        <v>2644159.2200000002</v>
      </c>
      <c r="I415" s="75">
        <v>2178</v>
      </c>
      <c r="J415" s="72">
        <v>241.62741200000005</v>
      </c>
      <c r="K415" s="72">
        <v>1281.276885</v>
      </c>
      <c r="L415" s="72">
        <v>881.86</v>
      </c>
      <c r="M415" s="31">
        <f t="shared" ref="M415:M422" si="114">(K415-L415)/L415*100</f>
        <v>45.292550404826159</v>
      </c>
      <c r="N415" s="109">
        <f t="shared" ref="N415:N423" si="115">D415/D519*100</f>
        <v>51.3072140015149</v>
      </c>
    </row>
    <row r="416" spans="1:14" ht="14.25" thickBot="1">
      <c r="A416" s="263"/>
      <c r="B416" s="198" t="s">
        <v>20</v>
      </c>
      <c r="C416" s="71">
        <v>157.12414600000011</v>
      </c>
      <c r="D416" s="71">
        <v>1069.1109510000001</v>
      </c>
      <c r="E416" s="71">
        <v>989.84</v>
      </c>
      <c r="F416" s="31">
        <f t="shared" si="113"/>
        <v>8.0084610644144583</v>
      </c>
      <c r="G416" s="75">
        <v>13775</v>
      </c>
      <c r="H416" s="75">
        <v>275500</v>
      </c>
      <c r="I416" s="75">
        <v>1243</v>
      </c>
      <c r="J416" s="72">
        <v>67.561090999999976</v>
      </c>
      <c r="K416" s="72">
        <v>480.412599</v>
      </c>
      <c r="L416" s="72">
        <v>333.5</v>
      </c>
      <c r="M416" s="31">
        <f t="shared" si="114"/>
        <v>44.051753823088461</v>
      </c>
      <c r="N416" s="109">
        <f t="shared" si="115"/>
        <v>51.744151922518597</v>
      </c>
    </row>
    <row r="417" spans="1:14" ht="14.25" thickBot="1">
      <c r="A417" s="263"/>
      <c r="B417" s="198" t="s">
        <v>21</v>
      </c>
      <c r="C417" s="71">
        <v>46.13806100000005</v>
      </c>
      <c r="D417" s="71">
        <v>394.21113100000002</v>
      </c>
      <c r="E417" s="71">
        <v>106.1</v>
      </c>
      <c r="F417" s="31">
        <f t="shared" si="113"/>
        <v>271.54677756833178</v>
      </c>
      <c r="G417" s="75">
        <v>204</v>
      </c>
      <c r="H417" s="75">
        <v>186713.74</v>
      </c>
      <c r="I417" s="75">
        <v>71</v>
      </c>
      <c r="J417" s="72">
        <v>42.53</v>
      </c>
      <c r="K417" s="72">
        <v>102.017911</v>
      </c>
      <c r="L417" s="72">
        <v>12.02</v>
      </c>
      <c r="M417" s="31">
        <f t="shared" si="114"/>
        <v>748.73470049916807</v>
      </c>
      <c r="N417" s="109">
        <f t="shared" si="115"/>
        <v>84.216519745568277</v>
      </c>
    </row>
    <row r="418" spans="1:14" ht="14.25" thickBot="1">
      <c r="A418" s="263"/>
      <c r="B418" s="198" t="s">
        <v>22</v>
      </c>
      <c r="C418" s="71">
        <v>35.392755999999991</v>
      </c>
      <c r="D418" s="71">
        <v>247.27551199999999</v>
      </c>
      <c r="E418" s="71">
        <v>201.29</v>
      </c>
      <c r="F418" s="31">
        <f t="shared" si="113"/>
        <v>22.845403149684536</v>
      </c>
      <c r="G418" s="75">
        <v>22490</v>
      </c>
      <c r="H418" s="75">
        <v>170213.28</v>
      </c>
      <c r="I418" s="75">
        <v>791</v>
      </c>
      <c r="J418" s="72">
        <v>12.880700000000004</v>
      </c>
      <c r="K418" s="72">
        <v>94.970796000000007</v>
      </c>
      <c r="L418" s="72">
        <v>86.6</v>
      </c>
      <c r="M418" s="31">
        <f t="shared" si="114"/>
        <v>9.6660461893764591</v>
      </c>
      <c r="N418" s="109">
        <f t="shared" si="115"/>
        <v>49.52123037689887</v>
      </c>
    </row>
    <row r="419" spans="1:14" ht="14.25" thickBot="1">
      <c r="A419" s="263"/>
      <c r="B419" s="198" t="s">
        <v>23</v>
      </c>
      <c r="C419" s="71">
        <v>0.59292400000000001</v>
      </c>
      <c r="D419" s="71">
        <v>5.1475090000000003</v>
      </c>
      <c r="E419" s="71">
        <v>9.9499999999999993</v>
      </c>
      <c r="F419" s="31">
        <f t="shared" si="113"/>
        <v>-48.266241206030145</v>
      </c>
      <c r="G419" s="75">
        <v>42</v>
      </c>
      <c r="H419" s="75">
        <v>391.09</v>
      </c>
      <c r="I419" s="75">
        <v>3</v>
      </c>
      <c r="J419" s="72">
        <v>0</v>
      </c>
      <c r="K419" s="72">
        <v>3.1455380000000002</v>
      </c>
      <c r="L419" s="72"/>
      <c r="M419" s="31" t="e">
        <f t="shared" si="114"/>
        <v>#DIV/0!</v>
      </c>
      <c r="N419" s="109">
        <f t="shared" si="115"/>
        <v>88.979215286801235</v>
      </c>
    </row>
    <row r="420" spans="1:14" ht="14.25" thickBot="1">
      <c r="A420" s="263"/>
      <c r="B420" s="198" t="s">
        <v>24</v>
      </c>
      <c r="C420" s="71">
        <v>41.881653999999997</v>
      </c>
      <c r="D420" s="71">
        <v>265.49367599999999</v>
      </c>
      <c r="E420" s="71">
        <v>660.69</v>
      </c>
      <c r="F420" s="31">
        <f t="shared" si="113"/>
        <v>-59.815696317486264</v>
      </c>
      <c r="G420" s="75">
        <v>307</v>
      </c>
      <c r="H420" s="75">
        <v>102841.12</v>
      </c>
      <c r="I420" s="75">
        <v>41</v>
      </c>
      <c r="J420" s="72">
        <v>1.3814489999999999</v>
      </c>
      <c r="K420" s="72">
        <v>13.843527</v>
      </c>
      <c r="L420" s="72">
        <v>586.99</v>
      </c>
      <c r="M420" s="31">
        <f t="shared" si="114"/>
        <v>-97.641607693487103</v>
      </c>
      <c r="N420" s="109">
        <f t="shared" si="115"/>
        <v>60.002491417026746</v>
      </c>
    </row>
    <row r="421" spans="1:14" ht="14.25" thickBot="1">
      <c r="A421" s="263"/>
      <c r="B421" s="198" t="s">
        <v>25</v>
      </c>
      <c r="C421" s="71">
        <v>0</v>
      </c>
      <c r="D421" s="71">
        <v>3158.4656890000001</v>
      </c>
      <c r="E421" s="71">
        <v>2500.25</v>
      </c>
      <c r="F421" s="31">
        <f t="shared" si="113"/>
        <v>26.325994960503955</v>
      </c>
      <c r="G421" s="75">
        <v>333</v>
      </c>
      <c r="H421" s="75">
        <v>247052.97</v>
      </c>
      <c r="I421" s="75">
        <v>364</v>
      </c>
      <c r="J421" s="72">
        <v>26.910000000000082</v>
      </c>
      <c r="K421" s="72">
        <v>863.20427500000005</v>
      </c>
      <c r="L421" s="72">
        <v>700.24</v>
      </c>
      <c r="M421" s="31">
        <f t="shared" si="114"/>
        <v>23.272631526333836</v>
      </c>
      <c r="N421" s="109">
        <f t="shared" si="115"/>
        <v>54.086022523581654</v>
      </c>
    </row>
    <row r="422" spans="1:14" ht="14.25" thickBot="1">
      <c r="A422" s="263"/>
      <c r="B422" s="198" t="s">
        <v>26</v>
      </c>
      <c r="C422" s="71">
        <v>38.293259999999918</v>
      </c>
      <c r="D422" s="71">
        <v>613.13802399999997</v>
      </c>
      <c r="E422" s="71">
        <v>355.93</v>
      </c>
      <c r="F422" s="31">
        <f t="shared" si="113"/>
        <v>72.263654089287215</v>
      </c>
      <c r="G422" s="75">
        <v>31311</v>
      </c>
      <c r="H422" s="75">
        <v>2764256.93</v>
      </c>
      <c r="I422" s="75">
        <v>247</v>
      </c>
      <c r="J422" s="72">
        <v>27.974683999999996</v>
      </c>
      <c r="K422" s="72">
        <v>92.819951000000003</v>
      </c>
      <c r="L422" s="72">
        <v>62.44</v>
      </c>
      <c r="M422" s="31">
        <f t="shared" si="114"/>
        <v>48.65463004484306</v>
      </c>
      <c r="N422" s="109">
        <f t="shared" si="115"/>
        <v>61.087972018514137</v>
      </c>
    </row>
    <row r="423" spans="1:14" ht="14.25" thickBot="1">
      <c r="A423" s="263"/>
      <c r="B423" s="198" t="s">
        <v>27</v>
      </c>
      <c r="C423" s="71">
        <v>2.7999999999999972</v>
      </c>
      <c r="D423" s="71">
        <v>81.7</v>
      </c>
      <c r="E423" s="71">
        <v>16.96</v>
      </c>
      <c r="F423" s="31">
        <f t="shared" si="113"/>
        <v>381.72169811320759</v>
      </c>
      <c r="G423" s="75">
        <v>19</v>
      </c>
      <c r="H423" s="75">
        <v>36545.01</v>
      </c>
      <c r="I423" s="75">
        <v>0</v>
      </c>
      <c r="J423" s="72"/>
      <c r="K423" s="72"/>
      <c r="L423" s="72"/>
      <c r="M423" s="31"/>
      <c r="N423" s="109">
        <f t="shared" si="115"/>
        <v>99.786147415870985</v>
      </c>
    </row>
    <row r="424" spans="1:14" ht="14.25" thickBot="1">
      <c r="A424" s="263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63"/>
      <c r="B425" s="14" t="s">
        <v>29</v>
      </c>
      <c r="C425" s="71">
        <v>1.5976419999999933</v>
      </c>
      <c r="D425" s="71">
        <v>72.386302999999998</v>
      </c>
      <c r="E425" s="71">
        <v>1.1200000000000001</v>
      </c>
      <c r="F425" s="31">
        <f>(D425-E425)/E425*100</f>
        <v>6363.0627678571418</v>
      </c>
      <c r="G425" s="75">
        <v>5</v>
      </c>
      <c r="H425" s="75">
        <v>33494.050000000003</v>
      </c>
      <c r="I425" s="75">
        <v>0</v>
      </c>
      <c r="J425" s="72"/>
      <c r="K425" s="72"/>
      <c r="L425" s="72"/>
      <c r="M425" s="31"/>
      <c r="N425" s="109">
        <f>D425/D529*100</f>
        <v>100</v>
      </c>
    </row>
    <row r="426" spans="1:14" ht="14.25" thickBot="1">
      <c r="A426" s="263"/>
      <c r="B426" s="14" t="s">
        <v>30</v>
      </c>
      <c r="C426" s="71">
        <v>1.202380999999999</v>
      </c>
      <c r="D426" s="71">
        <v>9.3171079999999993</v>
      </c>
      <c r="E426" s="71">
        <v>15.84</v>
      </c>
      <c r="F426" s="31"/>
      <c r="G426" s="75">
        <v>14</v>
      </c>
      <c r="H426" s="75">
        <v>3050.96</v>
      </c>
      <c r="I426" s="75">
        <v>0</v>
      </c>
      <c r="J426" s="72"/>
      <c r="K426" s="72"/>
      <c r="L426" s="72"/>
      <c r="M426" s="31"/>
      <c r="N426" s="109">
        <f>D426/D530*100</f>
        <v>100</v>
      </c>
    </row>
    <row r="427" spans="1:14" ht="14.25" thickBot="1">
      <c r="A427" s="266"/>
      <c r="B427" s="15" t="s">
        <v>31</v>
      </c>
      <c r="C427" s="16">
        <f>C415+C417+C418+C419+C420+C421+C422+C423</f>
        <v>592.31597299999987</v>
      </c>
      <c r="D427" s="16">
        <f t="shared" ref="D427:L427" si="116">D415+D417+D418+D419+D420+D421+D422+D423</f>
        <v>7816.5067040000004</v>
      </c>
      <c r="E427" s="16">
        <f t="shared" si="116"/>
        <v>6550.54</v>
      </c>
      <c r="F427" s="16">
        <f>(D427-E427)/E427*100</f>
        <v>19.326142638622166</v>
      </c>
      <c r="G427" s="16">
        <f t="shared" si="116"/>
        <v>78382</v>
      </c>
      <c r="H427" s="16">
        <f t="shared" si="116"/>
        <v>6152173.3599999994</v>
      </c>
      <c r="I427" s="16">
        <f t="shared" si="116"/>
        <v>3695</v>
      </c>
      <c r="J427" s="16">
        <f t="shared" si="116"/>
        <v>353.30424500000004</v>
      </c>
      <c r="K427" s="16">
        <f t="shared" si="116"/>
        <v>2451.278883</v>
      </c>
      <c r="L427" s="16">
        <f t="shared" si="116"/>
        <v>2330.15</v>
      </c>
      <c r="M427" s="16">
        <f t="shared" ref="M427:M430" si="117">(K427-L427)/L427*100</f>
        <v>5.1983298500096495</v>
      </c>
      <c r="N427" s="110">
        <f>D427/D531*100</f>
        <v>54.708174942888697</v>
      </c>
    </row>
    <row r="428" spans="1:14" ht="15" thickTop="1" thickBot="1">
      <c r="A428" s="263" t="s">
        <v>32</v>
      </c>
      <c r="B428" s="198" t="s">
        <v>19</v>
      </c>
      <c r="C428" s="19">
        <v>92.678725</v>
      </c>
      <c r="D428" s="19">
        <v>719.64393399999994</v>
      </c>
      <c r="E428" s="19">
        <v>636.03860399999996</v>
      </c>
      <c r="F428" s="31">
        <f>(D428-E428)/E428*100</f>
        <v>13.144694280223279</v>
      </c>
      <c r="G428" s="20">
        <v>5062</v>
      </c>
      <c r="H428" s="20">
        <v>657069.04410000006</v>
      </c>
      <c r="I428" s="20">
        <v>734</v>
      </c>
      <c r="J428" s="19">
        <v>42.015791999999998</v>
      </c>
      <c r="K428" s="20">
        <v>447.122006</v>
      </c>
      <c r="L428" s="20">
        <v>214.828238</v>
      </c>
      <c r="M428" s="31">
        <f t="shared" si="117"/>
        <v>108.12999732372242</v>
      </c>
      <c r="N428" s="109">
        <f>D428/D519*100</f>
        <v>12.101611187554367</v>
      </c>
    </row>
    <row r="429" spans="1:14" ht="14.25" thickBot="1">
      <c r="A429" s="263"/>
      <c r="B429" s="198" t="s">
        <v>20</v>
      </c>
      <c r="C429" s="20">
        <v>32.423994999999998</v>
      </c>
      <c r="D429" s="20">
        <v>226.68970100000001</v>
      </c>
      <c r="E429" s="20">
        <v>212.93677600000001</v>
      </c>
      <c r="F429" s="31">
        <f>(D429-E429)/E429*100</f>
        <v>6.4586894092920817</v>
      </c>
      <c r="G429" s="20">
        <v>2480</v>
      </c>
      <c r="H429" s="20">
        <v>49140</v>
      </c>
      <c r="I429" s="21">
        <v>420</v>
      </c>
      <c r="J429" s="20">
        <v>8.6766980000000196</v>
      </c>
      <c r="K429" s="20">
        <v>209.551782</v>
      </c>
      <c r="L429" s="20">
        <v>60.019573999999999</v>
      </c>
      <c r="M429" s="31">
        <f t="shared" si="117"/>
        <v>249.13906919765876</v>
      </c>
      <c r="N429" s="109">
        <f>D429/D520*100</f>
        <v>10.971608060737482</v>
      </c>
    </row>
    <row r="430" spans="1:14" ht="14.25" thickBot="1">
      <c r="A430" s="263"/>
      <c r="B430" s="198" t="s">
        <v>21</v>
      </c>
      <c r="C430" s="20"/>
      <c r="D430" s="20"/>
      <c r="E430" s="20">
        <v>3.6728900000000002</v>
      </c>
      <c r="F430" s="31">
        <f>(D430-E430)/E430*100</f>
        <v>-100</v>
      </c>
      <c r="G430" s="20">
        <v>1</v>
      </c>
      <c r="H430" s="20">
        <v>0.2</v>
      </c>
      <c r="I430" s="20">
        <v>1</v>
      </c>
      <c r="J430" s="20"/>
      <c r="K430" s="20"/>
      <c r="L430" s="20"/>
      <c r="M430" s="31" t="e">
        <f t="shared" si="117"/>
        <v>#DIV/0!</v>
      </c>
      <c r="N430" s="109">
        <f>D430/D521*100</f>
        <v>0</v>
      </c>
    </row>
    <row r="431" spans="1:14" ht="14.25" thickBot="1">
      <c r="A431" s="263"/>
      <c r="B431" s="198" t="s">
        <v>22</v>
      </c>
      <c r="C431" s="20">
        <v>10.089587</v>
      </c>
      <c r="D431" s="20">
        <v>29.996471</v>
      </c>
      <c r="E431" s="20">
        <v>15.777068</v>
      </c>
      <c r="F431" s="31">
        <f>(D431-E431)/E431*100</f>
        <v>90.127031207572912</v>
      </c>
      <c r="G431" s="20">
        <v>1370</v>
      </c>
      <c r="H431" s="20">
        <v>52289.35</v>
      </c>
      <c r="I431" s="20">
        <v>5</v>
      </c>
      <c r="J431" s="20">
        <v>10.337400000000001</v>
      </c>
      <c r="K431" s="20">
        <v>13.956450999999999</v>
      </c>
      <c r="L431" s="20">
        <v>26.278078000000001</v>
      </c>
      <c r="M431" s="31"/>
      <c r="N431" s="109">
        <f>D431/D522*100</f>
        <v>6.00731604545203</v>
      </c>
    </row>
    <row r="432" spans="1:14" ht="14.25" thickBot="1">
      <c r="A432" s="263"/>
      <c r="B432" s="198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63"/>
      <c r="B433" s="198" t="s">
        <v>24</v>
      </c>
      <c r="C433" s="20">
        <v>2.7305109999999999</v>
      </c>
      <c r="D433" s="20">
        <v>25.052607999999999</v>
      </c>
      <c r="E433" s="20">
        <v>31.267562999999999</v>
      </c>
      <c r="F433" s="31">
        <f>(D433-E433)/E433*100</f>
        <v>-19.876684985011465</v>
      </c>
      <c r="G433" s="20">
        <v>500</v>
      </c>
      <c r="H433" s="20">
        <v>116409</v>
      </c>
      <c r="I433" s="20">
        <v>6</v>
      </c>
      <c r="J433" s="20">
        <v>17.3</v>
      </c>
      <c r="K433" s="20">
        <v>72.910678000000004</v>
      </c>
      <c r="L433" s="20">
        <v>6.9076690000000003</v>
      </c>
      <c r="M433" s="31">
        <f>(K433-L433)/L433*100</f>
        <v>955.50335431532699</v>
      </c>
      <c r="N433" s="109">
        <f>D433/D524*100</f>
        <v>5.6619762818536419</v>
      </c>
    </row>
    <row r="434" spans="1:14" ht="14.25" thickBot="1">
      <c r="A434" s="263"/>
      <c r="B434" s="198" t="s">
        <v>25</v>
      </c>
      <c r="C434" s="22">
        <v>25.5792</v>
      </c>
      <c r="D434" s="22">
        <v>1990.565803</v>
      </c>
      <c r="E434" s="22">
        <v>1254.872813</v>
      </c>
      <c r="F434" s="31">
        <f>(D434-E434)/E434*100</f>
        <v>58.626896875803148</v>
      </c>
      <c r="G434" s="22">
        <v>809</v>
      </c>
      <c r="H434" s="22">
        <v>94975.662970000005</v>
      </c>
      <c r="I434" s="22">
        <v>1491</v>
      </c>
      <c r="J434" s="22">
        <v>27.0258</v>
      </c>
      <c r="K434" s="22">
        <v>131.74744200000001</v>
      </c>
      <c r="L434" s="22">
        <v>26.560945</v>
      </c>
      <c r="M434" s="31"/>
      <c r="N434" s="109">
        <f>D434/D525*100</f>
        <v>34.086736237371042</v>
      </c>
    </row>
    <row r="435" spans="1:14" ht="14.25" thickBot="1">
      <c r="A435" s="263"/>
      <c r="B435" s="198" t="s">
        <v>26</v>
      </c>
      <c r="C435" s="20">
        <v>4.1399999999999997</v>
      </c>
      <c r="D435" s="20">
        <v>29.38</v>
      </c>
      <c r="E435" s="20">
        <v>28.29</v>
      </c>
      <c r="F435" s="31">
        <f>(D435-E435)/E435*100</f>
        <v>3.8529515729939909</v>
      </c>
      <c r="G435" s="20">
        <v>8227</v>
      </c>
      <c r="H435" s="20">
        <v>825317.3</v>
      </c>
      <c r="I435" s="20">
        <v>485</v>
      </c>
      <c r="J435" s="20">
        <v>71.886848000000001</v>
      </c>
      <c r="K435" s="20">
        <v>87.889505999999997</v>
      </c>
      <c r="L435" s="20">
        <v>357.39870000000002</v>
      </c>
      <c r="M435" s="31">
        <f>(K435-L435)/L435*100</f>
        <v>-75.408554647792513</v>
      </c>
      <c r="N435" s="109">
        <f>D435/D526*100</f>
        <v>2.9271787878938422</v>
      </c>
    </row>
    <row r="436" spans="1:14" ht="14.25" thickBot="1">
      <c r="A436" s="263"/>
      <c r="B436" s="198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63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63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63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66"/>
      <c r="B440" s="15" t="s">
        <v>31</v>
      </c>
      <c r="C440" s="16">
        <f t="shared" ref="C440:L440" si="118">C428+C430+C431+C432+C433+C434+C435+C436</f>
        <v>135.21802299999996</v>
      </c>
      <c r="D440" s="16">
        <f t="shared" si="118"/>
        <v>2794.6388160000001</v>
      </c>
      <c r="E440" s="16">
        <f t="shared" si="118"/>
        <v>1969.9189379999998</v>
      </c>
      <c r="F440" s="16">
        <f>(D440-E440)/E440*100</f>
        <v>41.865675896152048</v>
      </c>
      <c r="G440" s="16">
        <f t="shared" si="118"/>
        <v>15969</v>
      </c>
      <c r="H440" s="16">
        <f t="shared" si="118"/>
        <v>1746060.5570700001</v>
      </c>
      <c r="I440" s="16">
        <f t="shared" si="118"/>
        <v>2722</v>
      </c>
      <c r="J440" s="16">
        <f t="shared" si="118"/>
        <v>168.56584000000001</v>
      </c>
      <c r="K440" s="16">
        <f t="shared" si="118"/>
        <v>753.62608299999999</v>
      </c>
      <c r="L440" s="16">
        <f t="shared" si="118"/>
        <v>631.97362999999996</v>
      </c>
      <c r="M440" s="16">
        <f t="shared" ref="M440:M444" si="119">(K440-L440)/L440*100</f>
        <v>19.24960903827586</v>
      </c>
      <c r="N440" s="110">
        <f>D440/D531*100</f>
        <v>19.559836003169547</v>
      </c>
    </row>
    <row r="441" spans="1:14" ht="14.25" thickTop="1">
      <c r="A441" s="217" t="s">
        <v>33</v>
      </c>
      <c r="B441" s="18" t="s">
        <v>19</v>
      </c>
      <c r="C441" s="105">
        <v>142.29201700000021</v>
      </c>
      <c r="D441" s="105">
        <v>983.10730600000011</v>
      </c>
      <c r="E441" s="91">
        <v>988.320652</v>
      </c>
      <c r="F441" s="111">
        <f>(D441-E441)/E441*100</f>
        <v>-0.52749540237269954</v>
      </c>
      <c r="G441" s="72">
        <v>7641</v>
      </c>
      <c r="H441" s="72">
        <v>1634934.7411469987</v>
      </c>
      <c r="I441" s="72">
        <v>336</v>
      </c>
      <c r="J441" s="72">
        <v>66.67</v>
      </c>
      <c r="K441" s="72">
        <v>217</v>
      </c>
      <c r="L441" s="72">
        <v>312.39999999999998</v>
      </c>
      <c r="M441" s="111">
        <f t="shared" si="119"/>
        <v>-30.537772087067854</v>
      </c>
      <c r="N441" s="112">
        <f t="shared" ref="N441:N446" si="120">D441/D519*100</f>
        <v>16.532040097563076</v>
      </c>
    </row>
    <row r="442" spans="1:14">
      <c r="A442" s="214"/>
      <c r="B442" s="198" t="s">
        <v>20</v>
      </c>
      <c r="C442" s="105">
        <v>49.443842000000018</v>
      </c>
      <c r="D442" s="105">
        <v>317.09535</v>
      </c>
      <c r="E442" s="91">
        <v>330.21349500000002</v>
      </c>
      <c r="F442" s="31">
        <f>(D442-E442)/E442*100</f>
        <v>-3.9726253465201431</v>
      </c>
      <c r="G442" s="72">
        <v>3867</v>
      </c>
      <c r="H442" s="72">
        <v>77340</v>
      </c>
      <c r="I442" s="72">
        <v>261</v>
      </c>
      <c r="J442" s="72">
        <v>45.8</v>
      </c>
      <c r="K442" s="72">
        <v>106</v>
      </c>
      <c r="L442" s="72">
        <v>127.5</v>
      </c>
      <c r="M442" s="31">
        <f t="shared" si="119"/>
        <v>-16.862745098039216</v>
      </c>
      <c r="N442" s="109">
        <f t="shared" si="120"/>
        <v>15.347172292059147</v>
      </c>
    </row>
    <row r="443" spans="1:14">
      <c r="A443" s="214"/>
      <c r="B443" s="198" t="s">
        <v>21</v>
      </c>
      <c r="C443" s="105">
        <v>1.6259210000000017</v>
      </c>
      <c r="D443" s="105">
        <v>28.411280999999999</v>
      </c>
      <c r="E443" s="91">
        <v>28.867781999999995</v>
      </c>
      <c r="F443" s="31">
        <f>(D443-E443)/E443*100</f>
        <v>-1.5813511408669914</v>
      </c>
      <c r="G443" s="72">
        <v>482</v>
      </c>
      <c r="H443" s="72">
        <v>55422.744529999967</v>
      </c>
      <c r="I443" s="72">
        <v>6</v>
      </c>
      <c r="J443" s="72">
        <v>0</v>
      </c>
      <c r="K443" s="72">
        <v>1.632655</v>
      </c>
      <c r="L443" s="72">
        <v>2</v>
      </c>
      <c r="M443" s="31">
        <f t="shared" si="119"/>
        <v>-18.367250000000002</v>
      </c>
      <c r="N443" s="109">
        <f t="shared" si="120"/>
        <v>6.0695881449714539</v>
      </c>
    </row>
    <row r="444" spans="1:14">
      <c r="A444" s="214"/>
      <c r="B444" s="198" t="s">
        <v>22</v>
      </c>
      <c r="C444" s="105">
        <v>0.65588799999999914</v>
      </c>
      <c r="D444" s="105">
        <v>6.1529239999999996</v>
      </c>
      <c r="E444" s="91">
        <v>11.122472000000002</v>
      </c>
      <c r="F444" s="31">
        <f>(D444-E444)/E444*100</f>
        <v>-44.680247340699097</v>
      </c>
      <c r="G444" s="72">
        <v>135</v>
      </c>
      <c r="H444" s="72">
        <v>14165.009999999998</v>
      </c>
      <c r="I444" s="72">
        <v>9</v>
      </c>
      <c r="J444" s="72">
        <v>2</v>
      </c>
      <c r="K444" s="72">
        <v>3</v>
      </c>
      <c r="L444" s="72">
        <v>8</v>
      </c>
      <c r="M444" s="31">
        <f t="shared" si="119"/>
        <v>-62.5</v>
      </c>
      <c r="N444" s="109">
        <f t="shared" si="120"/>
        <v>1.2322302537404111</v>
      </c>
    </row>
    <row r="445" spans="1:14">
      <c r="A445" s="214"/>
      <c r="B445" s="198" t="s">
        <v>23</v>
      </c>
      <c r="C445" s="105">
        <v>3.5377999999999993E-2</v>
      </c>
      <c r="D445" s="105">
        <v>0.154248</v>
      </c>
      <c r="E445" s="91">
        <v>0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20"/>
        <v>2.6663121909176879</v>
      </c>
    </row>
    <row r="446" spans="1:14">
      <c r="A446" s="214"/>
      <c r="B446" s="198" t="s">
        <v>24</v>
      </c>
      <c r="C446" s="105">
        <v>1.1143520000000038</v>
      </c>
      <c r="D446" s="105">
        <v>57.63460700000001</v>
      </c>
      <c r="E446" s="91">
        <v>51.90361</v>
      </c>
      <c r="F446" s="31">
        <f>(D446-E446)/E446*100</f>
        <v>11.041615409795213</v>
      </c>
      <c r="G446" s="72">
        <v>71</v>
      </c>
      <c r="H446" s="72">
        <v>34750.351159999991</v>
      </c>
      <c r="I446" s="72">
        <v>6</v>
      </c>
      <c r="J446" s="72">
        <v>0.15</v>
      </c>
      <c r="K446" s="72">
        <v>0.43995000000000001</v>
      </c>
      <c r="L446" s="72">
        <v>1</v>
      </c>
      <c r="M446" s="31"/>
      <c r="N446" s="109">
        <f t="shared" si="120"/>
        <v>13.025621039053339</v>
      </c>
    </row>
    <row r="447" spans="1:14">
      <c r="A447" s="214"/>
      <c r="B447" s="198" t="s">
        <v>25</v>
      </c>
      <c r="C447" s="105">
        <v>0</v>
      </c>
      <c r="D447" s="105"/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14"/>
      <c r="B448" s="198" t="s">
        <v>26</v>
      </c>
      <c r="C448" s="105">
        <v>20.840657999999792</v>
      </c>
      <c r="D448" s="105">
        <v>113.79485799999986</v>
      </c>
      <c r="E448" s="91">
        <v>142.57433400000008</v>
      </c>
      <c r="F448" s="31">
        <f>(D448-E448)/E448*100</f>
        <v>-20.185593853098553</v>
      </c>
      <c r="G448" s="72">
        <v>3723</v>
      </c>
      <c r="H448" s="72">
        <v>2971809.0325000561</v>
      </c>
      <c r="I448" s="72">
        <v>4</v>
      </c>
      <c r="J448" s="72">
        <v>0.40989999999999999</v>
      </c>
      <c r="K448" s="72">
        <v>0.40989999999999999</v>
      </c>
      <c r="L448" s="72">
        <v>6.85</v>
      </c>
      <c r="M448" s="31">
        <f>(K448-L448)/L448*100</f>
        <v>-94.016058394160567</v>
      </c>
      <c r="N448" s="109">
        <f>D448/D526*100</f>
        <v>11.33757299213722</v>
      </c>
    </row>
    <row r="449" spans="1:14">
      <c r="A449" s="214"/>
      <c r="B449" s="198" t="s">
        <v>27</v>
      </c>
      <c r="C449" s="105">
        <v>0</v>
      </c>
      <c r="D449" s="105"/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14"/>
      <c r="B450" s="14" t="s">
        <v>28</v>
      </c>
      <c r="C450" s="105">
        <v>0</v>
      </c>
      <c r="D450" s="105"/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14"/>
      <c r="B451" s="14" t="s">
        <v>29</v>
      </c>
      <c r="C451" s="105">
        <v>0</v>
      </c>
      <c r="D451" s="105"/>
      <c r="E451" s="91">
        <v>0</v>
      </c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14"/>
      <c r="B452" s="14" t="s">
        <v>30</v>
      </c>
      <c r="C452" s="105">
        <v>0</v>
      </c>
      <c r="D452" s="105">
        <v>0</v>
      </c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16"/>
      <c r="B453" s="15" t="s">
        <v>31</v>
      </c>
      <c r="C453" s="16">
        <f t="shared" ref="C453:L453" si="121">C441+C443+C444+C445+C446+C447+C448+C449</f>
        <v>166.56421400000002</v>
      </c>
      <c r="D453" s="16">
        <f t="shared" si="121"/>
        <v>1189.255224</v>
      </c>
      <c r="E453" s="16">
        <f t="shared" si="121"/>
        <v>1222.7888500000001</v>
      </c>
      <c r="F453" s="16">
        <f>(D453-E453)/E453*100</f>
        <v>-2.7423889251198306</v>
      </c>
      <c r="G453" s="16">
        <f t="shared" si="121"/>
        <v>12052</v>
      </c>
      <c r="H453" s="16">
        <f t="shared" si="121"/>
        <v>4711081.8793370547</v>
      </c>
      <c r="I453" s="16">
        <f t="shared" si="121"/>
        <v>361</v>
      </c>
      <c r="J453" s="16">
        <f t="shared" si="121"/>
        <v>69.229900000000001</v>
      </c>
      <c r="K453" s="16">
        <f t="shared" si="121"/>
        <v>222.482505</v>
      </c>
      <c r="L453" s="16">
        <f t="shared" si="121"/>
        <v>330.25</v>
      </c>
      <c r="M453" s="16">
        <f t="shared" ref="M453:M455" si="122">(K453-L453)/L453*100</f>
        <v>-32.632095382286145</v>
      </c>
      <c r="N453" s="110">
        <f>D453/D531*100</f>
        <v>8.3236649452423066</v>
      </c>
    </row>
    <row r="454" spans="1:14" ht="14.25" thickTop="1">
      <c r="A454" s="214" t="s">
        <v>34</v>
      </c>
      <c r="B454" s="198" t="s">
        <v>19</v>
      </c>
      <c r="C454" s="32">
        <v>39.953684000000003</v>
      </c>
      <c r="D454" s="32">
        <v>218.56989999999999</v>
      </c>
      <c r="E454" s="32">
        <v>180.61963299999999</v>
      </c>
      <c r="F454" s="31">
        <f>(D454-E454)/E454*100</f>
        <v>21.011152757684982</v>
      </c>
      <c r="G454" s="122">
        <v>1425</v>
      </c>
      <c r="H454" s="122">
        <v>144450.51272999999</v>
      </c>
      <c r="I454" s="122">
        <v>39</v>
      </c>
      <c r="J454" s="122">
        <v>23.055240000000001</v>
      </c>
      <c r="K454" s="122">
        <v>103.37686100000001</v>
      </c>
      <c r="L454" s="122">
        <v>76.218900000000005</v>
      </c>
      <c r="M454" s="31">
        <f t="shared" si="122"/>
        <v>35.631531024457189</v>
      </c>
      <c r="N454" s="109">
        <f>D454/D519*100</f>
        <v>3.6754953694956587</v>
      </c>
    </row>
    <row r="455" spans="1:14">
      <c r="A455" s="214"/>
      <c r="B455" s="198" t="s">
        <v>20</v>
      </c>
      <c r="C455" s="31">
        <v>13.861344000000001</v>
      </c>
      <c r="D455" s="31">
        <v>78.665460999999993</v>
      </c>
      <c r="E455" s="31">
        <v>65.466346000000001</v>
      </c>
      <c r="F455" s="31">
        <f>(D455-E455)/E455*100</f>
        <v>20.161679712504483</v>
      </c>
      <c r="G455" s="122">
        <v>758</v>
      </c>
      <c r="H455" s="122">
        <v>15040</v>
      </c>
      <c r="I455" s="122">
        <v>17</v>
      </c>
      <c r="J455" s="122">
        <v>21.651150000000001</v>
      </c>
      <c r="K455" s="122">
        <v>53.702156000000002</v>
      </c>
      <c r="L455" s="122">
        <v>15.448</v>
      </c>
      <c r="M455" s="31">
        <f t="shared" si="122"/>
        <v>247.63177110305543</v>
      </c>
      <c r="N455" s="109">
        <f>D455/D520*100</f>
        <v>3.8073481159571072</v>
      </c>
    </row>
    <row r="456" spans="1:14">
      <c r="A456" s="214"/>
      <c r="B456" s="198" t="s">
        <v>21</v>
      </c>
      <c r="C456" s="31">
        <v>7.016629</v>
      </c>
      <c r="D456" s="31">
        <v>39.100813000000002</v>
      </c>
      <c r="E456" s="31">
        <v>10.169948</v>
      </c>
      <c r="F456" s="31">
        <f>(D456-E456)/E456*100</f>
        <v>284.47407007390797</v>
      </c>
      <c r="G456" s="122">
        <v>86</v>
      </c>
      <c r="H456" s="122">
        <v>30238.302100000001</v>
      </c>
      <c r="I456" s="122">
        <v>10</v>
      </c>
      <c r="J456" s="122">
        <v>5.8791200000000003</v>
      </c>
      <c r="K456" s="122">
        <v>11.136900000000001</v>
      </c>
      <c r="L456" s="122">
        <v>4.0542999999999996</v>
      </c>
      <c r="M456" s="31"/>
      <c r="N456" s="109">
        <f>D456/D521*100</f>
        <v>8.3532252925711337</v>
      </c>
    </row>
    <row r="457" spans="1:14">
      <c r="A457" s="214"/>
      <c r="B457" s="198" t="s">
        <v>22</v>
      </c>
      <c r="C457" s="31">
        <v>5.0298509999999998</v>
      </c>
      <c r="D457" s="31">
        <v>40.420431999999998</v>
      </c>
      <c r="E457" s="31">
        <v>40.973925999999999</v>
      </c>
      <c r="F457" s="31">
        <f>(D457-E457)/E457*100</f>
        <v>-1.3508444370207546</v>
      </c>
      <c r="G457" s="122">
        <v>2125</v>
      </c>
      <c r="H457" s="122">
        <v>98235.7</v>
      </c>
      <c r="I457" s="122">
        <v>214</v>
      </c>
      <c r="J457" s="122">
        <v>4.7624000000000004</v>
      </c>
      <c r="K457" s="122">
        <v>24.800699999999999</v>
      </c>
      <c r="L457" s="122">
        <v>29.8767</v>
      </c>
      <c r="M457" s="31">
        <f t="shared" ref="M457:M462" si="123">(K457-L457)/L457*100</f>
        <v>-16.989828193876836</v>
      </c>
      <c r="N457" s="109">
        <f>D457/D522*100</f>
        <v>8.0948958868429113</v>
      </c>
    </row>
    <row r="458" spans="1:14">
      <c r="A458" s="214"/>
      <c r="B458" s="198" t="s">
        <v>23</v>
      </c>
      <c r="C458" s="31">
        <v>0</v>
      </c>
      <c r="D458" s="31">
        <v>3.3019E-2</v>
      </c>
      <c r="E458" s="31">
        <v>9.4339999999999997E-3</v>
      </c>
      <c r="F458" s="31"/>
      <c r="G458" s="122">
        <v>4</v>
      </c>
      <c r="H458" s="122">
        <v>3.5</v>
      </c>
      <c r="I458" s="122">
        <v>0</v>
      </c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14"/>
      <c r="B459" s="198" t="s">
        <v>24</v>
      </c>
      <c r="C459" s="31">
        <v>11.760263</v>
      </c>
      <c r="D459" s="31">
        <v>55.013890000000004</v>
      </c>
      <c r="E459" s="31">
        <v>22.863199000000002</v>
      </c>
      <c r="F459" s="31">
        <f>(D459-E459)/E459*100</f>
        <v>140.62201444338564</v>
      </c>
      <c r="G459" s="122">
        <v>291</v>
      </c>
      <c r="H459" s="122">
        <v>78738.565600000002</v>
      </c>
      <c r="I459" s="122">
        <v>9</v>
      </c>
      <c r="J459" s="122">
        <v>1.1904600000000001</v>
      </c>
      <c r="K459" s="122">
        <v>13.091924000000001</v>
      </c>
      <c r="L459" s="122">
        <v>78.296999999999997</v>
      </c>
      <c r="M459" s="31">
        <f t="shared" si="123"/>
        <v>-83.279149903572289</v>
      </c>
      <c r="N459" s="109">
        <f>D459/D524*100</f>
        <v>12.433329909305463</v>
      </c>
    </row>
    <row r="460" spans="1:14">
      <c r="A460" s="214"/>
      <c r="B460" s="198" t="s">
        <v>25</v>
      </c>
      <c r="C460" s="33">
        <v>1.536</v>
      </c>
      <c r="D460" s="33">
        <v>412.72866599999998</v>
      </c>
      <c r="E460" s="33">
        <v>310.34880199999998</v>
      </c>
      <c r="F460" s="31">
        <f>(D460-E460)/E460*100</f>
        <v>32.988644821641685</v>
      </c>
      <c r="G460" s="124">
        <v>92</v>
      </c>
      <c r="H460" s="124">
        <v>69373.275999999998</v>
      </c>
      <c r="I460" s="124">
        <v>40</v>
      </c>
      <c r="J460" s="124">
        <v>42.674100000000003</v>
      </c>
      <c r="K460" s="124">
        <v>297.96199999999999</v>
      </c>
      <c r="L460" s="124">
        <v>200.39500000000001</v>
      </c>
      <c r="M460" s="31">
        <f t="shared" si="123"/>
        <v>48.687342498565322</v>
      </c>
      <c r="N460" s="109">
        <f>D460/D525*100</f>
        <v>7.0676252723427337</v>
      </c>
    </row>
    <row r="461" spans="1:14">
      <c r="A461" s="214"/>
      <c r="B461" s="198" t="s">
        <v>26</v>
      </c>
      <c r="C461" s="31">
        <v>3.528295</v>
      </c>
      <c r="D461" s="31">
        <v>37.325029999999998</v>
      </c>
      <c r="E461" s="31">
        <v>49.688160000000003</v>
      </c>
      <c r="F461" s="31">
        <f>(D461-E461)/E461*100</f>
        <v>-24.881440568537865</v>
      </c>
      <c r="G461" s="122">
        <v>1557</v>
      </c>
      <c r="H461" s="122">
        <v>65915.3</v>
      </c>
      <c r="I461" s="122">
        <v>7</v>
      </c>
      <c r="J461" s="122">
        <v>0.55693099999999995</v>
      </c>
      <c r="K461" s="122">
        <v>25.468741000000001</v>
      </c>
      <c r="L461" s="122">
        <v>30.107399999999998</v>
      </c>
      <c r="M461" s="31">
        <f t="shared" si="123"/>
        <v>-15.407039465380596</v>
      </c>
      <c r="N461" s="109">
        <f>D461/D526*100</f>
        <v>3.7187554824200575</v>
      </c>
    </row>
    <row r="462" spans="1:14">
      <c r="A462" s="214"/>
      <c r="B462" s="198" t="s">
        <v>27</v>
      </c>
      <c r="C462" s="34">
        <v>0</v>
      </c>
      <c r="D462" s="34">
        <v>0</v>
      </c>
      <c r="E462" s="34">
        <v>0.24899199999999999</v>
      </c>
      <c r="F462" s="31">
        <f>(D462-E462)/E462*100</f>
        <v>-100</v>
      </c>
      <c r="G462" s="122" t="s">
        <v>137</v>
      </c>
      <c r="H462" s="122">
        <v>0</v>
      </c>
      <c r="I462" s="122" t="s">
        <v>137</v>
      </c>
      <c r="J462" s="122">
        <v>0</v>
      </c>
      <c r="K462" s="123">
        <v>0</v>
      </c>
      <c r="L462" s="122">
        <v>0</v>
      </c>
      <c r="M462" s="31" t="e">
        <f t="shared" si="123"/>
        <v>#DIV/0!</v>
      </c>
      <c r="N462" s="109">
        <f>D462/D527*100</f>
        <v>0</v>
      </c>
    </row>
    <row r="463" spans="1:14">
      <c r="A463" s="214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 t="s">
        <v>137</v>
      </c>
      <c r="H463" s="123">
        <v>0</v>
      </c>
      <c r="I463" s="123" t="s">
        <v>137</v>
      </c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14"/>
      <c r="B464" s="14" t="s">
        <v>29</v>
      </c>
      <c r="C464" s="34">
        <v>0</v>
      </c>
      <c r="D464" s="34">
        <v>0</v>
      </c>
      <c r="E464" s="34">
        <v>0</v>
      </c>
      <c r="F464" s="31"/>
      <c r="G464" s="123" t="s">
        <v>137</v>
      </c>
      <c r="H464" s="123">
        <v>0</v>
      </c>
      <c r="I464" s="123" t="s">
        <v>137</v>
      </c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14"/>
      <c r="B465" s="14" t="s">
        <v>30</v>
      </c>
      <c r="C465" s="34">
        <v>0</v>
      </c>
      <c r="D465" s="34">
        <v>0</v>
      </c>
      <c r="E465" s="34">
        <v>0.24899199999999999</v>
      </c>
      <c r="F465" s="31"/>
      <c r="G465" s="123" t="s">
        <v>137</v>
      </c>
      <c r="H465" s="123">
        <v>0</v>
      </c>
      <c r="I465" s="123" t="s">
        <v>137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16"/>
      <c r="B466" s="15" t="s">
        <v>31</v>
      </c>
      <c r="C466" s="16">
        <f t="shared" ref="C466:L466" si="124">C454+C456+C457+C458+C459+C460+C461+C462</f>
        <v>68.824722000000008</v>
      </c>
      <c r="D466" s="16">
        <f t="shared" si="124"/>
        <v>803.19174999999996</v>
      </c>
      <c r="E466" s="16">
        <f t="shared" si="124"/>
        <v>614.92209400000013</v>
      </c>
      <c r="F466" s="16">
        <f>(D466-E466)/E466*100</f>
        <v>30.616830625701958</v>
      </c>
      <c r="G466" s="16">
        <f t="shared" si="124"/>
        <v>5580</v>
      </c>
      <c r="H466" s="16">
        <f t="shared" si="124"/>
        <v>486955.15642999997</v>
      </c>
      <c r="I466" s="16">
        <f t="shared" si="124"/>
        <v>319</v>
      </c>
      <c r="J466" s="16">
        <f t="shared" si="124"/>
        <v>78.118251000000015</v>
      </c>
      <c r="K466" s="16">
        <f t="shared" si="124"/>
        <v>475.83712600000001</v>
      </c>
      <c r="L466" s="16">
        <f t="shared" si="124"/>
        <v>418.94929999999999</v>
      </c>
      <c r="M466" s="16">
        <f>(K466-L466)/L466*100</f>
        <v>13.578689831920002</v>
      </c>
      <c r="N466" s="110">
        <f>D466/D531*100</f>
        <v>5.6215847354418029</v>
      </c>
    </row>
    <row r="467" spans="1:14" ht="14.25" thickTop="1">
      <c r="A467" s="214" t="s">
        <v>36</v>
      </c>
      <c r="B467" s="198" t="s">
        <v>19</v>
      </c>
      <c r="C467" s="32">
        <v>30.424484</v>
      </c>
      <c r="D467" s="32">
        <v>224.553864</v>
      </c>
      <c r="E467" s="32">
        <v>160.93622099999999</v>
      </c>
      <c r="F467" s="34">
        <f>(D467-E467)/E467*100</f>
        <v>39.529723392722147</v>
      </c>
      <c r="G467" s="31">
        <v>1840</v>
      </c>
      <c r="H467" s="31">
        <v>165680.78745</v>
      </c>
      <c r="I467" s="33">
        <v>166</v>
      </c>
      <c r="J467" s="31">
        <v>35.708979999999997</v>
      </c>
      <c r="K467" s="31">
        <v>162.36161000000001</v>
      </c>
      <c r="L467" s="31">
        <v>99.419433999999995</v>
      </c>
      <c r="M467" s="31">
        <f>(K467-L467)/L467*100</f>
        <v>63.309730771551187</v>
      </c>
      <c r="N467" s="109">
        <f>D467/D519*100</f>
        <v>3.7761223633005185</v>
      </c>
    </row>
    <row r="468" spans="1:14">
      <c r="A468" s="214"/>
      <c r="B468" s="198" t="s">
        <v>20</v>
      </c>
      <c r="C468" s="31">
        <v>14.066271</v>
      </c>
      <c r="D468" s="31">
        <v>98.727891999999997</v>
      </c>
      <c r="E468" s="31">
        <v>69.690835000000007</v>
      </c>
      <c r="F468" s="31">
        <f>(D468-E468)/E468*100</f>
        <v>41.665531773295569</v>
      </c>
      <c r="G468" s="31">
        <v>1063</v>
      </c>
      <c r="H468" s="31">
        <v>21260</v>
      </c>
      <c r="I468" s="33">
        <v>97</v>
      </c>
      <c r="J468" s="31">
        <v>24.046723</v>
      </c>
      <c r="K468" s="31">
        <v>84.040201999999994</v>
      </c>
      <c r="L468" s="31">
        <v>12.803053</v>
      </c>
      <c r="M468" s="34">
        <f>(K468-L468)/L468*100</f>
        <v>556.40751467638211</v>
      </c>
      <c r="N468" s="109">
        <f>D468/D520*100</f>
        <v>4.7783544241686542</v>
      </c>
    </row>
    <row r="469" spans="1:14">
      <c r="A469" s="214"/>
      <c r="B469" s="198" t="s">
        <v>21</v>
      </c>
      <c r="C469" s="31">
        <v>0</v>
      </c>
      <c r="D469" s="31">
        <v>5.2735999999999998E-2</v>
      </c>
      <c r="E469" s="31">
        <v>1.6056600000000001</v>
      </c>
      <c r="F469" s="31"/>
      <c r="G469" s="31">
        <v>2</v>
      </c>
      <c r="H469" s="31">
        <v>32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14"/>
      <c r="B470" s="198" t="s">
        <v>22</v>
      </c>
      <c r="C470" s="31">
        <v>0.60804999999999998</v>
      </c>
      <c r="D470" s="31">
        <v>1.9931909999999999</v>
      </c>
      <c r="E470" s="31">
        <v>1.5656509999999999</v>
      </c>
      <c r="F470" s="31">
        <f>(D470-E470)/E470*100</f>
        <v>27.307490622111828</v>
      </c>
      <c r="G470" s="31">
        <v>293</v>
      </c>
      <c r="H470" s="31">
        <v>15012.48</v>
      </c>
      <c r="I470" s="33">
        <v>1</v>
      </c>
      <c r="J470" s="31">
        <v>0</v>
      </c>
      <c r="K470" s="31">
        <v>0</v>
      </c>
      <c r="L470" s="31">
        <v>0</v>
      </c>
      <c r="M470" s="34" t="e">
        <f t="shared" ref="M470:M475" si="125">(K470-L470)/L470*100</f>
        <v>#DIV/0!</v>
      </c>
      <c r="N470" s="109">
        <f>D470/D522*100</f>
        <v>0.39917123170757579</v>
      </c>
    </row>
    <row r="471" spans="1:14">
      <c r="A471" s="214"/>
      <c r="B471" s="198" t="s">
        <v>23</v>
      </c>
      <c r="C471" s="31">
        <v>9.4339999999999997E-3</v>
      </c>
      <c r="D471" s="31">
        <v>0.435199</v>
      </c>
      <c r="E471" s="31">
        <v>0.57264400000000004</v>
      </c>
      <c r="F471" s="31"/>
      <c r="G471" s="31">
        <v>14</v>
      </c>
      <c r="H471" s="31">
        <v>3048.6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7.5227970487473854</v>
      </c>
    </row>
    <row r="472" spans="1:14">
      <c r="A472" s="214"/>
      <c r="B472" s="198" t="s">
        <v>24</v>
      </c>
      <c r="C472" s="31">
        <v>0</v>
      </c>
      <c r="D472" s="31">
        <v>0.62188500000000002</v>
      </c>
      <c r="E472" s="31">
        <v>0.17207700000000001</v>
      </c>
      <c r="F472" s="31">
        <f>(D472-E472)/E472*100</f>
        <v>261.39925730922783</v>
      </c>
      <c r="G472" s="31">
        <v>10</v>
      </c>
      <c r="H472" s="31">
        <v>1639.2624000000001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0.14054816648392665</v>
      </c>
    </row>
    <row r="473" spans="1:14">
      <c r="A473" s="214"/>
      <c r="B473" s="198" t="s">
        <v>25</v>
      </c>
      <c r="C473" s="33">
        <v>0</v>
      </c>
      <c r="D473" s="33">
        <v>1.0806659999999999</v>
      </c>
      <c r="E473" s="31">
        <v>4.47</v>
      </c>
      <c r="F473" s="31"/>
      <c r="G473" s="33">
        <v>1</v>
      </c>
      <c r="H473" s="33">
        <v>400.24669999999998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14"/>
      <c r="B474" s="198" t="s">
        <v>26</v>
      </c>
      <c r="C474" s="31">
        <v>6.9578300000000004</v>
      </c>
      <c r="D474" s="31">
        <v>30.844667999999999</v>
      </c>
      <c r="E474" s="31">
        <v>21.833216</v>
      </c>
      <c r="F474" s="31">
        <f>(D474-E474)/E474*100</f>
        <v>41.27404776282156</v>
      </c>
      <c r="G474" s="31">
        <v>923</v>
      </c>
      <c r="H474" s="31">
        <v>390845.802616</v>
      </c>
      <c r="I474" s="33">
        <v>3379</v>
      </c>
      <c r="J474" s="31">
        <v>4.6945610000000002</v>
      </c>
      <c r="K474" s="31">
        <v>8.8531549999999992</v>
      </c>
      <c r="L474" s="31">
        <v>4.4930760000000003</v>
      </c>
      <c r="M474" s="34">
        <f t="shared" si="125"/>
        <v>97.039956590985739</v>
      </c>
      <c r="N474" s="109">
        <f>D474/D526*100</f>
        <v>3.0731061228464256</v>
      </c>
    </row>
    <row r="475" spans="1:14">
      <c r="A475" s="214"/>
      <c r="B475" s="198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5"/>
        <v>#DIV/0!</v>
      </c>
      <c r="N475" s="109">
        <f>D475/D527*100</f>
        <v>0</v>
      </c>
    </row>
    <row r="476" spans="1:14">
      <c r="A476" s="214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14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>
        <f>D477/D529*100</f>
        <v>0</v>
      </c>
    </row>
    <row r="478" spans="1:14">
      <c r="A478" s="214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16"/>
      <c r="B479" s="15" t="s">
        <v>31</v>
      </c>
      <c r="C479" s="16">
        <f t="shared" ref="C479:L479" si="126">C467+C469+C470+C471+C472+C473+C474+C475</f>
        <v>37.999797999999998</v>
      </c>
      <c r="D479" s="16">
        <f t="shared" si="126"/>
        <v>259.58220900000003</v>
      </c>
      <c r="E479" s="16">
        <f t="shared" si="126"/>
        <v>191.15546899999998</v>
      </c>
      <c r="F479" s="16">
        <f t="shared" ref="F479:F485" si="127">(D479-E479)/E479*100</f>
        <v>35.796381007545257</v>
      </c>
      <c r="G479" s="16">
        <f t="shared" si="126"/>
        <v>3083</v>
      </c>
      <c r="H479" s="16">
        <f t="shared" si="126"/>
        <v>576659.17916599999</v>
      </c>
      <c r="I479" s="16">
        <f t="shared" si="126"/>
        <v>3546</v>
      </c>
      <c r="J479" s="16">
        <f t="shared" si="126"/>
        <v>40.403540999999997</v>
      </c>
      <c r="K479" s="16">
        <f t="shared" si="126"/>
        <v>171.214765</v>
      </c>
      <c r="L479" s="16">
        <f t="shared" si="126"/>
        <v>103.91251</v>
      </c>
      <c r="M479" s="16">
        <f>(K479-L479)/L479*100</f>
        <v>64.768192973107858</v>
      </c>
      <c r="N479" s="110">
        <f>D479/D531*100</f>
        <v>1.8168306431268302</v>
      </c>
    </row>
    <row r="480" spans="1:14" ht="14.25" thickTop="1">
      <c r="A480" s="217" t="s">
        <v>40</v>
      </c>
      <c r="B480" s="18" t="s">
        <v>19</v>
      </c>
      <c r="C480" s="34">
        <v>67.336124999999996</v>
      </c>
      <c r="D480" s="34">
        <v>469.66933699999998</v>
      </c>
      <c r="E480" s="34">
        <v>527.07099699999992</v>
      </c>
      <c r="F480" s="117">
        <f t="shared" si="127"/>
        <v>-10.890688413272709</v>
      </c>
      <c r="G480" s="34">
        <v>4010</v>
      </c>
      <c r="H480" s="34">
        <v>449217.15732399997</v>
      </c>
      <c r="I480" s="34">
        <v>409</v>
      </c>
      <c r="J480" s="34">
        <v>20.12</v>
      </c>
      <c r="K480" s="34">
        <v>293.61</v>
      </c>
      <c r="L480" s="31">
        <v>231.66</v>
      </c>
      <c r="M480" s="34">
        <f>(K480-L480)/L480*100</f>
        <v>26.74177674177675</v>
      </c>
      <c r="N480" s="112">
        <f t="shared" ref="N480:N488" si="128">D480/D519*100</f>
        <v>7.8980109948240633</v>
      </c>
    </row>
    <row r="481" spans="1:14">
      <c r="A481" s="214"/>
      <c r="B481" s="198" t="s">
        <v>20</v>
      </c>
      <c r="C481" s="34">
        <v>24.122375000000002</v>
      </c>
      <c r="D481" s="34">
        <v>161.573125</v>
      </c>
      <c r="E481" s="34">
        <v>195.70283799999999</v>
      </c>
      <c r="F481" s="31">
        <f t="shared" si="127"/>
        <v>-17.439559563259877</v>
      </c>
      <c r="G481" s="34">
        <v>2059</v>
      </c>
      <c r="H481" s="34">
        <v>41180</v>
      </c>
      <c r="I481" s="34">
        <v>217</v>
      </c>
      <c r="J481" s="34">
        <v>16.64</v>
      </c>
      <c r="K481" s="34">
        <v>129.53</v>
      </c>
      <c r="L481" s="31">
        <v>91.95</v>
      </c>
      <c r="M481" s="34">
        <f>(K481-L481)/L481*100</f>
        <v>40.870038064165307</v>
      </c>
      <c r="N481" s="109">
        <f t="shared" si="128"/>
        <v>7.8200156108924626</v>
      </c>
    </row>
    <row r="482" spans="1:14">
      <c r="A482" s="214"/>
      <c r="B482" s="198" t="s">
        <v>21</v>
      </c>
      <c r="C482" s="34">
        <v>5.1887000000000003E-2</v>
      </c>
      <c r="D482" s="34">
        <v>3.9970209999999997</v>
      </c>
      <c r="E482" s="34">
        <v>31.091982000000002</v>
      </c>
      <c r="F482" s="31">
        <f t="shared" si="127"/>
        <v>-87.144528129470814</v>
      </c>
      <c r="G482" s="34">
        <v>11</v>
      </c>
      <c r="H482" s="34">
        <v>2684.9784010000003</v>
      </c>
      <c r="I482" s="34"/>
      <c r="J482" s="34"/>
      <c r="K482" s="34"/>
      <c r="L482" s="31"/>
      <c r="M482" s="34"/>
      <c r="N482" s="109">
        <f t="shared" si="128"/>
        <v>0.85389572109761414</v>
      </c>
    </row>
    <row r="483" spans="1:14">
      <c r="A483" s="214"/>
      <c r="B483" s="198" t="s">
        <v>22</v>
      </c>
      <c r="C483" s="34">
        <v>5.5993849999999998</v>
      </c>
      <c r="D483" s="34">
        <v>152.04843600000001</v>
      </c>
      <c r="E483" s="34">
        <v>157.66514799999999</v>
      </c>
      <c r="F483" s="31">
        <f t="shared" si="127"/>
        <v>-3.5624309311528881</v>
      </c>
      <c r="G483" s="34">
        <v>3842</v>
      </c>
      <c r="H483" s="34">
        <v>217878.62</v>
      </c>
      <c r="I483" s="34">
        <v>216</v>
      </c>
      <c r="J483" s="34">
        <v>3.08</v>
      </c>
      <c r="K483" s="34">
        <v>28.08</v>
      </c>
      <c r="L483" s="31">
        <v>27.67</v>
      </c>
      <c r="M483" s="34">
        <f>(K483-L483)/L483*100</f>
        <v>1.4817491868449459</v>
      </c>
      <c r="N483" s="109">
        <f t="shared" si="128"/>
        <v>30.45034895167122</v>
      </c>
    </row>
    <row r="484" spans="1:14">
      <c r="A484" s="214"/>
      <c r="B484" s="198" t="s">
        <v>23</v>
      </c>
      <c r="C484" s="34">
        <v>0</v>
      </c>
      <c r="D484" s="34">
        <v>1.5094E-2</v>
      </c>
      <c r="E484" s="34">
        <v>0.28301999999999999</v>
      </c>
      <c r="F484" s="31">
        <f t="shared" si="127"/>
        <v>-94.666807999434667</v>
      </c>
      <c r="G484" s="34">
        <v>1</v>
      </c>
      <c r="H484" s="34">
        <v>1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28"/>
        <v>0.26091305047528385</v>
      </c>
    </row>
    <row r="485" spans="1:14">
      <c r="A485" s="214"/>
      <c r="B485" s="198" t="s">
        <v>24</v>
      </c>
      <c r="C485" s="34">
        <v>4.9839519999999995</v>
      </c>
      <c r="D485" s="34">
        <v>32.322248999999999</v>
      </c>
      <c r="E485" s="34">
        <v>28.656608000000002</v>
      </c>
      <c r="F485" s="31">
        <f t="shared" si="127"/>
        <v>12.791608134500764</v>
      </c>
      <c r="G485" s="34">
        <v>37</v>
      </c>
      <c r="H485" s="34">
        <v>13373.32</v>
      </c>
      <c r="I485" s="34">
        <v>11</v>
      </c>
      <c r="J485" s="34">
        <v>0.81</v>
      </c>
      <c r="K485" s="34">
        <v>8.6999999999999993</v>
      </c>
      <c r="L485" s="31">
        <v>23.17</v>
      </c>
      <c r="M485" s="34">
        <f>(K485-L485)/L485*100</f>
        <v>-62.451445835131651</v>
      </c>
      <c r="N485" s="109">
        <f t="shared" si="128"/>
        <v>7.3049403564757656</v>
      </c>
    </row>
    <row r="486" spans="1:14">
      <c r="A486" s="214"/>
      <c r="B486" s="198" t="s">
        <v>25</v>
      </c>
      <c r="C486" s="34">
        <v>2.5920000000000001</v>
      </c>
      <c r="D486" s="34">
        <v>42.536999999999999</v>
      </c>
      <c r="E486" s="34">
        <v>29.754753999999998</v>
      </c>
      <c r="F486" s="31"/>
      <c r="G486" s="34">
        <v>21</v>
      </c>
      <c r="H486" s="34">
        <v>1111.44</v>
      </c>
      <c r="I486" s="34"/>
      <c r="J486" s="34"/>
      <c r="K486" s="34"/>
      <c r="L486" s="31">
        <v>116.09</v>
      </c>
      <c r="M486" s="34"/>
      <c r="N486" s="109">
        <f t="shared" si="128"/>
        <v>0.72840973010981236</v>
      </c>
    </row>
    <row r="487" spans="1:14">
      <c r="A487" s="214"/>
      <c r="B487" s="198" t="s">
        <v>26</v>
      </c>
      <c r="C487" s="34">
        <v>8.4101979999999994</v>
      </c>
      <c r="D487" s="34">
        <v>109.73576499999999</v>
      </c>
      <c r="E487" s="34">
        <v>107.84548500000001</v>
      </c>
      <c r="F487" s="31">
        <f>(D487-E487)/E487*100</f>
        <v>1.752766933172933</v>
      </c>
      <c r="G487" s="34">
        <v>3032</v>
      </c>
      <c r="H487" s="34">
        <v>418701.2</v>
      </c>
      <c r="I487" s="34">
        <v>73</v>
      </c>
      <c r="J487" s="34">
        <v>1.61</v>
      </c>
      <c r="K487" s="34">
        <v>199.9</v>
      </c>
      <c r="L487" s="31">
        <v>13.12</v>
      </c>
      <c r="M487" s="34">
        <f>(K487-L487)/L487*100</f>
        <v>1423.6280487804879</v>
      </c>
      <c r="N487" s="109">
        <f t="shared" si="128"/>
        <v>10.933158733196171</v>
      </c>
    </row>
    <row r="488" spans="1:14">
      <c r="A488" s="214"/>
      <c r="B488" s="198" t="s">
        <v>27</v>
      </c>
      <c r="C488" s="34">
        <v>0.175092</v>
      </c>
      <c r="D488" s="34">
        <v>0.175092</v>
      </c>
      <c r="E488" s="34">
        <v>9.5563999999999996E-2</v>
      </c>
      <c r="F488" s="31">
        <f>(D488-E488)/E488*100</f>
        <v>83.219622451969371</v>
      </c>
      <c r="G488" s="34">
        <v>2</v>
      </c>
      <c r="H488" s="34">
        <v>272</v>
      </c>
      <c r="I488" s="31"/>
      <c r="J488" s="31"/>
      <c r="K488" s="31"/>
      <c r="L488" s="31"/>
      <c r="M488" s="31"/>
      <c r="N488" s="109">
        <f t="shared" si="128"/>
        <v>0.21385258412900468</v>
      </c>
    </row>
    <row r="489" spans="1:14">
      <c r="A489" s="214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14"/>
      <c r="B490" s="14" t="s">
        <v>29</v>
      </c>
      <c r="C490" s="34">
        <v>0</v>
      </c>
      <c r="D490" s="34">
        <v>0</v>
      </c>
      <c r="E490" s="34">
        <v>0</v>
      </c>
      <c r="F490" s="31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9">
        <f>D490/D529*100</f>
        <v>0</v>
      </c>
    </row>
    <row r="491" spans="1:14">
      <c r="A491" s="214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9"/>
    </row>
    <row r="492" spans="1:14" ht="14.25" thickBot="1">
      <c r="A492" s="216"/>
      <c r="B492" s="15" t="s">
        <v>31</v>
      </c>
      <c r="C492" s="16">
        <f t="shared" ref="C492:L492" si="129">C480+C482+C483+C484+C485+C486+C487+C488</f>
        <v>89.148638999999989</v>
      </c>
      <c r="D492" s="16">
        <f t="shared" si="129"/>
        <v>810.4999939999999</v>
      </c>
      <c r="E492" s="16">
        <f t="shared" si="129"/>
        <v>882.46355800000003</v>
      </c>
      <c r="F492" s="16">
        <f>(D492-E492)/E492*100</f>
        <v>-8.1548482481358313</v>
      </c>
      <c r="G492" s="16">
        <f t="shared" si="129"/>
        <v>10956</v>
      </c>
      <c r="H492" s="16">
        <f t="shared" si="129"/>
        <v>1103239.7157249998</v>
      </c>
      <c r="I492" s="16">
        <f t="shared" si="129"/>
        <v>709</v>
      </c>
      <c r="J492" s="16">
        <f t="shared" si="129"/>
        <v>25.62</v>
      </c>
      <c r="K492" s="16">
        <f t="shared" si="129"/>
        <v>530.29</v>
      </c>
      <c r="L492" s="16">
        <f t="shared" si="129"/>
        <v>411.71000000000004</v>
      </c>
      <c r="M492" s="16">
        <f>(K492-L492)/L492*100</f>
        <v>28.801826528381607</v>
      </c>
      <c r="N492" s="110">
        <f>D492/D531*100</f>
        <v>5.6727355508146999</v>
      </c>
    </row>
    <row r="493" spans="1:14" ht="14.25" thickTop="1">
      <c r="A493" s="206" t="s">
        <v>67</v>
      </c>
      <c r="B493" s="18" t="s">
        <v>19</v>
      </c>
      <c r="C493" s="32">
        <v>49.657218999999969</v>
      </c>
      <c r="D493" s="32">
        <v>279.77918899999997</v>
      </c>
      <c r="E493" s="32">
        <v>302.72335900000002</v>
      </c>
      <c r="F493" s="117">
        <f>(D493-E493)/E493*100</f>
        <v>-7.5792532415709752</v>
      </c>
      <c r="G493" s="31">
        <v>2474</v>
      </c>
      <c r="H493" s="31">
        <v>264205.38456799998</v>
      </c>
      <c r="I493" s="31">
        <v>317</v>
      </c>
      <c r="J493" s="31">
        <v>11.927799999999991</v>
      </c>
      <c r="K493" s="31">
        <v>194.92155299999999</v>
      </c>
      <c r="L493" s="31">
        <v>26.659147999999998</v>
      </c>
      <c r="M493" s="32">
        <f>(K493-L493)/L493*100</f>
        <v>631.16197486881424</v>
      </c>
      <c r="N493" s="114">
        <f>D493/D519*100</f>
        <v>4.7047974750903521</v>
      </c>
    </row>
    <row r="494" spans="1:14">
      <c r="A494" s="206"/>
      <c r="B494" s="198" t="s">
        <v>20</v>
      </c>
      <c r="C494" s="32">
        <v>20.896730999999988</v>
      </c>
      <c r="D494" s="32">
        <v>114.225889</v>
      </c>
      <c r="E494" s="32">
        <v>122.42715</v>
      </c>
      <c r="F494" s="31">
        <f>(D494-E494)/E494*100</f>
        <v>-6.6988907280778829</v>
      </c>
      <c r="G494" s="31">
        <v>1368</v>
      </c>
      <c r="H494" s="31">
        <v>27360</v>
      </c>
      <c r="I494" s="31">
        <v>151</v>
      </c>
      <c r="J494" s="31">
        <v>3.5182999999999964</v>
      </c>
      <c r="K494" s="31">
        <v>45.970483999999999</v>
      </c>
      <c r="L494" s="31">
        <v>12.6997</v>
      </c>
      <c r="M494" s="34">
        <f>(K494-L494)/L494*100</f>
        <v>261.98086568974071</v>
      </c>
      <c r="N494" s="114">
        <f>D494/D520*100</f>
        <v>5.5284456195798004</v>
      </c>
    </row>
    <row r="495" spans="1:14">
      <c r="A495" s="206"/>
      <c r="B495" s="198" t="s">
        <v>21</v>
      </c>
      <c r="C495" s="32">
        <v>1.8868000000000329E-2</v>
      </c>
      <c r="D495" s="32">
        <v>2.3194210000000002</v>
      </c>
      <c r="E495" s="32">
        <v>21.257864999999999</v>
      </c>
      <c r="F495" s="31">
        <f>(D495-E495)/E495*100</f>
        <v>-89.08911595778784</v>
      </c>
      <c r="G495" s="31">
        <v>15</v>
      </c>
      <c r="H495" s="31">
        <v>2975.3043389999998</v>
      </c>
      <c r="I495" s="31">
        <v>0</v>
      </c>
      <c r="J495" s="31">
        <v>0</v>
      </c>
      <c r="K495" s="31">
        <v>0</v>
      </c>
      <c r="L495" s="31">
        <v>21.3109</v>
      </c>
      <c r="M495" s="31"/>
      <c r="N495" s="114">
        <f>D495/D521*100</f>
        <v>0.49550494413813423</v>
      </c>
    </row>
    <row r="496" spans="1:14">
      <c r="A496" s="206"/>
      <c r="B496" s="198" t="s">
        <v>22</v>
      </c>
      <c r="C496" s="32">
        <v>0.65131799999999984</v>
      </c>
      <c r="D496" s="32">
        <v>21.445360999999998</v>
      </c>
      <c r="E496" s="32">
        <v>33.541497</v>
      </c>
      <c r="F496" s="31">
        <f>(D496-E496)/E496*100</f>
        <v>-36.063196583026695</v>
      </c>
      <c r="G496" s="31">
        <v>247</v>
      </c>
      <c r="H496" s="31">
        <v>195363.68640000001</v>
      </c>
      <c r="I496" s="31">
        <v>91</v>
      </c>
      <c r="J496" s="31">
        <v>0.66199999999999903</v>
      </c>
      <c r="K496" s="31">
        <v>23.102488999999998</v>
      </c>
      <c r="L496" s="31">
        <v>1.7334000000000001</v>
      </c>
      <c r="M496" s="31"/>
      <c r="N496" s="114">
        <f>D496/D522*100</f>
        <v>4.2948072536869812</v>
      </c>
    </row>
    <row r="497" spans="1:14">
      <c r="A497" s="206"/>
      <c r="B497" s="198" t="s">
        <v>23</v>
      </c>
      <c r="C497" s="32">
        <v>0</v>
      </c>
      <c r="D497" s="32">
        <v>0</v>
      </c>
      <c r="E497" s="32">
        <v>0</v>
      </c>
      <c r="F497" s="31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06"/>
      <c r="B498" s="198" t="s">
        <v>24</v>
      </c>
      <c r="C498" s="32">
        <v>0.70754800000000007</v>
      </c>
      <c r="D498" s="32">
        <v>6.3321719999999999</v>
      </c>
      <c r="E498" s="32">
        <v>0.49943500000000002</v>
      </c>
      <c r="F498" s="31">
        <f>(D498-E498)/E498*100</f>
        <v>1167.8670898114869</v>
      </c>
      <c r="G498" s="31">
        <v>28</v>
      </c>
      <c r="H498" s="31">
        <v>3145.8031099999998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1.4310928298011025</v>
      </c>
    </row>
    <row r="499" spans="1:14">
      <c r="A499" s="206"/>
      <c r="B499" s="198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06"/>
      <c r="B500" s="198" t="s">
        <v>26</v>
      </c>
      <c r="C500" s="32">
        <v>13.095769000000004</v>
      </c>
      <c r="D500" s="32">
        <v>69.471461000000005</v>
      </c>
      <c r="E500" s="32">
        <v>89.733176999999998</v>
      </c>
      <c r="F500" s="31">
        <f>(D500-E500)/E500*100</f>
        <v>-22.579960586929843</v>
      </c>
      <c r="G500" s="31">
        <v>1001</v>
      </c>
      <c r="H500" s="31">
        <v>612620.63080000004</v>
      </c>
      <c r="I500" s="31">
        <v>34</v>
      </c>
      <c r="J500" s="31">
        <v>1.8075680000000034</v>
      </c>
      <c r="K500" s="31">
        <v>42.534626000000003</v>
      </c>
      <c r="L500" s="31">
        <v>11.344931000000001</v>
      </c>
      <c r="M500" s="31"/>
      <c r="N500" s="114">
        <f>D500/D526*100</f>
        <v>6.9215584412251312</v>
      </c>
    </row>
    <row r="501" spans="1:14">
      <c r="A501" s="206"/>
      <c r="B501" s="198" t="s">
        <v>27</v>
      </c>
      <c r="C501" s="32">
        <v>0</v>
      </c>
      <c r="D501" s="32">
        <v>0</v>
      </c>
      <c r="E501" s="32">
        <v>0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06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06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06"/>
      <c r="B504" s="14" t="s">
        <v>30</v>
      </c>
      <c r="C504" s="32">
        <v>0</v>
      </c>
      <c r="D504" s="32">
        <v>0</v>
      </c>
      <c r="E504" s="32">
        <v>0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16"/>
      <c r="B505" s="15" t="s">
        <v>31</v>
      </c>
      <c r="C505" s="16">
        <f>C493+C495+C496+C497+C498+C499+C500+C501</f>
        <v>64.130721999999977</v>
      </c>
      <c r="D505" s="16">
        <f>D493+D495+D496+D497+D498+D499+D500+D501</f>
        <v>379.34760399999993</v>
      </c>
      <c r="E505" s="16">
        <f>E493+E495+E496+E497+E498+E499+E500+E501</f>
        <v>447.75533300000001</v>
      </c>
      <c r="F505" s="16">
        <f>(D505-E505)/E505*100</f>
        <v>-15.277926125784431</v>
      </c>
      <c r="G505" s="16">
        <f t="shared" ref="G505:L505" si="130">G493+G495+G496+G497+G498+G499+G500+G501</f>
        <v>3765</v>
      </c>
      <c r="H505" s="16">
        <f t="shared" si="130"/>
        <v>1078310.8092169999</v>
      </c>
      <c r="I505" s="16">
        <f t="shared" si="130"/>
        <v>442</v>
      </c>
      <c r="J505" s="16">
        <f t="shared" si="130"/>
        <v>14.397367999999993</v>
      </c>
      <c r="K505" s="16">
        <f t="shared" si="130"/>
        <v>260.55866800000001</v>
      </c>
      <c r="L505" s="16">
        <f t="shared" si="130"/>
        <v>61.048379000000004</v>
      </c>
      <c r="M505" s="16">
        <f>(K505-L505)/L505*100</f>
        <v>326.80685755800329</v>
      </c>
      <c r="N505" s="110">
        <f>D505/D531*100</f>
        <v>2.6550754537416772</v>
      </c>
    </row>
    <row r="506" spans="1:14" ht="14.25" thickTop="1">
      <c r="A506" s="214" t="s">
        <v>43</v>
      </c>
      <c r="B506" s="200" t="s">
        <v>19</v>
      </c>
      <c r="C506" s="94">
        <v>7.0000000000000007E-2</v>
      </c>
      <c r="D506" s="94">
        <v>0.28000000000000003</v>
      </c>
      <c r="E506" s="94">
        <v>5.37</v>
      </c>
      <c r="F506" s="117">
        <f>(D506-E506)/E506*100</f>
        <v>-94.785847299813781</v>
      </c>
      <c r="G506" s="95">
        <v>4</v>
      </c>
      <c r="H506" s="95">
        <v>620</v>
      </c>
      <c r="I506" s="95">
        <v>0</v>
      </c>
      <c r="J506" s="95">
        <v>0</v>
      </c>
      <c r="K506" s="95">
        <v>0</v>
      </c>
      <c r="L506" s="95">
        <v>0.19</v>
      </c>
      <c r="M506" s="31">
        <f>(K506-L506)/L506*100</f>
        <v>-100</v>
      </c>
      <c r="N506" s="113">
        <f>D506/D519*100</f>
        <v>4.7085106570428255E-3</v>
      </c>
    </row>
    <row r="507" spans="1:14">
      <c r="A507" s="214"/>
      <c r="B507" s="198" t="s">
        <v>20</v>
      </c>
      <c r="C507" s="95">
        <v>0</v>
      </c>
      <c r="D507" s="95">
        <v>0.06</v>
      </c>
      <c r="E507" s="95">
        <v>1.47</v>
      </c>
      <c r="F507" s="31">
        <f>(D507-E507)/E507*100</f>
        <v>-95.918367346938766</v>
      </c>
      <c r="G507" s="95">
        <v>1</v>
      </c>
      <c r="H507" s="95">
        <v>20</v>
      </c>
      <c r="I507" s="95">
        <v>0</v>
      </c>
      <c r="J507" s="95">
        <v>0</v>
      </c>
      <c r="K507" s="95">
        <v>0</v>
      </c>
      <c r="L507" s="95">
        <v>0.19</v>
      </c>
      <c r="M507" s="31">
        <f>(K507-L507)/L507*100</f>
        <v>-100</v>
      </c>
      <c r="N507" s="109">
        <f>D507/D520*100</f>
        <v>2.9039540867551315E-3</v>
      </c>
    </row>
    <row r="508" spans="1:14">
      <c r="A508" s="214"/>
      <c r="B508" s="198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14"/>
      <c r="B509" s="198" t="s">
        <v>22</v>
      </c>
      <c r="C509" s="95"/>
      <c r="D509" s="95"/>
      <c r="E509" s="95">
        <v>0.12</v>
      </c>
      <c r="F509" s="31">
        <f>(D509-E509)/E509*100</f>
        <v>-100</v>
      </c>
      <c r="G509" s="95"/>
      <c r="H509" s="95"/>
      <c r="I509" s="95"/>
      <c r="J509" s="95"/>
      <c r="K509" s="95"/>
      <c r="L509" s="95">
        <v>0</v>
      </c>
      <c r="M509" s="31"/>
      <c r="N509" s="109">
        <f>D509/D522*100</f>
        <v>0</v>
      </c>
    </row>
    <row r="510" spans="1:14">
      <c r="A510" s="214"/>
      <c r="B510" s="198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14"/>
      <c r="B511" s="198" t="s">
        <v>24</v>
      </c>
      <c r="C511" s="95"/>
      <c r="D511" s="95"/>
      <c r="E511" s="95"/>
      <c r="F511" s="31" t="e">
        <f>(D511-E511)/E511*100</f>
        <v>#DIV/0!</v>
      </c>
      <c r="G511" s="95"/>
      <c r="H511" s="95"/>
      <c r="I511" s="95"/>
      <c r="J511" s="95"/>
      <c r="K511" s="95"/>
      <c r="L511" s="95"/>
      <c r="M511" s="31" t="e">
        <f>(K511-L511)/L511*100</f>
        <v>#DIV/0!</v>
      </c>
      <c r="N511" s="109">
        <f>D511/D524*100</f>
        <v>0</v>
      </c>
    </row>
    <row r="512" spans="1:14">
      <c r="A512" s="214"/>
      <c r="B512" s="198" t="s">
        <v>25</v>
      </c>
      <c r="C512" s="95">
        <v>0</v>
      </c>
      <c r="D512" s="95">
        <v>234.33</v>
      </c>
      <c r="E512" s="95">
        <v>186.82</v>
      </c>
      <c r="F512" s="31"/>
      <c r="G512" s="95">
        <v>22</v>
      </c>
      <c r="H512" s="95">
        <v>4421.26</v>
      </c>
      <c r="I512" s="95">
        <v>0</v>
      </c>
      <c r="J512" s="95">
        <v>0</v>
      </c>
      <c r="K512" s="95">
        <v>0</v>
      </c>
      <c r="L512" s="95">
        <v>0</v>
      </c>
      <c r="M512" s="31" t="e">
        <f>(K512-L512)/L512*100</f>
        <v>#DIV/0!</v>
      </c>
      <c r="N512" s="109">
        <f>D512/D525*100</f>
        <v>4.0127007559685062</v>
      </c>
    </row>
    <row r="513" spans="1:14">
      <c r="A513" s="214"/>
      <c r="B513" s="198" t="s">
        <v>26</v>
      </c>
      <c r="C513" s="95">
        <v>7.0000000000000001E-3</v>
      </c>
      <c r="D513" s="95">
        <v>7.0000000000000001E-3</v>
      </c>
      <c r="E513" s="95">
        <v>0.01</v>
      </c>
      <c r="F513" s="31">
        <f>(D513-E513)/E513*100</f>
        <v>-30</v>
      </c>
      <c r="G513" s="95">
        <v>1</v>
      </c>
      <c r="H513" s="95">
        <v>32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109">
        <f>D513/D526*100</f>
        <v>6.9742176702712383E-4</v>
      </c>
    </row>
    <row r="514" spans="1:14">
      <c r="A514" s="214"/>
      <c r="B514" s="198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14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14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14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16"/>
      <c r="B518" s="15" t="s">
        <v>31</v>
      </c>
      <c r="C518" s="16">
        <f t="shared" ref="C518:L518" si="131">C506+C508+C509+C510+C511+C512+C513+C514</f>
        <v>7.7000000000000013E-2</v>
      </c>
      <c r="D518" s="16">
        <f t="shared" si="131"/>
        <v>234.61700000000002</v>
      </c>
      <c r="E518" s="16">
        <f t="shared" si="131"/>
        <v>192.32</v>
      </c>
      <c r="F518" s="16">
        <f t="shared" ref="F518:F531" si="132">(D518-E518)/E518*100</f>
        <v>21.993032445923475</v>
      </c>
      <c r="G518" s="16">
        <f t="shared" si="131"/>
        <v>27</v>
      </c>
      <c r="H518" s="16">
        <f t="shared" si="131"/>
        <v>5073.26</v>
      </c>
      <c r="I518" s="16">
        <f t="shared" si="131"/>
        <v>0</v>
      </c>
      <c r="J518" s="16">
        <f t="shared" si="131"/>
        <v>0</v>
      </c>
      <c r="K518" s="16">
        <f t="shared" si="131"/>
        <v>0</v>
      </c>
      <c r="L518" s="16">
        <f t="shared" si="131"/>
        <v>0.19</v>
      </c>
      <c r="M518" s="16">
        <f t="shared" ref="M518:M531" si="133">(K518-L518)/L518*100</f>
        <v>-100</v>
      </c>
      <c r="N518" s="110">
        <f>D518/D531*100</f>
        <v>1.6420977255744342</v>
      </c>
    </row>
    <row r="519" spans="1:14" ht="15" thickTop="1" thickBot="1">
      <c r="A519" s="242" t="s">
        <v>49</v>
      </c>
      <c r="B519" s="198" t="s">
        <v>19</v>
      </c>
      <c r="C519" s="31">
        <f>C415+C428+C441+C454+C467+C480+C493+C506</f>
        <v>849.62957200000017</v>
      </c>
      <c r="D519" s="31">
        <f>D415+D428+D441+D454+D467+D480+D493+D506</f>
        <v>5946.6786930000007</v>
      </c>
      <c r="E519" s="31">
        <f>E415+E428+E441+E454+E467+E480+E493+E506</f>
        <v>5500.4494659999991</v>
      </c>
      <c r="F519" s="32">
        <f t="shared" si="132"/>
        <v>8.1125957025563871</v>
      </c>
      <c r="G519" s="31">
        <f t="shared" ref="G519:L530" si="134">G415+G428+G441+G454+G467+G480+G493+G506</f>
        <v>46132</v>
      </c>
      <c r="H519" s="31">
        <f t="shared" si="134"/>
        <v>5960336.8473189985</v>
      </c>
      <c r="I519" s="31">
        <f t="shared" si="134"/>
        <v>4179</v>
      </c>
      <c r="J519" s="31">
        <f t="shared" si="134"/>
        <v>441.12522400000006</v>
      </c>
      <c r="K519" s="31">
        <f t="shared" si="134"/>
        <v>2699.6689150000002</v>
      </c>
      <c r="L519" s="31">
        <f t="shared" si="134"/>
        <v>1843.2357199999999</v>
      </c>
      <c r="M519" s="32">
        <f t="shared" si="133"/>
        <v>46.46357412170812</v>
      </c>
      <c r="N519" s="109">
        <f>D519/D531*100</f>
        <v>41.621142357532705</v>
      </c>
    </row>
    <row r="520" spans="1:14" ht="14.25" thickBot="1">
      <c r="A520" s="242"/>
      <c r="B520" s="198" t="s">
        <v>20</v>
      </c>
      <c r="C520" s="31">
        <f t="shared" ref="C520:E530" si="135">C416+C429+C442+C455+C468+C481+C494+C507</f>
        <v>311.93870400000009</v>
      </c>
      <c r="D520" s="31">
        <f t="shared" si="135"/>
        <v>2066.148369</v>
      </c>
      <c r="E520" s="31">
        <f t="shared" si="135"/>
        <v>1987.7474400000001</v>
      </c>
      <c r="F520" s="31">
        <f t="shared" si="132"/>
        <v>3.9442097835125325</v>
      </c>
      <c r="G520" s="31">
        <f t="shared" si="134"/>
        <v>25371</v>
      </c>
      <c r="H520" s="31">
        <f t="shared" si="134"/>
        <v>506840</v>
      </c>
      <c r="I520" s="31">
        <f t="shared" si="134"/>
        <v>2406</v>
      </c>
      <c r="J520" s="31">
        <f t="shared" si="134"/>
        <v>187.89396199999999</v>
      </c>
      <c r="K520" s="31">
        <f t="shared" si="134"/>
        <v>1109.2072230000001</v>
      </c>
      <c r="L520" s="31">
        <f t="shared" si="134"/>
        <v>654.11032699999998</v>
      </c>
      <c r="M520" s="31">
        <f t="shared" si="133"/>
        <v>69.574944350328252</v>
      </c>
      <c r="N520" s="109">
        <f>D520/D531*100</f>
        <v>14.461089935657803</v>
      </c>
    </row>
    <row r="521" spans="1:14" ht="14.25" thickBot="1">
      <c r="A521" s="242"/>
      <c r="B521" s="198" t="s">
        <v>21</v>
      </c>
      <c r="C521" s="31">
        <f t="shared" si="135"/>
        <v>54.851366000000056</v>
      </c>
      <c r="D521" s="31">
        <f t="shared" si="135"/>
        <v>468.09240299999999</v>
      </c>
      <c r="E521" s="31">
        <f t="shared" si="135"/>
        <v>202.76612700000001</v>
      </c>
      <c r="F521" s="31">
        <f t="shared" si="132"/>
        <v>130.85335303563795</v>
      </c>
      <c r="G521" s="31">
        <f t="shared" si="134"/>
        <v>801</v>
      </c>
      <c r="H521" s="31">
        <f t="shared" si="134"/>
        <v>278067.26936999999</v>
      </c>
      <c r="I521" s="31">
        <f t="shared" si="134"/>
        <v>88</v>
      </c>
      <c r="J521" s="31">
        <f t="shared" si="134"/>
        <v>48.409120000000001</v>
      </c>
      <c r="K521" s="31">
        <f t="shared" si="134"/>
        <v>114.78746599999999</v>
      </c>
      <c r="L521" s="31">
        <f t="shared" si="134"/>
        <v>39.385199999999998</v>
      </c>
      <c r="M521" s="31">
        <f t="shared" si="133"/>
        <v>191.44822420604694</v>
      </c>
      <c r="N521" s="109">
        <f>D521/D531*100</f>
        <v>3.276205348823706</v>
      </c>
    </row>
    <row r="522" spans="1:14" ht="14.25" thickBot="1">
      <c r="A522" s="242"/>
      <c r="B522" s="198" t="s">
        <v>22</v>
      </c>
      <c r="C522" s="31">
        <f t="shared" si="135"/>
        <v>58.026834999999991</v>
      </c>
      <c r="D522" s="31">
        <f t="shared" si="135"/>
        <v>499.33232700000002</v>
      </c>
      <c r="E522" s="31">
        <f t="shared" si="135"/>
        <v>462.05576200000002</v>
      </c>
      <c r="F522" s="31">
        <f t="shared" si="132"/>
        <v>8.0675468343147738</v>
      </c>
      <c r="G522" s="31">
        <f t="shared" si="134"/>
        <v>30502</v>
      </c>
      <c r="H522" s="31">
        <f t="shared" si="134"/>
        <v>763158.12639999995</v>
      </c>
      <c r="I522" s="31">
        <f t="shared" si="134"/>
        <v>1327</v>
      </c>
      <c r="J522" s="31">
        <f t="shared" si="134"/>
        <v>33.722500000000004</v>
      </c>
      <c r="K522" s="31">
        <f t="shared" si="134"/>
        <v>187.910436</v>
      </c>
      <c r="L522" s="31">
        <f t="shared" si="134"/>
        <v>180.15817799999999</v>
      </c>
      <c r="M522" s="31">
        <f t="shared" si="133"/>
        <v>4.3030286418638246</v>
      </c>
      <c r="N522" s="109">
        <f>D522/D531*100</f>
        <v>3.4948553535016207</v>
      </c>
    </row>
    <row r="523" spans="1:14" ht="14.25" thickBot="1">
      <c r="A523" s="242"/>
      <c r="B523" s="198" t="s">
        <v>23</v>
      </c>
      <c r="C523" s="31">
        <f t="shared" si="135"/>
        <v>0.63773600000000008</v>
      </c>
      <c r="D523" s="31">
        <f t="shared" si="135"/>
        <v>5.7850690000000009</v>
      </c>
      <c r="E523" s="31">
        <f t="shared" si="135"/>
        <v>10.815098000000001</v>
      </c>
      <c r="F523" s="31">
        <f t="shared" si="132"/>
        <v>-46.509324279816973</v>
      </c>
      <c r="G523" s="31">
        <f t="shared" si="134"/>
        <v>61</v>
      </c>
      <c r="H523" s="31">
        <f t="shared" si="134"/>
        <v>3444.19</v>
      </c>
      <c r="I523" s="31">
        <f t="shared" si="134"/>
        <v>3</v>
      </c>
      <c r="J523" s="31">
        <f t="shared" si="134"/>
        <v>0</v>
      </c>
      <c r="K523" s="31">
        <f t="shared" si="134"/>
        <v>3.1455380000000002</v>
      </c>
      <c r="L523" s="31">
        <f t="shared" si="134"/>
        <v>0</v>
      </c>
      <c r="M523" s="31" t="e">
        <f t="shared" si="133"/>
        <v>#DIV/0!</v>
      </c>
      <c r="N523" s="109">
        <f>D523/D531*100</f>
        <v>4.0490026925547457E-2</v>
      </c>
    </row>
    <row r="524" spans="1:14" ht="14.25" thickBot="1">
      <c r="A524" s="242"/>
      <c r="B524" s="198" t="s">
        <v>24</v>
      </c>
      <c r="C524" s="31">
        <f t="shared" si="135"/>
        <v>63.178280000000008</v>
      </c>
      <c r="D524" s="31">
        <f t="shared" si="135"/>
        <v>442.47108700000007</v>
      </c>
      <c r="E524" s="31">
        <f t="shared" si="135"/>
        <v>796.05249199999992</v>
      </c>
      <c r="F524" s="31">
        <f t="shared" si="132"/>
        <v>-44.416845440890832</v>
      </c>
      <c r="G524" s="31">
        <f t="shared" si="134"/>
        <v>1244</v>
      </c>
      <c r="H524" s="31">
        <f t="shared" si="134"/>
        <v>350897.42226999998</v>
      </c>
      <c r="I524" s="31">
        <f t="shared" si="134"/>
        <v>73</v>
      </c>
      <c r="J524" s="31">
        <f t="shared" si="134"/>
        <v>20.831909</v>
      </c>
      <c r="K524" s="31">
        <f t="shared" si="134"/>
        <v>108.986079</v>
      </c>
      <c r="L524" s="31">
        <f t="shared" si="134"/>
        <v>696.36466900000005</v>
      </c>
      <c r="M524" s="31">
        <f t="shared" si="133"/>
        <v>-84.349280793279306</v>
      </c>
      <c r="N524" s="109">
        <f>D524/D531*100</f>
        <v>3.0968803010657697</v>
      </c>
    </row>
    <row r="525" spans="1:14" ht="14.25" thickBot="1">
      <c r="A525" s="242"/>
      <c r="B525" s="198" t="s">
        <v>25</v>
      </c>
      <c r="C525" s="31">
        <f t="shared" si="135"/>
        <v>29.7072</v>
      </c>
      <c r="D525" s="31">
        <f t="shared" si="135"/>
        <v>5839.7078240000001</v>
      </c>
      <c r="E525" s="31">
        <f t="shared" si="135"/>
        <v>4286.516368999999</v>
      </c>
      <c r="F525" s="31">
        <f t="shared" si="132"/>
        <v>36.234352590664315</v>
      </c>
      <c r="G525" s="31">
        <f t="shared" si="134"/>
        <v>1278</v>
      </c>
      <c r="H525" s="31">
        <f t="shared" si="134"/>
        <v>417334.85567000008</v>
      </c>
      <c r="I525" s="31">
        <f t="shared" si="134"/>
        <v>1895</v>
      </c>
      <c r="J525" s="31">
        <f t="shared" si="134"/>
        <v>96.609900000000096</v>
      </c>
      <c r="K525" s="31">
        <f t="shared" si="134"/>
        <v>1292.9137169999999</v>
      </c>
      <c r="L525" s="31">
        <f t="shared" si="134"/>
        <v>1043.2859449999999</v>
      </c>
      <c r="M525" s="31">
        <f t="shared" si="133"/>
        <v>23.927071307377776</v>
      </c>
      <c r="N525" s="109">
        <f>D525/D531*100</f>
        <v>40.872447162011397</v>
      </c>
    </row>
    <row r="526" spans="1:14" ht="14.25" thickBot="1">
      <c r="A526" s="242"/>
      <c r="B526" s="198" t="s">
        <v>26</v>
      </c>
      <c r="C526" s="31">
        <f t="shared" si="135"/>
        <v>95.273009999999715</v>
      </c>
      <c r="D526" s="31">
        <f t="shared" si="135"/>
        <v>1003.6968059999997</v>
      </c>
      <c r="E526" s="31">
        <f t="shared" si="135"/>
        <v>795.90437200000019</v>
      </c>
      <c r="F526" s="31">
        <f t="shared" si="132"/>
        <v>26.107713603563347</v>
      </c>
      <c r="G526" s="31">
        <f t="shared" si="134"/>
        <v>49775</v>
      </c>
      <c r="H526" s="31">
        <f t="shared" si="134"/>
        <v>8049498.1959160576</v>
      </c>
      <c r="I526" s="31">
        <f t="shared" si="134"/>
        <v>4229</v>
      </c>
      <c r="J526" s="31">
        <f t="shared" si="134"/>
        <v>108.94049199999999</v>
      </c>
      <c r="K526" s="31">
        <f t="shared" si="134"/>
        <v>457.87587899999994</v>
      </c>
      <c r="L526" s="31">
        <f t="shared" si="134"/>
        <v>485.75410699999998</v>
      </c>
      <c r="M526" s="31">
        <f t="shared" si="133"/>
        <v>-5.7391646510566785</v>
      </c>
      <c r="N526" s="109">
        <f>D526/D531*100</f>
        <v>7.0249310250276986</v>
      </c>
    </row>
    <row r="527" spans="1:14" ht="14.25" thickBot="1">
      <c r="A527" s="242"/>
      <c r="B527" s="198" t="s">
        <v>27</v>
      </c>
      <c r="C527" s="31">
        <f t="shared" si="135"/>
        <v>2.975091999999997</v>
      </c>
      <c r="D527" s="31">
        <f t="shared" si="135"/>
        <v>81.875092000000009</v>
      </c>
      <c r="E527" s="31">
        <f t="shared" si="135"/>
        <v>17.304556000000002</v>
      </c>
      <c r="F527" s="31">
        <f t="shared" si="132"/>
        <v>373.14182461543652</v>
      </c>
      <c r="G527" s="31">
        <f t="shared" si="134"/>
        <v>21</v>
      </c>
      <c r="H527" s="31">
        <f t="shared" si="134"/>
        <v>36817.01</v>
      </c>
      <c r="I527" s="31">
        <f t="shared" si="134"/>
        <v>0</v>
      </c>
      <c r="J527" s="31">
        <f t="shared" si="134"/>
        <v>0</v>
      </c>
      <c r="K527" s="31">
        <f t="shared" si="134"/>
        <v>0</v>
      </c>
      <c r="L527" s="31">
        <f t="shared" si="134"/>
        <v>0</v>
      </c>
      <c r="M527" s="31" t="e">
        <f t="shared" si="133"/>
        <v>#DIV/0!</v>
      </c>
      <c r="N527" s="109">
        <f>D527/D531*100</f>
        <v>0.5730484251115544</v>
      </c>
    </row>
    <row r="528" spans="1:14" ht="14.25" thickBot="1">
      <c r="A528" s="242"/>
      <c r="B528" s="14" t="s">
        <v>28</v>
      </c>
      <c r="C528" s="31">
        <f t="shared" si="135"/>
        <v>0</v>
      </c>
      <c r="D528" s="31">
        <f t="shared" si="135"/>
        <v>0</v>
      </c>
      <c r="E528" s="31">
        <f t="shared" si="135"/>
        <v>0</v>
      </c>
      <c r="F528" s="31" t="e">
        <f t="shared" si="132"/>
        <v>#DIV/0!</v>
      </c>
      <c r="G528" s="31">
        <f t="shared" si="134"/>
        <v>0</v>
      </c>
      <c r="H528" s="31">
        <f t="shared" si="134"/>
        <v>0</v>
      </c>
      <c r="I528" s="31">
        <f t="shared" si="134"/>
        <v>0</v>
      </c>
      <c r="J528" s="31">
        <f t="shared" si="134"/>
        <v>0</v>
      </c>
      <c r="K528" s="31">
        <f t="shared" si="134"/>
        <v>0</v>
      </c>
      <c r="L528" s="31">
        <f t="shared" si="134"/>
        <v>0</v>
      </c>
      <c r="M528" s="31" t="e">
        <f t="shared" si="133"/>
        <v>#DIV/0!</v>
      </c>
      <c r="N528" s="109">
        <f>D528/D531*100</f>
        <v>0</v>
      </c>
    </row>
    <row r="529" spans="1:14" ht="14.25" thickBot="1">
      <c r="A529" s="242"/>
      <c r="B529" s="14" t="s">
        <v>29</v>
      </c>
      <c r="C529" s="31">
        <f t="shared" si="135"/>
        <v>1.5976419999999933</v>
      </c>
      <c r="D529" s="31">
        <f t="shared" si="135"/>
        <v>72.386302999999998</v>
      </c>
      <c r="E529" s="31">
        <f t="shared" si="135"/>
        <v>1.1200000000000001</v>
      </c>
      <c r="F529" s="31">
        <f t="shared" si="132"/>
        <v>6363.0627678571418</v>
      </c>
      <c r="G529" s="31">
        <f t="shared" si="134"/>
        <v>5</v>
      </c>
      <c r="H529" s="31">
        <f t="shared" si="134"/>
        <v>33494.050000000003</v>
      </c>
      <c r="I529" s="31">
        <f t="shared" si="134"/>
        <v>0</v>
      </c>
      <c r="J529" s="31">
        <f t="shared" si="134"/>
        <v>0</v>
      </c>
      <c r="K529" s="31">
        <f t="shared" si="134"/>
        <v>0</v>
      </c>
      <c r="L529" s="31">
        <f t="shared" si="134"/>
        <v>0</v>
      </c>
      <c r="M529" s="31" t="e">
        <f t="shared" si="133"/>
        <v>#DIV/0!</v>
      </c>
      <c r="N529" s="109">
        <f>D529/D531*100</f>
        <v>0.50663585127694</v>
      </c>
    </row>
    <row r="530" spans="1:14" ht="14.25" thickBot="1">
      <c r="A530" s="242"/>
      <c r="B530" s="14" t="s">
        <v>30</v>
      </c>
      <c r="C530" s="31">
        <f t="shared" si="135"/>
        <v>1.202380999999999</v>
      </c>
      <c r="D530" s="31">
        <f t="shared" si="135"/>
        <v>9.3171079999999993</v>
      </c>
      <c r="E530" s="31">
        <f t="shared" si="135"/>
        <v>16.088992000000001</v>
      </c>
      <c r="F530" s="31">
        <f t="shared" si="132"/>
        <v>-42.090169477366892</v>
      </c>
      <c r="G530" s="31">
        <f t="shared" si="134"/>
        <v>14</v>
      </c>
      <c r="H530" s="31">
        <f t="shared" si="134"/>
        <v>3050.96</v>
      </c>
      <c r="I530" s="31">
        <f t="shared" si="134"/>
        <v>0</v>
      </c>
      <c r="J530" s="31">
        <f t="shared" si="134"/>
        <v>0</v>
      </c>
      <c r="K530" s="31">
        <f t="shared" si="134"/>
        <v>0</v>
      </c>
      <c r="L530" s="31">
        <f t="shared" si="134"/>
        <v>0</v>
      </c>
      <c r="M530" s="31" t="e">
        <f t="shared" si="133"/>
        <v>#DIV/0!</v>
      </c>
      <c r="N530" s="109">
        <f>D530/D531*100</f>
        <v>6.5210968752184892E-2</v>
      </c>
    </row>
    <row r="531" spans="1:14" ht="14.25" thickBot="1">
      <c r="A531" s="262"/>
      <c r="B531" s="35" t="s">
        <v>31</v>
      </c>
      <c r="C531" s="36">
        <f t="shared" ref="C531:L531" si="136">C519+C521+C522+C523+C524+C525+C526+C527</f>
        <v>1154.2790909999999</v>
      </c>
      <c r="D531" s="36">
        <f t="shared" si="136"/>
        <v>14287.639301000001</v>
      </c>
      <c r="E531" s="36">
        <f t="shared" si="136"/>
        <v>12071.864241999998</v>
      </c>
      <c r="F531" s="36">
        <f t="shared" si="132"/>
        <v>18.354870586524306</v>
      </c>
      <c r="G531" s="36">
        <f t="shared" si="136"/>
        <v>129814</v>
      </c>
      <c r="H531" s="36">
        <f t="shared" si="136"/>
        <v>15859553.916945057</v>
      </c>
      <c r="I531" s="36">
        <f t="shared" si="136"/>
        <v>11794</v>
      </c>
      <c r="J531" s="36">
        <f t="shared" si="136"/>
        <v>749.6391450000001</v>
      </c>
      <c r="K531" s="36">
        <f t="shared" si="136"/>
        <v>4865.2880300000006</v>
      </c>
      <c r="L531" s="36">
        <f t="shared" si="136"/>
        <v>4288.1838189999999</v>
      </c>
      <c r="M531" s="36">
        <f t="shared" si="133"/>
        <v>13.458010089095968</v>
      </c>
      <c r="N531" s="115">
        <f>D531/D531*100</f>
        <v>100</v>
      </c>
    </row>
    <row r="535" spans="1:14">
      <c r="A535" s="208" t="s">
        <v>122</v>
      </c>
      <c r="B535" s="208"/>
      <c r="C535" s="208"/>
      <c r="D535" s="208"/>
      <c r="E535" s="208"/>
      <c r="F535" s="208"/>
      <c r="G535" s="208"/>
      <c r="H535" s="208"/>
      <c r="I535" s="208"/>
      <c r="J535" s="208"/>
      <c r="K535" s="208"/>
      <c r="L535" s="208"/>
      <c r="M535" s="208"/>
      <c r="N535" s="208"/>
    </row>
    <row r="536" spans="1:14">
      <c r="A536" s="208"/>
      <c r="B536" s="208"/>
      <c r="C536" s="208"/>
      <c r="D536" s="208"/>
      <c r="E536" s="208"/>
      <c r="F536" s="208"/>
      <c r="G536" s="208"/>
      <c r="H536" s="208"/>
      <c r="I536" s="208"/>
      <c r="J536" s="208"/>
      <c r="K536" s="208"/>
      <c r="L536" s="208"/>
      <c r="M536" s="208"/>
      <c r="N536" s="208"/>
    </row>
    <row r="537" spans="1:14" ht="14.25" thickBot="1">
      <c r="A537" s="241" t="str">
        <f>A3</f>
        <v>财字3号表                                             （2023年7月）                                           单位：万元</v>
      </c>
      <c r="B537" s="241"/>
      <c r="C537" s="241"/>
      <c r="D537" s="241"/>
      <c r="E537" s="241"/>
      <c r="F537" s="241"/>
      <c r="G537" s="241"/>
      <c r="H537" s="241"/>
      <c r="I537" s="241"/>
      <c r="J537" s="241"/>
      <c r="K537" s="241"/>
      <c r="L537" s="241"/>
      <c r="M537" s="241"/>
      <c r="N537" s="241"/>
    </row>
    <row r="538" spans="1:14" ht="14.25" thickBot="1">
      <c r="A538" s="263" t="s">
        <v>68</v>
      </c>
      <c r="B538" s="37" t="s">
        <v>3</v>
      </c>
      <c r="C538" s="246" t="s">
        <v>4</v>
      </c>
      <c r="D538" s="246"/>
      <c r="E538" s="246"/>
      <c r="F538" s="247"/>
      <c r="G538" s="210" t="s">
        <v>5</v>
      </c>
      <c r="H538" s="247"/>
      <c r="I538" s="210" t="s">
        <v>6</v>
      </c>
      <c r="J538" s="248"/>
      <c r="K538" s="248"/>
      <c r="L538" s="248"/>
      <c r="M538" s="248"/>
      <c r="N538" s="260" t="s">
        <v>7</v>
      </c>
    </row>
    <row r="539" spans="1:14" ht="14.25" thickBot="1">
      <c r="A539" s="263"/>
      <c r="B539" s="24" t="s">
        <v>8</v>
      </c>
      <c r="C539" s="264" t="s">
        <v>9</v>
      </c>
      <c r="D539" s="252" t="s">
        <v>10</v>
      </c>
      <c r="E539" s="252" t="s">
        <v>11</v>
      </c>
      <c r="F539" s="199" t="s">
        <v>12</v>
      </c>
      <c r="G539" s="252" t="s">
        <v>13</v>
      </c>
      <c r="H539" s="252" t="s">
        <v>14</v>
      </c>
      <c r="I539" s="198" t="s">
        <v>13</v>
      </c>
      <c r="J539" s="249" t="s">
        <v>15</v>
      </c>
      <c r="K539" s="250"/>
      <c r="L539" s="251"/>
      <c r="M539" s="199" t="s">
        <v>12</v>
      </c>
      <c r="N539" s="261"/>
    </row>
    <row r="540" spans="1:14" ht="14.25" thickBot="1">
      <c r="A540" s="263"/>
      <c r="B540" s="38" t="s">
        <v>16</v>
      </c>
      <c r="C540" s="265"/>
      <c r="D540" s="254"/>
      <c r="E540" s="254"/>
      <c r="F540" s="200" t="s">
        <v>17</v>
      </c>
      <c r="G540" s="254"/>
      <c r="H540" s="254"/>
      <c r="I540" s="24" t="s">
        <v>18</v>
      </c>
      <c r="J540" s="199" t="s">
        <v>9</v>
      </c>
      <c r="K540" s="25" t="s">
        <v>10</v>
      </c>
      <c r="L540" s="199" t="s">
        <v>11</v>
      </c>
      <c r="M540" s="200" t="s">
        <v>17</v>
      </c>
      <c r="N540" s="178" t="s">
        <v>17</v>
      </c>
    </row>
    <row r="541" spans="1:14" ht="14.25" thickBot="1">
      <c r="A541" s="263"/>
      <c r="B541" s="198" t="s">
        <v>19</v>
      </c>
      <c r="C541" s="31">
        <f t="shared" ref="C541:E552" si="137">C202</f>
        <v>2447.046648</v>
      </c>
      <c r="D541" s="31">
        <f t="shared" si="137"/>
        <v>16398.990227000002</v>
      </c>
      <c r="E541" s="31">
        <f t="shared" si="137"/>
        <v>15387.356869000003</v>
      </c>
      <c r="F541" s="31">
        <f t="shared" ref="F541:F572" si="138">(D541-E541)/E541*100</f>
        <v>6.5744452839595668</v>
      </c>
      <c r="G541" s="31">
        <f t="shared" ref="G541:L552" si="139">G202</f>
        <v>117112</v>
      </c>
      <c r="H541" s="31">
        <f t="shared" si="139"/>
        <v>16998861.700445998</v>
      </c>
      <c r="I541" s="31">
        <f t="shared" si="139"/>
        <v>13371</v>
      </c>
      <c r="J541" s="31">
        <f t="shared" si="139"/>
        <v>1735.6331790000006</v>
      </c>
      <c r="K541" s="31">
        <f t="shared" si="139"/>
        <v>11477.650548999996</v>
      </c>
      <c r="L541" s="31">
        <f t="shared" si="139"/>
        <v>7875.0924590000013</v>
      </c>
      <c r="M541" s="31">
        <f t="shared" ref="M541:M592" si="140">(K541-L541)/L541*100</f>
        <v>45.746232298299347</v>
      </c>
      <c r="N541" s="109">
        <f t="shared" ref="N541:N553" si="141">N202</f>
        <v>54.038479175731347</v>
      </c>
    </row>
    <row r="542" spans="1:14" ht="14.25" thickBot="1">
      <c r="A542" s="263"/>
      <c r="B542" s="198" t="s">
        <v>20</v>
      </c>
      <c r="C542" s="31">
        <f t="shared" si="137"/>
        <v>823.85797999999988</v>
      </c>
      <c r="D542" s="31">
        <f t="shared" si="137"/>
        <v>5190.9780520000013</v>
      </c>
      <c r="E542" s="31">
        <f t="shared" si="137"/>
        <v>5147.4034580000007</v>
      </c>
      <c r="F542" s="31">
        <f t="shared" si="138"/>
        <v>0.84653543005799892</v>
      </c>
      <c r="G542" s="31">
        <f t="shared" si="139"/>
        <v>60522</v>
      </c>
      <c r="H542" s="31">
        <f t="shared" si="139"/>
        <v>1210020</v>
      </c>
      <c r="I542" s="31">
        <f t="shared" si="139"/>
        <v>7152</v>
      </c>
      <c r="J542" s="31">
        <f t="shared" si="139"/>
        <v>771.06894399999999</v>
      </c>
      <c r="K542" s="31">
        <f t="shared" si="139"/>
        <v>4602.5152709999993</v>
      </c>
      <c r="L542" s="31">
        <f t="shared" si="139"/>
        <v>2574.6406280000001</v>
      </c>
      <c r="M542" s="31">
        <f t="shared" si="140"/>
        <v>78.763405694225654</v>
      </c>
      <c r="N542" s="109">
        <f t="shared" si="141"/>
        <v>17.105477561833816</v>
      </c>
    </row>
    <row r="543" spans="1:14" ht="14.25" thickBot="1">
      <c r="A543" s="263"/>
      <c r="B543" s="198" t="s">
        <v>21</v>
      </c>
      <c r="C543" s="31">
        <f t="shared" si="137"/>
        <v>105.62564399999994</v>
      </c>
      <c r="D543" s="31">
        <f t="shared" si="137"/>
        <v>1049.4514559999998</v>
      </c>
      <c r="E543" s="31">
        <f t="shared" si="137"/>
        <v>910.31839499999978</v>
      </c>
      <c r="F543" s="31">
        <f t="shared" si="138"/>
        <v>15.283999726271603</v>
      </c>
      <c r="G543" s="31">
        <f t="shared" si="139"/>
        <v>2256</v>
      </c>
      <c r="H543" s="31">
        <f t="shared" si="139"/>
        <v>1205146.5027129997</v>
      </c>
      <c r="I543" s="31">
        <f t="shared" si="139"/>
        <v>99</v>
      </c>
      <c r="J543" s="31">
        <f t="shared" si="139"/>
        <v>9.4294390000000128</v>
      </c>
      <c r="K543" s="31">
        <f t="shared" si="139"/>
        <v>210.70818600000001</v>
      </c>
      <c r="L543" s="31">
        <f t="shared" si="139"/>
        <v>660.62290799999994</v>
      </c>
      <c r="M543" s="31">
        <f t="shared" si="140"/>
        <v>-68.104620132246453</v>
      </c>
      <c r="N543" s="109">
        <f t="shared" si="141"/>
        <v>3.4581861362186737</v>
      </c>
    </row>
    <row r="544" spans="1:14" ht="14.25" thickBot="1">
      <c r="A544" s="263"/>
      <c r="B544" s="198" t="s">
        <v>22</v>
      </c>
      <c r="C544" s="31">
        <f t="shared" si="137"/>
        <v>66.19319000000003</v>
      </c>
      <c r="D544" s="31">
        <f t="shared" si="137"/>
        <v>546.2180649999998</v>
      </c>
      <c r="E544" s="31">
        <f t="shared" si="137"/>
        <v>236.12041100000002</v>
      </c>
      <c r="F544" s="31">
        <f t="shared" si="138"/>
        <v>131.33030418111537</v>
      </c>
      <c r="G544" s="31">
        <f t="shared" si="139"/>
        <v>39813</v>
      </c>
      <c r="H544" s="31">
        <f t="shared" si="139"/>
        <v>473762.49999999971</v>
      </c>
      <c r="I544" s="31">
        <f t="shared" si="139"/>
        <v>355</v>
      </c>
      <c r="J544" s="31">
        <f t="shared" si="139"/>
        <v>10.393460000000006</v>
      </c>
      <c r="K544" s="31">
        <f t="shared" si="139"/>
        <v>56.756554000000001</v>
      </c>
      <c r="L544" s="31">
        <f t="shared" si="139"/>
        <v>96.277299999999997</v>
      </c>
      <c r="M544" s="31">
        <f t="shared" si="140"/>
        <v>-41.048872371784419</v>
      </c>
      <c r="N544" s="109">
        <f t="shared" si="141"/>
        <v>1.7999153071213521</v>
      </c>
    </row>
    <row r="545" spans="1:14" ht="14.25" thickBot="1">
      <c r="A545" s="263"/>
      <c r="B545" s="198" t="s">
        <v>23</v>
      </c>
      <c r="C545" s="31">
        <f t="shared" si="137"/>
        <v>3.5510605199999983</v>
      </c>
      <c r="D545" s="31">
        <f t="shared" si="137"/>
        <v>51.553640600000001</v>
      </c>
      <c r="E545" s="31">
        <f t="shared" si="137"/>
        <v>67.481618859999998</v>
      </c>
      <c r="F545" s="31">
        <f t="shared" si="138"/>
        <v>-23.603432355475647</v>
      </c>
      <c r="G545" s="31">
        <f t="shared" si="139"/>
        <v>892</v>
      </c>
      <c r="H545" s="31">
        <f t="shared" si="139"/>
        <v>194591.25694178999</v>
      </c>
      <c r="I545" s="31">
        <f t="shared" si="139"/>
        <v>8</v>
      </c>
      <c r="J545" s="31">
        <f t="shared" si="139"/>
        <v>1</v>
      </c>
      <c r="K545" s="31">
        <f t="shared" si="139"/>
        <v>14.571355000000001</v>
      </c>
      <c r="L545" s="31">
        <f t="shared" si="139"/>
        <v>47.11</v>
      </c>
      <c r="M545" s="31">
        <f t="shared" si="140"/>
        <v>-69.06950753555509</v>
      </c>
      <c r="N545" s="109">
        <f t="shared" si="141"/>
        <v>0.16988121191812439</v>
      </c>
    </row>
    <row r="546" spans="1:14" ht="14.25" thickBot="1">
      <c r="A546" s="263"/>
      <c r="B546" s="198" t="s">
        <v>24</v>
      </c>
      <c r="C546" s="31">
        <f t="shared" si="137"/>
        <v>249.76034499999994</v>
      </c>
      <c r="D546" s="31">
        <f t="shared" si="137"/>
        <v>2655.1390519999995</v>
      </c>
      <c r="E546" s="31">
        <f t="shared" si="137"/>
        <v>2058.5579779999998</v>
      </c>
      <c r="F546" s="31">
        <f t="shared" si="138"/>
        <v>28.98053299327573</v>
      </c>
      <c r="G546" s="31">
        <f t="shared" si="139"/>
        <v>5553</v>
      </c>
      <c r="H546" s="31">
        <f t="shared" si="139"/>
        <v>2090521.2164209997</v>
      </c>
      <c r="I546" s="31">
        <f t="shared" si="139"/>
        <v>407</v>
      </c>
      <c r="J546" s="31">
        <f t="shared" si="139"/>
        <v>134.29088300000001</v>
      </c>
      <c r="K546" s="31">
        <f t="shared" si="139"/>
        <v>707.93396799999994</v>
      </c>
      <c r="L546" s="31">
        <f t="shared" si="139"/>
        <v>1494.933712</v>
      </c>
      <c r="M546" s="31">
        <f t="shared" si="140"/>
        <v>-52.644457589167004</v>
      </c>
      <c r="N546" s="109">
        <f t="shared" si="141"/>
        <v>8.7492994619840641</v>
      </c>
    </row>
    <row r="547" spans="1:14" ht="14.25" thickBot="1">
      <c r="A547" s="263"/>
      <c r="B547" s="198" t="s">
        <v>25</v>
      </c>
      <c r="C547" s="31">
        <f t="shared" si="137"/>
        <v>446.93998599999952</v>
      </c>
      <c r="D547" s="31">
        <f t="shared" si="137"/>
        <v>7819.2731989999993</v>
      </c>
      <c r="E547" s="31">
        <f t="shared" si="137"/>
        <v>6603.1869170000009</v>
      </c>
      <c r="F547" s="31">
        <f t="shared" si="138"/>
        <v>18.416656945893301</v>
      </c>
      <c r="G547" s="31">
        <f t="shared" si="139"/>
        <v>2507</v>
      </c>
      <c r="H547" s="31">
        <f t="shared" si="139"/>
        <v>159211.65755800001</v>
      </c>
      <c r="I547" s="31">
        <f t="shared" si="139"/>
        <v>1599</v>
      </c>
      <c r="J547" s="31">
        <f t="shared" si="139"/>
        <v>145.81066900000002</v>
      </c>
      <c r="K547" s="31">
        <f t="shared" si="139"/>
        <v>2845.197482</v>
      </c>
      <c r="L547" s="31">
        <f t="shared" si="139"/>
        <v>1848.2800000000002</v>
      </c>
      <c r="M547" s="31">
        <f t="shared" si="140"/>
        <v>53.937578830047386</v>
      </c>
      <c r="N547" s="109">
        <f t="shared" si="141"/>
        <v>25.766320126090754</v>
      </c>
    </row>
    <row r="548" spans="1:14" ht="14.25" thickBot="1">
      <c r="A548" s="263"/>
      <c r="B548" s="198" t="s">
        <v>26</v>
      </c>
      <c r="C548" s="31">
        <f t="shared" si="137"/>
        <v>206.7103140000001</v>
      </c>
      <c r="D548" s="31">
        <f t="shared" si="137"/>
        <v>1515.5834560000003</v>
      </c>
      <c r="E548" s="31">
        <f t="shared" si="137"/>
        <v>1653.7758299999998</v>
      </c>
      <c r="F548" s="31">
        <f t="shared" si="138"/>
        <v>-8.3561732789382663</v>
      </c>
      <c r="G548" s="31">
        <f t="shared" si="139"/>
        <v>94970</v>
      </c>
      <c r="H548" s="31">
        <f t="shared" si="139"/>
        <v>18465975.51256381</v>
      </c>
      <c r="I548" s="31">
        <f t="shared" si="139"/>
        <v>5091</v>
      </c>
      <c r="J548" s="31">
        <f t="shared" si="139"/>
        <v>152.13353800000002</v>
      </c>
      <c r="K548" s="31">
        <f t="shared" si="139"/>
        <v>578.34467600000005</v>
      </c>
      <c r="L548" s="31">
        <f t="shared" si="139"/>
        <v>388.358653</v>
      </c>
      <c r="M548" s="31">
        <f t="shared" si="140"/>
        <v>48.920249756865864</v>
      </c>
      <c r="N548" s="109">
        <f t="shared" si="141"/>
        <v>4.9941992703487061</v>
      </c>
    </row>
    <row r="549" spans="1:14" ht="14.25" thickBot="1">
      <c r="A549" s="263"/>
      <c r="B549" s="198" t="s">
        <v>27</v>
      </c>
      <c r="C549" s="31">
        <f t="shared" si="137"/>
        <v>30.578956999999974</v>
      </c>
      <c r="D549" s="31">
        <f t="shared" si="137"/>
        <v>310.66682899999995</v>
      </c>
      <c r="E549" s="31">
        <f t="shared" si="137"/>
        <v>246.61288800000003</v>
      </c>
      <c r="F549" s="31">
        <f t="shared" si="138"/>
        <v>25.973476698427827</v>
      </c>
      <c r="G549" s="31">
        <f t="shared" si="139"/>
        <v>180</v>
      </c>
      <c r="H549" s="31">
        <f t="shared" si="139"/>
        <v>111062.24152500002</v>
      </c>
      <c r="I549" s="31">
        <f t="shared" si="139"/>
        <v>2</v>
      </c>
      <c r="J549" s="31">
        <f t="shared" si="139"/>
        <v>0.89800000000000002</v>
      </c>
      <c r="K549" s="31">
        <f t="shared" si="139"/>
        <v>1.048</v>
      </c>
      <c r="L549" s="31">
        <f t="shared" si="139"/>
        <v>77.7</v>
      </c>
      <c r="M549" s="31">
        <f t="shared" si="140"/>
        <v>-98.651222651222653</v>
      </c>
      <c r="N549" s="109">
        <f t="shared" si="141"/>
        <v>1.0237193105869755</v>
      </c>
    </row>
    <row r="550" spans="1:14" ht="14.25" thickBot="1">
      <c r="A550" s="263"/>
      <c r="B550" s="14" t="s">
        <v>28</v>
      </c>
      <c r="C550" s="31">
        <f t="shared" si="137"/>
        <v>6.2264150000000029</v>
      </c>
      <c r="D550" s="31">
        <f t="shared" si="137"/>
        <v>172.288343</v>
      </c>
      <c r="E550" s="31">
        <f t="shared" si="137"/>
        <v>112.8</v>
      </c>
      <c r="F550" s="31">
        <f t="shared" si="138"/>
        <v>52.737892730496462</v>
      </c>
      <c r="G550" s="31">
        <f t="shared" si="139"/>
        <v>51</v>
      </c>
      <c r="H550" s="31">
        <f t="shared" si="139"/>
        <v>36167.379999999997</v>
      </c>
      <c r="I550" s="31">
        <f t="shared" si="139"/>
        <v>0</v>
      </c>
      <c r="J550" s="31">
        <f t="shared" si="139"/>
        <v>0</v>
      </c>
      <c r="K550" s="31">
        <f t="shared" si="139"/>
        <v>0</v>
      </c>
      <c r="L550" s="31">
        <f t="shared" si="139"/>
        <v>0</v>
      </c>
      <c r="M550" s="31" t="e">
        <f t="shared" si="140"/>
        <v>#DIV/0!</v>
      </c>
      <c r="N550" s="109">
        <f t="shared" si="141"/>
        <v>0.56773008011786275</v>
      </c>
    </row>
    <row r="551" spans="1:14" ht="14.25" thickBot="1">
      <c r="A551" s="263"/>
      <c r="B551" s="14" t="s">
        <v>29</v>
      </c>
      <c r="C551" s="31">
        <f t="shared" si="137"/>
        <v>-0.43396200000000107</v>
      </c>
      <c r="D551" s="31">
        <f t="shared" si="137"/>
        <v>68.601687999999996</v>
      </c>
      <c r="E551" s="31">
        <f t="shared" si="137"/>
        <v>15.444068999999999</v>
      </c>
      <c r="F551" s="31">
        <f t="shared" si="138"/>
        <v>344.19438944490599</v>
      </c>
      <c r="G551" s="31">
        <f t="shared" si="139"/>
        <v>42</v>
      </c>
      <c r="H551" s="31">
        <f t="shared" si="139"/>
        <v>27071.590577000003</v>
      </c>
      <c r="I551" s="31">
        <f t="shared" si="139"/>
        <v>2</v>
      </c>
      <c r="J551" s="31">
        <f t="shared" si="139"/>
        <v>0.89800000000000002</v>
      </c>
      <c r="K551" s="31">
        <f t="shared" si="139"/>
        <v>1.048</v>
      </c>
      <c r="L551" s="31">
        <f t="shared" si="139"/>
        <v>2.7</v>
      </c>
      <c r="M551" s="31">
        <f t="shared" si="140"/>
        <v>-61.18518518518519</v>
      </c>
      <c r="N551" s="109">
        <f t="shared" si="141"/>
        <v>0.22605848513187352</v>
      </c>
    </row>
    <row r="552" spans="1:14" ht="14.25" thickBot="1">
      <c r="A552" s="263"/>
      <c r="B552" s="14" t="s">
        <v>30</v>
      </c>
      <c r="C552" s="31">
        <f t="shared" si="137"/>
        <v>23.852786000000002</v>
      </c>
      <c r="D552" s="31">
        <f t="shared" si="137"/>
        <v>68.78058200000001</v>
      </c>
      <c r="E552" s="31">
        <f t="shared" si="137"/>
        <v>116.670649</v>
      </c>
      <c r="F552" s="31">
        <f t="shared" si="138"/>
        <v>-41.047227739343413</v>
      </c>
      <c r="G552" s="31">
        <f t="shared" si="139"/>
        <v>102</v>
      </c>
      <c r="H552" s="31">
        <f t="shared" si="139"/>
        <v>47150.674988999992</v>
      </c>
      <c r="I552" s="31">
        <f t="shared" si="139"/>
        <v>0</v>
      </c>
      <c r="J552" s="31">
        <f t="shared" si="139"/>
        <v>0</v>
      </c>
      <c r="K552" s="31">
        <f t="shared" si="139"/>
        <v>0</v>
      </c>
      <c r="L552" s="31">
        <f t="shared" si="139"/>
        <v>75</v>
      </c>
      <c r="M552" s="31">
        <f t="shared" si="140"/>
        <v>-100</v>
      </c>
      <c r="N552" s="109">
        <f t="shared" si="141"/>
        <v>0.22664798238504874</v>
      </c>
    </row>
    <row r="553" spans="1:14" ht="14.25" thickBot="1">
      <c r="A553" s="263"/>
      <c r="B553" s="35" t="s">
        <v>31</v>
      </c>
      <c r="C553" s="36">
        <f t="shared" ref="C553:L553" si="142">C541+C543+C544+C545+C546+C547+C548+C549</f>
        <v>3556.4061445199995</v>
      </c>
      <c r="D553" s="36">
        <f t="shared" si="142"/>
        <v>30346.875924600001</v>
      </c>
      <c r="E553" s="36">
        <f t="shared" si="142"/>
        <v>27163.410906860005</v>
      </c>
      <c r="F553" s="36">
        <f t="shared" si="138"/>
        <v>11.719680671384408</v>
      </c>
      <c r="G553" s="36">
        <f t="shared" si="142"/>
        <v>263283</v>
      </c>
      <c r="H553" s="36">
        <f t="shared" si="142"/>
        <v>39699132.588168599</v>
      </c>
      <c r="I553" s="36">
        <f t="shared" si="142"/>
        <v>20932</v>
      </c>
      <c r="J553" s="36">
        <f t="shared" si="142"/>
        <v>2189.5891680000009</v>
      </c>
      <c r="K553" s="36">
        <f t="shared" si="142"/>
        <v>15892.210769999996</v>
      </c>
      <c r="L553" s="36">
        <f t="shared" si="142"/>
        <v>12488.375032000002</v>
      </c>
      <c r="M553" s="36">
        <f t="shared" si="140"/>
        <v>27.256033945794094</v>
      </c>
      <c r="N553" s="115">
        <f t="shared" si="141"/>
        <v>100</v>
      </c>
    </row>
    <row r="554" spans="1:14" ht="14.25" thickBot="1">
      <c r="A554" s="263" t="s">
        <v>69</v>
      </c>
      <c r="B554" s="198" t="s">
        <v>19</v>
      </c>
      <c r="C554" s="31">
        <f t="shared" ref="C554:L565" si="143">C394</f>
        <v>1148.6018929999998</v>
      </c>
      <c r="D554" s="31">
        <f t="shared" si="143"/>
        <v>8791.8175720000017</v>
      </c>
      <c r="E554" s="31">
        <f t="shared" si="143"/>
        <v>7610.0977599999997</v>
      </c>
      <c r="F554" s="31">
        <f t="shared" si="138"/>
        <v>15.528313160592067</v>
      </c>
      <c r="G554" s="31">
        <f t="shared" si="143"/>
        <v>61276</v>
      </c>
      <c r="H554" s="31">
        <f t="shared" si="143"/>
        <v>9280783.6382270027</v>
      </c>
      <c r="I554" s="31">
        <f t="shared" si="143"/>
        <v>5663</v>
      </c>
      <c r="J554" s="31">
        <f t="shared" si="143"/>
        <v>558.19197599999973</v>
      </c>
      <c r="K554" s="31">
        <f t="shared" si="143"/>
        <v>4110.7668249999997</v>
      </c>
      <c r="L554" s="31">
        <f t="shared" si="143"/>
        <v>2497.9271510000003</v>
      </c>
      <c r="M554" s="31">
        <f t="shared" si="140"/>
        <v>64.56712211780588</v>
      </c>
      <c r="N554" s="113">
        <f t="shared" ref="N554:N566" si="144">N394</f>
        <v>49.814885177444559</v>
      </c>
    </row>
    <row r="555" spans="1:14" ht="14.25" thickBot="1">
      <c r="A555" s="263"/>
      <c r="B555" s="198" t="s">
        <v>20</v>
      </c>
      <c r="C555" s="31">
        <f t="shared" si="143"/>
        <v>392.18721399999998</v>
      </c>
      <c r="D555" s="31">
        <f t="shared" si="143"/>
        <v>2727.9115909999996</v>
      </c>
      <c r="E555" s="31">
        <f t="shared" si="143"/>
        <v>2660.1064640000004</v>
      </c>
      <c r="F555" s="31">
        <f t="shared" si="138"/>
        <v>2.548962904967369</v>
      </c>
      <c r="G555" s="31">
        <f t="shared" si="143"/>
        <v>31238</v>
      </c>
      <c r="H555" s="31">
        <f t="shared" si="143"/>
        <v>643191.29283699999</v>
      </c>
      <c r="I555" s="31">
        <f t="shared" si="143"/>
        <v>3058</v>
      </c>
      <c r="J555" s="31">
        <f t="shared" si="143"/>
        <v>206.24836800000006</v>
      </c>
      <c r="K555" s="31">
        <f t="shared" si="143"/>
        <v>1466.9302989999999</v>
      </c>
      <c r="L555" s="31">
        <f t="shared" si="143"/>
        <v>882.56249200000002</v>
      </c>
      <c r="M555" s="31">
        <f t="shared" si="140"/>
        <v>66.212626561519443</v>
      </c>
      <c r="N555" s="109">
        <f t="shared" si="144"/>
        <v>15.45648571151734</v>
      </c>
    </row>
    <row r="556" spans="1:14" ht="14.25" thickBot="1">
      <c r="A556" s="263"/>
      <c r="B556" s="198" t="s">
        <v>21</v>
      </c>
      <c r="C556" s="31">
        <f t="shared" si="143"/>
        <v>11.975763000000027</v>
      </c>
      <c r="D556" s="31">
        <f t="shared" si="143"/>
        <v>302.85483099999993</v>
      </c>
      <c r="E556" s="31">
        <f t="shared" si="143"/>
        <v>207.47726500000002</v>
      </c>
      <c r="F556" s="31">
        <f t="shared" si="138"/>
        <v>45.970128823512255</v>
      </c>
      <c r="G556" s="31">
        <f t="shared" si="143"/>
        <v>1435</v>
      </c>
      <c r="H556" s="31">
        <f t="shared" si="143"/>
        <v>309940.56053999992</v>
      </c>
      <c r="I556" s="31">
        <f t="shared" si="143"/>
        <v>43</v>
      </c>
      <c r="J556" s="31">
        <f t="shared" si="143"/>
        <v>1</v>
      </c>
      <c r="K556" s="31">
        <f t="shared" si="143"/>
        <v>31.966180000000001</v>
      </c>
      <c r="L556" s="31">
        <f t="shared" si="143"/>
        <v>34.659999999999997</v>
      </c>
      <c r="M556" s="31">
        <f t="shared" si="140"/>
        <v>-7.7721292556260684</v>
      </c>
      <c r="N556" s="109">
        <f t="shared" si="144"/>
        <v>1.7159908640219192</v>
      </c>
    </row>
    <row r="557" spans="1:14" ht="14.25" thickBot="1">
      <c r="A557" s="263"/>
      <c r="B557" s="198" t="s">
        <v>22</v>
      </c>
      <c r="C557" s="31">
        <f t="shared" si="143"/>
        <v>40.185811000000022</v>
      </c>
      <c r="D557" s="31">
        <f t="shared" si="143"/>
        <v>326.06744399999997</v>
      </c>
      <c r="E557" s="31">
        <f t="shared" si="143"/>
        <v>198.88381599999997</v>
      </c>
      <c r="F557" s="31">
        <f t="shared" si="138"/>
        <v>63.948706615725847</v>
      </c>
      <c r="G557" s="31">
        <f t="shared" si="143"/>
        <v>18550</v>
      </c>
      <c r="H557" s="31">
        <f t="shared" si="143"/>
        <v>457176.13000000006</v>
      </c>
      <c r="I557" s="31">
        <f t="shared" si="143"/>
        <v>77</v>
      </c>
      <c r="J557" s="31">
        <f t="shared" si="143"/>
        <v>2.0785</v>
      </c>
      <c r="K557" s="31">
        <f t="shared" si="143"/>
        <v>23.286029999999997</v>
      </c>
      <c r="L557" s="31">
        <f t="shared" si="143"/>
        <v>32.486050000000006</v>
      </c>
      <c r="M557" s="31">
        <f t="shared" si="140"/>
        <v>-28.319909622745786</v>
      </c>
      <c r="N557" s="109">
        <f t="shared" si="144"/>
        <v>1.84751470898273</v>
      </c>
    </row>
    <row r="558" spans="1:14" ht="14.25" thickBot="1">
      <c r="A558" s="263"/>
      <c r="B558" s="198" t="s">
        <v>23</v>
      </c>
      <c r="C558" s="31">
        <f t="shared" si="143"/>
        <v>4.5179429999999972</v>
      </c>
      <c r="D558" s="31">
        <f t="shared" si="143"/>
        <v>54.852753000000007</v>
      </c>
      <c r="E558" s="31">
        <f t="shared" si="143"/>
        <v>49.278394999999996</v>
      </c>
      <c r="F558" s="31">
        <f t="shared" si="138"/>
        <v>11.311971503942065</v>
      </c>
      <c r="G558" s="31">
        <f t="shared" si="143"/>
        <v>408</v>
      </c>
      <c r="H558" s="31">
        <f t="shared" si="143"/>
        <v>293587.62819999998</v>
      </c>
      <c r="I558" s="31">
        <f t="shared" si="143"/>
        <v>160</v>
      </c>
      <c r="J558" s="31">
        <f t="shared" si="143"/>
        <v>1.52</v>
      </c>
      <c r="K558" s="31">
        <f t="shared" si="143"/>
        <v>42.74</v>
      </c>
      <c r="L558" s="31">
        <f t="shared" si="143"/>
        <v>32.630000000000003</v>
      </c>
      <c r="M558" s="31">
        <f t="shared" si="140"/>
        <v>30.98375727857799</v>
      </c>
      <c r="N558" s="109">
        <f t="shared" si="144"/>
        <v>0.31079848620427308</v>
      </c>
    </row>
    <row r="559" spans="1:14" ht="14.25" thickBot="1">
      <c r="A559" s="263"/>
      <c r="B559" s="198" t="s">
        <v>24</v>
      </c>
      <c r="C559" s="31">
        <f t="shared" si="143"/>
        <v>103.72082900000002</v>
      </c>
      <c r="D559" s="31">
        <f t="shared" si="143"/>
        <v>929.7072465</v>
      </c>
      <c r="E559" s="31">
        <f t="shared" si="143"/>
        <v>648.70134100000007</v>
      </c>
      <c r="F559" s="31">
        <f t="shared" si="138"/>
        <v>43.318224850100918</v>
      </c>
      <c r="G559" s="31">
        <f t="shared" si="143"/>
        <v>3312</v>
      </c>
      <c r="H559" s="31">
        <f t="shared" si="143"/>
        <v>1530700.4618980002</v>
      </c>
      <c r="I559" s="31">
        <f t="shared" si="143"/>
        <v>143</v>
      </c>
      <c r="J559" s="31">
        <f t="shared" si="143"/>
        <v>10.625945</v>
      </c>
      <c r="K559" s="31">
        <f t="shared" si="143"/>
        <v>501.79331200000001</v>
      </c>
      <c r="L559" s="31">
        <f t="shared" si="143"/>
        <v>237.9479</v>
      </c>
      <c r="M559" s="31">
        <f t="shared" si="140"/>
        <v>110.88369008509846</v>
      </c>
      <c r="N559" s="109">
        <f t="shared" si="144"/>
        <v>5.2677685079059371</v>
      </c>
    </row>
    <row r="560" spans="1:14" ht="14.25" thickBot="1">
      <c r="A560" s="263"/>
      <c r="B560" s="198" t="s">
        <v>25</v>
      </c>
      <c r="C560" s="31">
        <f t="shared" si="143"/>
        <v>140.34192400000003</v>
      </c>
      <c r="D560" s="31">
        <f t="shared" si="143"/>
        <v>6179.9235140000001</v>
      </c>
      <c r="E560" s="31">
        <f t="shared" si="143"/>
        <v>4995.8970799999997</v>
      </c>
      <c r="F560" s="31">
        <f t="shared" si="138"/>
        <v>23.699976501517529</v>
      </c>
      <c r="G560" s="31">
        <f t="shared" si="143"/>
        <v>2438</v>
      </c>
      <c r="H560" s="31">
        <f t="shared" si="143"/>
        <v>575810.58209599997</v>
      </c>
      <c r="I560" s="31">
        <f t="shared" si="143"/>
        <v>1901</v>
      </c>
      <c r="J560" s="31">
        <f t="shared" si="143"/>
        <v>38.139999999999951</v>
      </c>
      <c r="K560" s="31">
        <f t="shared" si="143"/>
        <v>882.07784500000002</v>
      </c>
      <c r="L560" s="31">
        <f t="shared" si="143"/>
        <v>595.27320000000009</v>
      </c>
      <c r="M560" s="31">
        <f t="shared" si="140"/>
        <v>48.18033887633441</v>
      </c>
      <c r="N560" s="109">
        <f t="shared" si="144"/>
        <v>35.015760704105254</v>
      </c>
    </row>
    <row r="561" spans="1:14" ht="14.25" thickBot="1">
      <c r="A561" s="263"/>
      <c r="B561" s="198" t="s">
        <v>26</v>
      </c>
      <c r="C561" s="31">
        <f t="shared" si="143"/>
        <v>139.71335300000072</v>
      </c>
      <c r="D561" s="31">
        <f t="shared" si="143"/>
        <v>1045.3807470000006</v>
      </c>
      <c r="E561" s="31">
        <f t="shared" si="143"/>
        <v>1132.3899959999999</v>
      </c>
      <c r="F561" s="31">
        <f t="shared" si="138"/>
        <v>-7.6836822391001842</v>
      </c>
      <c r="G561" s="31">
        <f t="shared" si="143"/>
        <v>55078</v>
      </c>
      <c r="H561" s="31">
        <f t="shared" si="143"/>
        <v>10998443.298921203</v>
      </c>
      <c r="I561" s="31">
        <f t="shared" si="143"/>
        <v>4462</v>
      </c>
      <c r="J561" s="31">
        <f t="shared" si="143"/>
        <v>39.060122</v>
      </c>
      <c r="K561" s="31">
        <f t="shared" si="143"/>
        <v>297.24210499999992</v>
      </c>
      <c r="L561" s="31">
        <f t="shared" si="143"/>
        <v>355.65212100000002</v>
      </c>
      <c r="M561" s="31">
        <f t="shared" si="140"/>
        <v>-16.423356575455401</v>
      </c>
      <c r="N561" s="109">
        <f t="shared" si="144"/>
        <v>5.9231804404546899</v>
      </c>
    </row>
    <row r="562" spans="1:14" ht="14.25" thickBot="1">
      <c r="A562" s="263"/>
      <c r="B562" s="198" t="s">
        <v>27</v>
      </c>
      <c r="C562" s="31">
        <f t="shared" si="143"/>
        <v>0.40113099999999985</v>
      </c>
      <c r="D562" s="31">
        <f t="shared" si="143"/>
        <v>18.372780999999996</v>
      </c>
      <c r="E562" s="31">
        <f t="shared" si="143"/>
        <v>33.455168999999998</v>
      </c>
      <c r="F562" s="31">
        <f t="shared" si="138"/>
        <v>-45.082384728052041</v>
      </c>
      <c r="G562" s="31">
        <f t="shared" si="143"/>
        <v>13</v>
      </c>
      <c r="H562" s="31">
        <f t="shared" si="143"/>
        <v>6171.46</v>
      </c>
      <c r="I562" s="31">
        <f t="shared" si="143"/>
        <v>0</v>
      </c>
      <c r="J562" s="31">
        <f t="shared" si="143"/>
        <v>0</v>
      </c>
      <c r="K562" s="31">
        <f t="shared" si="143"/>
        <v>0</v>
      </c>
      <c r="L562" s="31">
        <f t="shared" si="143"/>
        <v>0</v>
      </c>
      <c r="M562" s="31" t="e">
        <f t="shared" si="140"/>
        <v>#DIV/0!</v>
      </c>
      <c r="N562" s="109">
        <f t="shared" si="144"/>
        <v>0.10410111088066315</v>
      </c>
    </row>
    <row r="563" spans="1:14" ht="14.25" thickBot="1">
      <c r="A563" s="263"/>
      <c r="B563" s="14" t="s">
        <v>28</v>
      </c>
      <c r="C563" s="31">
        <f t="shared" si="143"/>
        <v>0</v>
      </c>
      <c r="D563" s="31">
        <f t="shared" si="143"/>
        <v>0</v>
      </c>
      <c r="E563" s="31">
        <f t="shared" si="143"/>
        <v>0</v>
      </c>
      <c r="F563" s="31" t="e">
        <f t="shared" si="138"/>
        <v>#DIV/0!</v>
      </c>
      <c r="G563" s="31">
        <f t="shared" si="143"/>
        <v>0</v>
      </c>
      <c r="H563" s="31">
        <f t="shared" si="143"/>
        <v>0</v>
      </c>
      <c r="I563" s="31">
        <f t="shared" si="143"/>
        <v>0</v>
      </c>
      <c r="J563" s="31">
        <f t="shared" si="143"/>
        <v>0</v>
      </c>
      <c r="K563" s="31">
        <f t="shared" si="143"/>
        <v>0</v>
      </c>
      <c r="L563" s="31">
        <f t="shared" si="143"/>
        <v>0</v>
      </c>
      <c r="M563" s="31" t="e">
        <f t="shared" si="140"/>
        <v>#DIV/0!</v>
      </c>
      <c r="N563" s="109">
        <f t="shared" si="144"/>
        <v>0</v>
      </c>
    </row>
    <row r="564" spans="1:14" ht="14.25" thickBot="1">
      <c r="A564" s="263"/>
      <c r="B564" s="14" t="s">
        <v>29</v>
      </c>
      <c r="C564" s="31">
        <f t="shared" si="143"/>
        <v>0</v>
      </c>
      <c r="D564" s="31">
        <f t="shared" si="143"/>
        <v>7.8770739999999995</v>
      </c>
      <c r="E564" s="31">
        <f t="shared" si="143"/>
        <v>7.2672789999999994</v>
      </c>
      <c r="F564" s="31">
        <f t="shared" si="138"/>
        <v>8.3909672382194245</v>
      </c>
      <c r="G564" s="31">
        <f t="shared" si="143"/>
        <v>6</v>
      </c>
      <c r="H564" s="31">
        <f t="shared" si="143"/>
        <v>3218.685845</v>
      </c>
      <c r="I564" s="31">
        <f t="shared" si="143"/>
        <v>0</v>
      </c>
      <c r="J564" s="31">
        <f t="shared" si="143"/>
        <v>0</v>
      </c>
      <c r="K564" s="31">
        <f t="shared" si="143"/>
        <v>0</v>
      </c>
      <c r="L564" s="31">
        <f t="shared" si="143"/>
        <v>0</v>
      </c>
      <c r="M564" s="31" t="e">
        <f t="shared" si="140"/>
        <v>#DIV/0!</v>
      </c>
      <c r="N564" s="109">
        <f t="shared" si="144"/>
        <v>4.4631901609733925E-2</v>
      </c>
    </row>
    <row r="565" spans="1:14" ht="14.25" thickBot="1">
      <c r="A565" s="263"/>
      <c r="B565" s="14" t="s">
        <v>30</v>
      </c>
      <c r="C565" s="31">
        <f t="shared" si="143"/>
        <v>0.34372199999999964</v>
      </c>
      <c r="D565" s="31">
        <f t="shared" si="143"/>
        <v>10.437987999999999</v>
      </c>
      <c r="E565" s="31">
        <f t="shared" si="143"/>
        <v>26.640720000000002</v>
      </c>
      <c r="F565" s="31">
        <f t="shared" si="138"/>
        <v>-60.819422297895862</v>
      </c>
      <c r="G565" s="31">
        <f t="shared" si="143"/>
        <v>9</v>
      </c>
      <c r="H565" s="31">
        <f t="shared" si="143"/>
        <v>3138.25</v>
      </c>
      <c r="I565" s="31">
        <f t="shared" si="143"/>
        <v>0</v>
      </c>
      <c r="J565" s="31">
        <f t="shared" si="143"/>
        <v>5.3620667000000002E-3</v>
      </c>
      <c r="K565" s="31">
        <f t="shared" si="143"/>
        <v>5.5394113200000004E-2</v>
      </c>
      <c r="L565" s="31">
        <f t="shared" si="143"/>
        <v>0</v>
      </c>
      <c r="M565" s="31" t="e">
        <f t="shared" si="140"/>
        <v>#DIV/0!</v>
      </c>
      <c r="N565" s="109">
        <f t="shared" si="144"/>
        <v>5.914217048355562E-2</v>
      </c>
    </row>
    <row r="566" spans="1:14" ht="14.25" thickBot="1">
      <c r="A566" s="263"/>
      <c r="B566" s="35" t="s">
        <v>31</v>
      </c>
      <c r="C566" s="36">
        <f t="shared" ref="C566:L566" si="145">C554+C556+C557+C558+C559+C560+C561+C562</f>
        <v>1589.4586470000008</v>
      </c>
      <c r="D566" s="36">
        <f t="shared" si="145"/>
        <v>17648.976888499998</v>
      </c>
      <c r="E566" s="36">
        <f t="shared" si="145"/>
        <v>14876.180822</v>
      </c>
      <c r="F566" s="36">
        <f t="shared" si="138"/>
        <v>18.639166192436843</v>
      </c>
      <c r="G566" s="36">
        <f t="shared" si="145"/>
        <v>142510</v>
      </c>
      <c r="H566" s="36">
        <f t="shared" si="145"/>
        <v>23452613.759882208</v>
      </c>
      <c r="I566" s="36">
        <f t="shared" si="145"/>
        <v>12449</v>
      </c>
      <c r="J566" s="36">
        <f t="shared" si="145"/>
        <v>650.61654299999964</v>
      </c>
      <c r="K566" s="36">
        <f t="shared" si="145"/>
        <v>5889.8722969999999</v>
      </c>
      <c r="L566" s="36">
        <f t="shared" si="145"/>
        <v>3786.5764220000005</v>
      </c>
      <c r="M566" s="36">
        <f t="shared" si="140"/>
        <v>55.546109218339154</v>
      </c>
      <c r="N566" s="115">
        <f t="shared" si="144"/>
        <v>100</v>
      </c>
    </row>
    <row r="567" spans="1:14">
      <c r="A567" s="214" t="s">
        <v>70</v>
      </c>
      <c r="B567" s="198" t="s">
        <v>19</v>
      </c>
      <c r="C567" s="31">
        <f t="shared" ref="C567:L578" si="146">C519</f>
        <v>849.62957200000017</v>
      </c>
      <c r="D567" s="31">
        <f t="shared" si="146"/>
        <v>5946.6786930000007</v>
      </c>
      <c r="E567" s="31">
        <f t="shared" si="146"/>
        <v>5500.4494659999991</v>
      </c>
      <c r="F567" s="31">
        <f t="shared" si="138"/>
        <v>8.1125957025563871</v>
      </c>
      <c r="G567" s="31">
        <f t="shared" si="146"/>
        <v>46132</v>
      </c>
      <c r="H567" s="31">
        <f t="shared" si="146"/>
        <v>5960336.8473189985</v>
      </c>
      <c r="I567" s="31">
        <f t="shared" si="146"/>
        <v>4179</v>
      </c>
      <c r="J567" s="31">
        <f t="shared" si="146"/>
        <v>441.12522400000006</v>
      </c>
      <c r="K567" s="31">
        <f t="shared" si="146"/>
        <v>2699.6689150000002</v>
      </c>
      <c r="L567" s="31">
        <f t="shared" si="146"/>
        <v>1843.2357199999999</v>
      </c>
      <c r="M567" s="31">
        <f t="shared" si="140"/>
        <v>46.46357412170812</v>
      </c>
      <c r="N567" s="113">
        <f t="shared" ref="N567:N579" si="147">N519</f>
        <v>41.621142357532705</v>
      </c>
    </row>
    <row r="568" spans="1:14">
      <c r="A568" s="214"/>
      <c r="B568" s="198" t="s">
        <v>20</v>
      </c>
      <c r="C568" s="31">
        <f t="shared" si="146"/>
        <v>311.93870400000009</v>
      </c>
      <c r="D568" s="31">
        <f t="shared" si="146"/>
        <v>2066.148369</v>
      </c>
      <c r="E568" s="31">
        <f t="shared" si="146"/>
        <v>1987.7474400000001</v>
      </c>
      <c r="F568" s="31">
        <f t="shared" si="138"/>
        <v>3.9442097835125325</v>
      </c>
      <c r="G568" s="31">
        <f t="shared" si="146"/>
        <v>25371</v>
      </c>
      <c r="H568" s="31">
        <f t="shared" si="146"/>
        <v>506840</v>
      </c>
      <c r="I568" s="31">
        <f t="shared" si="146"/>
        <v>2406</v>
      </c>
      <c r="J568" s="31">
        <f t="shared" si="146"/>
        <v>187.89396199999999</v>
      </c>
      <c r="K568" s="31">
        <f t="shared" si="146"/>
        <v>1109.2072230000001</v>
      </c>
      <c r="L568" s="31">
        <f t="shared" si="146"/>
        <v>654.11032699999998</v>
      </c>
      <c r="M568" s="31">
        <f t="shared" si="140"/>
        <v>69.574944350328252</v>
      </c>
      <c r="N568" s="109">
        <f t="shared" si="147"/>
        <v>14.461089935657803</v>
      </c>
    </row>
    <row r="569" spans="1:14">
      <c r="A569" s="214"/>
      <c r="B569" s="198" t="s">
        <v>21</v>
      </c>
      <c r="C569" s="31">
        <f t="shared" si="146"/>
        <v>54.851366000000056</v>
      </c>
      <c r="D569" s="31">
        <f t="shared" si="146"/>
        <v>468.09240299999999</v>
      </c>
      <c r="E569" s="31">
        <f t="shared" si="146"/>
        <v>202.76612700000001</v>
      </c>
      <c r="F569" s="31">
        <f t="shared" si="138"/>
        <v>130.85335303563795</v>
      </c>
      <c r="G569" s="31">
        <f t="shared" si="146"/>
        <v>801</v>
      </c>
      <c r="H569" s="31">
        <f t="shared" si="146"/>
        <v>278067.26936999999</v>
      </c>
      <c r="I569" s="31">
        <f t="shared" si="146"/>
        <v>88</v>
      </c>
      <c r="J569" s="31">
        <f t="shared" si="146"/>
        <v>48.409120000000001</v>
      </c>
      <c r="K569" s="31">
        <f t="shared" si="146"/>
        <v>114.78746599999999</v>
      </c>
      <c r="L569" s="31">
        <f t="shared" si="146"/>
        <v>39.385199999999998</v>
      </c>
      <c r="M569" s="31">
        <f t="shared" si="140"/>
        <v>191.44822420604694</v>
      </c>
      <c r="N569" s="109">
        <f t="shared" si="147"/>
        <v>3.276205348823706</v>
      </c>
    </row>
    <row r="570" spans="1:14">
      <c r="A570" s="214"/>
      <c r="B570" s="198" t="s">
        <v>22</v>
      </c>
      <c r="C570" s="31">
        <f t="shared" si="146"/>
        <v>58.026834999999991</v>
      </c>
      <c r="D570" s="31">
        <f t="shared" si="146"/>
        <v>499.33232700000002</v>
      </c>
      <c r="E570" s="31">
        <f t="shared" si="146"/>
        <v>462.05576200000002</v>
      </c>
      <c r="F570" s="31">
        <f t="shared" si="138"/>
        <v>8.0675468343147738</v>
      </c>
      <c r="G570" s="31">
        <f t="shared" si="146"/>
        <v>30502</v>
      </c>
      <c r="H570" s="31">
        <f t="shared" si="146"/>
        <v>763158.12639999995</v>
      </c>
      <c r="I570" s="31">
        <f t="shared" si="146"/>
        <v>1327</v>
      </c>
      <c r="J570" s="31">
        <f t="shared" si="146"/>
        <v>33.722500000000004</v>
      </c>
      <c r="K570" s="31">
        <f t="shared" si="146"/>
        <v>187.910436</v>
      </c>
      <c r="L570" s="31">
        <f t="shared" si="146"/>
        <v>180.15817799999999</v>
      </c>
      <c r="M570" s="31">
        <f t="shared" si="140"/>
        <v>4.3030286418638246</v>
      </c>
      <c r="N570" s="109">
        <f t="shared" si="147"/>
        <v>3.4948553535016207</v>
      </c>
    </row>
    <row r="571" spans="1:14">
      <c r="A571" s="214"/>
      <c r="B571" s="198" t="s">
        <v>23</v>
      </c>
      <c r="C571" s="31">
        <f t="shared" si="146"/>
        <v>0.63773600000000008</v>
      </c>
      <c r="D571" s="31">
        <f t="shared" si="146"/>
        <v>5.7850690000000009</v>
      </c>
      <c r="E571" s="31">
        <f t="shared" si="146"/>
        <v>10.815098000000001</v>
      </c>
      <c r="F571" s="31">
        <f t="shared" si="138"/>
        <v>-46.509324279816973</v>
      </c>
      <c r="G571" s="31">
        <f t="shared" si="146"/>
        <v>61</v>
      </c>
      <c r="H571" s="31">
        <f t="shared" si="146"/>
        <v>3444.19</v>
      </c>
      <c r="I571" s="31">
        <f t="shared" si="146"/>
        <v>3</v>
      </c>
      <c r="J571" s="31">
        <f t="shared" si="146"/>
        <v>0</v>
      </c>
      <c r="K571" s="31">
        <f t="shared" si="146"/>
        <v>3.1455380000000002</v>
      </c>
      <c r="L571" s="31">
        <f t="shared" si="146"/>
        <v>0</v>
      </c>
      <c r="M571" s="31" t="e">
        <f t="shared" si="140"/>
        <v>#DIV/0!</v>
      </c>
      <c r="N571" s="109">
        <f t="shared" si="147"/>
        <v>4.0490026925547457E-2</v>
      </c>
    </row>
    <row r="572" spans="1:14">
      <c r="A572" s="214"/>
      <c r="B572" s="198" t="s">
        <v>24</v>
      </c>
      <c r="C572" s="31">
        <f t="shared" si="146"/>
        <v>63.178280000000008</v>
      </c>
      <c r="D572" s="31">
        <f t="shared" si="146"/>
        <v>442.47108700000007</v>
      </c>
      <c r="E572" s="31">
        <f t="shared" si="146"/>
        <v>796.05249199999992</v>
      </c>
      <c r="F572" s="31">
        <f t="shared" si="138"/>
        <v>-44.416845440890832</v>
      </c>
      <c r="G572" s="31">
        <f t="shared" si="146"/>
        <v>1244</v>
      </c>
      <c r="H572" s="31">
        <f t="shared" si="146"/>
        <v>350897.42226999998</v>
      </c>
      <c r="I572" s="31">
        <f t="shared" si="146"/>
        <v>73</v>
      </c>
      <c r="J572" s="31">
        <f t="shared" si="146"/>
        <v>20.831909</v>
      </c>
      <c r="K572" s="31">
        <f t="shared" si="146"/>
        <v>108.986079</v>
      </c>
      <c r="L572" s="31">
        <f t="shared" si="146"/>
        <v>696.36466900000005</v>
      </c>
      <c r="M572" s="31">
        <f t="shared" si="140"/>
        <v>-84.349280793279306</v>
      </c>
      <c r="N572" s="109">
        <f t="shared" si="147"/>
        <v>3.0968803010657697</v>
      </c>
    </row>
    <row r="573" spans="1:14">
      <c r="A573" s="214"/>
      <c r="B573" s="198" t="s">
        <v>25</v>
      </c>
      <c r="C573" s="31">
        <f t="shared" si="146"/>
        <v>29.7072</v>
      </c>
      <c r="D573" s="31">
        <f t="shared" si="146"/>
        <v>5839.7078240000001</v>
      </c>
      <c r="E573" s="31">
        <f t="shared" si="146"/>
        <v>4286.516368999999</v>
      </c>
      <c r="F573" s="31">
        <f t="shared" ref="F573:F592" si="148">(D573-E573)/E573*100</f>
        <v>36.234352590664315</v>
      </c>
      <c r="G573" s="31">
        <f t="shared" si="146"/>
        <v>1278</v>
      </c>
      <c r="H573" s="31">
        <f t="shared" si="146"/>
        <v>417334.85567000008</v>
      </c>
      <c r="I573" s="31">
        <f t="shared" si="146"/>
        <v>1895</v>
      </c>
      <c r="J573" s="31">
        <f t="shared" si="146"/>
        <v>96.609900000000096</v>
      </c>
      <c r="K573" s="31">
        <f t="shared" si="146"/>
        <v>1292.9137169999999</v>
      </c>
      <c r="L573" s="31">
        <f t="shared" si="146"/>
        <v>1043.2859449999999</v>
      </c>
      <c r="M573" s="31">
        <f t="shared" si="140"/>
        <v>23.927071307377776</v>
      </c>
      <c r="N573" s="109">
        <f t="shared" si="147"/>
        <v>40.872447162011397</v>
      </c>
    </row>
    <row r="574" spans="1:14">
      <c r="A574" s="214"/>
      <c r="B574" s="198" t="s">
        <v>26</v>
      </c>
      <c r="C574" s="31">
        <f t="shared" si="146"/>
        <v>95.273009999999715</v>
      </c>
      <c r="D574" s="31">
        <f t="shared" si="146"/>
        <v>1003.6968059999997</v>
      </c>
      <c r="E574" s="31">
        <f t="shared" si="146"/>
        <v>795.90437200000019</v>
      </c>
      <c r="F574" s="31">
        <f t="shared" si="148"/>
        <v>26.107713603563347</v>
      </c>
      <c r="G574" s="31">
        <f t="shared" si="146"/>
        <v>49775</v>
      </c>
      <c r="H574" s="31">
        <f t="shared" si="146"/>
        <v>8049498.1959160576</v>
      </c>
      <c r="I574" s="31">
        <f t="shared" si="146"/>
        <v>4229</v>
      </c>
      <c r="J574" s="31">
        <f t="shared" si="146"/>
        <v>108.94049199999999</v>
      </c>
      <c r="K574" s="31">
        <f t="shared" si="146"/>
        <v>457.87587899999994</v>
      </c>
      <c r="L574" s="31">
        <f t="shared" si="146"/>
        <v>485.75410699999998</v>
      </c>
      <c r="M574" s="31">
        <f t="shared" si="140"/>
        <v>-5.7391646510566785</v>
      </c>
      <c r="N574" s="109">
        <f t="shared" si="147"/>
        <v>7.0249310250276986</v>
      </c>
    </row>
    <row r="575" spans="1:14">
      <c r="A575" s="214"/>
      <c r="B575" s="198" t="s">
        <v>27</v>
      </c>
      <c r="C575" s="31">
        <f t="shared" si="146"/>
        <v>2.975091999999997</v>
      </c>
      <c r="D575" s="31">
        <f t="shared" si="146"/>
        <v>81.875092000000009</v>
      </c>
      <c r="E575" s="31">
        <f t="shared" si="146"/>
        <v>17.304556000000002</v>
      </c>
      <c r="F575" s="31">
        <f t="shared" si="148"/>
        <v>373.14182461543652</v>
      </c>
      <c r="G575" s="31">
        <f t="shared" si="146"/>
        <v>21</v>
      </c>
      <c r="H575" s="31">
        <f t="shared" si="146"/>
        <v>36817.01</v>
      </c>
      <c r="I575" s="31">
        <f t="shared" si="146"/>
        <v>0</v>
      </c>
      <c r="J575" s="31">
        <f t="shared" si="146"/>
        <v>0</v>
      </c>
      <c r="K575" s="31">
        <f t="shared" si="146"/>
        <v>0</v>
      </c>
      <c r="L575" s="31">
        <f t="shared" si="146"/>
        <v>0</v>
      </c>
      <c r="M575" s="31" t="e">
        <f t="shared" si="140"/>
        <v>#DIV/0!</v>
      </c>
      <c r="N575" s="109">
        <f t="shared" si="147"/>
        <v>0.5730484251115544</v>
      </c>
    </row>
    <row r="576" spans="1:14">
      <c r="A576" s="214"/>
      <c r="B576" s="14" t="s">
        <v>28</v>
      </c>
      <c r="C576" s="31">
        <f t="shared" si="146"/>
        <v>0</v>
      </c>
      <c r="D576" s="31">
        <f t="shared" si="146"/>
        <v>0</v>
      </c>
      <c r="E576" s="31">
        <f t="shared" si="146"/>
        <v>0</v>
      </c>
      <c r="F576" s="31" t="e">
        <f t="shared" si="148"/>
        <v>#DIV/0!</v>
      </c>
      <c r="G576" s="31">
        <f t="shared" si="146"/>
        <v>0</v>
      </c>
      <c r="H576" s="31">
        <f t="shared" si="146"/>
        <v>0</v>
      </c>
      <c r="I576" s="31">
        <f t="shared" si="146"/>
        <v>0</v>
      </c>
      <c r="J576" s="31">
        <f t="shared" si="146"/>
        <v>0</v>
      </c>
      <c r="K576" s="31">
        <f t="shared" si="146"/>
        <v>0</v>
      </c>
      <c r="L576" s="31">
        <f t="shared" si="146"/>
        <v>0</v>
      </c>
      <c r="M576" s="31" t="e">
        <f t="shared" si="140"/>
        <v>#DIV/0!</v>
      </c>
      <c r="N576" s="109">
        <f t="shared" si="147"/>
        <v>0</v>
      </c>
    </row>
    <row r="577" spans="1:14">
      <c r="A577" s="214"/>
      <c r="B577" s="14" t="s">
        <v>29</v>
      </c>
      <c r="C577" s="31">
        <f t="shared" si="146"/>
        <v>1.5976419999999933</v>
      </c>
      <c r="D577" s="31">
        <f t="shared" si="146"/>
        <v>72.386302999999998</v>
      </c>
      <c r="E577" s="31">
        <f t="shared" si="146"/>
        <v>1.1200000000000001</v>
      </c>
      <c r="F577" s="31">
        <f t="shared" si="148"/>
        <v>6363.0627678571418</v>
      </c>
      <c r="G577" s="31">
        <f t="shared" si="146"/>
        <v>5</v>
      </c>
      <c r="H577" s="31">
        <f t="shared" si="146"/>
        <v>33494.050000000003</v>
      </c>
      <c r="I577" s="31">
        <f t="shared" si="146"/>
        <v>0</v>
      </c>
      <c r="J577" s="31">
        <f t="shared" si="146"/>
        <v>0</v>
      </c>
      <c r="K577" s="31">
        <f t="shared" si="146"/>
        <v>0</v>
      </c>
      <c r="L577" s="31">
        <f t="shared" si="146"/>
        <v>0</v>
      </c>
      <c r="M577" s="31" t="e">
        <f t="shared" si="140"/>
        <v>#DIV/0!</v>
      </c>
      <c r="N577" s="109">
        <f t="shared" si="147"/>
        <v>0.50663585127694</v>
      </c>
    </row>
    <row r="578" spans="1:14">
      <c r="A578" s="214"/>
      <c r="B578" s="14" t="s">
        <v>30</v>
      </c>
      <c r="C578" s="31">
        <f t="shared" si="146"/>
        <v>1.202380999999999</v>
      </c>
      <c r="D578" s="31">
        <f t="shared" si="146"/>
        <v>9.3171079999999993</v>
      </c>
      <c r="E578" s="31">
        <f t="shared" si="146"/>
        <v>16.088992000000001</v>
      </c>
      <c r="F578" s="31">
        <f t="shared" si="148"/>
        <v>-42.090169477366892</v>
      </c>
      <c r="G578" s="31">
        <f t="shared" si="146"/>
        <v>14</v>
      </c>
      <c r="H578" s="31">
        <f t="shared" si="146"/>
        <v>3050.96</v>
      </c>
      <c r="I578" s="31">
        <f t="shared" si="146"/>
        <v>0</v>
      </c>
      <c r="J578" s="31">
        <f t="shared" si="146"/>
        <v>0</v>
      </c>
      <c r="K578" s="31">
        <f t="shared" si="146"/>
        <v>0</v>
      </c>
      <c r="L578" s="31">
        <f t="shared" si="146"/>
        <v>0</v>
      </c>
      <c r="M578" s="31" t="e">
        <f t="shared" si="140"/>
        <v>#DIV/0!</v>
      </c>
      <c r="N578" s="109">
        <f t="shared" si="147"/>
        <v>6.5210968752184892E-2</v>
      </c>
    </row>
    <row r="579" spans="1:14" ht="14.25" thickBot="1">
      <c r="A579" s="206"/>
      <c r="B579" s="35" t="s">
        <v>31</v>
      </c>
      <c r="C579" s="36">
        <f t="shared" ref="C579:L579" si="149">C567+C569+C570+C571+C572+C573+C574+C575</f>
        <v>1154.2790909999999</v>
      </c>
      <c r="D579" s="36">
        <f t="shared" si="149"/>
        <v>14287.639301000001</v>
      </c>
      <c r="E579" s="36">
        <f t="shared" si="149"/>
        <v>12071.864241999998</v>
      </c>
      <c r="F579" s="36">
        <f t="shared" si="148"/>
        <v>18.354870586524306</v>
      </c>
      <c r="G579" s="36">
        <f t="shared" si="149"/>
        <v>129814</v>
      </c>
      <c r="H579" s="36">
        <f t="shared" si="149"/>
        <v>15859553.916945057</v>
      </c>
      <c r="I579" s="36">
        <f t="shared" si="149"/>
        <v>11794</v>
      </c>
      <c r="J579" s="36">
        <f t="shared" si="149"/>
        <v>749.6391450000001</v>
      </c>
      <c r="K579" s="36">
        <f t="shared" si="149"/>
        <v>4865.2880300000006</v>
      </c>
      <c r="L579" s="36">
        <f t="shared" si="149"/>
        <v>4288.1838189999999</v>
      </c>
      <c r="M579" s="36">
        <f t="shared" si="140"/>
        <v>13.458010089095968</v>
      </c>
      <c r="N579" s="115">
        <f t="shared" si="147"/>
        <v>100</v>
      </c>
    </row>
    <row r="580" spans="1:14" ht="14.25" thickBot="1">
      <c r="A580" s="242" t="s">
        <v>49</v>
      </c>
      <c r="B580" s="200" t="s">
        <v>19</v>
      </c>
      <c r="C580" s="32">
        <f t="shared" ref="C580:L591" si="150">C541+C554+C567</f>
        <v>4445.2781129999994</v>
      </c>
      <c r="D580" s="32">
        <f t="shared" si="150"/>
        <v>31137.486492000004</v>
      </c>
      <c r="E580" s="32">
        <f t="shared" si="150"/>
        <v>28497.904095000002</v>
      </c>
      <c r="F580" s="32">
        <f t="shared" si="148"/>
        <v>9.2623737808954179</v>
      </c>
      <c r="G580" s="32">
        <f t="shared" si="150"/>
        <v>224520</v>
      </c>
      <c r="H580" s="32">
        <f t="shared" si="150"/>
        <v>32239982.185992002</v>
      </c>
      <c r="I580" s="32">
        <f t="shared" si="150"/>
        <v>23213</v>
      </c>
      <c r="J580" s="32">
        <f t="shared" si="150"/>
        <v>2734.9503790000003</v>
      </c>
      <c r="K580" s="32">
        <f t="shared" si="150"/>
        <v>18288.086288999999</v>
      </c>
      <c r="L580" s="32">
        <f t="shared" si="150"/>
        <v>12216.255330000002</v>
      </c>
      <c r="M580" s="32">
        <f t="shared" si="140"/>
        <v>49.702881897770517</v>
      </c>
      <c r="N580" s="113">
        <f>D580/D592*100</f>
        <v>49.993161004777647</v>
      </c>
    </row>
    <row r="581" spans="1:14" ht="14.25" thickBot="1">
      <c r="A581" s="242"/>
      <c r="B581" s="198" t="s">
        <v>20</v>
      </c>
      <c r="C581" s="31">
        <f t="shared" si="150"/>
        <v>1527.983898</v>
      </c>
      <c r="D581" s="31">
        <f t="shared" si="150"/>
        <v>9985.0380120000009</v>
      </c>
      <c r="E581" s="31">
        <f t="shared" si="150"/>
        <v>9795.2573620000003</v>
      </c>
      <c r="F581" s="31">
        <f t="shared" si="148"/>
        <v>1.9374748716275803</v>
      </c>
      <c r="G581" s="31">
        <f t="shared" si="150"/>
        <v>117131</v>
      </c>
      <c r="H581" s="31">
        <f t="shared" si="150"/>
        <v>2360051.292837</v>
      </c>
      <c r="I581" s="31">
        <f t="shared" si="150"/>
        <v>12616</v>
      </c>
      <c r="J581" s="31">
        <f t="shared" si="150"/>
        <v>1165.211274</v>
      </c>
      <c r="K581" s="31">
        <f t="shared" si="150"/>
        <v>7178.6527929999993</v>
      </c>
      <c r="L581" s="31">
        <f t="shared" si="150"/>
        <v>4111.3134470000005</v>
      </c>
      <c r="M581" s="31">
        <f t="shared" si="140"/>
        <v>74.607285130211054</v>
      </c>
      <c r="N581" s="109">
        <f>D581/D592*100</f>
        <v>16.03159629153091</v>
      </c>
    </row>
    <row r="582" spans="1:14" ht="14.25" thickBot="1">
      <c r="A582" s="242"/>
      <c r="B582" s="198" t="s">
        <v>21</v>
      </c>
      <c r="C582" s="31">
        <f t="shared" si="150"/>
        <v>172.45277300000004</v>
      </c>
      <c r="D582" s="31">
        <f t="shared" si="150"/>
        <v>1820.3986899999995</v>
      </c>
      <c r="E582" s="31">
        <f t="shared" si="150"/>
        <v>1320.5617869999999</v>
      </c>
      <c r="F582" s="31">
        <f t="shared" si="148"/>
        <v>37.850323091319297</v>
      </c>
      <c r="G582" s="31">
        <f t="shared" si="150"/>
        <v>4492</v>
      </c>
      <c r="H582" s="31">
        <f t="shared" si="150"/>
        <v>1793154.3326229998</v>
      </c>
      <c r="I582" s="31">
        <f t="shared" si="150"/>
        <v>230</v>
      </c>
      <c r="J582" s="31">
        <f t="shared" si="150"/>
        <v>58.838559000000018</v>
      </c>
      <c r="K582" s="31">
        <f t="shared" si="150"/>
        <v>357.46183200000002</v>
      </c>
      <c r="L582" s="31">
        <f t="shared" si="150"/>
        <v>734.66810799999985</v>
      </c>
      <c r="M582" s="31">
        <f t="shared" si="140"/>
        <v>-51.343766238454968</v>
      </c>
      <c r="N582" s="109">
        <f>D582/D592*100</f>
        <v>2.9227627228497837</v>
      </c>
    </row>
    <row r="583" spans="1:14" ht="14.25" thickBot="1">
      <c r="A583" s="242"/>
      <c r="B583" s="198" t="s">
        <v>22</v>
      </c>
      <c r="C583" s="31">
        <f t="shared" si="150"/>
        <v>164.40583600000002</v>
      </c>
      <c r="D583" s="31">
        <f t="shared" si="150"/>
        <v>1371.6178359999999</v>
      </c>
      <c r="E583" s="31">
        <f t="shared" si="150"/>
        <v>897.05998900000009</v>
      </c>
      <c r="F583" s="31">
        <f t="shared" si="148"/>
        <v>52.901461754972978</v>
      </c>
      <c r="G583" s="31">
        <f t="shared" si="150"/>
        <v>88865</v>
      </c>
      <c r="H583" s="31">
        <f t="shared" si="150"/>
        <v>1694096.7563999998</v>
      </c>
      <c r="I583" s="31">
        <f t="shared" si="150"/>
        <v>1759</v>
      </c>
      <c r="J583" s="31">
        <f t="shared" si="150"/>
        <v>46.194460000000007</v>
      </c>
      <c r="K583" s="31">
        <f t="shared" si="150"/>
        <v>267.95302000000004</v>
      </c>
      <c r="L583" s="31">
        <f t="shared" si="150"/>
        <v>308.92152799999997</v>
      </c>
      <c r="M583" s="31">
        <f t="shared" si="140"/>
        <v>-13.261784720940501</v>
      </c>
      <c r="N583" s="109">
        <f>D583/D592*100</f>
        <v>2.202217296177404</v>
      </c>
    </row>
    <row r="584" spans="1:14" ht="14.25" thickBot="1">
      <c r="A584" s="242"/>
      <c r="B584" s="198" t="s">
        <v>23</v>
      </c>
      <c r="C584" s="31">
        <f t="shared" si="150"/>
        <v>8.7067395199999957</v>
      </c>
      <c r="D584" s="31">
        <f t="shared" si="150"/>
        <v>112.19146260000001</v>
      </c>
      <c r="E584" s="31">
        <f t="shared" si="150"/>
        <v>127.57511185999999</v>
      </c>
      <c r="F584" s="31">
        <f t="shared" si="148"/>
        <v>-12.058503446096831</v>
      </c>
      <c r="G584" s="31">
        <f t="shared" si="150"/>
        <v>1361</v>
      </c>
      <c r="H584" s="31">
        <f t="shared" si="150"/>
        <v>491623.07514178997</v>
      </c>
      <c r="I584" s="31">
        <f t="shared" si="150"/>
        <v>171</v>
      </c>
      <c r="J584" s="31">
        <f t="shared" si="150"/>
        <v>2.52</v>
      </c>
      <c r="K584" s="31">
        <f t="shared" si="150"/>
        <v>60.456893000000008</v>
      </c>
      <c r="L584" s="31">
        <f t="shared" si="150"/>
        <v>79.740000000000009</v>
      </c>
      <c r="M584" s="31">
        <f t="shared" si="140"/>
        <v>-24.182476799598696</v>
      </c>
      <c r="N584" s="109">
        <f>D584/D592*100</f>
        <v>0.18013033436608097</v>
      </c>
    </row>
    <row r="585" spans="1:14" ht="14.25" thickBot="1">
      <c r="A585" s="242"/>
      <c r="B585" s="198" t="s">
        <v>24</v>
      </c>
      <c r="C585" s="31">
        <f t="shared" si="150"/>
        <v>416.65945399999998</v>
      </c>
      <c r="D585" s="31">
        <f t="shared" si="150"/>
        <v>4027.3173854999995</v>
      </c>
      <c r="E585" s="31">
        <f t="shared" si="150"/>
        <v>3503.3118109999996</v>
      </c>
      <c r="F585" s="31">
        <f t="shared" si="148"/>
        <v>14.957434643832793</v>
      </c>
      <c r="G585" s="31">
        <f t="shared" si="150"/>
        <v>10109</v>
      </c>
      <c r="H585" s="31">
        <f t="shared" si="150"/>
        <v>3972119.1005889997</v>
      </c>
      <c r="I585" s="31">
        <f t="shared" si="150"/>
        <v>623</v>
      </c>
      <c r="J585" s="31">
        <f t="shared" si="150"/>
        <v>165.74873700000001</v>
      </c>
      <c r="K585" s="31">
        <f t="shared" si="150"/>
        <v>1318.7133590000001</v>
      </c>
      <c r="L585" s="31">
        <f t="shared" si="150"/>
        <v>2429.2462810000002</v>
      </c>
      <c r="M585" s="31">
        <f t="shared" si="140"/>
        <v>-45.715122862835003</v>
      </c>
      <c r="N585" s="109">
        <f>D585/D592*100</f>
        <v>6.4661072280953205</v>
      </c>
    </row>
    <row r="586" spans="1:14" ht="14.25" thickBot="1">
      <c r="A586" s="242"/>
      <c r="B586" s="198" t="s">
        <v>25</v>
      </c>
      <c r="C586" s="31">
        <f t="shared" si="150"/>
        <v>616.98910999999953</v>
      </c>
      <c r="D586" s="31">
        <f t="shared" si="150"/>
        <v>19838.904536999999</v>
      </c>
      <c r="E586" s="31">
        <f t="shared" si="150"/>
        <v>15885.600366000001</v>
      </c>
      <c r="F586" s="31">
        <f t="shared" si="148"/>
        <v>24.886086014484331</v>
      </c>
      <c r="G586" s="31">
        <f t="shared" si="150"/>
        <v>6223</v>
      </c>
      <c r="H586" s="31">
        <f t="shared" si="150"/>
        <v>1152357.0953239999</v>
      </c>
      <c r="I586" s="31">
        <f t="shared" si="150"/>
        <v>5395</v>
      </c>
      <c r="J586" s="31">
        <f t="shared" si="150"/>
        <v>280.5605690000001</v>
      </c>
      <c r="K586" s="31">
        <f t="shared" si="150"/>
        <v>5020.1890440000006</v>
      </c>
      <c r="L586" s="31">
        <f t="shared" si="150"/>
        <v>3486.8391449999999</v>
      </c>
      <c r="M586" s="31">
        <f t="shared" si="140"/>
        <v>43.97535519236007</v>
      </c>
      <c r="N586" s="109">
        <f>D586/D592*100</f>
        <v>31.852588645248396</v>
      </c>
    </row>
    <row r="587" spans="1:14" ht="14.25" thickBot="1">
      <c r="A587" s="242"/>
      <c r="B587" s="198" t="s">
        <v>26</v>
      </c>
      <c r="C587" s="31">
        <f t="shared" si="150"/>
        <v>441.69667700000053</v>
      </c>
      <c r="D587" s="31">
        <f t="shared" si="150"/>
        <v>3564.6610090000004</v>
      </c>
      <c r="E587" s="31">
        <f t="shared" si="150"/>
        <v>3582.0701979999994</v>
      </c>
      <c r="F587" s="31">
        <f t="shared" si="148"/>
        <v>-0.48600915218577362</v>
      </c>
      <c r="G587" s="31">
        <f t="shared" si="150"/>
        <v>199823</v>
      </c>
      <c r="H587" s="31">
        <f t="shared" si="150"/>
        <v>37513917.007401071</v>
      </c>
      <c r="I587" s="31">
        <f t="shared" si="150"/>
        <v>13782</v>
      </c>
      <c r="J587" s="31">
        <f t="shared" si="150"/>
        <v>300.13415200000003</v>
      </c>
      <c r="K587" s="31">
        <f t="shared" si="150"/>
        <v>1333.4626599999999</v>
      </c>
      <c r="L587" s="31">
        <f t="shared" si="150"/>
        <v>1229.7648810000001</v>
      </c>
      <c r="M587" s="31">
        <f t="shared" si="140"/>
        <v>8.4323256097276573</v>
      </c>
      <c r="N587" s="109">
        <f>D587/D592*100</f>
        <v>5.7232837915859527</v>
      </c>
    </row>
    <row r="588" spans="1:14" ht="14.25" thickBot="1">
      <c r="A588" s="242"/>
      <c r="B588" s="198" t="s">
        <v>27</v>
      </c>
      <c r="C588" s="31">
        <f t="shared" si="150"/>
        <v>33.95517999999997</v>
      </c>
      <c r="D588" s="31">
        <f t="shared" si="150"/>
        <v>410.91470199999992</v>
      </c>
      <c r="E588" s="31">
        <f t="shared" si="150"/>
        <v>297.372613</v>
      </c>
      <c r="F588" s="31">
        <f t="shared" si="148"/>
        <v>38.181757174794008</v>
      </c>
      <c r="G588" s="31">
        <f t="shared" si="150"/>
        <v>214</v>
      </c>
      <c r="H588" s="31">
        <f t="shared" si="150"/>
        <v>154050.71152500002</v>
      </c>
      <c r="I588" s="31">
        <f t="shared" si="150"/>
        <v>2</v>
      </c>
      <c r="J588" s="31">
        <f t="shared" si="150"/>
        <v>0.89800000000000002</v>
      </c>
      <c r="K588" s="31">
        <f t="shared" si="150"/>
        <v>1.048</v>
      </c>
      <c r="L588" s="31">
        <f t="shared" si="150"/>
        <v>77.7</v>
      </c>
      <c r="M588" s="31">
        <f t="shared" si="140"/>
        <v>-98.651222651222653</v>
      </c>
      <c r="N588" s="109">
        <f>D588/D592*100</f>
        <v>0.6597489768994107</v>
      </c>
    </row>
    <row r="589" spans="1:14" ht="14.25" thickBot="1">
      <c r="A589" s="242"/>
      <c r="B589" s="14" t="s">
        <v>28</v>
      </c>
      <c r="C589" s="31">
        <f t="shared" si="150"/>
        <v>6.2264150000000029</v>
      </c>
      <c r="D589" s="31">
        <f t="shared" si="150"/>
        <v>172.288343</v>
      </c>
      <c r="E589" s="31">
        <f t="shared" si="150"/>
        <v>112.8</v>
      </c>
      <c r="F589" s="31">
        <f t="shared" si="148"/>
        <v>52.737892730496462</v>
      </c>
      <c r="G589" s="31">
        <f t="shared" si="150"/>
        <v>51</v>
      </c>
      <c r="H589" s="31">
        <f t="shared" si="150"/>
        <v>36167.379999999997</v>
      </c>
      <c r="I589" s="31">
        <f t="shared" si="150"/>
        <v>0</v>
      </c>
      <c r="J589" s="31">
        <f t="shared" si="150"/>
        <v>0</v>
      </c>
      <c r="K589" s="31">
        <f t="shared" si="150"/>
        <v>0</v>
      </c>
      <c r="L589" s="31">
        <f t="shared" si="150"/>
        <v>0</v>
      </c>
      <c r="M589" s="31" t="e">
        <f t="shared" si="140"/>
        <v>#DIV/0!</v>
      </c>
      <c r="N589" s="109">
        <f>D589/D592*100</f>
        <v>0.27661959397584357</v>
      </c>
    </row>
    <row r="590" spans="1:14" ht="14.25" thickBot="1">
      <c r="A590" s="242"/>
      <c r="B590" s="14" t="s">
        <v>29</v>
      </c>
      <c r="C590" s="31">
        <f t="shared" si="150"/>
        <v>1.1636799999999923</v>
      </c>
      <c r="D590" s="31">
        <f t="shared" si="150"/>
        <v>148.86506499999999</v>
      </c>
      <c r="E590" s="31">
        <f t="shared" si="150"/>
        <v>23.831347999999998</v>
      </c>
      <c r="F590" s="31">
        <f t="shared" si="148"/>
        <v>524.66069900871753</v>
      </c>
      <c r="G590" s="31">
        <f t="shared" si="150"/>
        <v>53</v>
      </c>
      <c r="H590" s="31">
        <f t="shared" si="150"/>
        <v>63784.326422000006</v>
      </c>
      <c r="I590" s="31">
        <f t="shared" si="150"/>
        <v>2</v>
      </c>
      <c r="J590" s="31">
        <f t="shared" si="150"/>
        <v>0.89800000000000002</v>
      </c>
      <c r="K590" s="31">
        <f t="shared" si="150"/>
        <v>1.048</v>
      </c>
      <c r="L590" s="31">
        <f t="shared" si="150"/>
        <v>2.7</v>
      </c>
      <c r="M590" s="31">
        <f t="shared" si="140"/>
        <v>-61.18518518518519</v>
      </c>
      <c r="N590" s="109">
        <f>D590/D592*100</f>
        <v>0.23901207197452451</v>
      </c>
    </row>
    <row r="591" spans="1:14" ht="14.25" thickBot="1">
      <c r="A591" s="242"/>
      <c r="B591" s="14" t="s">
        <v>30</v>
      </c>
      <c r="C591" s="31">
        <f t="shared" si="150"/>
        <v>25.398889</v>
      </c>
      <c r="D591" s="31">
        <f t="shared" si="150"/>
        <v>88.535678000000019</v>
      </c>
      <c r="E591" s="31">
        <f t="shared" si="150"/>
        <v>159.400361</v>
      </c>
      <c r="F591" s="31">
        <f t="shared" si="148"/>
        <v>-44.457040470567058</v>
      </c>
      <c r="G591" s="31">
        <f t="shared" si="150"/>
        <v>125</v>
      </c>
      <c r="H591" s="31">
        <f t="shared" si="150"/>
        <v>53339.884988999991</v>
      </c>
      <c r="I591" s="31">
        <f t="shared" si="150"/>
        <v>0</v>
      </c>
      <c r="J591" s="31">
        <f t="shared" si="150"/>
        <v>5.3620667000000002E-3</v>
      </c>
      <c r="K591" s="31">
        <f t="shared" si="150"/>
        <v>5.5394113200000004E-2</v>
      </c>
      <c r="L591" s="31">
        <f t="shared" si="150"/>
        <v>75</v>
      </c>
      <c r="M591" s="31">
        <f t="shared" si="140"/>
        <v>-99.926141182400002</v>
      </c>
      <c r="N591" s="109">
        <f>D591/D592*100</f>
        <v>0.14214950863353557</v>
      </c>
    </row>
    <row r="592" spans="1:14" ht="14.25" thickBot="1">
      <c r="A592" s="262"/>
      <c r="B592" s="35" t="s">
        <v>50</v>
      </c>
      <c r="C592" s="36">
        <f t="shared" ref="C592:L592" si="151">C580+C582+C583+C584+C585+C586+C587+C588</f>
        <v>6300.1438825199994</v>
      </c>
      <c r="D592" s="36">
        <f t="shared" si="151"/>
        <v>62283.492114100001</v>
      </c>
      <c r="E592" s="36">
        <f t="shared" si="151"/>
        <v>54111.455970859999</v>
      </c>
      <c r="F592" s="36">
        <f t="shared" si="148"/>
        <v>15.102229272191073</v>
      </c>
      <c r="G592" s="36">
        <f t="shared" si="151"/>
        <v>535607</v>
      </c>
      <c r="H592" s="36">
        <f t="shared" si="151"/>
        <v>79011300.264995843</v>
      </c>
      <c r="I592" s="36">
        <f t="shared" si="151"/>
        <v>45175</v>
      </c>
      <c r="J592" s="36">
        <f t="shared" si="151"/>
        <v>3589.8448560000006</v>
      </c>
      <c r="K592" s="36">
        <f t="shared" si="151"/>
        <v>26647.371097000003</v>
      </c>
      <c r="L592" s="36">
        <f t="shared" si="151"/>
        <v>20563.135273</v>
      </c>
      <c r="M592" s="36">
        <f t="shared" si="140"/>
        <v>29.588074693982989</v>
      </c>
      <c r="N592" s="115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19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E20" sqref="E20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123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69" t="s">
        <v>125</v>
      </c>
      <c r="E2" s="269"/>
      <c r="F2" s="269"/>
      <c r="G2" s="269"/>
      <c r="H2" s="269"/>
      <c r="I2" s="269"/>
      <c r="J2" s="2" t="s">
        <v>71</v>
      </c>
    </row>
    <row r="3" spans="1:11">
      <c r="A3" s="270" t="s">
        <v>72</v>
      </c>
      <c r="B3" s="270" t="s">
        <v>73</v>
      </c>
      <c r="C3" s="270"/>
      <c r="D3" s="270" t="s">
        <v>74</v>
      </c>
      <c r="E3" s="270"/>
      <c r="F3" s="270" t="s">
        <v>68</v>
      </c>
      <c r="G3" s="270"/>
      <c r="H3" s="270" t="s">
        <v>69</v>
      </c>
      <c r="I3" s="270"/>
      <c r="J3" s="270" t="s">
        <v>70</v>
      </c>
      <c r="K3" s="270"/>
    </row>
    <row r="4" spans="1:11">
      <c r="A4" s="270"/>
      <c r="B4" s="175" t="s">
        <v>9</v>
      </c>
      <c r="C4" s="175" t="s">
        <v>50</v>
      </c>
      <c r="D4" s="175" t="s">
        <v>9</v>
      </c>
      <c r="E4" s="175" t="s">
        <v>75</v>
      </c>
      <c r="F4" s="175" t="s">
        <v>9</v>
      </c>
      <c r="G4" s="175" t="s">
        <v>75</v>
      </c>
      <c r="H4" s="175" t="s">
        <v>9</v>
      </c>
      <c r="I4" s="175" t="s">
        <v>75</v>
      </c>
      <c r="J4" s="175" t="s">
        <v>9</v>
      </c>
      <c r="K4" s="175" t="s">
        <v>75</v>
      </c>
    </row>
    <row r="5" spans="1:11">
      <c r="A5" s="175" t="s">
        <v>57</v>
      </c>
      <c r="B5" s="119">
        <v>3049</v>
      </c>
      <c r="C5" s="119">
        <v>17483</v>
      </c>
      <c r="D5" s="119">
        <v>991</v>
      </c>
      <c r="E5" s="119">
        <v>5009</v>
      </c>
      <c r="F5" s="119">
        <v>960</v>
      </c>
      <c r="G5" s="119">
        <v>7422</v>
      </c>
      <c r="H5" s="119">
        <v>685</v>
      </c>
      <c r="I5" s="119">
        <v>2993</v>
      </c>
      <c r="J5" s="119">
        <v>413</v>
      </c>
      <c r="K5" s="119">
        <v>2059</v>
      </c>
    </row>
    <row r="6" spans="1:11">
      <c r="A6" s="175" t="s">
        <v>76</v>
      </c>
      <c r="B6" s="3">
        <v>60</v>
      </c>
      <c r="C6" s="3">
        <v>231</v>
      </c>
      <c r="D6" s="3">
        <v>42</v>
      </c>
      <c r="E6" s="3">
        <v>162</v>
      </c>
      <c r="F6" s="4">
        <v>0</v>
      </c>
      <c r="G6" s="4">
        <v>0</v>
      </c>
      <c r="H6" s="4">
        <v>17</v>
      </c>
      <c r="I6" s="4">
        <v>68</v>
      </c>
      <c r="J6" s="4">
        <v>1</v>
      </c>
      <c r="K6" s="4">
        <v>1</v>
      </c>
    </row>
    <row r="7" spans="1:11">
      <c r="A7" s="175" t="s">
        <v>59</v>
      </c>
      <c r="B7" s="3">
        <v>10</v>
      </c>
      <c r="C7" s="3">
        <v>19</v>
      </c>
      <c r="D7" s="3">
        <v>8</v>
      </c>
      <c r="E7" s="3">
        <v>17</v>
      </c>
      <c r="F7" s="3">
        <v>1</v>
      </c>
      <c r="G7" s="3">
        <v>1</v>
      </c>
      <c r="H7" s="3">
        <v>0</v>
      </c>
      <c r="I7" s="3">
        <v>0</v>
      </c>
      <c r="J7" s="3">
        <v>1</v>
      </c>
      <c r="K7" s="3">
        <v>1</v>
      </c>
    </row>
    <row r="8" spans="1:11">
      <c r="A8" s="175" t="s">
        <v>77</v>
      </c>
      <c r="B8" s="3">
        <v>24</v>
      </c>
      <c r="C8" s="3">
        <v>116</v>
      </c>
      <c r="D8" s="3">
        <v>14</v>
      </c>
      <c r="E8" s="3">
        <v>42</v>
      </c>
      <c r="F8" s="3">
        <v>7</v>
      </c>
      <c r="G8" s="3">
        <v>43</v>
      </c>
      <c r="H8" s="3">
        <v>3</v>
      </c>
      <c r="I8" s="3">
        <v>29</v>
      </c>
      <c r="J8" s="3">
        <v>0</v>
      </c>
      <c r="K8" s="3">
        <v>2</v>
      </c>
    </row>
    <row r="9" spans="1:11">
      <c r="A9" s="175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1" t="s">
        <v>79</v>
      </c>
      <c r="K9" s="271"/>
    </row>
    <row r="10" spans="1:11">
      <c r="A10" s="175" t="s">
        <v>61</v>
      </c>
      <c r="B10" s="3">
        <v>0</v>
      </c>
      <c r="C10" s="3">
        <v>1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5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1" t="s">
        <v>79</v>
      </c>
      <c r="K11" s="271"/>
    </row>
    <row r="12" spans="1:11">
      <c r="A12" s="175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1" t="s">
        <v>79</v>
      </c>
      <c r="K12" s="271"/>
    </row>
    <row r="13" spans="1:11">
      <c r="A13" s="175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1" t="s">
        <v>79</v>
      </c>
      <c r="I13" s="271"/>
      <c r="J13" s="271" t="s">
        <v>79</v>
      </c>
      <c r="K13" s="271"/>
    </row>
    <row r="14" spans="1:11">
      <c r="A14" s="175" t="s">
        <v>81</v>
      </c>
      <c r="B14" s="3">
        <v>0</v>
      </c>
      <c r="C14" s="3">
        <v>0</v>
      </c>
      <c r="D14" s="3">
        <v>0</v>
      </c>
      <c r="E14" s="3">
        <v>0</v>
      </c>
      <c r="F14" s="271" t="s">
        <v>79</v>
      </c>
      <c r="G14" s="271"/>
      <c r="H14" s="271" t="s">
        <v>79</v>
      </c>
      <c r="I14" s="271"/>
      <c r="J14" s="271" t="s">
        <v>79</v>
      </c>
      <c r="K14" s="271"/>
    </row>
    <row r="15" spans="1:11">
      <c r="A15" s="175" t="s">
        <v>63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</row>
    <row r="16" spans="1:11">
      <c r="A16" s="175" t="s">
        <v>64</v>
      </c>
      <c r="B16" s="118">
        <v>63</v>
      </c>
      <c r="C16" s="118">
        <v>259</v>
      </c>
      <c r="D16" s="118">
        <v>19</v>
      </c>
      <c r="E16" s="118">
        <v>61</v>
      </c>
      <c r="F16" s="118">
        <v>18</v>
      </c>
      <c r="G16" s="118">
        <v>68</v>
      </c>
      <c r="H16" s="118">
        <v>26</v>
      </c>
      <c r="I16" s="118">
        <v>130</v>
      </c>
      <c r="J16" s="181">
        <v>0</v>
      </c>
      <c r="K16" s="181">
        <v>0</v>
      </c>
    </row>
    <row r="17" spans="1:11">
      <c r="A17" s="175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5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5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1" t="s">
        <v>79</v>
      </c>
      <c r="I19" s="271"/>
      <c r="J19" s="271" t="s">
        <v>79</v>
      </c>
      <c r="K19" s="271"/>
    </row>
    <row r="20" spans="1:11">
      <c r="A20" s="175" t="s">
        <v>84</v>
      </c>
      <c r="B20" s="3">
        <v>0</v>
      </c>
      <c r="C20" s="3">
        <v>0</v>
      </c>
      <c r="D20" s="3">
        <v>0</v>
      </c>
      <c r="E20" s="3">
        <v>0</v>
      </c>
      <c r="F20" s="271" t="s">
        <v>79</v>
      </c>
      <c r="G20" s="271"/>
      <c r="H20" s="271" t="s">
        <v>79</v>
      </c>
      <c r="I20" s="271"/>
      <c r="J20" s="271" t="s">
        <v>79</v>
      </c>
      <c r="K20" s="271"/>
    </row>
    <row r="21" spans="1:11">
      <c r="A21" s="175" t="s">
        <v>85</v>
      </c>
      <c r="B21" s="3">
        <v>0</v>
      </c>
      <c r="C21" s="3">
        <v>0</v>
      </c>
      <c r="D21" s="3">
        <v>0</v>
      </c>
      <c r="E21" s="3">
        <v>0</v>
      </c>
      <c r="F21" s="271" t="s">
        <v>79</v>
      </c>
      <c r="G21" s="271"/>
      <c r="H21" s="271" t="s">
        <v>79</v>
      </c>
      <c r="I21" s="271"/>
      <c r="J21" s="271" t="s">
        <v>79</v>
      </c>
      <c r="K21" s="271"/>
    </row>
    <row r="22" spans="1:11">
      <c r="A22" s="175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1" t="s">
        <v>79</v>
      </c>
      <c r="I22" s="271"/>
      <c r="J22" s="271" t="s">
        <v>79</v>
      </c>
      <c r="K22" s="271"/>
    </row>
    <row r="23" spans="1:11">
      <c r="A23" s="175" t="s">
        <v>87</v>
      </c>
      <c r="B23" s="3">
        <v>0</v>
      </c>
      <c r="C23" s="3">
        <v>0</v>
      </c>
      <c r="D23" s="3">
        <v>0</v>
      </c>
      <c r="E23" s="3">
        <v>0</v>
      </c>
      <c r="F23" s="271" t="s">
        <v>79</v>
      </c>
      <c r="G23" s="271"/>
      <c r="H23" s="271" t="s">
        <v>79</v>
      </c>
      <c r="I23" s="271"/>
      <c r="J23" s="271" t="s">
        <v>79</v>
      </c>
      <c r="K23" s="271"/>
    </row>
    <row r="24" spans="1:11">
      <c r="A24" s="175" t="s">
        <v>88</v>
      </c>
      <c r="B24" s="3">
        <v>0</v>
      </c>
      <c r="C24" s="3">
        <v>0</v>
      </c>
      <c r="D24" s="3">
        <v>0</v>
      </c>
      <c r="E24" s="3">
        <v>0</v>
      </c>
      <c r="F24" s="271" t="s">
        <v>79</v>
      </c>
      <c r="G24" s="271"/>
      <c r="H24" s="271" t="s">
        <v>79</v>
      </c>
      <c r="I24" s="271"/>
      <c r="J24" s="271" t="s">
        <v>79</v>
      </c>
      <c r="K24" s="271"/>
    </row>
    <row r="25" spans="1:11">
      <c r="A25" s="175" t="s">
        <v>50</v>
      </c>
      <c r="B25" s="3">
        <f>B5+B6+B7+B8+B9+B10+B11+B12+B13+B15+B14+B16+B17+B18+B19+B20+B21+B22+B23+B24</f>
        <v>3206</v>
      </c>
      <c r="C25" s="3">
        <f t="shared" ref="C25:E25" si="0">C5+C6+C7+C8+C9+C10+C11+C12+C13+C15+C14+C16+C17+C18+C19+C20+C21+C22+C23+C24</f>
        <v>18115</v>
      </c>
      <c r="D25" s="3">
        <f t="shared" si="0"/>
        <v>1074</v>
      </c>
      <c r="E25" s="3">
        <f t="shared" si="0"/>
        <v>5292</v>
      </c>
      <c r="F25" s="3">
        <f>F5+F6+F7+F8+F9+F10+F11+F12+F13</f>
        <v>968</v>
      </c>
      <c r="G25" s="3">
        <f>G5+G6+G7+G8+G9+G10+G11+G12+G13</f>
        <v>7466</v>
      </c>
      <c r="H25" s="3">
        <f>H10+H9+H8+H7+H6+H5+H11+H16</f>
        <v>731</v>
      </c>
      <c r="I25" s="3">
        <f>I10+I9+I8+I7+I6+I5+I11+I16</f>
        <v>3220</v>
      </c>
      <c r="J25" s="3">
        <f>J8+J7+J6+J5</f>
        <v>415</v>
      </c>
      <c r="K25" s="3">
        <f>K8+K7+K6+K5</f>
        <v>2063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19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R23" sqref="R23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72" t="s">
        <v>139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20.25">
      <c r="A2" s="138"/>
      <c r="B2" s="138"/>
      <c r="C2" s="138"/>
      <c r="D2" s="139"/>
      <c r="E2" s="140"/>
      <c r="F2" s="140"/>
      <c r="G2" s="140"/>
      <c r="H2" s="141"/>
      <c r="I2" s="142" t="s">
        <v>92</v>
      </c>
      <c r="J2" s="141"/>
      <c r="K2" s="143"/>
    </row>
    <row r="3" spans="1:11" ht="20.25">
      <c r="A3" s="274" t="s">
        <v>72</v>
      </c>
      <c r="B3" s="274" t="s">
        <v>73</v>
      </c>
      <c r="C3" s="274"/>
      <c r="D3" s="274" t="s">
        <v>74</v>
      </c>
      <c r="E3" s="274"/>
      <c r="F3" s="274" t="s">
        <v>68</v>
      </c>
      <c r="G3" s="274"/>
      <c r="H3" s="274" t="s">
        <v>69</v>
      </c>
      <c r="I3" s="274"/>
      <c r="J3" s="274" t="s">
        <v>70</v>
      </c>
      <c r="K3" s="274"/>
    </row>
    <row r="4" spans="1:11" ht="20.25">
      <c r="A4" s="274"/>
      <c r="B4" s="176" t="s">
        <v>9</v>
      </c>
      <c r="C4" s="176" t="s">
        <v>93</v>
      </c>
      <c r="D4" s="176" t="s">
        <v>9</v>
      </c>
      <c r="E4" s="176" t="s">
        <v>93</v>
      </c>
      <c r="F4" s="176" t="s">
        <v>9</v>
      </c>
      <c r="G4" s="176" t="s">
        <v>93</v>
      </c>
      <c r="H4" s="176" t="s">
        <v>9</v>
      </c>
      <c r="I4" s="176" t="s">
        <v>93</v>
      </c>
      <c r="J4" s="176" t="s">
        <v>9</v>
      </c>
      <c r="K4" s="176" t="s">
        <v>93</v>
      </c>
    </row>
    <row r="5" spans="1:11" ht="20.25">
      <c r="A5" s="176" t="s">
        <v>57</v>
      </c>
      <c r="B5" s="144">
        <f>D5+F5+H5+J5</f>
        <v>205.34</v>
      </c>
      <c r="C5" s="144">
        <f>E5+G5+I5+K5</f>
        <v>1410.38</v>
      </c>
      <c r="D5" s="144">
        <v>135.53</v>
      </c>
      <c r="E5" s="144">
        <v>931.83</v>
      </c>
      <c r="F5" s="144" t="s">
        <v>130</v>
      </c>
      <c r="G5" s="144" t="s">
        <v>131</v>
      </c>
      <c r="H5" s="144" t="s">
        <v>132</v>
      </c>
      <c r="I5" s="144" t="s">
        <v>133</v>
      </c>
      <c r="J5" s="144" t="s">
        <v>134</v>
      </c>
      <c r="K5" s="144" t="s">
        <v>135</v>
      </c>
    </row>
    <row r="6" spans="1:11" ht="20.25">
      <c r="A6" s="176" t="s">
        <v>76</v>
      </c>
      <c r="B6" s="144">
        <f t="shared" ref="B6:C24" si="0">D6+F6+H6+J6</f>
        <v>65.52</v>
      </c>
      <c r="C6" s="144">
        <f t="shared" si="0"/>
        <v>350.95</v>
      </c>
      <c r="D6" s="145">
        <v>52.56</v>
      </c>
      <c r="E6" s="145">
        <v>298.94</v>
      </c>
      <c r="F6" s="146">
        <v>3.44</v>
      </c>
      <c r="G6" s="146">
        <v>26.24</v>
      </c>
      <c r="H6" s="146">
        <v>7.2</v>
      </c>
      <c r="I6" s="146">
        <v>18.45</v>
      </c>
      <c r="J6" s="146">
        <v>2.3199999999999998</v>
      </c>
      <c r="K6" s="146">
        <v>7.32</v>
      </c>
    </row>
    <row r="7" spans="1:11" ht="20.25">
      <c r="A7" s="176" t="s">
        <v>59</v>
      </c>
      <c r="B7" s="144">
        <f t="shared" si="0"/>
        <v>176.80459150943395</v>
      </c>
      <c r="C7" s="144">
        <f t="shared" si="0"/>
        <v>1114.7865424528306</v>
      </c>
      <c r="D7" s="145">
        <v>140.05000000000001</v>
      </c>
      <c r="E7" s="145">
        <v>876.23</v>
      </c>
      <c r="F7" s="145">
        <v>25.607414150943388</v>
      </c>
      <c r="G7" s="145">
        <v>161.08032075471749</v>
      </c>
      <c r="H7" s="145">
        <v>9.9287198113207555</v>
      </c>
      <c r="I7" s="145">
        <v>53.265533962264172</v>
      </c>
      <c r="J7" s="145">
        <v>1.2184575471698114</v>
      </c>
      <c r="K7" s="145">
        <v>24.21068773584906</v>
      </c>
    </row>
    <row r="8" spans="1:11" ht="20.25">
      <c r="A8" s="176" t="s">
        <v>77</v>
      </c>
      <c r="B8" s="144">
        <f t="shared" si="0"/>
        <v>16</v>
      </c>
      <c r="C8" s="144">
        <f t="shared" si="0"/>
        <v>106.58130799999998</v>
      </c>
      <c r="D8" s="145">
        <v>13.95</v>
      </c>
      <c r="E8" s="145">
        <v>87.992104999999995</v>
      </c>
      <c r="F8" s="145">
        <v>2.0499999999999998</v>
      </c>
      <c r="G8" s="145">
        <v>17.706188999999998</v>
      </c>
      <c r="H8" s="145">
        <v>0</v>
      </c>
      <c r="I8" s="145">
        <v>0.53301399999999999</v>
      </c>
      <c r="J8" s="145">
        <v>0</v>
      </c>
      <c r="K8" s="145">
        <v>0.35</v>
      </c>
    </row>
    <row r="9" spans="1:11" ht="20.25">
      <c r="A9" s="176" t="s">
        <v>78</v>
      </c>
      <c r="B9" s="144">
        <f t="shared" si="0"/>
        <v>0.6</v>
      </c>
      <c r="C9" s="144">
        <f t="shared" si="0"/>
        <v>8.7099999999999991</v>
      </c>
      <c r="D9" s="150">
        <v>0.6</v>
      </c>
      <c r="E9" s="150">
        <v>4.3099999999999996</v>
      </c>
      <c r="F9" s="150">
        <v>0</v>
      </c>
      <c r="G9" s="150">
        <v>0.84</v>
      </c>
      <c r="H9" s="150">
        <v>0</v>
      </c>
      <c r="I9" s="150">
        <v>3.56</v>
      </c>
      <c r="J9" s="150">
        <v>0</v>
      </c>
      <c r="K9" s="150">
        <v>0</v>
      </c>
    </row>
    <row r="10" spans="1:11" ht="20.25">
      <c r="A10" s="176" t="s">
        <v>61</v>
      </c>
      <c r="B10" s="144">
        <f t="shared" si="0"/>
        <v>0.1</v>
      </c>
      <c r="C10" s="144">
        <f t="shared" si="0"/>
        <v>4.38</v>
      </c>
      <c r="D10" s="149">
        <v>0</v>
      </c>
      <c r="E10" s="149">
        <v>1.17</v>
      </c>
      <c r="F10" s="149">
        <v>0.1</v>
      </c>
      <c r="G10" s="149">
        <v>2.1800000000000002</v>
      </c>
      <c r="H10" s="149">
        <v>0</v>
      </c>
      <c r="I10" s="149">
        <v>1.03</v>
      </c>
      <c r="J10" s="149">
        <v>0</v>
      </c>
      <c r="K10" s="149">
        <v>0</v>
      </c>
    </row>
    <row r="11" spans="1:11" ht="20.25">
      <c r="A11" s="176" t="s">
        <v>62</v>
      </c>
      <c r="B11" s="144">
        <f t="shared" si="0"/>
        <v>1.1100000000000001</v>
      </c>
      <c r="C11" s="144">
        <f t="shared" si="0"/>
        <v>9.86</v>
      </c>
      <c r="D11" s="145">
        <v>1.1100000000000001</v>
      </c>
      <c r="E11" s="145">
        <v>8.2799999999999994</v>
      </c>
      <c r="F11" s="145">
        <v>0</v>
      </c>
      <c r="G11" s="145">
        <v>1.58</v>
      </c>
      <c r="H11" s="145">
        <v>0</v>
      </c>
      <c r="I11" s="145">
        <v>0</v>
      </c>
      <c r="J11" s="147">
        <v>0</v>
      </c>
      <c r="K11" s="147">
        <v>0</v>
      </c>
    </row>
    <row r="12" spans="1:11" ht="20.25">
      <c r="A12" s="176" t="s">
        <v>94</v>
      </c>
      <c r="B12" s="144">
        <f t="shared" si="0"/>
        <v>0</v>
      </c>
      <c r="C12" s="144">
        <f t="shared" si="0"/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</row>
    <row r="13" spans="1:11" ht="20.25">
      <c r="A13" s="176" t="s">
        <v>80</v>
      </c>
      <c r="B13" s="144">
        <f t="shared" si="0"/>
        <v>12.59</v>
      </c>
      <c r="C13" s="144">
        <f t="shared" si="0"/>
        <v>92.109999999999985</v>
      </c>
      <c r="D13" s="149">
        <v>10.25</v>
      </c>
      <c r="E13" s="149">
        <v>58.01</v>
      </c>
      <c r="F13" s="149">
        <v>2.34</v>
      </c>
      <c r="G13" s="149">
        <v>22.25</v>
      </c>
      <c r="H13" s="151">
        <v>0</v>
      </c>
      <c r="I13" s="151">
        <v>11.850000000000001</v>
      </c>
      <c r="J13" s="145">
        <v>0</v>
      </c>
      <c r="K13" s="145">
        <v>0</v>
      </c>
    </row>
    <row r="14" spans="1:11" ht="20.25">
      <c r="A14" s="176" t="s">
        <v>81</v>
      </c>
      <c r="B14" s="144">
        <f t="shared" si="0"/>
        <v>0</v>
      </c>
      <c r="C14" s="144">
        <f t="shared" si="0"/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</row>
    <row r="15" spans="1:11" ht="20.25">
      <c r="A15" s="176" t="s">
        <v>63</v>
      </c>
      <c r="B15" s="144">
        <f t="shared" si="0"/>
        <v>14.62712</v>
      </c>
      <c r="C15" s="144">
        <f t="shared" si="0"/>
        <v>124.15077399999998</v>
      </c>
      <c r="D15" s="145">
        <v>3.6250590000000003</v>
      </c>
      <c r="E15" s="145">
        <v>39.964819999999996</v>
      </c>
      <c r="F15" s="145">
        <v>3.6701640000000002</v>
      </c>
      <c r="G15" s="145">
        <v>23.828164999999998</v>
      </c>
      <c r="H15" s="145">
        <v>0</v>
      </c>
      <c r="I15" s="145">
        <v>6.7807370000000002</v>
      </c>
      <c r="J15" s="145">
        <v>7.3318969999999997</v>
      </c>
      <c r="K15" s="145">
        <v>53.577052000000002</v>
      </c>
    </row>
    <row r="16" spans="1:11" ht="20.25">
      <c r="A16" s="176" t="s">
        <v>64</v>
      </c>
      <c r="B16" s="144">
        <f t="shared" si="0"/>
        <v>0.93</v>
      </c>
      <c r="C16" s="144">
        <f t="shared" si="0"/>
        <v>2.19</v>
      </c>
      <c r="D16" s="144">
        <v>0</v>
      </c>
      <c r="E16" s="144">
        <v>0.83</v>
      </c>
      <c r="F16" s="144">
        <v>0.01</v>
      </c>
      <c r="G16" s="144">
        <v>0.01</v>
      </c>
      <c r="H16" s="144">
        <v>0.92</v>
      </c>
      <c r="I16" s="144">
        <v>1.35</v>
      </c>
      <c r="J16" s="145">
        <v>0</v>
      </c>
      <c r="K16" s="145">
        <v>0</v>
      </c>
    </row>
    <row r="17" spans="1:11" ht="20.25">
      <c r="A17" s="176" t="s">
        <v>65</v>
      </c>
      <c r="B17" s="144">
        <f t="shared" si="0"/>
        <v>2.5199999999999996</v>
      </c>
      <c r="C17" s="144">
        <f t="shared" si="0"/>
        <v>11.75</v>
      </c>
      <c r="D17" s="145">
        <v>0.24999999999999972</v>
      </c>
      <c r="E17" s="145">
        <v>0.68</v>
      </c>
      <c r="F17" s="145">
        <v>0.39999999999999991</v>
      </c>
      <c r="G17" s="145">
        <v>2.0699999999999998</v>
      </c>
      <c r="H17" s="145">
        <v>1.75</v>
      </c>
      <c r="I17" s="145">
        <v>8.43</v>
      </c>
      <c r="J17" s="145">
        <v>0.11999999999999994</v>
      </c>
      <c r="K17" s="145">
        <v>0.56999999999999995</v>
      </c>
    </row>
    <row r="18" spans="1:11" ht="20.25">
      <c r="A18" s="176" t="s">
        <v>82</v>
      </c>
      <c r="B18" s="144">
        <f t="shared" si="0"/>
        <v>0</v>
      </c>
      <c r="C18" s="144">
        <f t="shared" si="0"/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</row>
    <row r="19" spans="1:11" ht="20.25">
      <c r="A19" s="176" t="s">
        <v>83</v>
      </c>
      <c r="B19" s="144">
        <f t="shared" si="0"/>
        <v>0</v>
      </c>
      <c r="C19" s="144">
        <f t="shared" si="0"/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</row>
    <row r="20" spans="1:11" ht="20.25">
      <c r="A20" s="176" t="s">
        <v>84</v>
      </c>
      <c r="B20" s="144">
        <f t="shared" si="0"/>
        <v>0</v>
      </c>
      <c r="C20" s="144">
        <f t="shared" si="0"/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</row>
    <row r="21" spans="1:11" ht="20.25">
      <c r="A21" s="176" t="s">
        <v>85</v>
      </c>
      <c r="B21" s="144">
        <f t="shared" si="0"/>
        <v>0</v>
      </c>
      <c r="C21" s="144">
        <f t="shared" si="0"/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</row>
    <row r="22" spans="1:11" ht="20.25">
      <c r="A22" s="176" t="s">
        <v>86</v>
      </c>
      <c r="B22" s="144">
        <f t="shared" si="0"/>
        <v>0</v>
      </c>
      <c r="C22" s="144">
        <f t="shared" si="0"/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</row>
    <row r="23" spans="1:11" ht="20.25">
      <c r="A23" s="176" t="s">
        <v>87</v>
      </c>
      <c r="B23" s="144">
        <f t="shared" si="0"/>
        <v>0</v>
      </c>
      <c r="C23" s="144">
        <f t="shared" si="0"/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</row>
    <row r="24" spans="1:11" ht="20.25">
      <c r="A24" s="176" t="s">
        <v>88</v>
      </c>
      <c r="B24" s="144">
        <f t="shared" si="0"/>
        <v>0</v>
      </c>
      <c r="C24" s="144">
        <f t="shared" si="0"/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</row>
    <row r="25" spans="1:11" ht="20.25">
      <c r="A25" s="176" t="s">
        <v>100</v>
      </c>
      <c r="B25" s="144">
        <f t="shared" ref="B25:C25" si="1">D25+F25+H25+J25</f>
        <v>0</v>
      </c>
      <c r="C25" s="144">
        <f t="shared" si="1"/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</row>
    <row r="26" spans="1:11" ht="20.25">
      <c r="A26" s="176" t="s">
        <v>50</v>
      </c>
      <c r="B26" s="144">
        <f>SUM(B5:B25)</f>
        <v>496.141711509434</v>
      </c>
      <c r="C26" s="144">
        <f>SUM(C5:C25)</f>
        <v>3235.8486244528312</v>
      </c>
      <c r="D26" s="144">
        <f t="shared" ref="D26:K26" si="2">SUM(D5:D24)</f>
        <v>357.92505900000003</v>
      </c>
      <c r="E26" s="144">
        <f t="shared" si="2"/>
        <v>2308.2369250000002</v>
      </c>
      <c r="F26" s="144">
        <f t="shared" si="2"/>
        <v>37.617578150943388</v>
      </c>
      <c r="G26" s="144">
        <f t="shared" si="2"/>
        <v>257.78467475471751</v>
      </c>
      <c r="H26" s="144">
        <f t="shared" si="2"/>
        <v>19.798719811320758</v>
      </c>
      <c r="I26" s="144">
        <f t="shared" si="2"/>
        <v>105.24928496226417</v>
      </c>
      <c r="J26" s="144">
        <f t="shared" si="2"/>
        <v>10.99035454716981</v>
      </c>
      <c r="K26" s="144">
        <f t="shared" si="2"/>
        <v>86.027739735849053</v>
      </c>
    </row>
    <row r="28" spans="1:11">
      <c r="A28" s="148" t="s">
        <v>89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17" sqref="H17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4" customWidth="1"/>
    <col min="8" max="8" width="19.875" customWidth="1"/>
    <col min="9" max="9" width="15.75" customWidth="1"/>
  </cols>
  <sheetData>
    <row r="1" spans="1:9" ht="29.25">
      <c r="A1" s="275" t="s">
        <v>138</v>
      </c>
      <c r="B1" s="275"/>
      <c r="C1" s="275"/>
      <c r="D1" s="275"/>
      <c r="E1" s="275"/>
      <c r="F1" s="276"/>
      <c r="G1" s="276"/>
      <c r="H1" s="277"/>
      <c r="I1" s="277"/>
    </row>
    <row r="2" spans="1:9" ht="20.25">
      <c r="A2" s="182"/>
      <c r="B2" s="183"/>
      <c r="C2" s="183"/>
      <c r="D2" s="183"/>
      <c r="E2" s="183"/>
      <c r="F2" s="182"/>
      <c r="G2" s="184"/>
    </row>
    <row r="3" spans="1:9" ht="20.25">
      <c r="A3" s="278" t="s">
        <v>101</v>
      </c>
      <c r="B3" s="279" t="s">
        <v>102</v>
      </c>
      <c r="C3" s="278"/>
      <c r="D3" s="280" t="s">
        <v>103</v>
      </c>
      <c r="E3" s="280"/>
      <c r="F3" s="281" t="s">
        <v>104</v>
      </c>
      <c r="G3" s="281" t="s">
        <v>105</v>
      </c>
      <c r="H3" s="281" t="s">
        <v>106</v>
      </c>
      <c r="I3" s="281" t="s">
        <v>107</v>
      </c>
    </row>
    <row r="4" spans="1:9" ht="20.25">
      <c r="A4" s="278"/>
      <c r="B4" s="185" t="s">
        <v>108</v>
      </c>
      <c r="C4" s="185" t="s">
        <v>109</v>
      </c>
      <c r="D4" s="185" t="s">
        <v>108</v>
      </c>
      <c r="E4" s="185" t="s">
        <v>109</v>
      </c>
      <c r="F4" s="281"/>
      <c r="G4" s="281"/>
      <c r="H4" s="281"/>
      <c r="I4" s="281"/>
    </row>
    <row r="5" spans="1:9" ht="20.25">
      <c r="A5" s="186" t="s">
        <v>57</v>
      </c>
      <c r="B5" s="187">
        <v>1249</v>
      </c>
      <c r="C5" s="188">
        <v>202.19</v>
      </c>
      <c r="D5" s="189">
        <v>1236</v>
      </c>
      <c r="E5" s="188">
        <v>522.25</v>
      </c>
      <c r="F5" s="187">
        <v>1257</v>
      </c>
      <c r="G5" s="190">
        <f>C5+E5</f>
        <v>724.44</v>
      </c>
      <c r="H5" s="191">
        <v>906.5</v>
      </c>
      <c r="I5" s="192">
        <f>H5/G5</f>
        <v>1.251311357738391</v>
      </c>
    </row>
    <row r="6" spans="1:9" ht="20.25">
      <c r="A6" s="186" t="s">
        <v>58</v>
      </c>
      <c r="B6" s="187">
        <v>221</v>
      </c>
      <c r="C6" s="187">
        <v>34.46</v>
      </c>
      <c r="D6" s="187">
        <v>218</v>
      </c>
      <c r="E6" s="187">
        <v>111.94</v>
      </c>
      <c r="F6" s="187">
        <v>221</v>
      </c>
      <c r="G6" s="190">
        <f t="shared" ref="G6:G25" si="0">C6+E6</f>
        <v>146.4</v>
      </c>
      <c r="H6" s="191">
        <v>224.73</v>
      </c>
      <c r="I6" s="192">
        <f t="shared" ref="I6:I26" si="1">H6/G6</f>
        <v>1.5350409836065573</v>
      </c>
    </row>
    <row r="7" spans="1:9" ht="20.25">
      <c r="A7" s="186" t="s">
        <v>59</v>
      </c>
      <c r="B7" s="187">
        <v>139</v>
      </c>
      <c r="C7" s="188">
        <v>23.329144339622662</v>
      </c>
      <c r="D7" s="187">
        <v>20</v>
      </c>
      <c r="E7" s="188">
        <v>6.9789452830188665</v>
      </c>
      <c r="F7" s="187">
        <v>139</v>
      </c>
      <c r="G7" s="190">
        <f t="shared" si="0"/>
        <v>30.308089622641528</v>
      </c>
      <c r="H7" s="191">
        <v>7.2983000000000002</v>
      </c>
      <c r="I7" s="192">
        <f t="shared" si="1"/>
        <v>0.24080369600556534</v>
      </c>
    </row>
    <row r="8" spans="1:9" ht="20.25">
      <c r="A8" s="186" t="s">
        <v>60</v>
      </c>
      <c r="B8" s="187">
        <v>363</v>
      </c>
      <c r="C8" s="188">
        <v>54.101182000000001</v>
      </c>
      <c r="D8" s="187">
        <v>330</v>
      </c>
      <c r="E8" s="188">
        <v>106.10430100000001</v>
      </c>
      <c r="F8" s="187">
        <v>363</v>
      </c>
      <c r="G8" s="190">
        <f t="shared" si="0"/>
        <v>160.20548300000002</v>
      </c>
      <c r="H8" s="191">
        <v>265.44</v>
      </c>
      <c r="I8" s="192">
        <f t="shared" si="1"/>
        <v>1.6568721308995396</v>
      </c>
    </row>
    <row r="9" spans="1:9" ht="20.25">
      <c r="A9" s="186" t="s">
        <v>63</v>
      </c>
      <c r="B9" s="187">
        <v>0</v>
      </c>
      <c r="C9" s="187">
        <v>0</v>
      </c>
      <c r="D9" s="187">
        <v>0</v>
      </c>
      <c r="E9" s="187">
        <v>0</v>
      </c>
      <c r="F9" s="187">
        <v>0</v>
      </c>
      <c r="G9" s="190">
        <f t="shared" si="0"/>
        <v>0</v>
      </c>
      <c r="H9" s="191">
        <v>0</v>
      </c>
      <c r="I9" s="192" t="e">
        <f t="shared" si="1"/>
        <v>#DIV/0!</v>
      </c>
    </row>
    <row r="10" spans="1:9" ht="20.25">
      <c r="A10" s="186" t="s">
        <v>78</v>
      </c>
      <c r="B10" s="187">
        <v>0</v>
      </c>
      <c r="C10" s="187">
        <v>0</v>
      </c>
      <c r="D10" s="187">
        <v>0</v>
      </c>
      <c r="E10" s="187">
        <v>0</v>
      </c>
      <c r="F10" s="187">
        <v>0</v>
      </c>
      <c r="G10" s="190">
        <f t="shared" si="0"/>
        <v>0</v>
      </c>
      <c r="H10" s="191">
        <v>0</v>
      </c>
      <c r="I10" s="192" t="e">
        <f t="shared" si="1"/>
        <v>#DIV/0!</v>
      </c>
    </row>
    <row r="11" spans="1:9" ht="20.25">
      <c r="A11" s="186" t="s">
        <v>61</v>
      </c>
      <c r="B11" s="187">
        <v>0</v>
      </c>
      <c r="C11" s="187">
        <v>0</v>
      </c>
      <c r="D11" s="187">
        <v>0</v>
      </c>
      <c r="E11" s="187">
        <v>0</v>
      </c>
      <c r="F11" s="187">
        <v>0</v>
      </c>
      <c r="G11" s="190">
        <f t="shared" si="0"/>
        <v>0</v>
      </c>
      <c r="H11" s="191">
        <v>0</v>
      </c>
      <c r="I11" s="192" t="e">
        <f t="shared" si="1"/>
        <v>#DIV/0!</v>
      </c>
    </row>
    <row r="12" spans="1:9" ht="20.25">
      <c r="A12" s="186" t="s">
        <v>64</v>
      </c>
      <c r="B12" s="187">
        <v>1</v>
      </c>
      <c r="C12" s="187">
        <v>0.12</v>
      </c>
      <c r="D12" s="187">
        <v>1</v>
      </c>
      <c r="E12" s="187">
        <v>0.28000000000000003</v>
      </c>
      <c r="F12" s="187">
        <v>1</v>
      </c>
      <c r="G12" s="190">
        <f t="shared" si="0"/>
        <v>0.4</v>
      </c>
      <c r="H12" s="191">
        <v>0</v>
      </c>
      <c r="I12" s="192">
        <f t="shared" si="1"/>
        <v>0</v>
      </c>
    </row>
    <row r="13" spans="1:9" ht="20.25">
      <c r="A13" s="186" t="s">
        <v>62</v>
      </c>
      <c r="B13" s="187">
        <v>0</v>
      </c>
      <c r="C13" s="187">
        <v>0</v>
      </c>
      <c r="D13" s="187">
        <v>0</v>
      </c>
      <c r="E13" s="187">
        <v>0</v>
      </c>
      <c r="F13" s="187">
        <v>0</v>
      </c>
      <c r="G13" s="190">
        <f t="shared" si="0"/>
        <v>0</v>
      </c>
      <c r="H13" s="191">
        <v>0</v>
      </c>
      <c r="I13" s="192" t="e">
        <f t="shared" si="1"/>
        <v>#DIV/0!</v>
      </c>
    </row>
    <row r="14" spans="1:9" ht="20.25">
      <c r="A14" s="186" t="s">
        <v>94</v>
      </c>
      <c r="B14" s="187">
        <v>0</v>
      </c>
      <c r="C14" s="187">
        <v>0</v>
      </c>
      <c r="D14" s="187">
        <v>0</v>
      </c>
      <c r="E14" s="187">
        <v>0</v>
      </c>
      <c r="F14" s="187">
        <v>0</v>
      </c>
      <c r="G14" s="190">
        <f t="shared" si="0"/>
        <v>0</v>
      </c>
      <c r="H14" s="191">
        <v>0</v>
      </c>
      <c r="I14" s="192" t="e">
        <f t="shared" si="1"/>
        <v>#DIV/0!</v>
      </c>
    </row>
    <row r="15" spans="1:9" ht="20.25">
      <c r="A15" s="186" t="s">
        <v>110</v>
      </c>
      <c r="B15" s="187">
        <v>0</v>
      </c>
      <c r="C15" s="187">
        <v>0</v>
      </c>
      <c r="D15" s="187">
        <v>0</v>
      </c>
      <c r="E15" s="187">
        <v>0</v>
      </c>
      <c r="F15" s="187">
        <v>0</v>
      </c>
      <c r="G15" s="190">
        <f t="shared" si="0"/>
        <v>0</v>
      </c>
      <c r="H15" s="191">
        <v>0</v>
      </c>
      <c r="I15" s="192" t="e">
        <f t="shared" si="1"/>
        <v>#DIV/0!</v>
      </c>
    </row>
    <row r="16" spans="1:9" ht="20.25">
      <c r="A16" s="186" t="s">
        <v>111</v>
      </c>
      <c r="B16" s="187">
        <v>0</v>
      </c>
      <c r="C16" s="187">
        <v>0</v>
      </c>
      <c r="D16" s="187">
        <v>0</v>
      </c>
      <c r="E16" s="187">
        <v>0</v>
      </c>
      <c r="F16" s="187">
        <v>0</v>
      </c>
      <c r="G16" s="190">
        <f t="shared" si="0"/>
        <v>0</v>
      </c>
      <c r="H16" s="191">
        <v>0</v>
      </c>
      <c r="I16" s="192" t="e">
        <f t="shared" si="1"/>
        <v>#DIV/0!</v>
      </c>
    </row>
    <row r="17" spans="1:9" ht="20.25">
      <c r="A17" s="186" t="s">
        <v>80</v>
      </c>
      <c r="B17" s="187">
        <v>0</v>
      </c>
      <c r="C17" s="187">
        <v>0</v>
      </c>
      <c r="D17" s="187">
        <v>0</v>
      </c>
      <c r="E17" s="187">
        <v>0</v>
      </c>
      <c r="F17" s="187">
        <v>0</v>
      </c>
      <c r="G17" s="190">
        <f t="shared" si="0"/>
        <v>0</v>
      </c>
      <c r="H17" s="191">
        <v>0</v>
      </c>
      <c r="I17" s="192" t="e">
        <f t="shared" si="1"/>
        <v>#DIV/0!</v>
      </c>
    </row>
    <row r="18" spans="1:9" ht="20.25">
      <c r="A18" s="186" t="s">
        <v>88</v>
      </c>
      <c r="B18" s="187">
        <v>0</v>
      </c>
      <c r="C18" s="187">
        <v>0</v>
      </c>
      <c r="D18" s="187">
        <v>0</v>
      </c>
      <c r="E18" s="187">
        <v>0</v>
      </c>
      <c r="F18" s="187">
        <v>0</v>
      </c>
      <c r="G18" s="190">
        <f t="shared" si="0"/>
        <v>0</v>
      </c>
      <c r="H18" s="191">
        <v>0</v>
      </c>
      <c r="I18" s="192" t="e">
        <f t="shared" si="1"/>
        <v>#DIV/0!</v>
      </c>
    </row>
    <row r="19" spans="1:9" ht="20.25">
      <c r="A19" s="186" t="s">
        <v>87</v>
      </c>
      <c r="B19" s="187">
        <v>0</v>
      </c>
      <c r="C19" s="187">
        <v>0</v>
      </c>
      <c r="D19" s="187">
        <v>0</v>
      </c>
      <c r="E19" s="187">
        <v>0</v>
      </c>
      <c r="F19" s="187">
        <v>0</v>
      </c>
      <c r="G19" s="190">
        <f t="shared" si="0"/>
        <v>0</v>
      </c>
      <c r="H19" s="191">
        <v>0</v>
      </c>
      <c r="I19" s="192" t="e">
        <f t="shared" si="1"/>
        <v>#DIV/0!</v>
      </c>
    </row>
    <row r="20" spans="1:9" ht="20.25">
      <c r="A20" s="186" t="s">
        <v>112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90">
        <f t="shared" si="0"/>
        <v>0</v>
      </c>
      <c r="H20" s="191">
        <v>0</v>
      </c>
      <c r="I20" s="192" t="e">
        <f t="shared" si="1"/>
        <v>#DIV/0!</v>
      </c>
    </row>
    <row r="21" spans="1:9" ht="20.25">
      <c r="A21" s="186" t="s">
        <v>113</v>
      </c>
      <c r="B21" s="187">
        <v>0</v>
      </c>
      <c r="C21" s="187">
        <v>0</v>
      </c>
      <c r="D21" s="187">
        <v>0</v>
      </c>
      <c r="E21" s="187">
        <v>0</v>
      </c>
      <c r="F21" s="187">
        <v>0</v>
      </c>
      <c r="G21" s="190">
        <f t="shared" si="0"/>
        <v>0</v>
      </c>
      <c r="H21" s="191">
        <v>0</v>
      </c>
      <c r="I21" s="192" t="e">
        <f t="shared" si="1"/>
        <v>#DIV/0!</v>
      </c>
    </row>
    <row r="22" spans="1:9" ht="20.25">
      <c r="A22" s="186" t="s">
        <v>84</v>
      </c>
      <c r="B22" s="187">
        <v>0</v>
      </c>
      <c r="C22" s="187">
        <v>0</v>
      </c>
      <c r="D22" s="187">
        <v>0</v>
      </c>
      <c r="E22" s="187">
        <v>0</v>
      </c>
      <c r="F22" s="187">
        <v>0</v>
      </c>
      <c r="G22" s="190">
        <f t="shared" si="0"/>
        <v>0</v>
      </c>
      <c r="H22" s="191">
        <v>0</v>
      </c>
      <c r="I22" s="192" t="e">
        <f t="shared" si="1"/>
        <v>#DIV/0!</v>
      </c>
    </row>
    <row r="23" spans="1:9" ht="20.25">
      <c r="A23" s="186" t="s">
        <v>83</v>
      </c>
      <c r="B23" s="187">
        <v>0</v>
      </c>
      <c r="C23" s="187">
        <v>0</v>
      </c>
      <c r="D23" s="187">
        <v>0</v>
      </c>
      <c r="E23" s="187">
        <v>0</v>
      </c>
      <c r="F23" s="187">
        <v>0</v>
      </c>
      <c r="G23" s="190">
        <f t="shared" si="0"/>
        <v>0</v>
      </c>
      <c r="H23" s="191">
        <v>0</v>
      </c>
      <c r="I23" s="192" t="e">
        <f t="shared" si="1"/>
        <v>#DIV/0!</v>
      </c>
    </row>
    <row r="24" spans="1:9" ht="20.25">
      <c r="A24" s="186" t="s">
        <v>86</v>
      </c>
      <c r="B24" s="187">
        <v>2</v>
      </c>
      <c r="C24" s="187">
        <v>0.32</v>
      </c>
      <c r="D24" s="187">
        <v>2</v>
      </c>
      <c r="E24" s="187">
        <v>0.88</v>
      </c>
      <c r="F24" s="187">
        <v>2</v>
      </c>
      <c r="G24" s="190">
        <f t="shared" si="0"/>
        <v>1.2</v>
      </c>
      <c r="H24" s="191">
        <v>0</v>
      </c>
      <c r="I24" s="192">
        <f t="shared" si="1"/>
        <v>0</v>
      </c>
    </row>
    <row r="25" spans="1:9" ht="20.25">
      <c r="A25" s="186" t="s">
        <v>114</v>
      </c>
      <c r="B25" s="187">
        <v>0</v>
      </c>
      <c r="C25" s="187">
        <v>0</v>
      </c>
      <c r="D25" s="187">
        <v>0</v>
      </c>
      <c r="E25" s="187">
        <v>0</v>
      </c>
      <c r="F25" s="187">
        <v>0</v>
      </c>
      <c r="G25" s="190">
        <f t="shared" si="0"/>
        <v>0</v>
      </c>
      <c r="H25" s="191">
        <v>0</v>
      </c>
      <c r="I25" s="192" t="e">
        <f t="shared" si="1"/>
        <v>#DIV/0!</v>
      </c>
    </row>
    <row r="26" spans="1:9" ht="20.25">
      <c r="A26" s="193" t="s">
        <v>115</v>
      </c>
      <c r="B26" s="189">
        <f>SUM(B5:B25)</f>
        <v>1975</v>
      </c>
      <c r="C26" s="189">
        <f t="shared" ref="C26:E26" si="2">SUM(C5:C25)</f>
        <v>314.52032633962267</v>
      </c>
      <c r="D26" s="189">
        <f t="shared" si="2"/>
        <v>1807</v>
      </c>
      <c r="E26" s="189">
        <f t="shared" si="2"/>
        <v>748.43324628301889</v>
      </c>
      <c r="F26" s="189">
        <f>SUM(F5:F25)</f>
        <v>1983</v>
      </c>
      <c r="G26" s="190">
        <f t="shared" ref="G26" si="3">SUM(G5:G25)</f>
        <v>1062.9535726226418</v>
      </c>
      <c r="H26" s="189">
        <f>SUM(H5:H25)</f>
        <v>1403.9683</v>
      </c>
      <c r="I26" s="192">
        <f t="shared" si="1"/>
        <v>1.3208180828970426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2023-08-17T03:52:53Z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