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05" windowWidth="14520" windowHeight="11670" activeTab="1"/>
  </bookViews>
  <sheets>
    <sheet name="填报说明" sheetId="1" r:id="rId1"/>
    <sheet name="人字1号表" sheetId="2" r:id="rId2"/>
    <sheet name="人字2号表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N143" authorId="0">
      <text>
        <r>
          <rPr>
            <sz val="9"/>
            <rFont val="宋体"/>
            <family val="0"/>
          </rPr>
          <t>累计全年</t>
        </r>
      </text>
    </comment>
  </commentList>
</comments>
</file>

<file path=xl/sharedStrings.xml><?xml version="1.0" encoding="utf-8"?>
<sst xmlns="http://schemas.openxmlformats.org/spreadsheetml/2006/main" count="2450" uniqueCount="126">
  <si>
    <t>关于行业数据填报的说明：</t>
  </si>
  <si>
    <t>一、填报范围</t>
  </si>
  <si>
    <t>1、财险公司应填报的表格包括：</t>
  </si>
  <si>
    <t>《财产险业务统计表》（财字1号表）</t>
  </si>
  <si>
    <t>《电销业务统计表》（财字2号表）</t>
  </si>
  <si>
    <t>《县域财险业务统计表》（财字3号表）</t>
  </si>
  <si>
    <t>《摩托车交强险统计表》（财字4号表）</t>
  </si>
  <si>
    <t>2、人身险公司应填报的表格包括：</t>
  </si>
  <si>
    <t>《人身险业务统计表》（人字1号表）</t>
  </si>
  <si>
    <t>《县域人身险业务统计表》（人字2号表）</t>
  </si>
  <si>
    <t>二、报送通道</t>
  </si>
  <si>
    <t>1、数据报送邮箱地址为ddbxxh1997@163.com</t>
  </si>
  <si>
    <t>2、报送联系人为协会市场部毕磊，联系电话2887279</t>
  </si>
  <si>
    <t>三、报送形式</t>
  </si>
  <si>
    <t>数据报送均采用电子表格形式（请不要再使用传真和手写扫描的形式报送）</t>
  </si>
  <si>
    <t>四、填报口径</t>
  </si>
  <si>
    <t>1、所填写数据应真实准确，尽量杜绝错报、少报、漏报的现象，并注意数据间的逻辑关系。</t>
  </si>
  <si>
    <t>2、数据表格中应准确填写标题、填报时间、填报单位、填报人、填报时间等部分。</t>
  </si>
  <si>
    <t>5、所有表格中同比、赔付率等比值类数据无需填写。</t>
  </si>
  <si>
    <t>3、邮件主题必须统一为：单位简称+时间+内容 （比如：人保2011年9月数据）</t>
  </si>
  <si>
    <t>4、报送附件名称必须统一为：单位简称+时间+内容 （比如：人保2011年9月县方数据）</t>
  </si>
  <si>
    <t>五、报送时间</t>
  </si>
  <si>
    <t>1、本月数据报送时间为次月的10日以前，如有特殊情况的，报送时间最晚为次月13日。</t>
  </si>
  <si>
    <t>2、不能在规定时间内报送数据的公司，应在13日主动与行协市场部说明。</t>
  </si>
  <si>
    <t>3、在规定时间内仍没有报送数据的，为了不影响统计汇总工作的时效性，协会将使用其上月数据代替。待数据报送后行协予以修改。</t>
  </si>
  <si>
    <t xml:space="preserve">   </t>
  </si>
  <si>
    <t xml:space="preserve">    各公司可根据报送要求，选择使用表格模版。如对数据填报事宜有不清楚的，请与协会市场部联系。感谢大家的合作！</t>
  </si>
  <si>
    <t>公司</t>
  </si>
  <si>
    <t xml:space="preserve">  项</t>
  </si>
  <si>
    <t>保费收入</t>
  </si>
  <si>
    <t>承保情况</t>
  </si>
  <si>
    <t>赔(给)付 支 出</t>
  </si>
  <si>
    <t>市场</t>
  </si>
  <si>
    <t>渠  险     目</t>
  </si>
  <si>
    <t>新单保费</t>
  </si>
  <si>
    <t>其中：期缴保费</t>
  </si>
  <si>
    <t>续期</t>
  </si>
  <si>
    <t>本年</t>
  </si>
  <si>
    <t>同期</t>
  </si>
  <si>
    <t>同比</t>
  </si>
  <si>
    <t>件数</t>
  </si>
  <si>
    <t>金  额</t>
  </si>
  <si>
    <t>份额</t>
  </si>
  <si>
    <t>道</t>
  </si>
  <si>
    <t xml:space="preserve">  类</t>
  </si>
  <si>
    <t>本期</t>
  </si>
  <si>
    <t>累计</t>
  </si>
  <si>
    <t>%</t>
  </si>
  <si>
    <t>本年累计</t>
  </si>
  <si>
    <t xml:space="preserve"> 同期累计</t>
  </si>
  <si>
    <t>国</t>
  </si>
  <si>
    <t>个</t>
  </si>
  <si>
    <t>寿  险</t>
  </si>
  <si>
    <t>其中：分红</t>
  </si>
  <si>
    <t>投连险</t>
  </si>
  <si>
    <t>万能险</t>
  </si>
  <si>
    <t>险</t>
  </si>
  <si>
    <t>意  外</t>
  </si>
  <si>
    <t>健  康</t>
  </si>
  <si>
    <t>小  计</t>
  </si>
  <si>
    <t>团</t>
  </si>
  <si>
    <t>寿</t>
  </si>
  <si>
    <t>银</t>
  </si>
  <si>
    <t>邮</t>
  </si>
  <si>
    <t>合  计</t>
  </si>
  <si>
    <t>太</t>
  </si>
  <si>
    <t>平</t>
  </si>
  <si>
    <t>洋</t>
  </si>
  <si>
    <t>安</t>
  </si>
  <si>
    <t>泰</t>
  </si>
  <si>
    <t>康</t>
  </si>
  <si>
    <t>赔(给) 付 支 出</t>
  </si>
  <si>
    <t>富</t>
  </si>
  <si>
    <t>德</t>
  </si>
  <si>
    <t>生</t>
  </si>
  <si>
    <t>命</t>
  </si>
  <si>
    <t>民</t>
  </si>
  <si>
    <t>健</t>
  </si>
  <si>
    <t>人</t>
  </si>
  <si>
    <t>中</t>
  </si>
  <si>
    <t>荷</t>
  </si>
  <si>
    <t>新</t>
  </si>
  <si>
    <t>华</t>
  </si>
  <si>
    <t>阳</t>
  </si>
  <si>
    <t>光</t>
  </si>
  <si>
    <t>合</t>
  </si>
  <si>
    <t>众</t>
  </si>
  <si>
    <t>意</t>
  </si>
  <si>
    <t>百</t>
  </si>
  <si>
    <t>年</t>
  </si>
  <si>
    <t>大</t>
  </si>
  <si>
    <t>永</t>
  </si>
  <si>
    <t>明</t>
  </si>
  <si>
    <t>恒</t>
  </si>
  <si>
    <t>标</t>
  </si>
  <si>
    <t>准</t>
  </si>
  <si>
    <t>英</t>
  </si>
  <si>
    <t>和</t>
  </si>
  <si>
    <t xml:space="preserve">                   单位：万元</t>
  </si>
  <si>
    <t>汇</t>
  </si>
  <si>
    <t xml:space="preserve">             单位：万元</t>
  </si>
  <si>
    <t>农</t>
  </si>
  <si>
    <t>建</t>
  </si>
  <si>
    <t>信</t>
  </si>
  <si>
    <t>谐</t>
  </si>
  <si>
    <t>总</t>
  </si>
  <si>
    <t>计</t>
  </si>
  <si>
    <t>注：</t>
  </si>
  <si>
    <t>以上数据均来源于各公司报送，为便于统计保费金额精确到个位，由此会产生误差，请各单位谅解。</t>
  </si>
  <si>
    <t>东</t>
  </si>
  <si>
    <t>港</t>
  </si>
  <si>
    <t>凤</t>
  </si>
  <si>
    <t>城</t>
  </si>
  <si>
    <t>宽</t>
  </si>
  <si>
    <t>甸</t>
  </si>
  <si>
    <t>大</t>
  </si>
  <si>
    <t>家</t>
  </si>
  <si>
    <t>保险金额</t>
  </si>
  <si>
    <t>保险金额</t>
  </si>
  <si>
    <t>保险金额</t>
  </si>
  <si>
    <r>
      <t>202</t>
    </r>
    <r>
      <rPr>
        <b/>
        <sz val="14"/>
        <rFont val="宋体"/>
        <family val="0"/>
      </rPr>
      <t>1</t>
    </r>
    <r>
      <rPr>
        <b/>
        <sz val="14"/>
        <rFont val="宋体"/>
        <family val="0"/>
      </rPr>
      <t>年1-</t>
    </r>
    <r>
      <rPr>
        <b/>
        <sz val="14"/>
        <rFont val="宋体"/>
        <family val="0"/>
      </rPr>
      <t>4</t>
    </r>
    <r>
      <rPr>
        <b/>
        <sz val="14"/>
        <rFont val="宋体"/>
        <family val="0"/>
      </rPr>
      <t>月丹东市人身保险业务统计表</t>
    </r>
  </si>
  <si>
    <t xml:space="preserve">                                                      （2021年1-4月）                                       单位：万元</t>
  </si>
  <si>
    <r>
      <t>202</t>
    </r>
    <r>
      <rPr>
        <b/>
        <sz val="14"/>
        <rFont val="宋体"/>
        <family val="0"/>
      </rPr>
      <t>1</t>
    </r>
    <r>
      <rPr>
        <b/>
        <sz val="14"/>
        <rFont val="宋体"/>
        <family val="0"/>
      </rPr>
      <t>年1-</t>
    </r>
    <r>
      <rPr>
        <b/>
        <sz val="14"/>
        <rFont val="宋体"/>
        <family val="0"/>
      </rPr>
      <t>4</t>
    </r>
    <r>
      <rPr>
        <b/>
        <sz val="14"/>
        <rFont val="宋体"/>
        <family val="0"/>
      </rPr>
      <t>月东港市人身保险业务统计表</t>
    </r>
  </si>
  <si>
    <r>
      <t>202</t>
    </r>
    <r>
      <rPr>
        <b/>
        <sz val="14"/>
        <rFont val="宋体"/>
        <family val="0"/>
      </rPr>
      <t>1</t>
    </r>
    <r>
      <rPr>
        <b/>
        <sz val="14"/>
        <rFont val="宋体"/>
        <family val="0"/>
      </rPr>
      <t>年1-</t>
    </r>
    <r>
      <rPr>
        <b/>
        <sz val="14"/>
        <rFont val="宋体"/>
        <family val="0"/>
      </rPr>
      <t>4</t>
    </r>
    <r>
      <rPr>
        <b/>
        <sz val="14"/>
        <rFont val="宋体"/>
        <family val="0"/>
      </rPr>
      <t>月凤城市人身保险业务统计表</t>
    </r>
  </si>
  <si>
    <r>
      <t>202</t>
    </r>
    <r>
      <rPr>
        <b/>
        <sz val="14"/>
        <rFont val="宋体"/>
        <family val="0"/>
      </rPr>
      <t>1</t>
    </r>
    <r>
      <rPr>
        <b/>
        <sz val="14"/>
        <rFont val="宋体"/>
        <family val="0"/>
      </rPr>
      <t>年1-</t>
    </r>
    <r>
      <rPr>
        <b/>
        <sz val="14"/>
        <rFont val="宋体"/>
        <family val="0"/>
      </rPr>
      <t>4</t>
    </r>
    <r>
      <rPr>
        <b/>
        <sz val="14"/>
        <rFont val="宋体"/>
        <family val="0"/>
      </rPr>
      <t>月宽甸县人身保险业务统计表</t>
    </r>
  </si>
  <si>
    <r>
      <t>202</t>
    </r>
    <r>
      <rPr>
        <b/>
        <sz val="14"/>
        <rFont val="宋体"/>
        <family val="0"/>
      </rPr>
      <t>1</t>
    </r>
    <r>
      <rPr>
        <b/>
        <sz val="14"/>
        <rFont val="宋体"/>
        <family val="0"/>
      </rPr>
      <t>年1-</t>
    </r>
    <r>
      <rPr>
        <b/>
        <sz val="14"/>
        <rFont val="宋体"/>
        <family val="0"/>
      </rPr>
      <t>4</t>
    </r>
    <r>
      <rPr>
        <b/>
        <sz val="14"/>
        <rFont val="宋体"/>
        <family val="0"/>
      </rPr>
      <t>月县域人身保险业务统计表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</si>
</sst>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  <numFmt numFmtId="179" formatCode="0.0_ "/>
    <numFmt numFmtId="180" formatCode="#,##0_ "/>
    <numFmt numFmtId="181" formatCode="#,##0.00_ "/>
    <numFmt numFmtId="182" formatCode="0.00_);[Red]\(0.0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_);\(0.00\)"/>
    <numFmt numFmtId="188" formatCode="0_);\(0\)"/>
    <numFmt numFmtId="189" formatCode="0.0_);[Red]\(0.0\)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0"/>
    </font>
    <font>
      <b/>
      <sz val="11"/>
      <name val="仿宋_GB2312"/>
      <family val="0"/>
    </font>
    <font>
      <sz val="11"/>
      <name val="宋体"/>
      <family val="0"/>
    </font>
    <font>
      <sz val="11"/>
      <name val="仿宋GB2312"/>
      <family val="0"/>
    </font>
    <font>
      <b/>
      <sz val="14"/>
      <name val="宋体"/>
      <family val="0"/>
    </font>
    <font>
      <b/>
      <sz val="12"/>
      <name val="仿宋_GB2312"/>
      <family val="0"/>
    </font>
    <font>
      <sz val="11"/>
      <name val="Times New Roman"/>
      <family val="1"/>
    </font>
    <font>
      <sz val="10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b/>
      <sz val="14"/>
      <name val="Calibri"/>
      <family val="0"/>
    </font>
    <font>
      <b/>
      <sz val="8"/>
      <name val="宋体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medium"/>
      <right style="thin"/>
      <top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/>
      <right/>
      <top/>
      <bottom style="double"/>
    </border>
    <border>
      <left style="thin"/>
      <right style="thin"/>
      <top style="medium"/>
      <bottom style="thin"/>
    </border>
    <border>
      <left style="thin"/>
      <right style="thin"/>
      <top/>
      <bottom style="double"/>
    </border>
    <border>
      <left style="thin"/>
      <right style="thin"/>
      <top style="medium"/>
      <bottom/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/>
      <bottom style="double"/>
    </border>
    <border>
      <left style="medium"/>
      <right style="thin"/>
      <top style="double"/>
      <bottom/>
    </border>
    <border>
      <left style="medium"/>
      <right style="thin"/>
      <top style="thin"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/>
    </border>
    <border>
      <left style="medium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19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0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2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4" borderId="0" applyNumberFormat="0" applyBorder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32" fillId="16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2" borderId="0" applyNumberFormat="0" applyBorder="0" applyAlignment="0" applyProtection="0"/>
    <xf numFmtId="0" fontId="33" fillId="24" borderId="0" applyNumberFormat="0" applyBorder="0" applyAlignment="0" applyProtection="0"/>
    <xf numFmtId="0" fontId="15" fillId="25" borderId="0" applyNumberFormat="0" applyBorder="0" applyAlignment="0" applyProtection="0"/>
    <xf numFmtId="0" fontId="33" fillId="24" borderId="0" applyNumberFormat="0" applyBorder="0" applyAlignment="0" applyProtection="0"/>
    <xf numFmtId="0" fontId="33" fillId="26" borderId="0" applyNumberFormat="0" applyBorder="0" applyAlignment="0" applyProtection="0"/>
    <xf numFmtId="0" fontId="15" fillId="17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15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8" borderId="0" applyNumberFormat="0" applyBorder="0" applyAlignment="0" applyProtection="0"/>
    <xf numFmtId="0" fontId="15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15" fillId="31" borderId="0" applyNumberFormat="0" applyBorder="0" applyAlignment="0" applyProtection="0"/>
    <xf numFmtId="0" fontId="33" fillId="30" borderId="0" applyNumberFormat="0" applyBorder="0" applyAlignment="0" applyProtection="0"/>
    <xf numFmtId="0" fontId="33" fillId="32" borderId="0" applyNumberFormat="0" applyBorder="0" applyAlignment="0" applyProtection="0"/>
    <xf numFmtId="0" fontId="15" fillId="33" borderId="0" applyNumberFormat="0" applyBorder="0" applyAlignment="0" applyProtection="0"/>
    <xf numFmtId="0" fontId="33" fillId="3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17" fillId="0" borderId="2" applyNumberFormat="0" applyFill="0" applyAlignment="0" applyProtection="0"/>
    <xf numFmtId="0" fontId="35" fillId="0" borderId="1" applyNumberFormat="0" applyFill="0" applyAlignment="0" applyProtection="0"/>
    <xf numFmtId="0" fontId="36" fillId="0" borderId="3" applyNumberFormat="0" applyFill="0" applyAlignment="0" applyProtection="0"/>
    <xf numFmtId="0" fontId="18" fillId="0" borderId="4" applyNumberFormat="0" applyFill="0" applyAlignment="0" applyProtection="0"/>
    <xf numFmtId="0" fontId="36" fillId="0" borderId="3" applyNumberFormat="0" applyFill="0" applyAlignment="0" applyProtection="0"/>
    <xf numFmtId="0" fontId="37" fillId="0" borderId="5" applyNumberFormat="0" applyFill="0" applyAlignment="0" applyProtection="0"/>
    <xf numFmtId="0" fontId="19" fillId="0" borderId="6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34" borderId="0" applyNumberFormat="0" applyBorder="0" applyAlignment="0" applyProtection="0"/>
    <xf numFmtId="0" fontId="21" fillId="5" borderId="0" applyNumberFormat="0" applyBorder="0" applyAlignment="0" applyProtection="0"/>
    <xf numFmtId="0" fontId="38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23" fillId="7" borderId="0" applyNumberFormat="0" applyBorder="0" applyAlignment="0" applyProtection="0"/>
    <xf numFmtId="0" fontId="41" fillId="35" borderId="0" applyNumberFormat="0" applyBorder="0" applyAlignment="0" applyProtection="0"/>
    <xf numFmtId="0" fontId="42" fillId="0" borderId="7" applyNumberFormat="0" applyFill="0" applyAlignment="0" applyProtection="0"/>
    <xf numFmtId="0" fontId="24" fillId="0" borderId="8" applyNumberFormat="0" applyFill="0" applyAlignment="0" applyProtection="0"/>
    <xf numFmtId="0" fontId="42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6" borderId="9" applyNumberFormat="0" applyAlignment="0" applyProtection="0"/>
    <xf numFmtId="0" fontId="12" fillId="37" borderId="10" applyNumberFormat="0" applyAlignment="0" applyProtection="0"/>
    <xf numFmtId="0" fontId="43" fillId="36" borderId="9" applyNumberFormat="0" applyAlignment="0" applyProtection="0"/>
    <xf numFmtId="0" fontId="44" fillId="38" borderId="11" applyNumberFormat="0" applyAlignment="0" applyProtection="0"/>
    <xf numFmtId="0" fontId="25" fillId="39" borderId="12" applyNumberFormat="0" applyAlignment="0" applyProtection="0"/>
    <xf numFmtId="0" fontId="44" fillId="38" borderId="11" applyNumberFormat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28" fillId="0" borderId="14" applyNumberFormat="0" applyFill="0" applyAlignment="0" applyProtection="0"/>
    <xf numFmtId="0" fontId="47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0" borderId="0" applyNumberFormat="0" applyBorder="0" applyAlignment="0" applyProtection="0"/>
    <xf numFmtId="0" fontId="15" fillId="41" borderId="0" applyNumberFormat="0" applyBorder="0" applyAlignment="0" applyProtection="0"/>
    <xf numFmtId="0" fontId="33" fillId="40" borderId="0" applyNumberFormat="0" applyBorder="0" applyAlignment="0" applyProtection="0"/>
    <xf numFmtId="0" fontId="33" fillId="42" borderId="0" applyNumberFormat="0" applyBorder="0" applyAlignment="0" applyProtection="0"/>
    <xf numFmtId="0" fontId="15" fillId="43" borderId="0" applyNumberFormat="0" applyBorder="0" applyAlignment="0" applyProtection="0"/>
    <xf numFmtId="0" fontId="33" fillId="42" borderId="0" applyNumberFormat="0" applyBorder="0" applyAlignment="0" applyProtection="0"/>
    <xf numFmtId="0" fontId="33" fillId="44" borderId="0" applyNumberFormat="0" applyBorder="0" applyAlignment="0" applyProtection="0"/>
    <xf numFmtId="0" fontId="15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6" borderId="0" applyNumberFormat="0" applyBorder="0" applyAlignment="0" applyProtection="0"/>
    <xf numFmtId="0" fontId="15" fillId="29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15" fillId="31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15" fillId="49" borderId="0" applyNumberFormat="0" applyBorder="0" applyAlignment="0" applyProtection="0"/>
    <xf numFmtId="0" fontId="33" fillId="48" borderId="0" applyNumberFormat="0" applyBorder="0" applyAlignment="0" applyProtection="0"/>
    <xf numFmtId="0" fontId="48" fillId="50" borderId="0" applyNumberFormat="0" applyBorder="0" applyAlignment="0" applyProtection="0"/>
    <xf numFmtId="0" fontId="14" fillId="51" borderId="0" applyNumberFormat="0" applyBorder="0" applyAlignment="0" applyProtection="0"/>
    <xf numFmtId="0" fontId="48" fillId="50" borderId="0" applyNumberFormat="0" applyBorder="0" applyAlignment="0" applyProtection="0"/>
    <xf numFmtId="0" fontId="49" fillId="36" borderId="15" applyNumberFormat="0" applyAlignment="0" applyProtection="0"/>
    <xf numFmtId="0" fontId="13" fillId="37" borderId="16" applyNumberFormat="0" applyAlignment="0" applyProtection="0"/>
    <xf numFmtId="0" fontId="49" fillId="36" borderId="15" applyNumberFormat="0" applyAlignment="0" applyProtection="0"/>
    <xf numFmtId="0" fontId="50" fillId="52" borderId="9" applyNumberFormat="0" applyAlignment="0" applyProtection="0"/>
    <xf numFmtId="0" fontId="29" fillId="13" borderId="10" applyNumberFormat="0" applyAlignment="0" applyProtection="0"/>
    <xf numFmtId="0" fontId="50" fillId="52" borderId="9" applyNumberFormat="0" applyAlignment="0" applyProtection="0"/>
    <xf numFmtId="0" fontId="51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1" fillId="53" borderId="17" applyNumberFormat="0" applyFont="0" applyAlignment="0" applyProtection="0"/>
  </cellStyleXfs>
  <cellXfs count="319">
    <xf numFmtId="0" fontId="0" fillId="0" borderId="0" xfId="0" applyAlignment="1">
      <alignment/>
    </xf>
    <xf numFmtId="176" fontId="2" fillId="0" borderId="0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2" fillId="0" borderId="19" xfId="0" applyNumberFormat="1" applyFont="1" applyFill="1" applyBorder="1" applyAlignment="1">
      <alignment horizontal="center"/>
    </xf>
    <xf numFmtId="176" fontId="2" fillId="0" borderId="20" xfId="0" applyNumberFormat="1" applyFont="1" applyFill="1" applyBorder="1" applyAlignment="1">
      <alignment horizontal="center"/>
    </xf>
    <xf numFmtId="176" fontId="2" fillId="0" borderId="21" xfId="0" applyNumberFormat="1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right" vertical="center"/>
    </xf>
    <xf numFmtId="176" fontId="52" fillId="0" borderId="22" xfId="106" applyNumberFormat="1" applyFont="1" applyFill="1" applyBorder="1" applyAlignment="1">
      <alignment horizontal="right"/>
      <protection/>
    </xf>
    <xf numFmtId="176" fontId="2" fillId="0" borderId="22" xfId="0" applyNumberFormat="1" applyFont="1" applyFill="1" applyBorder="1" applyAlignment="1">
      <alignment/>
    </xf>
    <xf numFmtId="176" fontId="52" fillId="0" borderId="28" xfId="106" applyNumberFormat="1" applyFont="1" applyFill="1" applyBorder="1" applyAlignment="1">
      <alignment/>
      <protection/>
    </xf>
    <xf numFmtId="176" fontId="52" fillId="0" borderId="22" xfId="106" applyNumberFormat="1" applyFont="1" applyFill="1" applyBorder="1" applyAlignment="1">
      <alignment/>
      <protection/>
    </xf>
    <xf numFmtId="176" fontId="2" fillId="0" borderId="29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8" fontId="52" fillId="0" borderId="28" xfId="0" applyNumberFormat="1" applyFont="1" applyFill="1" applyBorder="1" applyAlignment="1">
      <alignment horizontal="right"/>
    </xf>
    <xf numFmtId="178" fontId="52" fillId="0" borderId="22" xfId="0" applyNumberFormat="1" applyFont="1" applyFill="1" applyBorder="1" applyAlignment="1">
      <alignment horizontal="right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center" vertical="center"/>
    </xf>
    <xf numFmtId="176" fontId="2" fillId="0" borderId="3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right"/>
    </xf>
    <xf numFmtId="177" fontId="2" fillId="0" borderId="31" xfId="0" applyNumberFormat="1" applyFont="1" applyFill="1" applyBorder="1" applyAlignment="1">
      <alignment horizontal="center" vertical="center"/>
    </xf>
    <xf numFmtId="177" fontId="2" fillId="0" borderId="26" xfId="0" applyNumberFormat="1" applyFont="1" applyFill="1" applyBorder="1" applyAlignment="1">
      <alignment horizontal="center" vertical="center"/>
    </xf>
    <xf numFmtId="177" fontId="2" fillId="0" borderId="22" xfId="0" applyNumberFormat="1" applyFont="1" applyFill="1" applyBorder="1" applyAlignment="1">
      <alignment horizontal="right" vertical="center"/>
    </xf>
    <xf numFmtId="178" fontId="4" fillId="0" borderId="22" xfId="0" applyNumberFormat="1" applyFont="1" applyFill="1" applyBorder="1" applyAlignment="1">
      <alignment horizontal="right" vertical="center"/>
    </xf>
    <xf numFmtId="177" fontId="2" fillId="0" borderId="29" xfId="0" applyNumberFormat="1" applyFont="1" applyFill="1" applyBorder="1" applyAlignment="1">
      <alignment horizontal="right" vertical="center"/>
    </xf>
    <xf numFmtId="176" fontId="2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7" fontId="2" fillId="0" borderId="26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176" fontId="2" fillId="0" borderId="26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/>
    </xf>
    <xf numFmtId="176" fontId="4" fillId="0" borderId="22" xfId="0" applyNumberFormat="1" applyFont="1" applyFill="1" applyBorder="1" applyAlignment="1">
      <alignment horizontal="right"/>
    </xf>
    <xf numFmtId="177" fontId="2" fillId="0" borderId="32" xfId="0" applyNumberFormat="1" applyFont="1" applyFill="1" applyBorder="1" applyAlignment="1">
      <alignment horizontal="center"/>
    </xf>
    <xf numFmtId="177" fontId="2" fillId="0" borderId="23" xfId="0" applyNumberFormat="1" applyFont="1" applyFill="1" applyBorder="1" applyAlignment="1">
      <alignment horizontal="center" vertical="center"/>
    </xf>
    <xf numFmtId="177" fontId="2" fillId="0" borderId="33" xfId="0" applyNumberFormat="1" applyFont="1" applyFill="1" applyBorder="1" applyAlignment="1">
      <alignment horizontal="center" vertical="center"/>
    </xf>
    <xf numFmtId="177" fontId="2" fillId="0" borderId="34" xfId="0" applyNumberFormat="1" applyFont="1" applyFill="1" applyBorder="1" applyAlignment="1">
      <alignment horizontal="center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7" fontId="2" fillId="0" borderId="34" xfId="0" applyNumberFormat="1" applyFont="1" applyFill="1" applyBorder="1" applyAlignment="1">
      <alignment horizontal="right" vertical="center"/>
    </xf>
    <xf numFmtId="176" fontId="52" fillId="0" borderId="22" xfId="0" applyNumberFormat="1" applyFont="1" applyFill="1" applyBorder="1" applyAlignment="1">
      <alignment horizontal="right"/>
    </xf>
    <xf numFmtId="177" fontId="2" fillId="0" borderId="37" xfId="0" applyNumberFormat="1" applyFont="1" applyFill="1" applyBorder="1" applyAlignment="1">
      <alignment horizontal="right" vertical="center"/>
    </xf>
    <xf numFmtId="0" fontId="52" fillId="0" borderId="22" xfId="0" applyFont="1" applyFill="1" applyBorder="1" applyAlignment="1">
      <alignment horizontal="right" vertical="center"/>
    </xf>
    <xf numFmtId="176" fontId="4" fillId="0" borderId="22" xfId="159" applyNumberFormat="1" applyFont="1" applyFill="1" applyBorder="1" applyAlignment="1">
      <alignment horizontal="right"/>
    </xf>
    <xf numFmtId="176" fontId="4" fillId="0" borderId="28" xfId="0" applyNumberFormat="1" applyFont="1" applyFill="1" applyBorder="1" applyAlignment="1">
      <alignment horizontal="right"/>
    </xf>
    <xf numFmtId="176" fontId="2" fillId="0" borderId="22" xfId="0" applyNumberFormat="1" applyFont="1" applyFill="1" applyBorder="1" applyAlignment="1">
      <alignment horizontal="right"/>
    </xf>
    <xf numFmtId="176" fontId="2" fillId="0" borderId="26" xfId="0" applyNumberFormat="1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 horizontal="center"/>
    </xf>
    <xf numFmtId="176" fontId="2" fillId="0" borderId="28" xfId="0" applyNumberFormat="1" applyFont="1" applyFill="1" applyBorder="1" applyAlignment="1">
      <alignment horizontal="center"/>
    </xf>
    <xf numFmtId="0" fontId="52" fillId="0" borderId="22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179" fontId="2" fillId="0" borderId="22" xfId="0" applyNumberFormat="1" applyFont="1" applyFill="1" applyBorder="1" applyAlignment="1">
      <alignment horizontal="right"/>
    </xf>
    <xf numFmtId="176" fontId="2" fillId="0" borderId="38" xfId="0" applyNumberFormat="1" applyFont="1" applyFill="1" applyBorder="1" applyAlignment="1">
      <alignment horizontal="right" vertical="center"/>
    </xf>
    <xf numFmtId="176" fontId="4" fillId="0" borderId="28" xfId="159" applyNumberFormat="1" applyFont="1" applyFill="1" applyBorder="1" applyAlignment="1">
      <alignment horizontal="right"/>
    </xf>
    <xf numFmtId="0" fontId="52" fillId="0" borderId="22" xfId="0" applyFont="1" applyFill="1" applyBorder="1" applyAlignment="1">
      <alignment/>
    </xf>
    <xf numFmtId="176" fontId="52" fillId="0" borderId="22" xfId="0" applyNumberFormat="1" applyFont="1" applyFill="1" applyBorder="1" applyAlignment="1">
      <alignment/>
    </xf>
    <xf numFmtId="0" fontId="52" fillId="0" borderId="22" xfId="0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 vertical="center"/>
    </xf>
    <xf numFmtId="177" fontId="2" fillId="0" borderId="39" xfId="0" applyNumberFormat="1" applyFont="1" applyFill="1" applyBorder="1" applyAlignment="1">
      <alignment horizontal="right" vertical="center"/>
    </xf>
    <xf numFmtId="176" fontId="2" fillId="0" borderId="40" xfId="0" applyNumberFormat="1" applyFont="1" applyFill="1" applyBorder="1" applyAlignment="1">
      <alignment horizontal="center"/>
    </xf>
    <xf numFmtId="176" fontId="2" fillId="0" borderId="27" xfId="0" applyNumberFormat="1" applyFont="1" applyFill="1" applyBorder="1" applyAlignment="1">
      <alignment horizontal="center"/>
    </xf>
    <xf numFmtId="176" fontId="52" fillId="0" borderId="28" xfId="0" applyNumberFormat="1" applyFont="1" applyFill="1" applyBorder="1" applyAlignment="1">
      <alignment horizontal="right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39" xfId="0" applyNumberFormat="1" applyFont="1" applyFill="1" applyBorder="1" applyAlignment="1">
      <alignment horizontal="right" vertical="center"/>
    </xf>
    <xf numFmtId="177" fontId="2" fillId="0" borderId="23" xfId="0" applyNumberFormat="1" applyFont="1" applyFill="1" applyBorder="1" applyAlignment="1">
      <alignment horizontal="right" vertical="center"/>
    </xf>
    <xf numFmtId="176" fontId="2" fillId="0" borderId="28" xfId="131" applyNumberFormat="1" applyFont="1" applyFill="1" applyBorder="1" applyAlignment="1">
      <alignment horizontal="right" vertical="center"/>
      <protection/>
    </xf>
    <xf numFmtId="176" fontId="2" fillId="0" borderId="22" xfId="131" applyNumberFormat="1" applyFont="1" applyFill="1" applyBorder="1" applyAlignment="1">
      <alignment horizontal="right" vertical="center"/>
      <protection/>
    </xf>
    <xf numFmtId="176" fontId="52" fillId="0" borderId="28" xfId="131" applyNumberFormat="1" applyFont="1" applyFill="1" applyBorder="1" applyAlignment="1">
      <alignment horizontal="right"/>
      <protection/>
    </xf>
    <xf numFmtId="176" fontId="52" fillId="0" borderId="22" xfId="131" applyNumberFormat="1" applyFont="1" applyFill="1" applyBorder="1" applyAlignment="1">
      <alignment horizontal="right"/>
      <protection/>
    </xf>
    <xf numFmtId="176" fontId="52" fillId="0" borderId="41" xfId="129" applyNumberFormat="1" applyFont="1" applyFill="1" applyBorder="1" applyAlignment="1">
      <alignment horizontal="right"/>
      <protection/>
    </xf>
    <xf numFmtId="176" fontId="5" fillId="0" borderId="28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vertical="center"/>
    </xf>
    <xf numFmtId="176" fontId="5" fillId="0" borderId="29" xfId="0" applyNumberFormat="1" applyFont="1" applyFill="1" applyBorder="1" applyAlignment="1">
      <alignment horizontal="right" vertical="center"/>
    </xf>
    <xf numFmtId="176" fontId="52" fillId="0" borderId="22" xfId="0" applyNumberFormat="1" applyFont="1" applyFill="1" applyBorder="1" applyAlignment="1">
      <alignment horizontal="right" vertical="center"/>
    </xf>
    <xf numFmtId="176" fontId="4" fillId="0" borderId="22" xfId="133" applyNumberFormat="1" applyFont="1" applyFill="1" applyBorder="1" applyAlignment="1">
      <alignment horizontal="right"/>
      <protection/>
    </xf>
    <xf numFmtId="176" fontId="2" fillId="0" borderId="42" xfId="0" applyNumberFormat="1" applyFont="1" applyFill="1" applyBorder="1" applyAlignment="1">
      <alignment horizontal="right" vertical="center"/>
    </xf>
    <xf numFmtId="176" fontId="52" fillId="0" borderId="42" xfId="0" applyNumberFormat="1" applyFont="1" applyFill="1" applyBorder="1" applyAlignment="1">
      <alignment horizontal="right"/>
    </xf>
    <xf numFmtId="176" fontId="2" fillId="0" borderId="42" xfId="0" applyNumberFormat="1" applyFont="1" applyFill="1" applyBorder="1" applyAlignment="1">
      <alignment horizontal="right"/>
    </xf>
    <xf numFmtId="176" fontId="52" fillId="0" borderId="27" xfId="0" applyNumberFormat="1" applyFont="1" applyFill="1" applyBorder="1" applyAlignment="1">
      <alignment horizontal="right"/>
    </xf>
    <xf numFmtId="176" fontId="52" fillId="0" borderId="23" xfId="0" applyNumberFormat="1" applyFont="1" applyFill="1" applyBorder="1" applyAlignment="1">
      <alignment horizontal="right"/>
    </xf>
    <xf numFmtId="176" fontId="2" fillId="0" borderId="43" xfId="0" applyNumberFormat="1" applyFont="1" applyFill="1" applyBorder="1" applyAlignment="1">
      <alignment horizontal="right" vertical="center"/>
    </xf>
    <xf numFmtId="177" fontId="5" fillId="0" borderId="22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 vertical="center"/>
    </xf>
    <xf numFmtId="177" fontId="5" fillId="0" borderId="29" xfId="0" applyNumberFormat="1" applyFont="1" applyFill="1" applyBorder="1" applyAlignment="1">
      <alignment horizontal="right" vertical="center"/>
    </xf>
    <xf numFmtId="176" fontId="5" fillId="0" borderId="25" xfId="0" applyNumberFormat="1" applyFont="1" applyFill="1" applyBorder="1" applyAlignment="1">
      <alignment horizontal="right" vertical="center"/>
    </xf>
    <xf numFmtId="176" fontId="2" fillId="0" borderId="44" xfId="0" applyNumberFormat="1" applyFont="1" applyFill="1" applyBorder="1" applyAlignment="1">
      <alignment horizontal="right" vertical="center" wrapText="1"/>
    </xf>
    <xf numFmtId="177" fontId="5" fillId="0" borderId="34" xfId="0" applyNumberFormat="1" applyFont="1" applyFill="1" applyBorder="1" applyAlignment="1">
      <alignment horizontal="right" vertical="center"/>
    </xf>
    <xf numFmtId="177" fontId="5" fillId="0" borderId="35" xfId="0" applyNumberFormat="1" applyFont="1" applyFill="1" applyBorder="1" applyAlignment="1">
      <alignment horizontal="right" vertical="center"/>
    </xf>
    <xf numFmtId="177" fontId="5" fillId="0" borderId="36" xfId="0" applyNumberFormat="1" applyFont="1" applyFill="1" applyBorder="1" applyAlignment="1">
      <alignment horizontal="right" vertical="center"/>
    </xf>
    <xf numFmtId="176" fontId="2" fillId="0" borderId="45" xfId="0" applyNumberFormat="1" applyFont="1" applyFill="1" applyBorder="1" applyAlignment="1">
      <alignment horizontal="center" vertical="center"/>
    </xf>
    <xf numFmtId="176" fontId="2" fillId="0" borderId="46" xfId="0" applyNumberFormat="1" applyFont="1" applyFill="1" applyBorder="1" applyAlignment="1">
      <alignment horizontal="right" vertical="center"/>
    </xf>
    <xf numFmtId="176" fontId="2" fillId="0" borderId="47" xfId="0" applyNumberFormat="1" applyFont="1" applyFill="1" applyBorder="1" applyAlignment="1">
      <alignment horizontal="center"/>
    </xf>
    <xf numFmtId="176" fontId="2" fillId="0" borderId="42" xfId="0" applyNumberFormat="1" applyFont="1" applyFill="1" applyBorder="1" applyAlignment="1">
      <alignment horizontal="center"/>
    </xf>
    <xf numFmtId="176" fontId="2" fillId="0" borderId="48" xfId="0" applyNumberFormat="1" applyFont="1" applyFill="1" applyBorder="1" applyAlignment="1">
      <alignment horizontal="center"/>
    </xf>
    <xf numFmtId="176" fontId="2" fillId="0" borderId="49" xfId="0" applyNumberFormat="1" applyFont="1" applyFill="1" applyBorder="1" applyAlignment="1">
      <alignment horizontal="right" vertical="center"/>
    </xf>
    <xf numFmtId="176" fontId="2" fillId="0" borderId="50" xfId="0" applyNumberFormat="1" applyFont="1" applyFill="1" applyBorder="1" applyAlignment="1">
      <alignment horizontal="right" vertical="center"/>
    </xf>
    <xf numFmtId="177" fontId="2" fillId="0" borderId="51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/>
    </xf>
    <xf numFmtId="176" fontId="2" fillId="0" borderId="22" xfId="0" applyNumberFormat="1" applyFont="1" applyFill="1" applyBorder="1" applyAlignment="1" applyProtection="1">
      <alignment vertical="center"/>
      <protection hidden="1"/>
    </xf>
    <xf numFmtId="177" fontId="2" fillId="0" borderId="46" xfId="0" applyNumberFormat="1" applyFont="1" applyFill="1" applyBorder="1" applyAlignment="1">
      <alignment horizontal="right" vertical="center"/>
    </xf>
    <xf numFmtId="177" fontId="2" fillId="0" borderId="52" xfId="0" applyNumberFormat="1" applyFont="1" applyFill="1" applyBorder="1" applyAlignment="1">
      <alignment horizontal="right" vertical="center"/>
    </xf>
    <xf numFmtId="176" fontId="2" fillId="0" borderId="53" xfId="0" applyNumberFormat="1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29" xfId="0" applyNumberFormat="1" applyFont="1" applyFill="1" applyBorder="1" applyAlignment="1">
      <alignment vertical="center"/>
    </xf>
    <xf numFmtId="180" fontId="2" fillId="0" borderId="22" xfId="159" applyNumberFormat="1" applyFont="1" applyFill="1" applyBorder="1" applyAlignment="1">
      <alignment horizontal="right"/>
    </xf>
    <xf numFmtId="176" fontId="52" fillId="0" borderId="22" xfId="159" applyNumberFormat="1" applyFont="1" applyFill="1" applyBorder="1" applyAlignment="1">
      <alignment/>
    </xf>
    <xf numFmtId="176" fontId="52" fillId="0" borderId="28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54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right" vertical="center"/>
    </xf>
    <xf numFmtId="176" fontId="2" fillId="0" borderId="26" xfId="0" applyNumberFormat="1" applyFont="1" applyFill="1" applyBorder="1" applyAlignment="1">
      <alignment vertical="center"/>
    </xf>
    <xf numFmtId="176" fontId="5" fillId="0" borderId="26" xfId="0" applyNumberFormat="1" applyFont="1" applyFill="1" applyBorder="1" applyAlignment="1">
      <alignment horizontal="right" vertical="center"/>
    </xf>
    <xf numFmtId="177" fontId="5" fillId="0" borderId="23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77" fontId="2" fillId="0" borderId="55" xfId="0" applyNumberFormat="1" applyFont="1" applyFill="1" applyBorder="1" applyAlignment="1">
      <alignment horizontal="right" vertical="center"/>
    </xf>
    <xf numFmtId="177" fontId="2" fillId="0" borderId="31" xfId="0" applyNumberFormat="1" applyFont="1" applyFill="1" applyBorder="1" applyAlignment="1">
      <alignment horizontal="right" vertical="center"/>
    </xf>
    <xf numFmtId="176" fontId="2" fillId="0" borderId="56" xfId="0" applyNumberFormat="1" applyFont="1" applyFill="1" applyBorder="1" applyAlignment="1">
      <alignment horizontal="right" vertical="center"/>
    </xf>
    <xf numFmtId="177" fontId="2" fillId="0" borderId="54" xfId="0" applyNumberFormat="1" applyFont="1" applyFill="1" applyBorder="1" applyAlignment="1">
      <alignment horizontal="right" vertical="center"/>
    </xf>
    <xf numFmtId="177" fontId="2" fillId="0" borderId="5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176" fontId="2" fillId="0" borderId="58" xfId="0" applyNumberFormat="1" applyFont="1" applyFill="1" applyBorder="1" applyAlignment="1">
      <alignment horizontal="center" vertical="center"/>
    </xf>
    <xf numFmtId="177" fontId="2" fillId="0" borderId="59" xfId="0" applyNumberFormat="1" applyFont="1" applyFill="1" applyBorder="1" applyAlignment="1">
      <alignment horizontal="right" vertical="center"/>
    </xf>
    <xf numFmtId="0" fontId="4" fillId="0" borderId="22" xfId="0" applyNumberFormat="1" applyFont="1" applyFill="1" applyBorder="1" applyAlignment="1">
      <alignment horizontal="right"/>
    </xf>
    <xf numFmtId="176" fontId="5" fillId="0" borderId="31" xfId="0" applyNumberFormat="1" applyFont="1" applyFill="1" applyBorder="1" applyAlignment="1">
      <alignment horizontal="right" vertical="center"/>
    </xf>
    <xf numFmtId="176" fontId="4" fillId="0" borderId="22" xfId="133" applyNumberFormat="1" applyFont="1" applyFill="1" applyBorder="1" applyAlignment="1">
      <alignment horizontal="right" vertical="center"/>
      <protection/>
    </xf>
    <xf numFmtId="176" fontId="4" fillId="0" borderId="22" xfId="131" applyNumberFormat="1" applyFont="1" applyFill="1" applyBorder="1" applyAlignment="1">
      <alignment horizontal="right" vertical="center"/>
      <protection/>
    </xf>
    <xf numFmtId="176" fontId="2" fillId="0" borderId="51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right"/>
    </xf>
    <xf numFmtId="176" fontId="2" fillId="0" borderId="46" xfId="0" applyNumberFormat="1" applyFont="1" applyFill="1" applyBorder="1" applyAlignment="1">
      <alignment horizontal="center" vertical="center"/>
    </xf>
    <xf numFmtId="177" fontId="2" fillId="0" borderId="54" xfId="0" applyNumberFormat="1" applyFont="1" applyFill="1" applyBorder="1" applyAlignment="1">
      <alignment horizontal="center" vertical="center"/>
    </xf>
    <xf numFmtId="177" fontId="2" fillId="0" borderId="32" xfId="0" applyNumberFormat="1" applyFont="1" applyFill="1" applyBorder="1" applyAlignment="1">
      <alignment horizontal="right" vertical="center"/>
    </xf>
    <xf numFmtId="177" fontId="2" fillId="0" borderId="22" xfId="0" applyNumberFormat="1" applyFont="1" applyFill="1" applyBorder="1" applyAlignment="1">
      <alignment horizontal="center" vertical="center"/>
    </xf>
    <xf numFmtId="177" fontId="2" fillId="0" borderId="55" xfId="0" applyNumberFormat="1" applyFont="1" applyFill="1" applyBorder="1" applyAlignment="1">
      <alignment horizontal="center" vertical="center"/>
    </xf>
    <xf numFmtId="177" fontId="2" fillId="0" borderId="29" xfId="0" applyNumberFormat="1" applyFont="1" applyFill="1" applyBorder="1" applyAlignment="1">
      <alignment horizontal="center" vertical="center"/>
    </xf>
    <xf numFmtId="177" fontId="2" fillId="0" borderId="60" xfId="0" applyNumberFormat="1" applyFont="1" applyFill="1" applyBorder="1" applyAlignment="1">
      <alignment horizontal="right" vertical="center"/>
    </xf>
    <xf numFmtId="176" fontId="2" fillId="0" borderId="6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32" xfId="0" applyNumberFormat="1" applyFont="1" applyFill="1" applyBorder="1" applyAlignment="1">
      <alignment horizontal="center" vertical="center"/>
    </xf>
    <xf numFmtId="176" fontId="52" fillId="0" borderId="22" xfId="102" applyNumberFormat="1" applyFont="1" applyFill="1" applyBorder="1" applyAlignment="1">
      <alignment vertical="center"/>
      <protection/>
    </xf>
    <xf numFmtId="176" fontId="52" fillId="0" borderId="22" xfId="102" applyNumberFormat="1" applyFont="1" applyFill="1" applyBorder="1">
      <alignment vertical="center"/>
      <protection/>
    </xf>
    <xf numFmtId="176" fontId="52" fillId="0" borderId="22" xfId="103" applyNumberFormat="1" applyFont="1" applyFill="1" applyBorder="1">
      <alignment vertical="center"/>
      <protection/>
    </xf>
    <xf numFmtId="176" fontId="52" fillId="0" borderId="22" xfId="104" applyNumberFormat="1" applyFont="1" applyFill="1" applyBorder="1">
      <alignment vertical="center"/>
      <protection/>
    </xf>
    <xf numFmtId="176" fontId="52" fillId="0" borderId="22" xfId="124" applyNumberFormat="1" applyFont="1" applyFill="1" applyBorder="1" applyAlignment="1">
      <alignment vertical="center"/>
      <protection/>
    </xf>
    <xf numFmtId="176" fontId="4" fillId="0" borderId="25" xfId="0" applyNumberFormat="1" applyFont="1" applyFill="1" applyBorder="1" applyAlignment="1">
      <alignment horizontal="center"/>
    </xf>
    <xf numFmtId="176" fontId="4" fillId="0" borderId="26" xfId="0" applyNumberFormat="1" applyFont="1" applyFill="1" applyBorder="1" applyAlignment="1">
      <alignment/>
    </xf>
    <xf numFmtId="176" fontId="52" fillId="0" borderId="22" xfId="105" applyNumberFormat="1" applyFont="1" applyFill="1" applyBorder="1">
      <alignment vertical="center"/>
      <protection/>
    </xf>
    <xf numFmtId="176" fontId="4" fillId="0" borderId="28" xfId="0" applyNumberFormat="1" applyFont="1" applyFill="1" applyBorder="1" applyAlignment="1">
      <alignment horizontal="center"/>
    </xf>
    <xf numFmtId="176" fontId="4" fillId="0" borderId="22" xfId="0" applyNumberFormat="1" applyFont="1" applyFill="1" applyBorder="1" applyAlignment="1">
      <alignment/>
    </xf>
    <xf numFmtId="0" fontId="4" fillId="0" borderId="28" xfId="0" applyFont="1" applyFill="1" applyBorder="1" applyAlignment="1">
      <alignment horizontal="right" vertical="center"/>
    </xf>
    <xf numFmtId="176" fontId="52" fillId="0" borderId="22" xfId="113" applyNumberFormat="1" applyFont="1" applyFill="1" applyBorder="1" applyAlignment="1">
      <alignment vertical="center"/>
      <protection/>
    </xf>
    <xf numFmtId="176" fontId="52" fillId="0" borderId="22" xfId="108" applyNumberFormat="1" applyFont="1" applyFill="1" applyBorder="1">
      <alignment vertical="center"/>
      <protection/>
    </xf>
    <xf numFmtId="176" fontId="52" fillId="0" borderId="22" xfId="112" applyNumberFormat="1" applyFont="1" applyFill="1" applyBorder="1">
      <alignment vertical="center"/>
      <protection/>
    </xf>
    <xf numFmtId="176" fontId="4" fillId="0" borderId="0" xfId="0" applyNumberFormat="1" applyFont="1" applyFill="1" applyAlignment="1">
      <alignment vertical="center"/>
    </xf>
    <xf numFmtId="176" fontId="52" fillId="0" borderId="22" xfId="111" applyNumberFormat="1" applyFont="1" applyFill="1" applyBorder="1">
      <alignment vertical="center"/>
      <protection/>
    </xf>
    <xf numFmtId="176" fontId="52" fillId="0" borderId="22" xfId="114" applyNumberFormat="1" applyFont="1" applyFill="1" applyBorder="1">
      <alignment vertical="center"/>
      <protection/>
    </xf>
    <xf numFmtId="176" fontId="8" fillId="0" borderId="22" xfId="0" applyNumberFormat="1" applyFont="1" applyFill="1" applyBorder="1" applyAlignment="1">
      <alignment horizontal="center"/>
    </xf>
    <xf numFmtId="43" fontId="4" fillId="0" borderId="22" xfId="0" applyNumberFormat="1" applyFont="1" applyFill="1" applyBorder="1" applyAlignment="1">
      <alignment horizontal="right" vertical="center"/>
    </xf>
    <xf numFmtId="176" fontId="52" fillId="0" borderId="22" xfId="120" applyNumberFormat="1" applyFont="1" applyFill="1" applyBorder="1">
      <alignment vertical="center"/>
      <protection/>
    </xf>
    <xf numFmtId="176" fontId="52" fillId="0" borderId="22" xfId="121" applyNumberFormat="1" applyFont="1" applyFill="1" applyBorder="1">
      <alignment vertical="center"/>
      <protection/>
    </xf>
    <xf numFmtId="176" fontId="52" fillId="0" borderId="22" xfId="122" applyNumberFormat="1" applyFont="1" applyFill="1" applyBorder="1">
      <alignment vertical="center"/>
      <protection/>
    </xf>
    <xf numFmtId="176" fontId="52" fillId="0" borderId="22" xfId="123" applyNumberFormat="1" applyFont="1" applyFill="1" applyBorder="1">
      <alignment vertical="center"/>
      <protection/>
    </xf>
    <xf numFmtId="176" fontId="52" fillId="0" borderId="28" xfId="94" applyNumberFormat="1" applyFont="1" applyFill="1" applyBorder="1">
      <alignment vertical="center"/>
      <protection/>
    </xf>
    <xf numFmtId="176" fontId="4" fillId="0" borderId="22" xfId="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horizontal="right"/>
    </xf>
    <xf numFmtId="177" fontId="5" fillId="0" borderId="26" xfId="0" applyNumberFormat="1" applyFont="1" applyFill="1" applyBorder="1" applyAlignment="1">
      <alignment horizontal="right" vertical="center"/>
    </xf>
    <xf numFmtId="0" fontId="9" fillId="0" borderId="22" xfId="0" applyFont="1" applyFill="1" applyBorder="1" applyAlignment="1">
      <alignment/>
    </xf>
    <xf numFmtId="176" fontId="4" fillId="0" borderId="28" xfId="131" applyNumberFormat="1" applyFont="1" applyFill="1" applyBorder="1" applyAlignment="1">
      <alignment horizontal="right" vertical="center"/>
      <protection/>
    </xf>
    <xf numFmtId="176" fontId="52" fillId="0" borderId="22" xfId="0" applyNumberFormat="1" applyFont="1" applyFill="1" applyBorder="1" applyAlignment="1">
      <alignment horizontal="center"/>
    </xf>
    <xf numFmtId="176" fontId="52" fillId="0" borderId="22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 applyProtection="1">
      <alignment horizontal="right"/>
      <protection/>
    </xf>
    <xf numFmtId="176" fontId="4" fillId="0" borderId="23" xfId="0" applyNumberFormat="1" applyFont="1" applyFill="1" applyBorder="1" applyAlignment="1">
      <alignment horizontal="right" vertical="center"/>
    </xf>
    <xf numFmtId="176" fontId="52" fillId="0" borderId="62" xfId="0" applyNumberFormat="1" applyFont="1" applyFill="1" applyBorder="1" applyAlignment="1">
      <alignment horizontal="right" vertical="center"/>
    </xf>
    <xf numFmtId="176" fontId="4" fillId="0" borderId="0" xfId="131" applyNumberFormat="1" applyFont="1" applyFill="1" applyAlignment="1">
      <alignment horizontal="right" vertical="center"/>
      <protection/>
    </xf>
    <xf numFmtId="176" fontId="4" fillId="0" borderId="47" xfId="0" applyNumberFormat="1" applyFont="1" applyFill="1" applyBorder="1" applyAlignment="1">
      <alignment horizontal="right" vertical="center"/>
    </xf>
    <xf numFmtId="176" fontId="4" fillId="0" borderId="42" xfId="0" applyNumberFormat="1" applyFont="1" applyFill="1" applyBorder="1" applyAlignment="1">
      <alignment horizontal="right" vertical="center"/>
    </xf>
    <xf numFmtId="176" fontId="4" fillId="0" borderId="48" xfId="0" applyNumberFormat="1" applyFont="1" applyFill="1" applyBorder="1" applyAlignment="1">
      <alignment horizontal="right" vertical="center"/>
    </xf>
    <xf numFmtId="176" fontId="52" fillId="0" borderId="42" xfId="0" applyNumberFormat="1" applyFont="1" applyFill="1" applyBorder="1" applyAlignment="1">
      <alignment horizontal="right" vertical="center"/>
    </xf>
    <xf numFmtId="176" fontId="52" fillId="0" borderId="62" xfId="97" applyNumberFormat="1" applyFont="1" applyFill="1" applyBorder="1" applyAlignment="1">
      <alignment horizontal="right" vertical="center"/>
      <protection/>
    </xf>
    <xf numFmtId="176" fontId="4" fillId="0" borderId="42" xfId="0" applyNumberFormat="1" applyFont="1" applyFill="1" applyBorder="1" applyAlignment="1">
      <alignment horizontal="right"/>
    </xf>
    <xf numFmtId="176" fontId="52" fillId="0" borderId="62" xfId="0" applyNumberFormat="1" applyFont="1" applyFill="1" applyBorder="1" applyAlignment="1">
      <alignment horizontal="right"/>
    </xf>
    <xf numFmtId="176" fontId="9" fillId="0" borderId="22" xfId="0" applyNumberFormat="1" applyFont="1" applyFill="1" applyBorder="1" applyAlignment="1">
      <alignment/>
    </xf>
    <xf numFmtId="177" fontId="2" fillId="0" borderId="22" xfId="0" applyNumberFormat="1" applyFont="1" applyFill="1" applyBorder="1" applyAlignment="1">
      <alignment vertical="center"/>
    </xf>
    <xf numFmtId="177" fontId="2" fillId="0" borderId="29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/>
    </xf>
    <xf numFmtId="177" fontId="2" fillId="0" borderId="3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176" fontId="2" fillId="0" borderId="46" xfId="0" applyNumberFormat="1" applyFont="1" applyFill="1" applyBorder="1" applyAlignment="1">
      <alignment vertical="center"/>
    </xf>
    <xf numFmtId="176" fontId="2" fillId="0" borderId="54" xfId="0" applyNumberFormat="1" applyFont="1" applyFill="1" applyBorder="1" applyAlignment="1">
      <alignment horizontal="center"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/>
    </xf>
    <xf numFmtId="176" fontId="2" fillId="0" borderId="54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center"/>
    </xf>
    <xf numFmtId="177" fontId="2" fillId="0" borderId="63" xfId="0" applyNumberFormat="1" applyFont="1" applyFill="1" applyBorder="1" applyAlignment="1">
      <alignment horizontal="right" vertical="center"/>
    </xf>
    <xf numFmtId="176" fontId="2" fillId="0" borderId="64" xfId="0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6" fontId="1" fillId="0" borderId="22" xfId="0" applyNumberFormat="1" applyFont="1" applyFill="1" applyBorder="1" applyAlignment="1">
      <alignment horizontal="right"/>
    </xf>
    <xf numFmtId="176" fontId="53" fillId="0" borderId="22" xfId="0" applyNumberFormat="1" applyFont="1" applyFill="1" applyBorder="1" applyAlignment="1">
      <alignment/>
    </xf>
    <xf numFmtId="176" fontId="53" fillId="0" borderId="22" xfId="0" applyNumberFormat="1" applyFont="1" applyFill="1" applyBorder="1" applyAlignment="1">
      <alignment horizontal="right"/>
    </xf>
    <xf numFmtId="176" fontId="1" fillId="0" borderId="22" xfId="0" applyNumberFormat="1" applyFont="1" applyFill="1" applyBorder="1" applyAlignment="1">
      <alignment/>
    </xf>
    <xf numFmtId="176" fontId="53" fillId="0" borderId="22" xfId="0" applyNumberFormat="1" applyFont="1" applyFill="1" applyBorder="1" applyAlignment="1">
      <alignment horizontal="center" vertical="center"/>
    </xf>
    <xf numFmtId="176" fontId="1" fillId="0" borderId="22" xfId="0" applyNumberFormat="1" applyFont="1" applyFill="1" applyBorder="1" applyAlignment="1">
      <alignment horizontal="center" vertical="center"/>
    </xf>
    <xf numFmtId="176" fontId="52" fillId="0" borderId="26" xfId="106" applyNumberFormat="1" applyFont="1" applyFill="1" applyBorder="1" applyAlignment="1">
      <alignment horizontal="right"/>
      <protection/>
    </xf>
    <xf numFmtId="176" fontId="52" fillId="0" borderId="22" xfId="132" applyNumberFormat="1" applyFont="1" applyFill="1" applyBorder="1" applyAlignment="1">
      <alignment horizontal="right" vertical="center"/>
      <protection/>
    </xf>
    <xf numFmtId="0" fontId="4" fillId="0" borderId="26" xfId="0" applyFont="1" applyFill="1" applyBorder="1" applyAlignment="1">
      <alignment horizontal="right" vertical="center"/>
    </xf>
    <xf numFmtId="178" fontId="52" fillId="0" borderId="26" xfId="0" applyNumberFormat="1" applyFont="1" applyFill="1" applyBorder="1" applyAlignment="1">
      <alignment horizontal="right"/>
    </xf>
    <xf numFmtId="176" fontId="52" fillId="0" borderId="26" xfId="0" applyNumberFormat="1" applyFont="1" applyFill="1" applyBorder="1" applyAlignment="1">
      <alignment horizontal="right" vertical="center"/>
    </xf>
    <xf numFmtId="176" fontId="52" fillId="0" borderId="26" xfId="0" applyNumberFormat="1" applyFont="1" applyFill="1" applyBorder="1" applyAlignment="1">
      <alignment horizontal="right"/>
    </xf>
    <xf numFmtId="176" fontId="4" fillId="0" borderId="28" xfId="131" applyNumberFormat="1" applyFont="1" applyFill="1" applyBorder="1" applyAlignment="1">
      <alignment horizontal="right"/>
      <protection/>
    </xf>
    <xf numFmtId="176" fontId="4" fillId="0" borderId="65" xfId="0" applyNumberFormat="1" applyFont="1" applyFill="1" applyBorder="1" applyAlignment="1">
      <alignment horizontal="right" vertical="center"/>
    </xf>
    <xf numFmtId="176" fontId="4" fillId="0" borderId="66" xfId="0" applyNumberFormat="1" applyFont="1" applyFill="1" applyBorder="1" applyAlignment="1">
      <alignment horizontal="right" vertical="center"/>
    </xf>
    <xf numFmtId="176" fontId="4" fillId="0" borderId="67" xfId="0" applyNumberFormat="1" applyFont="1" applyFill="1" applyBorder="1" applyAlignment="1">
      <alignment horizontal="right" vertical="center"/>
    </xf>
    <xf numFmtId="176" fontId="52" fillId="0" borderId="68" xfId="130" applyNumberFormat="1" applyFont="1" applyFill="1" applyBorder="1" applyAlignment="1">
      <alignment horizontal="right"/>
      <protection/>
    </xf>
    <xf numFmtId="176" fontId="52" fillId="0" borderId="26" xfId="159" applyNumberFormat="1" applyFont="1" applyFill="1" applyBorder="1" applyAlignment="1">
      <alignment/>
    </xf>
    <xf numFmtId="0" fontId="4" fillId="0" borderId="26" xfId="0" applyFont="1" applyFill="1" applyBorder="1" applyAlignment="1">
      <alignment horizontal="right"/>
    </xf>
    <xf numFmtId="176" fontId="2" fillId="0" borderId="23" xfId="0" applyNumberFormat="1" applyFont="1" applyFill="1" applyBorder="1" applyAlignment="1">
      <alignment vertical="center"/>
    </xf>
    <xf numFmtId="176" fontId="2" fillId="0" borderId="34" xfId="0" applyNumberFormat="1" applyFont="1" applyFill="1" applyBorder="1" applyAlignment="1">
      <alignment/>
    </xf>
    <xf numFmtId="176" fontId="2" fillId="0" borderId="22" xfId="159" applyNumberFormat="1" applyFont="1" applyFill="1" applyBorder="1" applyAlignment="1">
      <alignment horizontal="right"/>
    </xf>
    <xf numFmtId="176" fontId="2" fillId="0" borderId="59" xfId="0" applyNumberFormat="1" applyFont="1" applyFill="1" applyBorder="1" applyAlignment="1">
      <alignment/>
    </xf>
    <xf numFmtId="176" fontId="52" fillId="0" borderId="22" xfId="115" applyNumberFormat="1" applyFont="1" applyFill="1" applyBorder="1">
      <alignment vertical="center"/>
      <protection/>
    </xf>
    <xf numFmtId="176" fontId="52" fillId="0" borderId="22" xfId="116" applyNumberFormat="1" applyFont="1" applyFill="1" applyBorder="1">
      <alignment vertical="center"/>
      <protection/>
    </xf>
    <xf numFmtId="176" fontId="2" fillId="0" borderId="41" xfId="129" applyNumberFormat="1" applyFont="1" applyFill="1" applyBorder="1" applyAlignment="1">
      <alignment horizontal="right" vertical="center"/>
      <protection/>
    </xf>
    <xf numFmtId="176" fontId="5" fillId="0" borderId="22" xfId="0" applyNumberFormat="1" applyFont="1" applyFill="1" applyBorder="1" applyAlignment="1">
      <alignment/>
    </xf>
    <xf numFmtId="176" fontId="4" fillId="0" borderId="22" xfId="159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9" fillId="0" borderId="22" xfId="0" applyNumberFormat="1" applyFont="1" applyFill="1" applyBorder="1" applyAlignment="1">
      <alignment horizontal="center"/>
    </xf>
    <xf numFmtId="176" fontId="2" fillId="0" borderId="40" xfId="0" applyNumberFormat="1" applyFont="1" applyFill="1" applyBorder="1" applyAlignment="1">
      <alignment horizontal="center" vertical="center"/>
    </xf>
    <xf numFmtId="176" fontId="2" fillId="0" borderId="69" xfId="0" applyNumberFormat="1" applyFont="1" applyFill="1" applyBorder="1" applyAlignment="1">
      <alignment horizontal="center" vertical="center"/>
    </xf>
    <xf numFmtId="176" fontId="2" fillId="0" borderId="70" xfId="0" applyNumberFormat="1" applyFont="1" applyFill="1" applyBorder="1" applyAlignment="1">
      <alignment horizontal="center" vertical="center"/>
    </xf>
    <xf numFmtId="176" fontId="2" fillId="0" borderId="71" xfId="0" applyNumberFormat="1" applyFont="1" applyFill="1" applyBorder="1" applyAlignment="1">
      <alignment horizontal="center" vertical="center"/>
    </xf>
    <xf numFmtId="176" fontId="2" fillId="0" borderId="72" xfId="0" applyNumberFormat="1" applyFont="1" applyFill="1" applyBorder="1" applyAlignment="1">
      <alignment horizontal="center" vertical="center"/>
    </xf>
    <xf numFmtId="176" fontId="2" fillId="0" borderId="73" xfId="0" applyNumberFormat="1" applyFont="1" applyFill="1" applyBorder="1" applyAlignment="1">
      <alignment horizontal="center" vertical="center"/>
    </xf>
    <xf numFmtId="176" fontId="4" fillId="0" borderId="22" xfId="131" applyNumberFormat="1" applyFont="1" applyFill="1" applyBorder="1" applyAlignment="1">
      <alignment horizontal="right"/>
      <protection/>
    </xf>
    <xf numFmtId="0" fontId="4" fillId="0" borderId="22" xfId="0" applyNumberFormat="1" applyFont="1" applyFill="1" applyBorder="1" applyAlignment="1">
      <alignment horizontal="right" vertical="center"/>
    </xf>
    <xf numFmtId="0" fontId="2" fillId="0" borderId="22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horizontal="right" vertical="center"/>
    </xf>
    <xf numFmtId="4" fontId="4" fillId="0" borderId="35" xfId="0" applyNumberFormat="1" applyFont="1" applyFill="1" applyBorder="1" applyAlignment="1">
      <alignment horizontal="right" vertical="center"/>
    </xf>
    <xf numFmtId="3" fontId="2" fillId="0" borderId="22" xfId="0" applyNumberFormat="1" applyFont="1" applyFill="1" applyBorder="1" applyAlignment="1">
      <alignment vertical="center"/>
    </xf>
    <xf numFmtId="4" fontId="2" fillId="0" borderId="22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46" xfId="0" applyNumberFormat="1" applyFont="1" applyFill="1" applyBorder="1" applyAlignment="1">
      <alignment horizontal="center" vertical="center"/>
    </xf>
    <xf numFmtId="176" fontId="2" fillId="0" borderId="74" xfId="0" applyNumberFormat="1" applyFont="1" applyFill="1" applyBorder="1" applyAlignment="1">
      <alignment horizontal="center" vertical="center"/>
    </xf>
    <xf numFmtId="176" fontId="2" fillId="0" borderId="75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176" fontId="2" fillId="0" borderId="76" xfId="0" applyNumberFormat="1" applyFont="1" applyFill="1" applyBorder="1" applyAlignment="1">
      <alignment horizontal="center" vertical="center"/>
    </xf>
    <xf numFmtId="176" fontId="54" fillId="0" borderId="30" xfId="0" applyNumberFormat="1" applyFont="1" applyFill="1" applyBorder="1" applyAlignment="1">
      <alignment horizontal="center" vertical="center"/>
    </xf>
    <xf numFmtId="176" fontId="54" fillId="0" borderId="0" xfId="0" applyNumberFormat="1" applyFont="1" applyFill="1" applyBorder="1" applyAlignment="1">
      <alignment horizontal="center" vertical="center"/>
    </xf>
    <xf numFmtId="176" fontId="54" fillId="0" borderId="64" xfId="0" applyNumberFormat="1" applyFont="1" applyFill="1" applyBorder="1" applyAlignment="1">
      <alignment horizontal="center" vertical="center"/>
    </xf>
    <xf numFmtId="176" fontId="3" fillId="0" borderId="77" xfId="0" applyNumberFormat="1" applyFont="1" applyFill="1" applyBorder="1" applyAlignment="1">
      <alignment horizontal="center" vertical="center"/>
    </xf>
    <xf numFmtId="176" fontId="3" fillId="0" borderId="78" xfId="0" applyNumberFormat="1" applyFont="1" applyFill="1" applyBorder="1" applyAlignment="1">
      <alignment horizontal="center" vertical="center"/>
    </xf>
    <xf numFmtId="176" fontId="3" fillId="0" borderId="79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2" fillId="0" borderId="51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46" xfId="0" applyNumberFormat="1" applyFont="1" applyFill="1" applyBorder="1" applyAlignment="1">
      <alignment horizontal="center"/>
    </xf>
    <xf numFmtId="176" fontId="2" fillId="0" borderId="3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64" xfId="0" applyNumberFormat="1" applyFont="1" applyFill="1" applyBorder="1" applyAlignment="1">
      <alignment horizontal="center" vertical="center"/>
    </xf>
    <xf numFmtId="176" fontId="2" fillId="0" borderId="3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/>
    </xf>
    <xf numFmtId="176" fontId="2" fillId="0" borderId="21" xfId="0" applyNumberFormat="1" applyFont="1" applyFill="1" applyBorder="1" applyAlignment="1">
      <alignment horizontal="center"/>
    </xf>
    <xf numFmtId="176" fontId="2" fillId="0" borderId="80" xfId="0" applyNumberFormat="1" applyFont="1" applyFill="1" applyBorder="1" applyAlignment="1">
      <alignment horizontal="center"/>
    </xf>
    <xf numFmtId="176" fontId="2" fillId="0" borderId="81" xfId="0" applyNumberFormat="1" applyFont="1" applyFill="1" applyBorder="1" applyAlignment="1">
      <alignment horizontal="center" vertical="center"/>
    </xf>
    <xf numFmtId="176" fontId="2" fillId="0" borderId="55" xfId="0" applyNumberFormat="1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 vertical="center"/>
    </xf>
    <xf numFmtId="176" fontId="2" fillId="0" borderId="40" xfId="0" applyNumberFormat="1" applyFont="1" applyFill="1" applyBorder="1" applyAlignment="1">
      <alignment horizontal="center" vertical="center"/>
    </xf>
    <xf numFmtId="176" fontId="2" fillId="0" borderId="69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6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76" fontId="54" fillId="0" borderId="0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3" fillId="0" borderId="78" xfId="0" applyNumberFormat="1" applyFont="1" applyFill="1" applyBorder="1" applyAlignment="1">
      <alignment horizontal="center"/>
    </xf>
    <xf numFmtId="176" fontId="2" fillId="0" borderId="82" xfId="0" applyNumberFormat="1" applyFont="1" applyFill="1" applyBorder="1" applyAlignment="1">
      <alignment horizontal="center" vertical="center"/>
    </xf>
    <xf numFmtId="176" fontId="2" fillId="0" borderId="51" xfId="0" applyNumberFormat="1" applyFont="1" applyFill="1" applyBorder="1" applyAlignment="1">
      <alignment horizontal="center"/>
    </xf>
    <xf numFmtId="176" fontId="2" fillId="0" borderId="55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/>
    </xf>
    <xf numFmtId="176" fontId="2" fillId="0" borderId="70" xfId="0" applyNumberFormat="1" applyFont="1" applyFill="1" applyBorder="1" applyAlignment="1">
      <alignment horizontal="center" vertical="center"/>
    </xf>
    <xf numFmtId="176" fontId="2" fillId="0" borderId="71" xfId="0" applyNumberFormat="1" applyFont="1" applyFill="1" applyBorder="1" applyAlignment="1">
      <alignment horizontal="center" vertical="center"/>
    </xf>
    <xf numFmtId="176" fontId="2" fillId="0" borderId="83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/>
    </xf>
    <xf numFmtId="178" fontId="4" fillId="0" borderId="28" xfId="0" applyNumberFormat="1" applyFont="1" applyFill="1" applyBorder="1" applyAlignment="1">
      <alignment horizontal="right"/>
    </xf>
    <xf numFmtId="176" fontId="4" fillId="0" borderId="28" xfId="0" applyNumberFormat="1" applyFont="1" applyFill="1" applyBorder="1" applyAlignment="1">
      <alignment horizontal="right"/>
    </xf>
    <xf numFmtId="0" fontId="52" fillId="0" borderId="22" xfId="117" applyNumberFormat="1" applyFont="1" applyFill="1" applyBorder="1">
      <alignment vertical="center"/>
      <protection/>
    </xf>
    <xf numFmtId="0" fontId="52" fillId="0" borderId="22" xfId="118" applyNumberFormat="1" applyFont="1" applyFill="1" applyBorder="1">
      <alignment vertical="center"/>
      <protection/>
    </xf>
    <xf numFmtId="176" fontId="52" fillId="0" borderId="22" xfId="118" applyNumberFormat="1" applyFont="1" applyFill="1" applyBorder="1">
      <alignment vertical="center"/>
      <protection/>
    </xf>
    <xf numFmtId="176" fontId="4" fillId="0" borderId="68" xfId="130" applyNumberFormat="1" applyFont="1" applyFill="1" applyBorder="1" applyAlignment="1">
      <alignment horizontal="right"/>
      <protection/>
    </xf>
    <xf numFmtId="176" fontId="5" fillId="0" borderId="28" xfId="0" applyNumberFormat="1" applyFont="1" applyFill="1" applyBorder="1" applyAlignment="1">
      <alignment horizontal="right"/>
    </xf>
    <xf numFmtId="176" fontId="4" fillId="0" borderId="26" xfId="159" applyNumberFormat="1" applyFont="1" applyFill="1" applyBorder="1" applyAlignment="1">
      <alignment horizontal="right"/>
    </xf>
    <xf numFmtId="176" fontId="4" fillId="0" borderId="26" xfId="159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</cellXfs>
  <cellStyles count="178">
    <cellStyle name="Normal" xfId="0"/>
    <cellStyle name="20% - 强调文字颜色 1" xfId="15"/>
    <cellStyle name="20% - 强调文字颜色 1 2" xfId="16"/>
    <cellStyle name="20% - 强调文字颜色 1 2 2" xfId="17"/>
    <cellStyle name="20% - 强调文字颜色 2" xfId="18"/>
    <cellStyle name="20% - 强调文字颜色 2 2" xfId="19"/>
    <cellStyle name="20% - 强调文字颜色 2 2 2" xfId="20"/>
    <cellStyle name="20% - 强调文字颜色 3" xfId="21"/>
    <cellStyle name="20% - 强调文字颜色 3 2" xfId="22"/>
    <cellStyle name="20% - 强调文字颜色 3 2 2" xfId="23"/>
    <cellStyle name="20% - 强调文字颜色 4" xfId="24"/>
    <cellStyle name="20% - 强调文字颜色 4 2" xfId="25"/>
    <cellStyle name="20% - 强调文字颜色 4 2 2" xfId="26"/>
    <cellStyle name="20% - 强调文字颜色 5" xfId="27"/>
    <cellStyle name="20% - 强调文字颜色 5 2" xfId="28"/>
    <cellStyle name="20% - 强调文字颜色 5 2 2" xfId="29"/>
    <cellStyle name="20% - 强调文字颜色 6" xfId="30"/>
    <cellStyle name="20% - 强调文字颜色 6 2" xfId="31"/>
    <cellStyle name="20% - 强调文字颜色 6 2 2" xfId="32"/>
    <cellStyle name="40% - 强调文字颜色 1" xfId="33"/>
    <cellStyle name="40% - 强调文字颜色 1 2" xfId="34"/>
    <cellStyle name="40% - 强调文字颜色 1 2 2" xfId="35"/>
    <cellStyle name="40% - 强调文字颜色 2" xfId="36"/>
    <cellStyle name="40% - 强调文字颜色 2 2" xfId="37"/>
    <cellStyle name="40% - 强调文字颜色 2 2 2" xfId="38"/>
    <cellStyle name="40% - 强调文字颜色 3" xfId="39"/>
    <cellStyle name="40% - 强调文字颜色 3 2" xfId="40"/>
    <cellStyle name="40% - 强调文字颜色 3 2 2" xfId="41"/>
    <cellStyle name="40% - 强调文字颜色 4" xfId="42"/>
    <cellStyle name="40% - 强调文字颜色 4 2" xfId="43"/>
    <cellStyle name="40% - 强调文字颜色 4 2 2" xfId="44"/>
    <cellStyle name="40% - 强调文字颜色 5" xfId="45"/>
    <cellStyle name="40% - 强调文字颜色 5 2" xfId="46"/>
    <cellStyle name="40% - 强调文字颜色 5 2 2" xfId="47"/>
    <cellStyle name="40% - 强调文字颜色 6" xfId="48"/>
    <cellStyle name="40% - 强调文字颜色 6 2" xfId="49"/>
    <cellStyle name="40% - 强调文字颜色 6 2 2" xfId="50"/>
    <cellStyle name="60% - 强调文字颜色 1" xfId="51"/>
    <cellStyle name="60% - 强调文字颜色 1 2" xfId="52"/>
    <cellStyle name="60% - 强调文字颜色 1 2 2" xfId="53"/>
    <cellStyle name="60% - 强调文字颜色 2" xfId="54"/>
    <cellStyle name="60% - 强调文字颜色 2 2" xfId="55"/>
    <cellStyle name="60% - 强调文字颜色 2 2 2" xfId="56"/>
    <cellStyle name="60% - 强调文字颜色 3" xfId="57"/>
    <cellStyle name="60% - 强调文字颜色 3 2" xfId="58"/>
    <cellStyle name="60% - 强调文字颜色 3 2 2" xfId="59"/>
    <cellStyle name="60% - 强调文字颜色 4" xfId="60"/>
    <cellStyle name="60% - 强调文字颜色 4 2" xfId="61"/>
    <cellStyle name="60% - 强调文字颜色 4 2 2" xfId="62"/>
    <cellStyle name="60% - 强调文字颜色 5" xfId="63"/>
    <cellStyle name="60% - 强调文字颜色 5 2" xfId="64"/>
    <cellStyle name="60% - 强调文字颜色 5 2 2" xfId="65"/>
    <cellStyle name="60% - 强调文字颜色 6" xfId="66"/>
    <cellStyle name="60% - 强调文字颜色 6 2" xfId="67"/>
    <cellStyle name="60% - 强调文字颜色 6 2 2" xfId="68"/>
    <cellStyle name="Percent" xfId="69"/>
    <cellStyle name="百分比 2" xfId="70"/>
    <cellStyle name="百分比 3" xfId="71"/>
    <cellStyle name="标题" xfId="72"/>
    <cellStyle name="标题 1" xfId="73"/>
    <cellStyle name="标题 1 2" xfId="74"/>
    <cellStyle name="标题 1 2 2" xfId="75"/>
    <cellStyle name="标题 2" xfId="76"/>
    <cellStyle name="标题 2 2" xfId="77"/>
    <cellStyle name="标题 2 2 2" xfId="78"/>
    <cellStyle name="标题 3" xfId="79"/>
    <cellStyle name="标题 3 2" xfId="80"/>
    <cellStyle name="标题 3 2 2" xfId="81"/>
    <cellStyle name="标题 4" xfId="82"/>
    <cellStyle name="标题 4 2" xfId="83"/>
    <cellStyle name="标题 4 2 2" xfId="84"/>
    <cellStyle name="标题 5" xfId="85"/>
    <cellStyle name="标题 5 2" xfId="86"/>
    <cellStyle name="差" xfId="87"/>
    <cellStyle name="差 2" xfId="88"/>
    <cellStyle name="差 2 2" xfId="89"/>
    <cellStyle name="常规 10" xfId="90"/>
    <cellStyle name="常规 11" xfId="91"/>
    <cellStyle name="常规 15" xfId="92"/>
    <cellStyle name="常规 16" xfId="93"/>
    <cellStyle name="常规 17" xfId="94"/>
    <cellStyle name="常规 18" xfId="95"/>
    <cellStyle name="常规 19" xfId="96"/>
    <cellStyle name="常规 2" xfId="97"/>
    <cellStyle name="常规 2 2" xfId="98"/>
    <cellStyle name="常规 2 2 2" xfId="99"/>
    <cellStyle name="常规 2 3" xfId="100"/>
    <cellStyle name="常规 2_人字2号表" xfId="101"/>
    <cellStyle name="常规 20" xfId="102"/>
    <cellStyle name="常规 21" xfId="103"/>
    <cellStyle name="常规 22" xfId="104"/>
    <cellStyle name="常规 25" xfId="105"/>
    <cellStyle name="常规 256" xfId="106"/>
    <cellStyle name="常规 257" xfId="107"/>
    <cellStyle name="常规 27" xfId="108"/>
    <cellStyle name="常规 274" xfId="109"/>
    <cellStyle name="常规 275" xfId="110"/>
    <cellStyle name="常规 28" xfId="111"/>
    <cellStyle name="常规 29" xfId="112"/>
    <cellStyle name="常规 3" xfId="113"/>
    <cellStyle name="常规 30" xfId="114"/>
    <cellStyle name="常规 31" xfId="115"/>
    <cellStyle name="常规 32" xfId="116"/>
    <cellStyle name="常规 38" xfId="117"/>
    <cellStyle name="常规 39" xfId="118"/>
    <cellStyle name="常规 4" xfId="119"/>
    <cellStyle name="常规 41" xfId="120"/>
    <cellStyle name="常规 43" xfId="121"/>
    <cellStyle name="常规 45" xfId="122"/>
    <cellStyle name="常规 46" xfId="123"/>
    <cellStyle name="常规 5" xfId="124"/>
    <cellStyle name="常规 6" xfId="125"/>
    <cellStyle name="常规 7" xfId="126"/>
    <cellStyle name="常规 8" xfId="127"/>
    <cellStyle name="常规 9" xfId="128"/>
    <cellStyle name="常规_201604_2" xfId="129"/>
    <cellStyle name="常规_201705" xfId="130"/>
    <cellStyle name="常规_Sheet1" xfId="131"/>
    <cellStyle name="常规_平安人寿2013年2月数据" xfId="132"/>
    <cellStyle name="常规_人字1号表" xfId="133"/>
    <cellStyle name="Hyperlink" xfId="134"/>
    <cellStyle name="超链接 2" xfId="135"/>
    <cellStyle name="好" xfId="136"/>
    <cellStyle name="好 2" xfId="137"/>
    <cellStyle name="好 2 2" xfId="138"/>
    <cellStyle name="汇总" xfId="139"/>
    <cellStyle name="汇总 2" xfId="140"/>
    <cellStyle name="汇总 2 2" xfId="141"/>
    <cellStyle name="Currency" xfId="142"/>
    <cellStyle name="Currency [0]" xfId="143"/>
    <cellStyle name="计算" xfId="144"/>
    <cellStyle name="计算 2" xfId="145"/>
    <cellStyle name="计算 2 2" xfId="146"/>
    <cellStyle name="检查单元格" xfId="147"/>
    <cellStyle name="检查单元格 2" xfId="148"/>
    <cellStyle name="检查单元格 2 2" xfId="149"/>
    <cellStyle name="解释性文本" xfId="150"/>
    <cellStyle name="解释性文本 2" xfId="151"/>
    <cellStyle name="解释性文本 2 2" xfId="152"/>
    <cellStyle name="警告文本" xfId="153"/>
    <cellStyle name="警告文本 2" xfId="154"/>
    <cellStyle name="警告文本 2 2" xfId="155"/>
    <cellStyle name="链接单元格" xfId="156"/>
    <cellStyle name="链接单元格 2" xfId="157"/>
    <cellStyle name="链接单元格 2 2" xfId="158"/>
    <cellStyle name="Comma" xfId="159"/>
    <cellStyle name="Comma [0]" xfId="160"/>
    <cellStyle name="强调文字颜色 1" xfId="161"/>
    <cellStyle name="强调文字颜色 1 2" xfId="162"/>
    <cellStyle name="强调文字颜色 1 2 2" xfId="163"/>
    <cellStyle name="强调文字颜色 2" xfId="164"/>
    <cellStyle name="强调文字颜色 2 2" xfId="165"/>
    <cellStyle name="强调文字颜色 2 2 2" xfId="166"/>
    <cellStyle name="强调文字颜色 3" xfId="167"/>
    <cellStyle name="强调文字颜色 3 2" xfId="168"/>
    <cellStyle name="强调文字颜色 3 2 2" xfId="169"/>
    <cellStyle name="强调文字颜色 4" xfId="170"/>
    <cellStyle name="强调文字颜色 4 2" xfId="171"/>
    <cellStyle name="强调文字颜色 4 2 2" xfId="172"/>
    <cellStyle name="强调文字颜色 5" xfId="173"/>
    <cellStyle name="强调文字颜色 5 2" xfId="174"/>
    <cellStyle name="强调文字颜色 5 2 2" xfId="175"/>
    <cellStyle name="强调文字颜色 6" xfId="176"/>
    <cellStyle name="强调文字颜色 6 2" xfId="177"/>
    <cellStyle name="强调文字颜色 6 2 2" xfId="178"/>
    <cellStyle name="适中" xfId="179"/>
    <cellStyle name="适中 2" xfId="180"/>
    <cellStyle name="适中 2 2" xfId="181"/>
    <cellStyle name="输出" xfId="182"/>
    <cellStyle name="输出 2" xfId="183"/>
    <cellStyle name="输出 2 2" xfId="184"/>
    <cellStyle name="输入" xfId="185"/>
    <cellStyle name="输入 2" xfId="186"/>
    <cellStyle name="输入 2 2" xfId="187"/>
    <cellStyle name="Followed Hyperlink" xfId="188"/>
    <cellStyle name="注释" xfId="189"/>
    <cellStyle name="注释 2" xfId="190"/>
    <cellStyle name="注释 2 2" xfId="1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419100" y="4286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2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3" name="Line 1"/>
        <xdr:cNvSpPr>
          <a:spLocks/>
        </xdr:cNvSpPr>
      </xdr:nvSpPr>
      <xdr:spPr>
        <a:xfrm>
          <a:off x="419100" y="4286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4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5" name="Line 1"/>
        <xdr:cNvSpPr>
          <a:spLocks/>
        </xdr:cNvSpPr>
      </xdr:nvSpPr>
      <xdr:spPr>
        <a:xfrm>
          <a:off x="419100" y="4286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6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7" name="Line 1"/>
        <xdr:cNvSpPr>
          <a:spLocks/>
        </xdr:cNvSpPr>
      </xdr:nvSpPr>
      <xdr:spPr>
        <a:xfrm>
          <a:off x="419100" y="4286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8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19050</xdr:rowOff>
    </xdr:from>
    <xdr:to>
      <xdr:col>2</xdr:col>
      <xdr:colOff>676275</xdr:colOff>
      <xdr:row>4</xdr:row>
      <xdr:rowOff>161925</xdr:rowOff>
    </xdr:to>
    <xdr:sp>
      <xdr:nvSpPr>
        <xdr:cNvPr id="9" name="Line 1"/>
        <xdr:cNvSpPr>
          <a:spLocks/>
        </xdr:cNvSpPr>
      </xdr:nvSpPr>
      <xdr:spPr>
        <a:xfrm>
          <a:off x="438150" y="43815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0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1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2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3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4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5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6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7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8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9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20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21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419100</xdr:colOff>
      <xdr:row>314</xdr:row>
      <xdr:rowOff>9525</xdr:rowOff>
    </xdr:from>
    <xdr:to>
      <xdr:col>1</xdr:col>
      <xdr:colOff>0</xdr:colOff>
      <xdr:row>314</xdr:row>
      <xdr:rowOff>38100</xdr:rowOff>
    </xdr:to>
    <xdr:sp>
      <xdr:nvSpPr>
        <xdr:cNvPr id="22" name="Line 1"/>
        <xdr:cNvSpPr>
          <a:spLocks/>
        </xdr:cNvSpPr>
      </xdr:nvSpPr>
      <xdr:spPr>
        <a:xfrm>
          <a:off x="419100" y="550164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47625</xdr:colOff>
      <xdr:row>48</xdr:row>
      <xdr:rowOff>9525</xdr:rowOff>
    </xdr:from>
    <xdr:to>
      <xdr:col>2</xdr:col>
      <xdr:colOff>704850</xdr:colOff>
      <xdr:row>50</xdr:row>
      <xdr:rowOff>152400</xdr:rowOff>
    </xdr:to>
    <xdr:sp>
      <xdr:nvSpPr>
        <xdr:cNvPr id="23" name="Line 1"/>
        <xdr:cNvSpPr>
          <a:spLocks/>
        </xdr:cNvSpPr>
      </xdr:nvSpPr>
      <xdr:spPr>
        <a:xfrm>
          <a:off x="466725" y="843915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19050</xdr:rowOff>
    </xdr:from>
    <xdr:to>
      <xdr:col>2</xdr:col>
      <xdr:colOff>19050</xdr:colOff>
      <xdr:row>51</xdr:row>
      <xdr:rowOff>19050</xdr:rowOff>
    </xdr:to>
    <xdr:sp>
      <xdr:nvSpPr>
        <xdr:cNvPr id="24" name="Line 2"/>
        <xdr:cNvSpPr>
          <a:spLocks/>
        </xdr:cNvSpPr>
      </xdr:nvSpPr>
      <xdr:spPr>
        <a:xfrm>
          <a:off x="419100" y="844867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19050</xdr:rowOff>
    </xdr:from>
    <xdr:to>
      <xdr:col>2</xdr:col>
      <xdr:colOff>19050</xdr:colOff>
      <xdr:row>51</xdr:row>
      <xdr:rowOff>19050</xdr:rowOff>
    </xdr:to>
    <xdr:sp>
      <xdr:nvSpPr>
        <xdr:cNvPr id="25" name="Line 2"/>
        <xdr:cNvSpPr>
          <a:spLocks/>
        </xdr:cNvSpPr>
      </xdr:nvSpPr>
      <xdr:spPr>
        <a:xfrm>
          <a:off x="419100" y="844867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47625</xdr:colOff>
      <xdr:row>94</xdr:row>
      <xdr:rowOff>28575</xdr:rowOff>
    </xdr:from>
    <xdr:to>
      <xdr:col>2</xdr:col>
      <xdr:colOff>704850</xdr:colOff>
      <xdr:row>97</xdr:row>
      <xdr:rowOff>0</xdr:rowOff>
    </xdr:to>
    <xdr:sp>
      <xdr:nvSpPr>
        <xdr:cNvPr id="26" name="Line 1"/>
        <xdr:cNvSpPr>
          <a:spLocks/>
        </xdr:cNvSpPr>
      </xdr:nvSpPr>
      <xdr:spPr>
        <a:xfrm>
          <a:off x="466725" y="164687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47625</xdr:colOff>
      <xdr:row>94</xdr:row>
      <xdr:rowOff>19050</xdr:rowOff>
    </xdr:from>
    <xdr:to>
      <xdr:col>2</xdr:col>
      <xdr:colOff>66675</xdr:colOff>
      <xdr:row>97</xdr:row>
      <xdr:rowOff>19050</xdr:rowOff>
    </xdr:to>
    <xdr:sp>
      <xdr:nvSpPr>
        <xdr:cNvPr id="27" name="Line 2"/>
        <xdr:cNvSpPr>
          <a:spLocks/>
        </xdr:cNvSpPr>
      </xdr:nvSpPr>
      <xdr:spPr>
        <a:xfrm>
          <a:off x="466725" y="1645920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139</xdr:row>
      <xdr:rowOff>9525</xdr:rowOff>
    </xdr:from>
    <xdr:to>
      <xdr:col>2</xdr:col>
      <xdr:colOff>657225</xdr:colOff>
      <xdr:row>141</xdr:row>
      <xdr:rowOff>152400</xdr:rowOff>
    </xdr:to>
    <xdr:sp>
      <xdr:nvSpPr>
        <xdr:cNvPr id="28" name="Line 1"/>
        <xdr:cNvSpPr>
          <a:spLocks/>
        </xdr:cNvSpPr>
      </xdr:nvSpPr>
      <xdr:spPr>
        <a:xfrm>
          <a:off x="419100" y="2426970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139</xdr:row>
      <xdr:rowOff>19050</xdr:rowOff>
    </xdr:from>
    <xdr:to>
      <xdr:col>2</xdr:col>
      <xdr:colOff>19050</xdr:colOff>
      <xdr:row>142</xdr:row>
      <xdr:rowOff>19050</xdr:rowOff>
    </xdr:to>
    <xdr:sp>
      <xdr:nvSpPr>
        <xdr:cNvPr id="29" name="Line 2"/>
        <xdr:cNvSpPr>
          <a:spLocks/>
        </xdr:cNvSpPr>
      </xdr:nvSpPr>
      <xdr:spPr>
        <a:xfrm>
          <a:off x="419100" y="242792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139</xdr:row>
      <xdr:rowOff>19050</xdr:rowOff>
    </xdr:from>
    <xdr:to>
      <xdr:col>2</xdr:col>
      <xdr:colOff>19050</xdr:colOff>
      <xdr:row>142</xdr:row>
      <xdr:rowOff>19050</xdr:rowOff>
    </xdr:to>
    <xdr:sp>
      <xdr:nvSpPr>
        <xdr:cNvPr id="30" name="Line 2"/>
        <xdr:cNvSpPr>
          <a:spLocks/>
        </xdr:cNvSpPr>
      </xdr:nvSpPr>
      <xdr:spPr>
        <a:xfrm>
          <a:off x="419100" y="242792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139</xdr:row>
      <xdr:rowOff>19050</xdr:rowOff>
    </xdr:from>
    <xdr:to>
      <xdr:col>2</xdr:col>
      <xdr:colOff>19050</xdr:colOff>
      <xdr:row>142</xdr:row>
      <xdr:rowOff>19050</xdr:rowOff>
    </xdr:to>
    <xdr:sp>
      <xdr:nvSpPr>
        <xdr:cNvPr id="31" name="Line 2"/>
        <xdr:cNvSpPr>
          <a:spLocks/>
        </xdr:cNvSpPr>
      </xdr:nvSpPr>
      <xdr:spPr>
        <a:xfrm>
          <a:off x="419100" y="242792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185</xdr:row>
      <xdr:rowOff>19050</xdr:rowOff>
    </xdr:from>
    <xdr:to>
      <xdr:col>2</xdr:col>
      <xdr:colOff>19050</xdr:colOff>
      <xdr:row>188</xdr:row>
      <xdr:rowOff>19050</xdr:rowOff>
    </xdr:to>
    <xdr:sp>
      <xdr:nvSpPr>
        <xdr:cNvPr id="32" name="Line 2"/>
        <xdr:cNvSpPr>
          <a:spLocks/>
        </xdr:cNvSpPr>
      </xdr:nvSpPr>
      <xdr:spPr>
        <a:xfrm>
          <a:off x="419100" y="3229927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185</xdr:row>
      <xdr:rowOff>19050</xdr:rowOff>
    </xdr:from>
    <xdr:to>
      <xdr:col>2</xdr:col>
      <xdr:colOff>19050</xdr:colOff>
      <xdr:row>188</xdr:row>
      <xdr:rowOff>19050</xdr:rowOff>
    </xdr:to>
    <xdr:sp>
      <xdr:nvSpPr>
        <xdr:cNvPr id="33" name="Line 2"/>
        <xdr:cNvSpPr>
          <a:spLocks/>
        </xdr:cNvSpPr>
      </xdr:nvSpPr>
      <xdr:spPr>
        <a:xfrm>
          <a:off x="419100" y="3229927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185</xdr:row>
      <xdr:rowOff>19050</xdr:rowOff>
    </xdr:from>
    <xdr:to>
      <xdr:col>2</xdr:col>
      <xdr:colOff>19050</xdr:colOff>
      <xdr:row>188</xdr:row>
      <xdr:rowOff>19050</xdr:rowOff>
    </xdr:to>
    <xdr:sp>
      <xdr:nvSpPr>
        <xdr:cNvPr id="34" name="Line 2"/>
        <xdr:cNvSpPr>
          <a:spLocks/>
        </xdr:cNvSpPr>
      </xdr:nvSpPr>
      <xdr:spPr>
        <a:xfrm>
          <a:off x="419100" y="3229927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</xdr:colOff>
      <xdr:row>185</xdr:row>
      <xdr:rowOff>28575</xdr:rowOff>
    </xdr:from>
    <xdr:to>
      <xdr:col>2</xdr:col>
      <xdr:colOff>695325</xdr:colOff>
      <xdr:row>188</xdr:row>
      <xdr:rowOff>0</xdr:rowOff>
    </xdr:to>
    <xdr:sp>
      <xdr:nvSpPr>
        <xdr:cNvPr id="35" name="Line 1"/>
        <xdr:cNvSpPr>
          <a:spLocks/>
        </xdr:cNvSpPr>
      </xdr:nvSpPr>
      <xdr:spPr>
        <a:xfrm>
          <a:off x="457200" y="3230880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185</xdr:row>
      <xdr:rowOff>19050</xdr:rowOff>
    </xdr:from>
    <xdr:to>
      <xdr:col>2</xdr:col>
      <xdr:colOff>19050</xdr:colOff>
      <xdr:row>188</xdr:row>
      <xdr:rowOff>19050</xdr:rowOff>
    </xdr:to>
    <xdr:sp>
      <xdr:nvSpPr>
        <xdr:cNvPr id="36" name="Line 2"/>
        <xdr:cNvSpPr>
          <a:spLocks/>
        </xdr:cNvSpPr>
      </xdr:nvSpPr>
      <xdr:spPr>
        <a:xfrm>
          <a:off x="419100" y="3229927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229</xdr:row>
      <xdr:rowOff>161925</xdr:rowOff>
    </xdr:from>
    <xdr:to>
      <xdr:col>2</xdr:col>
      <xdr:colOff>628650</xdr:colOff>
      <xdr:row>232</xdr:row>
      <xdr:rowOff>133350</xdr:rowOff>
    </xdr:to>
    <xdr:sp>
      <xdr:nvSpPr>
        <xdr:cNvPr id="37" name="Line 1"/>
        <xdr:cNvSpPr>
          <a:spLocks/>
        </xdr:cNvSpPr>
      </xdr:nvSpPr>
      <xdr:spPr>
        <a:xfrm>
          <a:off x="390525" y="40443150"/>
          <a:ext cx="9906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230</xdr:row>
      <xdr:rowOff>19050</xdr:rowOff>
    </xdr:from>
    <xdr:to>
      <xdr:col>2</xdr:col>
      <xdr:colOff>19050</xdr:colOff>
      <xdr:row>233</xdr:row>
      <xdr:rowOff>19050</xdr:rowOff>
    </xdr:to>
    <xdr:sp>
      <xdr:nvSpPr>
        <xdr:cNvPr id="38" name="Line 2"/>
        <xdr:cNvSpPr>
          <a:spLocks/>
        </xdr:cNvSpPr>
      </xdr:nvSpPr>
      <xdr:spPr>
        <a:xfrm>
          <a:off x="419100" y="404812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230</xdr:row>
      <xdr:rowOff>19050</xdr:rowOff>
    </xdr:from>
    <xdr:to>
      <xdr:col>2</xdr:col>
      <xdr:colOff>19050</xdr:colOff>
      <xdr:row>233</xdr:row>
      <xdr:rowOff>19050</xdr:rowOff>
    </xdr:to>
    <xdr:sp>
      <xdr:nvSpPr>
        <xdr:cNvPr id="39" name="Line 2"/>
        <xdr:cNvSpPr>
          <a:spLocks/>
        </xdr:cNvSpPr>
      </xdr:nvSpPr>
      <xdr:spPr>
        <a:xfrm>
          <a:off x="419100" y="404812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230</xdr:row>
      <xdr:rowOff>19050</xdr:rowOff>
    </xdr:from>
    <xdr:to>
      <xdr:col>2</xdr:col>
      <xdr:colOff>19050</xdr:colOff>
      <xdr:row>233</xdr:row>
      <xdr:rowOff>19050</xdr:rowOff>
    </xdr:to>
    <xdr:sp>
      <xdr:nvSpPr>
        <xdr:cNvPr id="40" name="Line 2"/>
        <xdr:cNvSpPr>
          <a:spLocks/>
        </xdr:cNvSpPr>
      </xdr:nvSpPr>
      <xdr:spPr>
        <a:xfrm>
          <a:off x="419100" y="404812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230</xdr:row>
      <xdr:rowOff>19050</xdr:rowOff>
    </xdr:from>
    <xdr:to>
      <xdr:col>2</xdr:col>
      <xdr:colOff>19050</xdr:colOff>
      <xdr:row>233</xdr:row>
      <xdr:rowOff>19050</xdr:rowOff>
    </xdr:to>
    <xdr:sp>
      <xdr:nvSpPr>
        <xdr:cNvPr id="41" name="Line 2"/>
        <xdr:cNvSpPr>
          <a:spLocks/>
        </xdr:cNvSpPr>
      </xdr:nvSpPr>
      <xdr:spPr>
        <a:xfrm>
          <a:off x="419100" y="404812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275</xdr:row>
      <xdr:rowOff>19050</xdr:rowOff>
    </xdr:from>
    <xdr:to>
      <xdr:col>2</xdr:col>
      <xdr:colOff>19050</xdr:colOff>
      <xdr:row>278</xdr:row>
      <xdr:rowOff>19050</xdr:rowOff>
    </xdr:to>
    <xdr:sp>
      <xdr:nvSpPr>
        <xdr:cNvPr id="42" name="Line 2"/>
        <xdr:cNvSpPr>
          <a:spLocks/>
        </xdr:cNvSpPr>
      </xdr:nvSpPr>
      <xdr:spPr>
        <a:xfrm>
          <a:off x="419100" y="483203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275</xdr:row>
      <xdr:rowOff>9525</xdr:rowOff>
    </xdr:from>
    <xdr:to>
      <xdr:col>2</xdr:col>
      <xdr:colOff>666750</xdr:colOff>
      <xdr:row>277</xdr:row>
      <xdr:rowOff>152400</xdr:rowOff>
    </xdr:to>
    <xdr:sp>
      <xdr:nvSpPr>
        <xdr:cNvPr id="43" name="Line 1"/>
        <xdr:cNvSpPr>
          <a:spLocks/>
        </xdr:cNvSpPr>
      </xdr:nvSpPr>
      <xdr:spPr>
        <a:xfrm>
          <a:off x="428625" y="4831080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275</xdr:row>
      <xdr:rowOff>19050</xdr:rowOff>
    </xdr:from>
    <xdr:to>
      <xdr:col>2</xdr:col>
      <xdr:colOff>19050</xdr:colOff>
      <xdr:row>278</xdr:row>
      <xdr:rowOff>19050</xdr:rowOff>
    </xdr:to>
    <xdr:sp>
      <xdr:nvSpPr>
        <xdr:cNvPr id="44" name="Line 2"/>
        <xdr:cNvSpPr>
          <a:spLocks/>
        </xdr:cNvSpPr>
      </xdr:nvSpPr>
      <xdr:spPr>
        <a:xfrm>
          <a:off x="419100" y="483203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275</xdr:row>
      <xdr:rowOff>19050</xdr:rowOff>
    </xdr:from>
    <xdr:to>
      <xdr:col>2</xdr:col>
      <xdr:colOff>19050</xdr:colOff>
      <xdr:row>278</xdr:row>
      <xdr:rowOff>19050</xdr:rowOff>
    </xdr:to>
    <xdr:sp>
      <xdr:nvSpPr>
        <xdr:cNvPr id="45" name="Line 2"/>
        <xdr:cNvSpPr>
          <a:spLocks/>
        </xdr:cNvSpPr>
      </xdr:nvSpPr>
      <xdr:spPr>
        <a:xfrm>
          <a:off x="419100" y="483203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321</xdr:row>
      <xdr:rowOff>9525</xdr:rowOff>
    </xdr:from>
    <xdr:to>
      <xdr:col>2</xdr:col>
      <xdr:colOff>47625</xdr:colOff>
      <xdr:row>324</xdr:row>
      <xdr:rowOff>9525</xdr:rowOff>
    </xdr:to>
    <xdr:sp>
      <xdr:nvSpPr>
        <xdr:cNvPr id="46" name="Line 2"/>
        <xdr:cNvSpPr>
          <a:spLocks/>
        </xdr:cNvSpPr>
      </xdr:nvSpPr>
      <xdr:spPr>
        <a:xfrm>
          <a:off x="447675" y="563308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321</xdr:row>
      <xdr:rowOff>0</xdr:rowOff>
    </xdr:from>
    <xdr:to>
      <xdr:col>2</xdr:col>
      <xdr:colOff>676275</xdr:colOff>
      <xdr:row>323</xdr:row>
      <xdr:rowOff>142875</xdr:rowOff>
    </xdr:to>
    <xdr:sp>
      <xdr:nvSpPr>
        <xdr:cNvPr id="47" name="Line 1"/>
        <xdr:cNvSpPr>
          <a:spLocks/>
        </xdr:cNvSpPr>
      </xdr:nvSpPr>
      <xdr:spPr>
        <a:xfrm>
          <a:off x="438150" y="563213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</xdr:colOff>
      <xdr:row>366</xdr:row>
      <xdr:rowOff>0</xdr:rowOff>
    </xdr:from>
    <xdr:to>
      <xdr:col>2</xdr:col>
      <xdr:colOff>695325</xdr:colOff>
      <xdr:row>368</xdr:row>
      <xdr:rowOff>142875</xdr:rowOff>
    </xdr:to>
    <xdr:sp>
      <xdr:nvSpPr>
        <xdr:cNvPr id="48" name="Line 1"/>
        <xdr:cNvSpPr>
          <a:spLocks/>
        </xdr:cNvSpPr>
      </xdr:nvSpPr>
      <xdr:spPr>
        <a:xfrm>
          <a:off x="457200" y="6416040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366</xdr:row>
      <xdr:rowOff>19050</xdr:rowOff>
    </xdr:from>
    <xdr:to>
      <xdr:col>2</xdr:col>
      <xdr:colOff>19050</xdr:colOff>
      <xdr:row>368</xdr:row>
      <xdr:rowOff>152400</xdr:rowOff>
    </xdr:to>
    <xdr:sp>
      <xdr:nvSpPr>
        <xdr:cNvPr id="49" name="Line 2"/>
        <xdr:cNvSpPr>
          <a:spLocks/>
        </xdr:cNvSpPr>
      </xdr:nvSpPr>
      <xdr:spPr>
        <a:xfrm>
          <a:off x="419100" y="64179450"/>
          <a:ext cx="3524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412</xdr:row>
      <xdr:rowOff>19050</xdr:rowOff>
    </xdr:from>
    <xdr:to>
      <xdr:col>2</xdr:col>
      <xdr:colOff>19050</xdr:colOff>
      <xdr:row>414</xdr:row>
      <xdr:rowOff>152400</xdr:rowOff>
    </xdr:to>
    <xdr:sp>
      <xdr:nvSpPr>
        <xdr:cNvPr id="50" name="Line 2"/>
        <xdr:cNvSpPr>
          <a:spLocks/>
        </xdr:cNvSpPr>
      </xdr:nvSpPr>
      <xdr:spPr>
        <a:xfrm>
          <a:off x="419100" y="72218550"/>
          <a:ext cx="3524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412</xdr:row>
      <xdr:rowOff>19050</xdr:rowOff>
    </xdr:from>
    <xdr:to>
      <xdr:col>2</xdr:col>
      <xdr:colOff>723900</xdr:colOff>
      <xdr:row>414</xdr:row>
      <xdr:rowOff>161925</xdr:rowOff>
    </xdr:to>
    <xdr:sp>
      <xdr:nvSpPr>
        <xdr:cNvPr id="51" name="Line 1"/>
        <xdr:cNvSpPr>
          <a:spLocks/>
        </xdr:cNvSpPr>
      </xdr:nvSpPr>
      <xdr:spPr>
        <a:xfrm>
          <a:off x="485775" y="7221855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457</xdr:row>
      <xdr:rowOff>9525</xdr:rowOff>
    </xdr:from>
    <xdr:to>
      <xdr:col>2</xdr:col>
      <xdr:colOff>38100</xdr:colOff>
      <xdr:row>459</xdr:row>
      <xdr:rowOff>133350</xdr:rowOff>
    </xdr:to>
    <xdr:sp>
      <xdr:nvSpPr>
        <xdr:cNvPr id="52" name="Line 2"/>
        <xdr:cNvSpPr>
          <a:spLocks/>
        </xdr:cNvSpPr>
      </xdr:nvSpPr>
      <xdr:spPr>
        <a:xfrm>
          <a:off x="438150" y="80048100"/>
          <a:ext cx="3524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47625</xdr:colOff>
      <xdr:row>457</xdr:row>
      <xdr:rowOff>9525</xdr:rowOff>
    </xdr:from>
    <xdr:to>
      <xdr:col>2</xdr:col>
      <xdr:colOff>704850</xdr:colOff>
      <xdr:row>459</xdr:row>
      <xdr:rowOff>142875</xdr:rowOff>
    </xdr:to>
    <xdr:sp>
      <xdr:nvSpPr>
        <xdr:cNvPr id="53" name="Line 1"/>
        <xdr:cNvSpPr>
          <a:spLocks/>
        </xdr:cNvSpPr>
      </xdr:nvSpPr>
      <xdr:spPr>
        <a:xfrm>
          <a:off x="466725" y="80048100"/>
          <a:ext cx="9906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607</xdr:row>
      <xdr:rowOff>57150</xdr:rowOff>
    </xdr:from>
    <xdr:to>
      <xdr:col>0</xdr:col>
      <xdr:colOff>295275</xdr:colOff>
      <xdr:row>608</xdr:row>
      <xdr:rowOff>38100</xdr:rowOff>
    </xdr:to>
    <xdr:pic>
      <xdr:nvPicPr>
        <xdr:cNvPr id="54" name="Picture 229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6213275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19050</xdr:colOff>
      <xdr:row>502</xdr:row>
      <xdr:rowOff>9525</xdr:rowOff>
    </xdr:from>
    <xdr:to>
      <xdr:col>2</xdr:col>
      <xdr:colOff>38100</xdr:colOff>
      <xdr:row>504</xdr:row>
      <xdr:rowOff>133350</xdr:rowOff>
    </xdr:to>
    <xdr:sp>
      <xdr:nvSpPr>
        <xdr:cNvPr id="55" name="Line 2"/>
        <xdr:cNvSpPr>
          <a:spLocks/>
        </xdr:cNvSpPr>
      </xdr:nvSpPr>
      <xdr:spPr>
        <a:xfrm>
          <a:off x="438150" y="87820500"/>
          <a:ext cx="3524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47625</xdr:colOff>
      <xdr:row>502</xdr:row>
      <xdr:rowOff>9525</xdr:rowOff>
    </xdr:from>
    <xdr:to>
      <xdr:col>2</xdr:col>
      <xdr:colOff>704850</xdr:colOff>
      <xdr:row>504</xdr:row>
      <xdr:rowOff>142875</xdr:rowOff>
    </xdr:to>
    <xdr:sp>
      <xdr:nvSpPr>
        <xdr:cNvPr id="56" name="Line 1"/>
        <xdr:cNvSpPr>
          <a:spLocks/>
        </xdr:cNvSpPr>
      </xdr:nvSpPr>
      <xdr:spPr>
        <a:xfrm>
          <a:off x="466725" y="87820500"/>
          <a:ext cx="9906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547</xdr:row>
      <xdr:rowOff>9525</xdr:rowOff>
    </xdr:from>
    <xdr:to>
      <xdr:col>2</xdr:col>
      <xdr:colOff>38100</xdr:colOff>
      <xdr:row>549</xdr:row>
      <xdr:rowOff>133350</xdr:rowOff>
    </xdr:to>
    <xdr:sp>
      <xdr:nvSpPr>
        <xdr:cNvPr id="57" name="Line 2"/>
        <xdr:cNvSpPr>
          <a:spLocks/>
        </xdr:cNvSpPr>
      </xdr:nvSpPr>
      <xdr:spPr>
        <a:xfrm>
          <a:off x="438150" y="95821500"/>
          <a:ext cx="3524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47625</xdr:colOff>
      <xdr:row>547</xdr:row>
      <xdr:rowOff>9525</xdr:rowOff>
    </xdr:from>
    <xdr:to>
      <xdr:col>2</xdr:col>
      <xdr:colOff>704850</xdr:colOff>
      <xdr:row>549</xdr:row>
      <xdr:rowOff>142875</xdr:rowOff>
    </xdr:to>
    <xdr:sp>
      <xdr:nvSpPr>
        <xdr:cNvPr id="58" name="Line 1"/>
        <xdr:cNvSpPr>
          <a:spLocks/>
        </xdr:cNvSpPr>
      </xdr:nvSpPr>
      <xdr:spPr>
        <a:xfrm>
          <a:off x="466725" y="95821500"/>
          <a:ext cx="9906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152400</xdr:rowOff>
    </xdr:to>
    <xdr:pic>
      <xdr:nvPicPr>
        <xdr:cNvPr id="1" name="Picture 229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2" name="Line 1"/>
        <xdr:cNvSpPr>
          <a:spLocks/>
        </xdr:cNvSpPr>
      </xdr:nvSpPr>
      <xdr:spPr>
        <a:xfrm>
          <a:off x="419100" y="41910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3" name="Line 2"/>
        <xdr:cNvSpPr>
          <a:spLocks/>
        </xdr:cNvSpPr>
      </xdr:nvSpPr>
      <xdr:spPr>
        <a:xfrm>
          <a:off x="419100" y="4286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4" name="Line 1"/>
        <xdr:cNvSpPr>
          <a:spLocks/>
        </xdr:cNvSpPr>
      </xdr:nvSpPr>
      <xdr:spPr>
        <a:xfrm>
          <a:off x="419100" y="41910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5" name="Line 2"/>
        <xdr:cNvSpPr>
          <a:spLocks/>
        </xdr:cNvSpPr>
      </xdr:nvSpPr>
      <xdr:spPr>
        <a:xfrm>
          <a:off x="419100" y="4286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6" name="Line 1"/>
        <xdr:cNvSpPr>
          <a:spLocks/>
        </xdr:cNvSpPr>
      </xdr:nvSpPr>
      <xdr:spPr>
        <a:xfrm>
          <a:off x="419100" y="41910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7" name="Line 2"/>
        <xdr:cNvSpPr>
          <a:spLocks/>
        </xdr:cNvSpPr>
      </xdr:nvSpPr>
      <xdr:spPr>
        <a:xfrm>
          <a:off x="419100" y="4286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8" name="Line 1"/>
        <xdr:cNvSpPr>
          <a:spLocks/>
        </xdr:cNvSpPr>
      </xdr:nvSpPr>
      <xdr:spPr>
        <a:xfrm>
          <a:off x="419100" y="41910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9" name="Line 2"/>
        <xdr:cNvSpPr>
          <a:spLocks/>
        </xdr:cNvSpPr>
      </xdr:nvSpPr>
      <xdr:spPr>
        <a:xfrm>
          <a:off x="419100" y="4286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19050</xdr:rowOff>
    </xdr:from>
    <xdr:to>
      <xdr:col>2</xdr:col>
      <xdr:colOff>676275</xdr:colOff>
      <xdr:row>4</xdr:row>
      <xdr:rowOff>161925</xdr:rowOff>
    </xdr:to>
    <xdr:sp>
      <xdr:nvSpPr>
        <xdr:cNvPr id="10" name="Line 1"/>
        <xdr:cNvSpPr>
          <a:spLocks/>
        </xdr:cNvSpPr>
      </xdr:nvSpPr>
      <xdr:spPr>
        <a:xfrm>
          <a:off x="438150" y="4286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1" name="Line 2"/>
        <xdr:cNvSpPr>
          <a:spLocks/>
        </xdr:cNvSpPr>
      </xdr:nvSpPr>
      <xdr:spPr>
        <a:xfrm>
          <a:off x="419100" y="4286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2" name="Line 2"/>
        <xdr:cNvSpPr>
          <a:spLocks/>
        </xdr:cNvSpPr>
      </xdr:nvSpPr>
      <xdr:spPr>
        <a:xfrm>
          <a:off x="419100" y="4286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3" name="Line 2"/>
        <xdr:cNvSpPr>
          <a:spLocks/>
        </xdr:cNvSpPr>
      </xdr:nvSpPr>
      <xdr:spPr>
        <a:xfrm>
          <a:off x="419100" y="4286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4" name="Line 2"/>
        <xdr:cNvSpPr>
          <a:spLocks/>
        </xdr:cNvSpPr>
      </xdr:nvSpPr>
      <xdr:spPr>
        <a:xfrm>
          <a:off x="419100" y="4286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5" name="Line 2"/>
        <xdr:cNvSpPr>
          <a:spLocks/>
        </xdr:cNvSpPr>
      </xdr:nvSpPr>
      <xdr:spPr>
        <a:xfrm>
          <a:off x="419100" y="4286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6" name="Line 2"/>
        <xdr:cNvSpPr>
          <a:spLocks/>
        </xdr:cNvSpPr>
      </xdr:nvSpPr>
      <xdr:spPr>
        <a:xfrm>
          <a:off x="419100" y="4286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7" name="Line 2"/>
        <xdr:cNvSpPr>
          <a:spLocks/>
        </xdr:cNvSpPr>
      </xdr:nvSpPr>
      <xdr:spPr>
        <a:xfrm>
          <a:off x="419100" y="4286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8" name="Line 2"/>
        <xdr:cNvSpPr>
          <a:spLocks/>
        </xdr:cNvSpPr>
      </xdr:nvSpPr>
      <xdr:spPr>
        <a:xfrm>
          <a:off x="419100" y="4286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9" name="Line 2"/>
        <xdr:cNvSpPr>
          <a:spLocks/>
        </xdr:cNvSpPr>
      </xdr:nvSpPr>
      <xdr:spPr>
        <a:xfrm>
          <a:off x="419100" y="4286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20" name="Line 2"/>
        <xdr:cNvSpPr>
          <a:spLocks/>
        </xdr:cNvSpPr>
      </xdr:nvSpPr>
      <xdr:spPr>
        <a:xfrm>
          <a:off x="419100" y="4286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21" name="Line 2"/>
        <xdr:cNvSpPr>
          <a:spLocks/>
        </xdr:cNvSpPr>
      </xdr:nvSpPr>
      <xdr:spPr>
        <a:xfrm>
          <a:off x="419100" y="4286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22" name="Line 2"/>
        <xdr:cNvSpPr>
          <a:spLocks/>
        </xdr:cNvSpPr>
      </xdr:nvSpPr>
      <xdr:spPr>
        <a:xfrm>
          <a:off x="419100" y="4286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19050</xdr:rowOff>
    </xdr:from>
    <xdr:to>
      <xdr:col>2</xdr:col>
      <xdr:colOff>19050</xdr:colOff>
      <xdr:row>43</xdr:row>
      <xdr:rowOff>19050</xdr:rowOff>
    </xdr:to>
    <xdr:sp>
      <xdr:nvSpPr>
        <xdr:cNvPr id="23" name="Line 2"/>
        <xdr:cNvSpPr>
          <a:spLocks/>
        </xdr:cNvSpPr>
      </xdr:nvSpPr>
      <xdr:spPr>
        <a:xfrm>
          <a:off x="419100" y="74771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19050</xdr:rowOff>
    </xdr:from>
    <xdr:to>
      <xdr:col>2</xdr:col>
      <xdr:colOff>19050</xdr:colOff>
      <xdr:row>43</xdr:row>
      <xdr:rowOff>19050</xdr:rowOff>
    </xdr:to>
    <xdr:sp>
      <xdr:nvSpPr>
        <xdr:cNvPr id="24" name="Line 2"/>
        <xdr:cNvSpPr>
          <a:spLocks/>
        </xdr:cNvSpPr>
      </xdr:nvSpPr>
      <xdr:spPr>
        <a:xfrm>
          <a:off x="419100" y="74771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119</xdr:row>
      <xdr:rowOff>19050</xdr:rowOff>
    </xdr:from>
    <xdr:to>
      <xdr:col>2</xdr:col>
      <xdr:colOff>19050</xdr:colOff>
      <xdr:row>119</xdr:row>
      <xdr:rowOff>19050</xdr:rowOff>
    </xdr:to>
    <xdr:sp>
      <xdr:nvSpPr>
        <xdr:cNvPr id="25" name="Line 2"/>
        <xdr:cNvSpPr>
          <a:spLocks/>
        </xdr:cNvSpPr>
      </xdr:nvSpPr>
      <xdr:spPr>
        <a:xfrm>
          <a:off x="419100" y="205359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119</xdr:row>
      <xdr:rowOff>19050</xdr:rowOff>
    </xdr:from>
    <xdr:to>
      <xdr:col>2</xdr:col>
      <xdr:colOff>19050</xdr:colOff>
      <xdr:row>119</xdr:row>
      <xdr:rowOff>19050</xdr:rowOff>
    </xdr:to>
    <xdr:sp>
      <xdr:nvSpPr>
        <xdr:cNvPr id="26" name="Line 2"/>
        <xdr:cNvSpPr>
          <a:spLocks/>
        </xdr:cNvSpPr>
      </xdr:nvSpPr>
      <xdr:spPr>
        <a:xfrm>
          <a:off x="419100" y="205359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119</xdr:row>
      <xdr:rowOff>19050</xdr:rowOff>
    </xdr:from>
    <xdr:to>
      <xdr:col>2</xdr:col>
      <xdr:colOff>19050</xdr:colOff>
      <xdr:row>119</xdr:row>
      <xdr:rowOff>19050</xdr:rowOff>
    </xdr:to>
    <xdr:sp>
      <xdr:nvSpPr>
        <xdr:cNvPr id="27" name="Line 2"/>
        <xdr:cNvSpPr>
          <a:spLocks/>
        </xdr:cNvSpPr>
      </xdr:nvSpPr>
      <xdr:spPr>
        <a:xfrm>
          <a:off x="419100" y="205359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157</xdr:row>
      <xdr:rowOff>19050</xdr:rowOff>
    </xdr:from>
    <xdr:to>
      <xdr:col>2</xdr:col>
      <xdr:colOff>19050</xdr:colOff>
      <xdr:row>157</xdr:row>
      <xdr:rowOff>19050</xdr:rowOff>
    </xdr:to>
    <xdr:sp>
      <xdr:nvSpPr>
        <xdr:cNvPr id="28" name="Line 2"/>
        <xdr:cNvSpPr>
          <a:spLocks/>
        </xdr:cNvSpPr>
      </xdr:nvSpPr>
      <xdr:spPr>
        <a:xfrm>
          <a:off x="419100" y="270891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157</xdr:row>
      <xdr:rowOff>19050</xdr:rowOff>
    </xdr:from>
    <xdr:to>
      <xdr:col>2</xdr:col>
      <xdr:colOff>19050</xdr:colOff>
      <xdr:row>157</xdr:row>
      <xdr:rowOff>19050</xdr:rowOff>
    </xdr:to>
    <xdr:sp>
      <xdr:nvSpPr>
        <xdr:cNvPr id="29" name="Line 2"/>
        <xdr:cNvSpPr>
          <a:spLocks/>
        </xdr:cNvSpPr>
      </xdr:nvSpPr>
      <xdr:spPr>
        <a:xfrm>
          <a:off x="419100" y="270891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157</xdr:row>
      <xdr:rowOff>19050</xdr:rowOff>
    </xdr:from>
    <xdr:to>
      <xdr:col>2</xdr:col>
      <xdr:colOff>19050</xdr:colOff>
      <xdr:row>157</xdr:row>
      <xdr:rowOff>19050</xdr:rowOff>
    </xdr:to>
    <xdr:sp>
      <xdr:nvSpPr>
        <xdr:cNvPr id="30" name="Line 2"/>
        <xdr:cNvSpPr>
          <a:spLocks/>
        </xdr:cNvSpPr>
      </xdr:nvSpPr>
      <xdr:spPr>
        <a:xfrm>
          <a:off x="419100" y="270891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19050</xdr:rowOff>
    </xdr:from>
    <xdr:to>
      <xdr:col>2</xdr:col>
      <xdr:colOff>19050</xdr:colOff>
      <xdr:row>176</xdr:row>
      <xdr:rowOff>19050</xdr:rowOff>
    </xdr:to>
    <xdr:sp>
      <xdr:nvSpPr>
        <xdr:cNvPr id="31" name="Line 2"/>
        <xdr:cNvSpPr>
          <a:spLocks/>
        </xdr:cNvSpPr>
      </xdr:nvSpPr>
      <xdr:spPr>
        <a:xfrm>
          <a:off x="419100" y="303657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19050</xdr:rowOff>
    </xdr:from>
    <xdr:to>
      <xdr:col>2</xdr:col>
      <xdr:colOff>19050</xdr:colOff>
      <xdr:row>176</xdr:row>
      <xdr:rowOff>19050</xdr:rowOff>
    </xdr:to>
    <xdr:sp>
      <xdr:nvSpPr>
        <xdr:cNvPr id="32" name="Line 2"/>
        <xdr:cNvSpPr>
          <a:spLocks/>
        </xdr:cNvSpPr>
      </xdr:nvSpPr>
      <xdr:spPr>
        <a:xfrm>
          <a:off x="419100" y="303657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19050</xdr:rowOff>
    </xdr:from>
    <xdr:to>
      <xdr:col>2</xdr:col>
      <xdr:colOff>19050</xdr:colOff>
      <xdr:row>176</xdr:row>
      <xdr:rowOff>19050</xdr:rowOff>
    </xdr:to>
    <xdr:sp>
      <xdr:nvSpPr>
        <xdr:cNvPr id="33" name="Line 2"/>
        <xdr:cNvSpPr>
          <a:spLocks/>
        </xdr:cNvSpPr>
      </xdr:nvSpPr>
      <xdr:spPr>
        <a:xfrm>
          <a:off x="419100" y="303657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19050</xdr:rowOff>
    </xdr:from>
    <xdr:to>
      <xdr:col>2</xdr:col>
      <xdr:colOff>19050</xdr:colOff>
      <xdr:row>176</xdr:row>
      <xdr:rowOff>19050</xdr:rowOff>
    </xdr:to>
    <xdr:sp>
      <xdr:nvSpPr>
        <xdr:cNvPr id="34" name="Line 2"/>
        <xdr:cNvSpPr>
          <a:spLocks/>
        </xdr:cNvSpPr>
      </xdr:nvSpPr>
      <xdr:spPr>
        <a:xfrm>
          <a:off x="419100" y="303657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214</xdr:row>
      <xdr:rowOff>19050</xdr:rowOff>
    </xdr:from>
    <xdr:to>
      <xdr:col>2</xdr:col>
      <xdr:colOff>19050</xdr:colOff>
      <xdr:row>214</xdr:row>
      <xdr:rowOff>19050</xdr:rowOff>
    </xdr:to>
    <xdr:sp>
      <xdr:nvSpPr>
        <xdr:cNvPr id="35" name="Line 2"/>
        <xdr:cNvSpPr>
          <a:spLocks/>
        </xdr:cNvSpPr>
      </xdr:nvSpPr>
      <xdr:spPr>
        <a:xfrm>
          <a:off x="419100" y="369093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214</xdr:row>
      <xdr:rowOff>19050</xdr:rowOff>
    </xdr:from>
    <xdr:to>
      <xdr:col>2</xdr:col>
      <xdr:colOff>19050</xdr:colOff>
      <xdr:row>214</xdr:row>
      <xdr:rowOff>19050</xdr:rowOff>
    </xdr:to>
    <xdr:sp>
      <xdr:nvSpPr>
        <xdr:cNvPr id="36" name="Line 2"/>
        <xdr:cNvSpPr>
          <a:spLocks/>
        </xdr:cNvSpPr>
      </xdr:nvSpPr>
      <xdr:spPr>
        <a:xfrm>
          <a:off x="419100" y="369093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214</xdr:row>
      <xdr:rowOff>19050</xdr:rowOff>
    </xdr:from>
    <xdr:to>
      <xdr:col>2</xdr:col>
      <xdr:colOff>19050</xdr:colOff>
      <xdr:row>214</xdr:row>
      <xdr:rowOff>19050</xdr:rowOff>
    </xdr:to>
    <xdr:sp>
      <xdr:nvSpPr>
        <xdr:cNvPr id="37" name="Line 2"/>
        <xdr:cNvSpPr>
          <a:spLocks/>
        </xdr:cNvSpPr>
      </xdr:nvSpPr>
      <xdr:spPr>
        <a:xfrm>
          <a:off x="419100" y="369093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233</xdr:row>
      <xdr:rowOff>9525</xdr:rowOff>
    </xdr:from>
    <xdr:to>
      <xdr:col>2</xdr:col>
      <xdr:colOff>47625</xdr:colOff>
      <xdr:row>233</xdr:row>
      <xdr:rowOff>9525</xdr:rowOff>
    </xdr:to>
    <xdr:sp>
      <xdr:nvSpPr>
        <xdr:cNvPr id="38" name="Line 2"/>
        <xdr:cNvSpPr>
          <a:spLocks/>
        </xdr:cNvSpPr>
      </xdr:nvSpPr>
      <xdr:spPr>
        <a:xfrm>
          <a:off x="447675" y="401764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695325</xdr:colOff>
      <xdr:row>530</xdr:row>
      <xdr:rowOff>142875</xdr:rowOff>
    </xdr:to>
    <xdr:sp>
      <xdr:nvSpPr>
        <xdr:cNvPr id="39" name="Line 1"/>
        <xdr:cNvSpPr>
          <a:spLocks/>
        </xdr:cNvSpPr>
      </xdr:nvSpPr>
      <xdr:spPr>
        <a:xfrm>
          <a:off x="457200" y="9121140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528</xdr:row>
      <xdr:rowOff>19050</xdr:rowOff>
    </xdr:from>
    <xdr:to>
      <xdr:col>2</xdr:col>
      <xdr:colOff>19050</xdr:colOff>
      <xdr:row>530</xdr:row>
      <xdr:rowOff>152400</xdr:rowOff>
    </xdr:to>
    <xdr:sp>
      <xdr:nvSpPr>
        <xdr:cNvPr id="40" name="Line 2"/>
        <xdr:cNvSpPr>
          <a:spLocks/>
        </xdr:cNvSpPr>
      </xdr:nvSpPr>
      <xdr:spPr>
        <a:xfrm>
          <a:off x="419100" y="91230450"/>
          <a:ext cx="3524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785</xdr:row>
      <xdr:rowOff>57150</xdr:rowOff>
    </xdr:from>
    <xdr:to>
      <xdr:col>0</xdr:col>
      <xdr:colOff>295275</xdr:colOff>
      <xdr:row>786</xdr:row>
      <xdr:rowOff>38100</xdr:rowOff>
    </xdr:to>
    <xdr:pic>
      <xdr:nvPicPr>
        <xdr:cNvPr id="41" name="Picture 229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5531225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19050</xdr:colOff>
      <xdr:row>706</xdr:row>
      <xdr:rowOff>9525</xdr:rowOff>
    </xdr:from>
    <xdr:to>
      <xdr:col>2</xdr:col>
      <xdr:colOff>38100</xdr:colOff>
      <xdr:row>708</xdr:row>
      <xdr:rowOff>133350</xdr:rowOff>
    </xdr:to>
    <xdr:sp>
      <xdr:nvSpPr>
        <xdr:cNvPr id="42" name="Line 2"/>
        <xdr:cNvSpPr>
          <a:spLocks/>
        </xdr:cNvSpPr>
      </xdr:nvSpPr>
      <xdr:spPr>
        <a:xfrm>
          <a:off x="438150" y="121939050"/>
          <a:ext cx="3524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47625</xdr:colOff>
      <xdr:row>706</xdr:row>
      <xdr:rowOff>9525</xdr:rowOff>
    </xdr:from>
    <xdr:to>
      <xdr:col>2</xdr:col>
      <xdr:colOff>704850</xdr:colOff>
      <xdr:row>708</xdr:row>
      <xdr:rowOff>142875</xdr:rowOff>
    </xdr:to>
    <xdr:sp>
      <xdr:nvSpPr>
        <xdr:cNvPr id="43" name="Line 1"/>
        <xdr:cNvSpPr>
          <a:spLocks/>
        </xdr:cNvSpPr>
      </xdr:nvSpPr>
      <xdr:spPr>
        <a:xfrm>
          <a:off x="466725" y="121939050"/>
          <a:ext cx="9906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</xdr:colOff>
      <xdr:row>275</xdr:row>
      <xdr:rowOff>0</xdr:rowOff>
    </xdr:from>
    <xdr:to>
      <xdr:col>2</xdr:col>
      <xdr:colOff>695325</xdr:colOff>
      <xdr:row>277</xdr:row>
      <xdr:rowOff>142875</xdr:rowOff>
    </xdr:to>
    <xdr:sp>
      <xdr:nvSpPr>
        <xdr:cNvPr id="44" name="Line 1"/>
        <xdr:cNvSpPr>
          <a:spLocks/>
        </xdr:cNvSpPr>
      </xdr:nvSpPr>
      <xdr:spPr>
        <a:xfrm>
          <a:off x="457200" y="4746307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275</xdr:row>
      <xdr:rowOff>19050</xdr:rowOff>
    </xdr:from>
    <xdr:to>
      <xdr:col>2</xdr:col>
      <xdr:colOff>19050</xdr:colOff>
      <xdr:row>277</xdr:row>
      <xdr:rowOff>152400</xdr:rowOff>
    </xdr:to>
    <xdr:sp>
      <xdr:nvSpPr>
        <xdr:cNvPr id="45" name="Line 2"/>
        <xdr:cNvSpPr>
          <a:spLocks/>
        </xdr:cNvSpPr>
      </xdr:nvSpPr>
      <xdr:spPr>
        <a:xfrm>
          <a:off x="419100" y="47482125"/>
          <a:ext cx="3524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F32" sqref="F32"/>
    </sheetView>
  </sheetViews>
  <sheetFormatPr defaultColWidth="9.00390625" defaultRowHeight="14.25"/>
  <cols>
    <col min="1" max="16384" width="9.00390625" style="211" customWidth="1"/>
  </cols>
  <sheetData>
    <row r="1" spans="1:17" ht="20.25">
      <c r="A1" s="212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</row>
    <row r="2" spans="1:17" ht="20.25">
      <c r="A2" s="213" t="s">
        <v>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</row>
    <row r="3" spans="1:17" ht="20.25">
      <c r="A3" s="213" t="s">
        <v>2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</row>
    <row r="4" spans="1:17" ht="20.25">
      <c r="A4" s="213" t="s">
        <v>3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</row>
    <row r="5" spans="1:17" ht="20.25">
      <c r="A5" s="213" t="s">
        <v>4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</row>
    <row r="6" spans="1:17" ht="20.25">
      <c r="A6" s="213" t="s">
        <v>5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</row>
    <row r="7" spans="1:17" ht="20.25">
      <c r="A7" s="213" t="s">
        <v>6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</row>
    <row r="8" spans="1:17" ht="20.25">
      <c r="A8" s="213" t="s">
        <v>7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</row>
    <row r="9" spans="1:17" ht="20.25">
      <c r="A9" s="213" t="s">
        <v>8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</row>
    <row r="10" spans="1:17" ht="20.25">
      <c r="A10" s="213" t="s">
        <v>9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</row>
    <row r="11" spans="1:17" ht="20.25">
      <c r="A11" s="213" t="s">
        <v>10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</row>
    <row r="12" spans="1:17" ht="20.25">
      <c r="A12" s="213" t="s">
        <v>11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</row>
    <row r="13" spans="1:17" ht="20.25">
      <c r="A13" s="213" t="s">
        <v>12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</row>
    <row r="14" spans="1:17" ht="20.25">
      <c r="A14" s="213" t="s">
        <v>13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</row>
    <row r="15" spans="1:17" ht="20.25">
      <c r="A15" s="213" t="s">
        <v>14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</row>
    <row r="16" spans="1:17" ht="20.25">
      <c r="A16" s="213" t="s">
        <v>15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</row>
    <row r="17" spans="1:17" ht="20.25">
      <c r="A17" s="213" t="s">
        <v>16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</row>
    <row r="18" spans="1:17" ht="20.25">
      <c r="A18" s="213" t="s">
        <v>17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</row>
    <row r="19" spans="1:17" ht="20.25">
      <c r="A19" s="213" t="s">
        <v>18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</row>
    <row r="20" spans="1:17" ht="20.25">
      <c r="A20" s="213" t="s">
        <v>19</v>
      </c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</row>
    <row r="21" spans="1:17" ht="20.25">
      <c r="A21" s="213" t="s">
        <v>20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</row>
    <row r="22" spans="1:17" ht="20.25">
      <c r="A22" s="213" t="s">
        <v>21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</row>
    <row r="23" spans="1:17" ht="20.25">
      <c r="A23" s="213" t="s">
        <v>22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</row>
    <row r="24" spans="1:17" ht="20.25">
      <c r="A24" s="213" t="s">
        <v>23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</row>
    <row r="25" spans="1:17" ht="20.25">
      <c r="A25" s="213" t="s">
        <v>24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</row>
    <row r="26" spans="1:17" ht="20.25">
      <c r="A26" s="213" t="s">
        <v>25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</row>
    <row r="27" spans="1:17" ht="20.25">
      <c r="A27" s="213" t="s">
        <v>26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</row>
    <row r="28" spans="1:17" ht="20.25">
      <c r="A28" s="213"/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09"/>
  <sheetViews>
    <sheetView tabSelected="1" zoomScalePageLayoutView="0" workbookViewId="0" topLeftCell="A1">
      <pane xSplit="2" ySplit="5" topLeftCell="C57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606" sqref="F606"/>
    </sheetView>
  </sheetViews>
  <sheetFormatPr defaultColWidth="9.00390625" defaultRowHeight="14.25"/>
  <cols>
    <col min="1" max="1" width="5.50390625" style="1" customWidth="1"/>
    <col min="2" max="2" width="4.375" style="1" customWidth="1"/>
    <col min="3" max="3" width="10.25390625" style="1" customWidth="1"/>
    <col min="4" max="4" width="8.125" style="1" customWidth="1"/>
    <col min="5" max="5" width="8.25390625" style="1" customWidth="1"/>
    <col min="6" max="6" width="7.625" style="1" customWidth="1"/>
    <col min="7" max="7" width="7.125" style="1" customWidth="1"/>
    <col min="8" max="9" width="8.25390625" style="1" customWidth="1"/>
    <col min="10" max="10" width="8.75390625" style="1" customWidth="1"/>
    <col min="11" max="11" width="11.00390625" style="2" customWidth="1"/>
    <col min="12" max="12" width="8.625" style="1" customWidth="1"/>
    <col min="13" max="13" width="9.875" style="1" customWidth="1"/>
    <col min="14" max="14" width="7.125" style="1" customWidth="1"/>
    <col min="15" max="15" width="7.25390625" style="1" customWidth="1"/>
    <col min="16" max="16" width="7.625" style="1" customWidth="1"/>
    <col min="17" max="17" width="8.50390625" style="1" customWidth="1"/>
    <col min="18" max="18" width="10.00390625" style="2" customWidth="1"/>
    <col min="19" max="19" width="7.625" style="2" customWidth="1"/>
    <col min="20" max="16384" width="9.00390625" style="1" customWidth="1"/>
  </cols>
  <sheetData>
    <row r="1" spans="1:19" ht="18.75">
      <c r="A1" s="295" t="s">
        <v>120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</row>
    <row r="2" spans="1:19" ht="14.25" thickBot="1">
      <c r="A2" s="296" t="s">
        <v>121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</row>
    <row r="3" spans="1:19" ht="13.5">
      <c r="A3" s="290" t="s">
        <v>27</v>
      </c>
      <c r="B3" s="4"/>
      <c r="C3" s="5" t="s">
        <v>28</v>
      </c>
      <c r="D3" s="260" t="s">
        <v>29</v>
      </c>
      <c r="E3" s="261"/>
      <c r="F3" s="261"/>
      <c r="G3" s="261"/>
      <c r="H3" s="261"/>
      <c r="I3" s="261"/>
      <c r="J3" s="261"/>
      <c r="K3" s="263"/>
      <c r="L3" s="260" t="s">
        <v>30</v>
      </c>
      <c r="M3" s="263"/>
      <c r="N3" s="260" t="s">
        <v>31</v>
      </c>
      <c r="O3" s="261"/>
      <c r="P3" s="261"/>
      <c r="Q3" s="261"/>
      <c r="R3" s="261"/>
      <c r="S3" s="41" t="s">
        <v>32</v>
      </c>
    </row>
    <row r="4" spans="1:19" ht="13.5">
      <c r="A4" s="289"/>
      <c r="B4" s="283" t="s">
        <v>33</v>
      </c>
      <c r="C4" s="284"/>
      <c r="D4" s="258" t="s">
        <v>34</v>
      </c>
      <c r="E4" s="258"/>
      <c r="F4" s="258" t="s">
        <v>35</v>
      </c>
      <c r="G4" s="258"/>
      <c r="H4" s="270" t="s">
        <v>36</v>
      </c>
      <c r="I4" s="8" t="s">
        <v>37</v>
      </c>
      <c r="J4" s="8" t="s">
        <v>38</v>
      </c>
      <c r="K4" s="28" t="s">
        <v>39</v>
      </c>
      <c r="L4" s="262" t="s">
        <v>40</v>
      </c>
      <c r="M4" s="258" t="s">
        <v>117</v>
      </c>
      <c r="N4" s="258" t="s">
        <v>40</v>
      </c>
      <c r="O4" s="258" t="s">
        <v>41</v>
      </c>
      <c r="P4" s="258"/>
      <c r="Q4" s="258"/>
      <c r="R4" s="42" t="s">
        <v>39</v>
      </c>
      <c r="S4" s="43" t="s">
        <v>42</v>
      </c>
    </row>
    <row r="5" spans="1:19" ht="13.5">
      <c r="A5" s="298"/>
      <c r="B5" s="9" t="s">
        <v>43</v>
      </c>
      <c r="C5" s="10" t="s">
        <v>44</v>
      </c>
      <c r="D5" s="10" t="s">
        <v>45</v>
      </c>
      <c r="E5" s="11" t="s">
        <v>46</v>
      </c>
      <c r="F5" s="11" t="s">
        <v>45</v>
      </c>
      <c r="G5" s="11" t="s">
        <v>46</v>
      </c>
      <c r="H5" s="271"/>
      <c r="I5" s="11" t="s">
        <v>46</v>
      </c>
      <c r="J5" s="11" t="s">
        <v>46</v>
      </c>
      <c r="K5" s="29" t="s">
        <v>47</v>
      </c>
      <c r="L5" s="262"/>
      <c r="M5" s="258"/>
      <c r="N5" s="258"/>
      <c r="O5" s="7" t="s">
        <v>45</v>
      </c>
      <c r="P5" s="7" t="s">
        <v>48</v>
      </c>
      <c r="Q5" s="7" t="s">
        <v>49</v>
      </c>
      <c r="R5" s="29" t="s">
        <v>47</v>
      </c>
      <c r="S5" s="44" t="s">
        <v>47</v>
      </c>
    </row>
    <row r="6" spans="1:19" ht="13.5">
      <c r="A6" s="304" t="s">
        <v>50</v>
      </c>
      <c r="B6" s="274" t="s">
        <v>51</v>
      </c>
      <c r="C6" s="7" t="s">
        <v>52</v>
      </c>
      <c r="D6" s="82">
        <v>95.36461700000018</v>
      </c>
      <c r="E6" s="82">
        <v>8518.861864000002</v>
      </c>
      <c r="F6" s="82">
        <v>94.60043700000017</v>
      </c>
      <c r="G6" s="82">
        <v>8506.976322</v>
      </c>
      <c r="H6" s="82">
        <v>29413.016039000002</v>
      </c>
      <c r="I6" s="15">
        <f aca="true" t="shared" si="0" ref="I6:I22">E6+H6</f>
        <v>37931.877903</v>
      </c>
      <c r="J6" s="224">
        <v>37183.529983</v>
      </c>
      <c r="K6" s="30">
        <f>(I6-J6)/J6*100</f>
        <v>2.0125790110356347</v>
      </c>
      <c r="L6" s="82">
        <v>22398.999156527156</v>
      </c>
      <c r="M6" s="82">
        <v>84453.6453314828</v>
      </c>
      <c r="N6" s="82">
        <v>4533</v>
      </c>
      <c r="O6" s="82">
        <v>615.1651589999997</v>
      </c>
      <c r="P6" s="82">
        <v>2725.5208939999998</v>
      </c>
      <c r="Q6" s="82">
        <v>528.0178629999998</v>
      </c>
      <c r="R6" s="30">
        <f>(P6-Q6)/Q6*100</f>
        <v>416.1796759137297</v>
      </c>
      <c r="S6" s="45">
        <f>I6/I589*100</f>
        <v>35.17851671776582</v>
      </c>
    </row>
    <row r="7" spans="1:19" ht="13.5">
      <c r="A7" s="289"/>
      <c r="B7" s="273"/>
      <c r="C7" s="7" t="s">
        <v>53</v>
      </c>
      <c r="D7" s="82">
        <v>10.0372</v>
      </c>
      <c r="E7" s="82">
        <v>5289.8012</v>
      </c>
      <c r="F7" s="82">
        <v>10.0372</v>
      </c>
      <c r="G7" s="82">
        <v>5289.8012</v>
      </c>
      <c r="H7" s="82">
        <v>4316.28947</v>
      </c>
      <c r="I7" s="15">
        <f t="shared" si="0"/>
        <v>9606.09067</v>
      </c>
      <c r="J7" s="224">
        <v>17979.727649</v>
      </c>
      <c r="K7" s="30">
        <f>(I7-J7)/J7*100</f>
        <v>-46.57265750889017</v>
      </c>
      <c r="L7" s="82">
        <v>6628.5258496597435</v>
      </c>
      <c r="M7" s="82">
        <v>50303.2108607257</v>
      </c>
      <c r="N7" s="82">
        <v>733</v>
      </c>
      <c r="O7" s="82">
        <v>65</v>
      </c>
      <c r="P7" s="82">
        <v>845</v>
      </c>
      <c r="Q7" s="82">
        <v>464</v>
      </c>
      <c r="R7" s="30">
        <f>(P7-Q7)/Q7*100</f>
        <v>82.11206896551724</v>
      </c>
      <c r="S7" s="45">
        <f>I7/I590*100</f>
        <v>24.721431777879445</v>
      </c>
    </row>
    <row r="8" spans="1:19" ht="13.5">
      <c r="A8" s="289"/>
      <c r="B8" s="273"/>
      <c r="C8" s="7" t="s">
        <v>54</v>
      </c>
      <c r="D8" s="82">
        <v>0</v>
      </c>
      <c r="E8" s="82">
        <v>0</v>
      </c>
      <c r="F8" s="82">
        <v>0</v>
      </c>
      <c r="G8" s="82"/>
      <c r="H8" s="82"/>
      <c r="I8" s="15">
        <f t="shared" si="0"/>
        <v>0</v>
      </c>
      <c r="J8" s="224">
        <v>0</v>
      </c>
      <c r="K8" s="30"/>
      <c r="L8" s="82"/>
      <c r="M8" s="82"/>
      <c r="N8" s="82"/>
      <c r="O8" s="82">
        <v>0</v>
      </c>
      <c r="P8" s="82"/>
      <c r="Q8" s="82"/>
      <c r="R8" s="30"/>
      <c r="S8" s="45"/>
    </row>
    <row r="9" spans="1:19" ht="13.5">
      <c r="A9" s="289"/>
      <c r="B9" s="13"/>
      <c r="C9" s="13" t="s">
        <v>55</v>
      </c>
      <c r="D9" s="82">
        <v>0.07192699999999998</v>
      </c>
      <c r="E9" s="82">
        <v>0.24686799999999998</v>
      </c>
      <c r="F9" s="82">
        <v>0</v>
      </c>
      <c r="G9" s="82"/>
      <c r="H9" s="82"/>
      <c r="I9" s="15">
        <f t="shared" si="0"/>
        <v>0.24686799999999998</v>
      </c>
      <c r="J9" s="82">
        <v>0</v>
      </c>
      <c r="K9" s="30"/>
      <c r="L9" s="82"/>
      <c r="M9" s="82"/>
      <c r="N9" s="82"/>
      <c r="O9" s="82">
        <v>0</v>
      </c>
      <c r="P9" s="82"/>
      <c r="Q9" s="82"/>
      <c r="R9" s="30"/>
      <c r="S9" s="45"/>
    </row>
    <row r="10" spans="1:19" ht="13.5">
      <c r="A10" s="289"/>
      <c r="B10" s="273" t="s">
        <v>56</v>
      </c>
      <c r="C10" s="7" t="s">
        <v>57</v>
      </c>
      <c r="D10" s="82"/>
      <c r="E10" s="82"/>
      <c r="F10" s="82"/>
      <c r="G10" s="82"/>
      <c r="H10" s="82"/>
      <c r="I10" s="15">
        <f t="shared" si="0"/>
        <v>0</v>
      </c>
      <c r="J10" s="82">
        <v>0</v>
      </c>
      <c r="K10" s="30"/>
      <c r="L10" s="82"/>
      <c r="M10" s="82"/>
      <c r="N10" s="82"/>
      <c r="O10" s="82">
        <v>0</v>
      </c>
      <c r="P10" s="82"/>
      <c r="Q10" s="82"/>
      <c r="R10" s="30"/>
      <c r="S10" s="45"/>
    </row>
    <row r="11" spans="1:19" ht="13.5">
      <c r="A11" s="289"/>
      <c r="B11" s="273"/>
      <c r="C11" s="7" t="s">
        <v>58</v>
      </c>
      <c r="D11" s="82">
        <v>66.93096100000001</v>
      </c>
      <c r="E11" s="82">
        <v>261.968968</v>
      </c>
      <c r="F11" s="82">
        <v>65.29106100000001</v>
      </c>
      <c r="G11" s="82">
        <v>257.55338</v>
      </c>
      <c r="H11" s="82">
        <v>1600.493485</v>
      </c>
      <c r="I11" s="15">
        <f t="shared" si="0"/>
        <v>1862.462453</v>
      </c>
      <c r="J11" s="82">
        <v>1233.384883</v>
      </c>
      <c r="K11" s="30">
        <f>(I11-J11)/J11*100</f>
        <v>51.00415763730422</v>
      </c>
      <c r="L11" s="82">
        <v>2243.888498563681</v>
      </c>
      <c r="M11" s="82">
        <v>24930.04461049117</v>
      </c>
      <c r="N11" s="82">
        <v>44</v>
      </c>
      <c r="O11" s="82">
        <v>48.94331599999987</v>
      </c>
      <c r="P11" s="82">
        <v>1303.044825</v>
      </c>
      <c r="Q11" s="82">
        <v>1418.2230550000002</v>
      </c>
      <c r="R11" s="30">
        <f aca="true" t="shared" si="1" ref="R11:R18">(P11-Q11)/Q11*100</f>
        <v>-8.121305713789868</v>
      </c>
      <c r="S11" s="45">
        <f>I11/I594*100</f>
        <v>9.18138646343165</v>
      </c>
    </row>
    <row r="12" spans="1:19" ht="13.5">
      <c r="A12" s="289"/>
      <c r="B12" s="275"/>
      <c r="C12" s="14" t="s">
        <v>59</v>
      </c>
      <c r="D12" s="15">
        <v>162.2955780000002</v>
      </c>
      <c r="E12" s="15">
        <v>8780.830832000001</v>
      </c>
      <c r="F12" s="15">
        <v>159.89149800000018</v>
      </c>
      <c r="G12" s="15">
        <v>8764.529702</v>
      </c>
      <c r="H12" s="15">
        <v>31013.509524</v>
      </c>
      <c r="I12" s="15">
        <f t="shared" si="0"/>
        <v>39794.340356</v>
      </c>
      <c r="J12" s="15">
        <v>38416.914866</v>
      </c>
      <c r="K12" s="30">
        <f>(I12-J12)/J12*100</f>
        <v>3.585466180208708</v>
      </c>
      <c r="L12" s="15">
        <v>24642.887655090835</v>
      </c>
      <c r="M12" s="15">
        <v>109383.68994197396</v>
      </c>
      <c r="N12" s="15">
        <v>4577</v>
      </c>
      <c r="O12" s="15">
        <v>664.1084749999995</v>
      </c>
      <c r="P12" s="15">
        <v>4028.5657189999997</v>
      </c>
      <c r="Q12" s="15">
        <v>1946.240918</v>
      </c>
      <c r="R12" s="30">
        <f t="shared" si="1"/>
        <v>106.99213965452144</v>
      </c>
      <c r="S12" s="45">
        <f>I12/I595*100</f>
        <v>30.939349945596756</v>
      </c>
    </row>
    <row r="13" spans="1:19" ht="13.5">
      <c r="A13" s="289"/>
      <c r="B13" s="274" t="s">
        <v>60</v>
      </c>
      <c r="C13" s="14" t="s">
        <v>52</v>
      </c>
      <c r="D13" s="115">
        <v>0</v>
      </c>
      <c r="E13" s="82">
        <v>0</v>
      </c>
      <c r="F13" s="16">
        <v>0</v>
      </c>
      <c r="G13" s="16"/>
      <c r="H13" s="17"/>
      <c r="I13" s="15">
        <f t="shared" si="0"/>
        <v>0</v>
      </c>
      <c r="J13" s="82">
        <v>0</v>
      </c>
      <c r="K13" s="30"/>
      <c r="L13" s="82">
        <v>0</v>
      </c>
      <c r="M13" s="82">
        <v>0</v>
      </c>
      <c r="N13" s="82">
        <v>7</v>
      </c>
      <c r="O13" s="82">
        <v>29.867086999999994</v>
      </c>
      <c r="P13" s="82">
        <v>188.17768790000002</v>
      </c>
      <c r="Q13" s="82">
        <v>329.21652040000004</v>
      </c>
      <c r="R13" s="30">
        <f t="shared" si="1"/>
        <v>-42.8407518336677</v>
      </c>
      <c r="S13" s="45"/>
    </row>
    <row r="14" spans="1:19" ht="13.5">
      <c r="A14" s="289"/>
      <c r="B14" s="273"/>
      <c r="C14" s="14" t="s">
        <v>57</v>
      </c>
      <c r="D14" s="115">
        <v>55.55000000000001</v>
      </c>
      <c r="E14" s="82">
        <v>254.96</v>
      </c>
      <c r="F14" s="16">
        <v>0</v>
      </c>
      <c r="G14" s="16"/>
      <c r="H14" s="17"/>
      <c r="I14" s="15">
        <f t="shared" si="0"/>
        <v>254.96</v>
      </c>
      <c r="J14" s="82">
        <v>218.29</v>
      </c>
      <c r="K14" s="30">
        <f>(I14-J14)/J14*100</f>
        <v>16.79875395116589</v>
      </c>
      <c r="L14" s="82">
        <v>3080.685735836031</v>
      </c>
      <c r="M14" s="82">
        <v>5939.7653426875095</v>
      </c>
      <c r="N14" s="82">
        <v>24</v>
      </c>
      <c r="O14" s="82">
        <v>17.920252199999993</v>
      </c>
      <c r="P14" s="82">
        <v>112.90661274</v>
      </c>
      <c r="Q14" s="82">
        <v>197.52991224000002</v>
      </c>
      <c r="R14" s="30">
        <f t="shared" si="1"/>
        <v>-42.8407518336677</v>
      </c>
      <c r="S14" s="45">
        <f>I14/I597*100</f>
        <v>25.636310269188467</v>
      </c>
    </row>
    <row r="15" spans="1:19" ht="13.5">
      <c r="A15" s="244"/>
      <c r="B15" s="273" t="s">
        <v>56</v>
      </c>
      <c r="C15" s="14" t="s">
        <v>58</v>
      </c>
      <c r="D15" s="115">
        <v>38.65999999999997</v>
      </c>
      <c r="E15" s="82">
        <v>247.85999999999999</v>
      </c>
      <c r="F15" s="16">
        <v>0</v>
      </c>
      <c r="G15" s="16"/>
      <c r="H15" s="17"/>
      <c r="I15" s="15">
        <f t="shared" si="0"/>
        <v>247.85999999999999</v>
      </c>
      <c r="J15" s="82">
        <v>335.81000000000006</v>
      </c>
      <c r="K15" s="30">
        <f>(I15-J15)/J15*100</f>
        <v>-26.190405288704937</v>
      </c>
      <c r="L15" s="82">
        <v>1695.2699838331232</v>
      </c>
      <c r="M15" s="82">
        <v>6010.897221533104</v>
      </c>
      <c r="N15" s="82">
        <v>44</v>
      </c>
      <c r="O15" s="82">
        <v>250.88353079999996</v>
      </c>
      <c r="P15" s="82">
        <v>1580.69257836</v>
      </c>
      <c r="Q15" s="82">
        <v>2765.41877136</v>
      </c>
      <c r="R15" s="30">
        <f t="shared" si="1"/>
        <v>-42.8407518336677</v>
      </c>
      <c r="S15" s="45">
        <f>I15/I598*100</f>
        <v>2.4087298014613383</v>
      </c>
    </row>
    <row r="16" spans="1:19" ht="13.5">
      <c r="A16" s="289" t="s">
        <v>61</v>
      </c>
      <c r="B16" s="273"/>
      <c r="C16" s="14" t="s">
        <v>59</v>
      </c>
      <c r="D16" s="15">
        <v>94.20999999999998</v>
      </c>
      <c r="E16" s="15">
        <v>502.82</v>
      </c>
      <c r="F16" s="15">
        <v>0</v>
      </c>
      <c r="G16" s="15">
        <v>0</v>
      </c>
      <c r="H16" s="15">
        <v>0</v>
      </c>
      <c r="I16" s="15">
        <f t="shared" si="0"/>
        <v>502.82</v>
      </c>
      <c r="J16" s="15">
        <v>554.1</v>
      </c>
      <c r="K16" s="30">
        <f>(I16-J16)/J16*100</f>
        <v>-9.254647175600077</v>
      </c>
      <c r="L16" s="15">
        <v>4775.955719669155</v>
      </c>
      <c r="M16" s="15">
        <v>11950.662564220613</v>
      </c>
      <c r="N16" s="15">
        <v>75</v>
      </c>
      <c r="O16" s="15">
        <v>298.6708699999999</v>
      </c>
      <c r="P16" s="15">
        <v>1881.776879</v>
      </c>
      <c r="Q16" s="15">
        <v>3292.165204</v>
      </c>
      <c r="R16" s="30">
        <f t="shared" si="1"/>
        <v>-42.8407518336677</v>
      </c>
      <c r="S16" s="45">
        <f>I16/I599*100</f>
        <v>4.209412738380217</v>
      </c>
    </row>
    <row r="17" spans="1:19" ht="13.5">
      <c r="A17" s="289"/>
      <c r="B17" s="274" t="s">
        <v>62</v>
      </c>
      <c r="C17" s="14" t="s">
        <v>52</v>
      </c>
      <c r="D17" s="115">
        <v>5.4999</v>
      </c>
      <c r="E17" s="82">
        <v>282.5488</v>
      </c>
      <c r="F17" s="82">
        <v>5.4999</v>
      </c>
      <c r="G17" s="82">
        <v>282.3475</v>
      </c>
      <c r="H17" s="82">
        <v>616.530321</v>
      </c>
      <c r="I17" s="15">
        <f t="shared" si="0"/>
        <v>899.079121</v>
      </c>
      <c r="J17" s="82">
        <v>982.2250340000003</v>
      </c>
      <c r="K17" s="30">
        <f>(I17-J17)/J17*100</f>
        <v>-8.465057407608313</v>
      </c>
      <c r="L17" s="82">
        <v>1925.265631724863</v>
      </c>
      <c r="M17" s="82">
        <v>2250.768798805425</v>
      </c>
      <c r="N17" s="82">
        <v>253</v>
      </c>
      <c r="O17" s="82">
        <v>39.90584999999999</v>
      </c>
      <c r="P17" s="82">
        <v>820.2608409999999</v>
      </c>
      <c r="Q17" s="82">
        <v>1866.5013990000002</v>
      </c>
      <c r="R17" s="30">
        <f t="shared" si="1"/>
        <v>-56.05356409379259</v>
      </c>
      <c r="S17" s="45">
        <f>I17/I600*100</f>
        <v>1.6235537388842087</v>
      </c>
    </row>
    <row r="18" spans="1:19" ht="13.5">
      <c r="A18" s="289"/>
      <c r="B18" s="273"/>
      <c r="C18" s="14" t="s">
        <v>53</v>
      </c>
      <c r="D18" s="115">
        <v>0</v>
      </c>
      <c r="E18" s="82">
        <v>233</v>
      </c>
      <c r="F18" s="82">
        <v>0</v>
      </c>
      <c r="G18" s="82">
        <v>232.7987</v>
      </c>
      <c r="H18" s="82">
        <v>0.1</v>
      </c>
      <c r="I18" s="15">
        <f t="shared" si="0"/>
        <v>233.1</v>
      </c>
      <c r="J18" s="82">
        <v>982.2250340000003</v>
      </c>
      <c r="K18" s="30">
        <f>(I18-J18)/J18*100</f>
        <v>-76.26816748390878</v>
      </c>
      <c r="L18" s="82">
        <v>1813</v>
      </c>
      <c r="M18" s="82">
        <v>1148</v>
      </c>
      <c r="N18" s="82">
        <v>151</v>
      </c>
      <c r="O18" s="82">
        <v>0</v>
      </c>
      <c r="P18" s="82">
        <v>680.42976</v>
      </c>
      <c r="Q18" s="82">
        <v>1866.5013990000002</v>
      </c>
      <c r="R18" s="30">
        <f t="shared" si="1"/>
        <v>-63.54517814106391</v>
      </c>
      <c r="S18" s="45">
        <f>I18/I601*100</f>
        <v>0.9942901530251014</v>
      </c>
    </row>
    <row r="19" spans="1:19" ht="13.5">
      <c r="A19" s="289"/>
      <c r="B19" s="273"/>
      <c r="C19" s="7" t="s">
        <v>54</v>
      </c>
      <c r="D19" s="115">
        <v>0</v>
      </c>
      <c r="E19" s="82">
        <v>0</v>
      </c>
      <c r="F19" s="82">
        <v>0</v>
      </c>
      <c r="G19" s="82">
        <v>0</v>
      </c>
      <c r="H19" s="82">
        <v>0</v>
      </c>
      <c r="I19" s="15">
        <f t="shared" si="0"/>
        <v>0</v>
      </c>
      <c r="J19" s="82">
        <v>0</v>
      </c>
      <c r="K19" s="30"/>
      <c r="L19" s="82">
        <v>0</v>
      </c>
      <c r="M19" s="82">
        <v>0</v>
      </c>
      <c r="N19" s="82">
        <v>0</v>
      </c>
      <c r="O19" s="82">
        <v>0</v>
      </c>
      <c r="P19" s="82"/>
      <c r="Q19" s="82"/>
      <c r="R19" s="30"/>
      <c r="S19" s="45"/>
    </row>
    <row r="20" spans="1:19" ht="13.5">
      <c r="A20" s="289"/>
      <c r="B20" s="13"/>
      <c r="C20" s="7" t="s">
        <v>55</v>
      </c>
      <c r="D20" s="115">
        <v>0</v>
      </c>
      <c r="E20" s="82">
        <v>0</v>
      </c>
      <c r="F20" s="82">
        <v>0</v>
      </c>
      <c r="G20" s="82">
        <v>0</v>
      </c>
      <c r="H20" s="82">
        <v>0</v>
      </c>
      <c r="I20" s="15">
        <f t="shared" si="0"/>
        <v>0</v>
      </c>
      <c r="J20" s="82">
        <v>0</v>
      </c>
      <c r="K20" s="30"/>
      <c r="L20" s="82">
        <v>0</v>
      </c>
      <c r="M20" s="82">
        <v>0</v>
      </c>
      <c r="N20" s="82">
        <v>0</v>
      </c>
      <c r="O20" s="82">
        <v>0</v>
      </c>
      <c r="P20" s="82"/>
      <c r="Q20" s="82"/>
      <c r="R20" s="30"/>
      <c r="S20" s="45"/>
    </row>
    <row r="21" spans="1:19" ht="13.5" customHeight="1">
      <c r="A21" s="289"/>
      <c r="B21" s="273" t="s">
        <v>63</v>
      </c>
      <c r="C21" s="14" t="s">
        <v>57</v>
      </c>
      <c r="D21" s="115">
        <v>0</v>
      </c>
      <c r="E21" s="82">
        <v>0</v>
      </c>
      <c r="F21" s="82">
        <v>0</v>
      </c>
      <c r="G21" s="82">
        <v>0</v>
      </c>
      <c r="H21" s="82">
        <v>0</v>
      </c>
      <c r="I21" s="15">
        <f t="shared" si="0"/>
        <v>0</v>
      </c>
      <c r="J21" s="82">
        <v>0</v>
      </c>
      <c r="K21" s="30"/>
      <c r="L21" s="82">
        <v>0</v>
      </c>
      <c r="M21" s="82">
        <v>0</v>
      </c>
      <c r="N21" s="82">
        <v>0</v>
      </c>
      <c r="O21" s="82">
        <v>0</v>
      </c>
      <c r="P21" s="82"/>
      <c r="Q21" s="82"/>
      <c r="R21" s="30"/>
      <c r="S21" s="45"/>
    </row>
    <row r="22" spans="1:19" ht="15" customHeight="1">
      <c r="A22" s="289"/>
      <c r="B22" s="273"/>
      <c r="C22" s="14" t="s">
        <v>58</v>
      </c>
      <c r="D22" s="115">
        <v>0</v>
      </c>
      <c r="E22" s="82">
        <v>0</v>
      </c>
      <c r="F22" s="82">
        <v>0</v>
      </c>
      <c r="G22" s="82">
        <v>0</v>
      </c>
      <c r="H22" s="82">
        <v>0.035321</v>
      </c>
      <c r="I22" s="15">
        <f t="shared" si="0"/>
        <v>0.035321</v>
      </c>
      <c r="J22" s="82">
        <v>-0.0999</v>
      </c>
      <c r="K22" s="30"/>
      <c r="L22" s="16">
        <v>0</v>
      </c>
      <c r="M22" s="16">
        <v>0</v>
      </c>
      <c r="N22" s="16">
        <v>0</v>
      </c>
      <c r="O22" s="16">
        <v>0</v>
      </c>
      <c r="P22" s="16"/>
      <c r="Q22" s="16"/>
      <c r="R22" s="30"/>
      <c r="S22" s="45"/>
    </row>
    <row r="23" spans="1:19" ht="13.5">
      <c r="A23" s="289"/>
      <c r="B23" s="275"/>
      <c r="C23" s="14" t="s">
        <v>59</v>
      </c>
      <c r="D23" s="15">
        <v>5.4999</v>
      </c>
      <c r="E23" s="15">
        <v>282.5488</v>
      </c>
      <c r="F23" s="15">
        <v>5.4999</v>
      </c>
      <c r="G23" s="15">
        <v>282.3475</v>
      </c>
      <c r="H23" s="15">
        <v>616.5656419999999</v>
      </c>
      <c r="I23" s="15">
        <f>E23+H23</f>
        <v>899.1144419999999</v>
      </c>
      <c r="J23" s="15">
        <v>982.1251340000003</v>
      </c>
      <c r="K23" s="30">
        <f>(I23-J23)/J23*100</f>
        <v>-8.452150253187632</v>
      </c>
      <c r="L23" s="15">
        <v>1925.265631724863</v>
      </c>
      <c r="M23" s="15">
        <v>2250.768798805425</v>
      </c>
      <c r="N23" s="15">
        <v>253</v>
      </c>
      <c r="O23" s="15">
        <v>39.90584999999999</v>
      </c>
      <c r="P23" s="15">
        <v>820.2608409999999</v>
      </c>
      <c r="Q23" s="15">
        <v>1866.5013990000002</v>
      </c>
      <c r="R23" s="30">
        <f>(P23-Q23)/Q23*100</f>
        <v>-56.05356409379259</v>
      </c>
      <c r="S23" s="45">
        <f>I23/I606*100</f>
        <v>1.6150277977134506</v>
      </c>
    </row>
    <row r="24" spans="1:19" ht="14.25" thickBot="1">
      <c r="A24" s="305"/>
      <c r="B24" s="288" t="s">
        <v>64</v>
      </c>
      <c r="C24" s="288"/>
      <c r="D24" s="20">
        <f aca="true" t="shared" si="2" ref="D24:J24">D12+D16+D23</f>
        <v>262.0054780000002</v>
      </c>
      <c r="E24" s="20">
        <f t="shared" si="2"/>
        <v>9566.199632000002</v>
      </c>
      <c r="F24" s="20">
        <f t="shared" si="2"/>
        <v>165.39139800000018</v>
      </c>
      <c r="G24" s="20">
        <f t="shared" si="2"/>
        <v>9046.877202</v>
      </c>
      <c r="H24" s="20">
        <f t="shared" si="2"/>
        <v>31630.075166000002</v>
      </c>
      <c r="I24" s="20">
        <f t="shared" si="2"/>
        <v>41196.274798</v>
      </c>
      <c r="J24" s="20">
        <f t="shared" si="2"/>
        <v>39953.14</v>
      </c>
      <c r="K24" s="32">
        <f>(I24-J24)/J24*100</f>
        <v>3.111482096275785</v>
      </c>
      <c r="L24" s="20">
        <f aca="true" t="shared" si="3" ref="L24:Q24">L12+L16+L23</f>
        <v>31344.109006484854</v>
      </c>
      <c r="M24" s="20">
        <f t="shared" si="3"/>
        <v>123585.12130500001</v>
      </c>
      <c r="N24" s="20">
        <f t="shared" si="3"/>
        <v>4905</v>
      </c>
      <c r="O24" s="20">
        <f t="shared" si="3"/>
        <v>1002.6851949999995</v>
      </c>
      <c r="P24" s="20">
        <f t="shared" si="3"/>
        <v>6730.6034389999995</v>
      </c>
      <c r="Q24" s="20">
        <f t="shared" si="3"/>
        <v>7104.907521000001</v>
      </c>
      <c r="R24" s="32">
        <f>(P24-Q24)/Q24*100</f>
        <v>-5.2682470657594</v>
      </c>
      <c r="S24" s="46">
        <f>I24/I607*100</f>
        <v>20.99308271538178</v>
      </c>
    </row>
    <row r="25" spans="1:19" ht="14.25" thickTop="1">
      <c r="A25" s="244"/>
      <c r="B25" s="273" t="s">
        <v>51</v>
      </c>
      <c r="C25" s="11" t="s">
        <v>52</v>
      </c>
      <c r="D25" s="21">
        <v>91</v>
      </c>
      <c r="E25" s="21">
        <v>1835</v>
      </c>
      <c r="F25" s="21">
        <v>89</v>
      </c>
      <c r="G25" s="21">
        <v>1190</v>
      </c>
      <c r="H25" s="21">
        <v>5862</v>
      </c>
      <c r="I25" s="33">
        <f aca="true" t="shared" si="4" ref="I25:I41">E25+H25</f>
        <v>7697</v>
      </c>
      <c r="J25" s="308">
        <v>7076</v>
      </c>
      <c r="K25" s="35">
        <f>(I25-J25)/J25*100</f>
        <v>8.776144714527982</v>
      </c>
      <c r="L25" s="21">
        <v>2375</v>
      </c>
      <c r="M25" s="21">
        <v>388460</v>
      </c>
      <c r="N25" s="21">
        <v>7481</v>
      </c>
      <c r="O25" s="21">
        <v>275</v>
      </c>
      <c r="P25" s="21">
        <v>1366</v>
      </c>
      <c r="Q25" s="21">
        <v>1583</v>
      </c>
      <c r="R25" s="35">
        <f>(P25-Q25)/Q25*100</f>
        <v>-13.708149084017688</v>
      </c>
      <c r="S25" s="47">
        <f>I25/I589*100</f>
        <v>7.13829786832749</v>
      </c>
    </row>
    <row r="26" spans="1:19" ht="13.5">
      <c r="A26" s="289" t="s">
        <v>65</v>
      </c>
      <c r="B26" s="273"/>
      <c r="C26" s="7" t="s">
        <v>53</v>
      </c>
      <c r="D26" s="21">
        <v>3</v>
      </c>
      <c r="E26" s="21">
        <v>46</v>
      </c>
      <c r="F26" s="21">
        <v>3</v>
      </c>
      <c r="G26" s="21">
        <v>46</v>
      </c>
      <c r="H26" s="21">
        <v>3452</v>
      </c>
      <c r="I26" s="33">
        <f t="shared" si="4"/>
        <v>3498</v>
      </c>
      <c r="J26" s="308">
        <v>4019</v>
      </c>
      <c r="K26" s="30">
        <f>(I26-J26)/J26*100</f>
        <v>-12.963423737248073</v>
      </c>
      <c r="L26" s="21">
        <v>70</v>
      </c>
      <c r="M26" s="21">
        <v>279</v>
      </c>
      <c r="N26" s="21">
        <v>6125</v>
      </c>
      <c r="O26" s="21">
        <v>133</v>
      </c>
      <c r="P26" s="21">
        <v>865</v>
      </c>
      <c r="Q26" s="21">
        <v>1115</v>
      </c>
      <c r="R26" s="30">
        <f>(P26-Q26)/Q26*100</f>
        <v>-22.421524663677133</v>
      </c>
      <c r="S26" s="47">
        <f>I26/I590*100</f>
        <v>9.002160330329497</v>
      </c>
    </row>
    <row r="27" spans="1:19" ht="13.5">
      <c r="A27" s="289"/>
      <c r="B27" s="273"/>
      <c r="C27" s="7" t="s">
        <v>54</v>
      </c>
      <c r="D27" s="15"/>
      <c r="E27" s="24"/>
      <c r="F27" s="24"/>
      <c r="G27" s="21"/>
      <c r="H27" s="21"/>
      <c r="I27" s="33">
        <f t="shared" si="4"/>
        <v>0</v>
      </c>
      <c r="J27" s="308"/>
      <c r="K27" s="30"/>
      <c r="L27" s="21"/>
      <c r="M27" s="21"/>
      <c r="N27" s="21"/>
      <c r="O27" s="21"/>
      <c r="P27" s="21"/>
      <c r="Q27" s="21"/>
      <c r="R27" s="30"/>
      <c r="S27" s="47"/>
    </row>
    <row r="28" spans="1:19" ht="13.5">
      <c r="A28" s="289"/>
      <c r="B28" s="13"/>
      <c r="C28" s="13" t="s">
        <v>55</v>
      </c>
      <c r="D28" s="21">
        <v>2</v>
      </c>
      <c r="E28" s="21">
        <v>645</v>
      </c>
      <c r="F28" s="21"/>
      <c r="G28" s="21"/>
      <c r="H28" s="21">
        <v>444</v>
      </c>
      <c r="I28" s="33">
        <f t="shared" si="4"/>
        <v>1089</v>
      </c>
      <c r="J28" s="308">
        <v>832</v>
      </c>
      <c r="K28" s="30">
        <f aca="true" t="shared" si="5" ref="K28:K35">(I28-J28)/J28*100</f>
        <v>30.889423076923077</v>
      </c>
      <c r="L28" s="21">
        <v>24</v>
      </c>
      <c r="M28" s="21"/>
      <c r="N28" s="21"/>
      <c r="O28" s="21"/>
      <c r="P28" s="21">
        <v>12</v>
      </c>
      <c r="Q28" s="21">
        <v>1</v>
      </c>
      <c r="R28" s="30">
        <f>(P28-Q28)/Q28*100</f>
        <v>1100</v>
      </c>
      <c r="S28" s="47">
        <f aca="true" t="shared" si="6" ref="S28:S35">I28/I592*100</f>
        <v>27.014048370086414</v>
      </c>
    </row>
    <row r="29" spans="1:19" ht="13.5">
      <c r="A29" s="289"/>
      <c r="B29" s="273" t="s">
        <v>56</v>
      </c>
      <c r="C29" s="7" t="s">
        <v>57</v>
      </c>
      <c r="D29" s="21">
        <v>1</v>
      </c>
      <c r="E29" s="21">
        <v>4</v>
      </c>
      <c r="F29" s="21"/>
      <c r="G29" s="21"/>
      <c r="H29" s="21"/>
      <c r="I29" s="33">
        <f t="shared" si="4"/>
        <v>4</v>
      </c>
      <c r="J29" s="308">
        <v>6</v>
      </c>
      <c r="K29" s="30">
        <f t="shared" si="5"/>
        <v>-33.33333333333333</v>
      </c>
      <c r="L29" s="21">
        <v>10248</v>
      </c>
      <c r="M29" s="21">
        <v>239059</v>
      </c>
      <c r="N29" s="21">
        <v>1</v>
      </c>
      <c r="O29" s="21"/>
      <c r="P29" s="21"/>
      <c r="Q29" s="21"/>
      <c r="R29" s="30" t="e">
        <f>(P29-Q29)/Q29*100</f>
        <v>#DIV/0!</v>
      </c>
      <c r="S29" s="47">
        <f t="shared" si="6"/>
        <v>0.7866881183667306</v>
      </c>
    </row>
    <row r="30" spans="1:19" ht="13.5">
      <c r="A30" s="289"/>
      <c r="B30" s="273"/>
      <c r="C30" s="7" t="s">
        <v>58</v>
      </c>
      <c r="D30" s="21">
        <v>7</v>
      </c>
      <c r="E30" s="21">
        <v>45</v>
      </c>
      <c r="F30" s="21"/>
      <c r="G30" s="21"/>
      <c r="H30" s="21"/>
      <c r="I30" s="33">
        <f t="shared" si="4"/>
        <v>45</v>
      </c>
      <c r="J30" s="308">
        <v>75</v>
      </c>
      <c r="K30" s="30">
        <f t="shared" si="5"/>
        <v>-40</v>
      </c>
      <c r="L30" s="21">
        <v>143</v>
      </c>
      <c r="M30" s="21">
        <v>35436</v>
      </c>
      <c r="N30" s="21">
        <v>33</v>
      </c>
      <c r="O30" s="21">
        <v>6</v>
      </c>
      <c r="P30" s="21">
        <v>19</v>
      </c>
      <c r="Q30" s="21">
        <v>12</v>
      </c>
      <c r="R30" s="30">
        <f>(P30-Q30)/Q30*100</f>
        <v>58.333333333333336</v>
      </c>
      <c r="S30" s="47">
        <f t="shared" si="6"/>
        <v>0.2218366282707683</v>
      </c>
    </row>
    <row r="31" spans="1:19" ht="13.5">
      <c r="A31" s="244"/>
      <c r="B31" s="275"/>
      <c r="C31" s="14" t="s">
        <v>59</v>
      </c>
      <c r="D31" s="15">
        <v>99</v>
      </c>
      <c r="E31" s="15">
        <v>1884</v>
      </c>
      <c r="F31" s="15">
        <v>89</v>
      </c>
      <c r="G31" s="15">
        <v>1190</v>
      </c>
      <c r="H31" s="15">
        <v>5862</v>
      </c>
      <c r="I31" s="33">
        <f t="shared" si="4"/>
        <v>7746</v>
      </c>
      <c r="J31" s="15">
        <v>7157</v>
      </c>
      <c r="K31" s="30">
        <f t="shared" si="5"/>
        <v>8.229705183736202</v>
      </c>
      <c r="L31" s="15">
        <v>12766</v>
      </c>
      <c r="M31" s="15">
        <v>662955</v>
      </c>
      <c r="N31" s="15">
        <v>7515</v>
      </c>
      <c r="O31" s="15">
        <v>281</v>
      </c>
      <c r="P31" s="15">
        <v>1385</v>
      </c>
      <c r="Q31" s="15">
        <v>1595</v>
      </c>
      <c r="R31" s="30">
        <f>(P31-Q31)/Q31*100</f>
        <v>-13.166144200626958</v>
      </c>
      <c r="S31" s="47">
        <f t="shared" si="6"/>
        <v>6.0223690739594895</v>
      </c>
    </row>
    <row r="32" spans="1:19" ht="13.5">
      <c r="A32" s="289" t="s">
        <v>66</v>
      </c>
      <c r="B32" s="274" t="s">
        <v>60</v>
      </c>
      <c r="C32" s="14" t="s">
        <v>52</v>
      </c>
      <c r="D32" s="22">
        <v>2</v>
      </c>
      <c r="E32" s="23">
        <v>15</v>
      </c>
      <c r="F32" s="23"/>
      <c r="G32" s="21"/>
      <c r="H32" s="23"/>
      <c r="I32" s="33">
        <f t="shared" si="4"/>
        <v>15</v>
      </c>
      <c r="J32" s="309">
        <v>19</v>
      </c>
      <c r="K32" s="30">
        <f t="shared" si="5"/>
        <v>-21.052631578947366</v>
      </c>
      <c r="L32" s="21"/>
      <c r="M32" s="21"/>
      <c r="N32" s="21">
        <v>912</v>
      </c>
      <c r="O32" s="21">
        <v>4</v>
      </c>
      <c r="P32" s="21">
        <v>29</v>
      </c>
      <c r="Q32" s="21">
        <v>37</v>
      </c>
      <c r="R32" s="30">
        <f>(P32-Q32)/Q32*100</f>
        <v>-21.62162162162162</v>
      </c>
      <c r="S32" s="47">
        <f t="shared" si="6"/>
        <v>2.270881070502057</v>
      </c>
    </row>
    <row r="33" spans="1:19" ht="13.5">
      <c r="A33" s="289"/>
      <c r="B33" s="273"/>
      <c r="C33" s="14" t="s">
        <v>57</v>
      </c>
      <c r="D33" s="22"/>
      <c r="E33" s="23"/>
      <c r="F33" s="23"/>
      <c r="G33" s="21"/>
      <c r="H33" s="23"/>
      <c r="I33" s="33">
        <f t="shared" si="4"/>
        <v>0</v>
      </c>
      <c r="J33" s="309"/>
      <c r="K33" s="30" t="e">
        <f t="shared" si="5"/>
        <v>#DIV/0!</v>
      </c>
      <c r="L33" s="21"/>
      <c r="M33" s="21"/>
      <c r="N33" s="21"/>
      <c r="O33" s="21"/>
      <c r="P33" s="21"/>
      <c r="Q33" s="21"/>
      <c r="R33" s="30"/>
      <c r="S33" s="47">
        <f t="shared" si="6"/>
        <v>0</v>
      </c>
    </row>
    <row r="34" spans="1:19" ht="13.5">
      <c r="A34" s="289"/>
      <c r="B34" s="273" t="s">
        <v>56</v>
      </c>
      <c r="C34" s="14" t="s">
        <v>58</v>
      </c>
      <c r="D34" s="22"/>
      <c r="E34" s="23"/>
      <c r="F34" s="23"/>
      <c r="G34" s="21"/>
      <c r="H34" s="23"/>
      <c r="I34" s="33">
        <f t="shared" si="4"/>
        <v>0</v>
      </c>
      <c r="J34" s="309"/>
      <c r="K34" s="30" t="e">
        <f t="shared" si="5"/>
        <v>#DIV/0!</v>
      </c>
      <c r="L34" s="21"/>
      <c r="M34" s="21"/>
      <c r="N34" s="21"/>
      <c r="O34" s="21"/>
      <c r="P34" s="21"/>
      <c r="Q34" s="21">
        <v>20</v>
      </c>
      <c r="R34" s="30"/>
      <c r="S34" s="47">
        <f t="shared" si="6"/>
        <v>0</v>
      </c>
    </row>
    <row r="35" spans="1:19" ht="13.5">
      <c r="A35" s="289"/>
      <c r="B35" s="273"/>
      <c r="C35" s="14" t="s">
        <v>59</v>
      </c>
      <c r="D35" s="15">
        <v>2</v>
      </c>
      <c r="E35" s="15">
        <v>15</v>
      </c>
      <c r="F35" s="15"/>
      <c r="G35" s="15"/>
      <c r="H35" s="15"/>
      <c r="I35" s="33">
        <f t="shared" si="4"/>
        <v>15</v>
      </c>
      <c r="J35" s="15">
        <v>19</v>
      </c>
      <c r="K35" s="30">
        <f t="shared" si="5"/>
        <v>-21.052631578947366</v>
      </c>
      <c r="L35" s="15">
        <v>0</v>
      </c>
      <c r="M35" s="15">
        <v>0</v>
      </c>
      <c r="N35" s="15">
        <v>912</v>
      </c>
      <c r="O35" s="15">
        <v>4</v>
      </c>
      <c r="P35" s="15">
        <v>29</v>
      </c>
      <c r="Q35" s="15">
        <v>57</v>
      </c>
      <c r="R35" s="30">
        <f>(P35-Q35)/Q35*100</f>
        <v>-49.122807017543856</v>
      </c>
      <c r="S35" s="47">
        <f t="shared" si="6"/>
        <v>0.12557414397936292</v>
      </c>
    </row>
    <row r="36" spans="1:19" ht="13.5">
      <c r="A36" s="289"/>
      <c r="B36" s="274" t="s">
        <v>62</v>
      </c>
      <c r="C36" s="14" t="s">
        <v>52</v>
      </c>
      <c r="D36" s="15"/>
      <c r="E36" s="24"/>
      <c r="F36" s="24"/>
      <c r="G36" s="24"/>
      <c r="H36" s="24"/>
      <c r="I36" s="33">
        <f t="shared" si="4"/>
        <v>0</v>
      </c>
      <c r="J36" s="37"/>
      <c r="K36" s="30"/>
      <c r="L36" s="24"/>
      <c r="M36" s="24"/>
      <c r="N36" s="24"/>
      <c r="O36" s="24"/>
      <c r="P36" s="24"/>
      <c r="Q36" s="24"/>
      <c r="R36" s="30"/>
      <c r="S36" s="47"/>
    </row>
    <row r="37" spans="1:19" ht="13.5">
      <c r="A37" s="289" t="s">
        <v>67</v>
      </c>
      <c r="B37" s="273"/>
      <c r="C37" s="14" t="s">
        <v>53</v>
      </c>
      <c r="D37" s="15"/>
      <c r="E37" s="24"/>
      <c r="F37" s="24"/>
      <c r="G37" s="24"/>
      <c r="H37" s="24"/>
      <c r="I37" s="33">
        <f t="shared" si="4"/>
        <v>0</v>
      </c>
      <c r="J37" s="37"/>
      <c r="K37" s="30"/>
      <c r="L37" s="24"/>
      <c r="M37" s="24"/>
      <c r="N37" s="24"/>
      <c r="O37" s="24"/>
      <c r="P37" s="24"/>
      <c r="Q37" s="24"/>
      <c r="R37" s="30"/>
      <c r="S37" s="47"/>
    </row>
    <row r="38" spans="1:19" ht="13.5">
      <c r="A38" s="289"/>
      <c r="B38" s="273"/>
      <c r="C38" s="7" t="s">
        <v>54</v>
      </c>
      <c r="D38" s="15"/>
      <c r="E38" s="24"/>
      <c r="F38" s="24"/>
      <c r="G38" s="24"/>
      <c r="H38" s="24"/>
      <c r="I38" s="33">
        <f t="shared" si="4"/>
        <v>0</v>
      </c>
      <c r="J38" s="37"/>
      <c r="K38" s="30"/>
      <c r="L38" s="24"/>
      <c r="M38" s="24"/>
      <c r="N38" s="24"/>
      <c r="O38" s="24"/>
      <c r="P38" s="24"/>
      <c r="Q38" s="48"/>
      <c r="R38" s="30"/>
      <c r="S38" s="47"/>
    </row>
    <row r="39" spans="1:19" ht="13.5">
      <c r="A39" s="289"/>
      <c r="B39" s="13"/>
      <c r="C39" s="7" t="s">
        <v>55</v>
      </c>
      <c r="D39" s="15"/>
      <c r="E39" s="24"/>
      <c r="F39" s="24"/>
      <c r="G39" s="24"/>
      <c r="H39" s="24"/>
      <c r="I39" s="33">
        <f t="shared" si="4"/>
        <v>0</v>
      </c>
      <c r="J39" s="38"/>
      <c r="K39" s="30"/>
      <c r="L39" s="24"/>
      <c r="M39" s="24"/>
      <c r="N39" s="24"/>
      <c r="O39" s="24"/>
      <c r="P39" s="24"/>
      <c r="Q39" s="24"/>
      <c r="R39" s="30"/>
      <c r="S39" s="47"/>
    </row>
    <row r="40" spans="1:19" ht="13.5">
      <c r="A40" s="289"/>
      <c r="B40" s="273" t="s">
        <v>63</v>
      </c>
      <c r="C40" s="14" t="s">
        <v>57</v>
      </c>
      <c r="D40" s="15"/>
      <c r="E40" s="24"/>
      <c r="F40" s="24"/>
      <c r="G40" s="24"/>
      <c r="H40" s="24"/>
      <c r="I40" s="33">
        <f t="shared" si="4"/>
        <v>0</v>
      </c>
      <c r="J40" s="38"/>
      <c r="K40" s="30"/>
      <c r="L40" s="24"/>
      <c r="M40" s="24"/>
      <c r="N40" s="24"/>
      <c r="O40" s="24"/>
      <c r="P40" s="24"/>
      <c r="Q40" s="24"/>
      <c r="R40" s="30"/>
      <c r="S40" s="47"/>
    </row>
    <row r="41" spans="1:19" ht="13.5">
      <c r="A41" s="289"/>
      <c r="B41" s="273"/>
      <c r="C41" s="14" t="s">
        <v>58</v>
      </c>
      <c r="D41" s="15"/>
      <c r="E41" s="24"/>
      <c r="F41" s="24"/>
      <c r="G41" s="24"/>
      <c r="H41" s="24"/>
      <c r="I41" s="33">
        <f t="shared" si="4"/>
        <v>0</v>
      </c>
      <c r="J41" s="38"/>
      <c r="K41" s="30"/>
      <c r="L41" s="24"/>
      <c r="M41" s="24"/>
      <c r="N41" s="24"/>
      <c r="O41" s="24"/>
      <c r="P41" s="24"/>
      <c r="Q41" s="24"/>
      <c r="R41" s="30"/>
      <c r="S41" s="47"/>
    </row>
    <row r="42" spans="1:19" ht="13.5">
      <c r="A42" s="298"/>
      <c r="B42" s="275"/>
      <c r="C42" s="14" t="s">
        <v>59</v>
      </c>
      <c r="D42" s="15"/>
      <c r="E42" s="15"/>
      <c r="F42" s="15"/>
      <c r="G42" s="15"/>
      <c r="H42" s="15"/>
      <c r="I42" s="15">
        <f>I36+I40+I41</f>
        <v>0</v>
      </c>
      <c r="J42" s="15"/>
      <c r="K42" s="30" t="e">
        <f>(I42-J42)/J42*100</f>
        <v>#DIV/0!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30" t="e">
        <f>(P42-Q42)/Q42*100</f>
        <v>#DIV/0!</v>
      </c>
      <c r="S42" s="47" t="e">
        <f>I42/I625*100</f>
        <v>#DIV/0!</v>
      </c>
    </row>
    <row r="43" spans="1:19" ht="14.25" thickBot="1">
      <c r="A43" s="98"/>
      <c r="B43" s="259" t="s">
        <v>64</v>
      </c>
      <c r="C43" s="259"/>
      <c r="D43" s="99">
        <f aca="true" t="shared" si="7" ref="D43:J43">D31+D35+D42</f>
        <v>101</v>
      </c>
      <c r="E43" s="99">
        <f t="shared" si="7"/>
        <v>1899</v>
      </c>
      <c r="F43" s="99">
        <f t="shared" si="7"/>
        <v>89</v>
      </c>
      <c r="G43" s="99">
        <f t="shared" si="7"/>
        <v>1190</v>
      </c>
      <c r="H43" s="99">
        <f t="shared" si="7"/>
        <v>5862</v>
      </c>
      <c r="I43" s="99">
        <f t="shared" si="7"/>
        <v>7761</v>
      </c>
      <c r="J43" s="99">
        <f t="shared" si="7"/>
        <v>7176</v>
      </c>
      <c r="K43" s="108">
        <f>(I43-J43)/J43*100</f>
        <v>8.152173913043478</v>
      </c>
      <c r="L43" s="99">
        <f aca="true" t="shared" si="8" ref="L43:Q43">L31+L35+L42</f>
        <v>12766</v>
      </c>
      <c r="M43" s="99">
        <f t="shared" si="8"/>
        <v>662955</v>
      </c>
      <c r="N43" s="99">
        <f t="shared" si="8"/>
        <v>8427</v>
      </c>
      <c r="O43" s="99">
        <f t="shared" si="8"/>
        <v>285</v>
      </c>
      <c r="P43" s="99">
        <f t="shared" si="8"/>
        <v>1414</v>
      </c>
      <c r="Q43" s="99">
        <f t="shared" si="8"/>
        <v>1652</v>
      </c>
      <c r="R43" s="108">
        <f>(P43-Q43)/Q43*100</f>
        <v>-14.40677966101695</v>
      </c>
      <c r="S43" s="109">
        <f>I43/I607*100</f>
        <v>3.9549040721028446</v>
      </c>
    </row>
    <row r="44" spans="1:19" ht="13.5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150"/>
      <c r="L44" s="148"/>
      <c r="M44" s="148"/>
      <c r="N44" s="148"/>
      <c r="O44" s="148"/>
      <c r="P44" s="148"/>
      <c r="Q44" s="148"/>
      <c r="R44" s="150"/>
      <c r="S44" s="150"/>
    </row>
    <row r="45" spans="1:19" ht="13.5">
      <c r="A45" s="148"/>
      <c r="B45" s="148"/>
      <c r="C45" s="148"/>
      <c r="D45" s="148"/>
      <c r="E45" s="148"/>
      <c r="F45" s="148"/>
      <c r="G45" s="148"/>
      <c r="H45" s="148"/>
      <c r="I45" s="148"/>
      <c r="J45" s="148"/>
      <c r="K45" s="150"/>
      <c r="L45" s="148"/>
      <c r="M45" s="148"/>
      <c r="N45" s="148"/>
      <c r="O45" s="148"/>
      <c r="P45" s="148"/>
      <c r="Q45" s="148"/>
      <c r="R45" s="150"/>
      <c r="S45" s="150"/>
    </row>
    <row r="46" spans="1:19" ht="13.5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50"/>
      <c r="L46" s="148"/>
      <c r="M46" s="148"/>
      <c r="N46" s="148"/>
      <c r="O46" s="148"/>
      <c r="P46" s="148"/>
      <c r="Q46" s="148"/>
      <c r="R46" s="150"/>
      <c r="S46" s="150"/>
    </row>
    <row r="47" spans="1:19" ht="18.75">
      <c r="A47" s="265" t="str">
        <f>A1</f>
        <v>2021年1-4月丹东市人身保险业务统计表</v>
      </c>
      <c r="B47" s="265"/>
      <c r="C47" s="265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</row>
    <row r="48" spans="1:19" ht="14.25" thickBot="1">
      <c r="A48" s="301" t="str">
        <f>A2</f>
        <v>                                                      （2021年1-4月）                                       单位：万元</v>
      </c>
      <c r="B48" s="301"/>
      <c r="C48" s="301"/>
      <c r="D48" s="301"/>
      <c r="E48" s="301"/>
      <c r="F48" s="301"/>
      <c r="G48" s="301"/>
      <c r="H48" s="301"/>
      <c r="I48" s="301"/>
      <c r="J48" s="301"/>
      <c r="K48" s="301"/>
      <c r="L48" s="301"/>
      <c r="M48" s="301"/>
      <c r="N48" s="301"/>
      <c r="O48" s="301"/>
      <c r="P48" s="301"/>
      <c r="Q48" s="301"/>
      <c r="R48" s="301"/>
      <c r="S48" s="301"/>
    </row>
    <row r="49" spans="1:19" ht="13.5">
      <c r="A49" s="290" t="s">
        <v>27</v>
      </c>
      <c r="B49" s="149"/>
      <c r="C49" s="116" t="s">
        <v>28</v>
      </c>
      <c r="D49" s="260" t="s">
        <v>29</v>
      </c>
      <c r="E49" s="261"/>
      <c r="F49" s="261"/>
      <c r="G49" s="261"/>
      <c r="H49" s="261"/>
      <c r="I49" s="261"/>
      <c r="J49" s="261"/>
      <c r="K49" s="263"/>
      <c r="L49" s="260" t="s">
        <v>30</v>
      </c>
      <c r="M49" s="263"/>
      <c r="N49" s="260" t="s">
        <v>31</v>
      </c>
      <c r="O49" s="261"/>
      <c r="P49" s="261"/>
      <c r="Q49" s="261"/>
      <c r="R49" s="261"/>
      <c r="S49" s="151" t="s">
        <v>32</v>
      </c>
    </row>
    <row r="50" spans="1:19" ht="13.5">
      <c r="A50" s="289"/>
      <c r="B50" s="280" t="s">
        <v>33</v>
      </c>
      <c r="C50" s="273"/>
      <c r="D50" s="258" t="s">
        <v>34</v>
      </c>
      <c r="E50" s="258"/>
      <c r="F50" s="258" t="s">
        <v>35</v>
      </c>
      <c r="G50" s="258"/>
      <c r="H50" s="270" t="s">
        <v>36</v>
      </c>
      <c r="I50" s="8" t="s">
        <v>37</v>
      </c>
      <c r="J50" s="8" t="s">
        <v>38</v>
      </c>
      <c r="K50" s="28" t="s">
        <v>39</v>
      </c>
      <c r="L50" s="262" t="s">
        <v>40</v>
      </c>
      <c r="M50" s="258" t="s">
        <v>117</v>
      </c>
      <c r="N50" s="258" t="s">
        <v>40</v>
      </c>
      <c r="O50" s="258" t="s">
        <v>41</v>
      </c>
      <c r="P50" s="258"/>
      <c r="Q50" s="258"/>
      <c r="R50" s="42" t="s">
        <v>39</v>
      </c>
      <c r="S50" s="43" t="s">
        <v>42</v>
      </c>
    </row>
    <row r="51" spans="1:19" ht="13.5">
      <c r="A51" s="289"/>
      <c r="B51" s="9" t="s">
        <v>43</v>
      </c>
      <c r="C51" s="10" t="s">
        <v>44</v>
      </c>
      <c r="D51" s="10" t="s">
        <v>45</v>
      </c>
      <c r="E51" s="11" t="s">
        <v>46</v>
      </c>
      <c r="F51" s="11" t="s">
        <v>45</v>
      </c>
      <c r="G51" s="11" t="s">
        <v>46</v>
      </c>
      <c r="H51" s="271"/>
      <c r="I51" s="11" t="s">
        <v>46</v>
      </c>
      <c r="J51" s="11" t="s">
        <v>46</v>
      </c>
      <c r="K51" s="29" t="s">
        <v>47</v>
      </c>
      <c r="L51" s="262"/>
      <c r="M51" s="258"/>
      <c r="N51" s="258"/>
      <c r="O51" s="7" t="s">
        <v>45</v>
      </c>
      <c r="P51" s="7" t="s">
        <v>48</v>
      </c>
      <c r="Q51" s="7" t="s">
        <v>49</v>
      </c>
      <c r="R51" s="29" t="s">
        <v>47</v>
      </c>
      <c r="S51" s="44" t="s">
        <v>47</v>
      </c>
    </row>
    <row r="52" spans="1:19" ht="13.5">
      <c r="A52" s="304" t="s">
        <v>66</v>
      </c>
      <c r="B52" s="274" t="s">
        <v>51</v>
      </c>
      <c r="C52" s="7" t="s">
        <v>52</v>
      </c>
      <c r="D52" s="21">
        <v>121.706327</v>
      </c>
      <c r="E52" s="21">
        <v>5050.223108</v>
      </c>
      <c r="F52" s="21">
        <v>121.446909</v>
      </c>
      <c r="G52" s="21">
        <v>5046.648514</v>
      </c>
      <c r="H52" s="21">
        <v>9427.086247</v>
      </c>
      <c r="I52" s="38">
        <f aca="true" t="shared" si="9" ref="I52:I68">E52+H52</f>
        <v>14477.309355</v>
      </c>
      <c r="J52" s="34">
        <v>14189.079437</v>
      </c>
      <c r="K52" s="30">
        <f>(I52-J52)/J52*100</f>
        <v>2.0313503725153543</v>
      </c>
      <c r="L52" s="21">
        <v>3616</v>
      </c>
      <c r="M52" s="21">
        <v>63609</v>
      </c>
      <c r="N52" s="21">
        <v>952</v>
      </c>
      <c r="O52" s="21">
        <v>659.57</v>
      </c>
      <c r="P52" s="21">
        <v>2937.45</v>
      </c>
      <c r="Q52" s="21">
        <v>1002</v>
      </c>
      <c r="R52" s="30">
        <f>(P52-Q52)/Q52*100</f>
        <v>193.15868263473052</v>
      </c>
      <c r="S52" s="45">
        <f>I52/I589*100</f>
        <v>13.426444914630911</v>
      </c>
    </row>
    <row r="53" spans="1:19" ht="13.5">
      <c r="A53" s="289"/>
      <c r="B53" s="273"/>
      <c r="C53" s="7" t="s">
        <v>53</v>
      </c>
      <c r="D53" s="21">
        <v>8.695045</v>
      </c>
      <c r="E53" s="21">
        <v>84.974474</v>
      </c>
      <c r="F53" s="21">
        <v>8.667814</v>
      </c>
      <c r="G53" s="21">
        <v>84.947243</v>
      </c>
      <c r="H53" s="21">
        <v>3550.7852279999997</v>
      </c>
      <c r="I53" s="38">
        <f t="shared" si="9"/>
        <v>3635.759702</v>
      </c>
      <c r="J53" s="34">
        <v>7438.838112</v>
      </c>
      <c r="K53" s="30">
        <f>(I53-J53)/J53*100</f>
        <v>-51.12462931361612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30" t="e">
        <f aca="true" t="shared" si="10" ref="R53:R87">(P53-Q53)/Q53*100</f>
        <v>#DIV/0!</v>
      </c>
      <c r="S53" s="45">
        <f>I53/I590*100</f>
        <v>9.35668718123356</v>
      </c>
    </row>
    <row r="54" spans="1:19" ht="13.5">
      <c r="A54" s="289"/>
      <c r="B54" s="273"/>
      <c r="C54" s="7" t="s">
        <v>54</v>
      </c>
      <c r="D54" s="21">
        <v>0</v>
      </c>
      <c r="E54" s="21">
        <v>0</v>
      </c>
      <c r="F54" s="21">
        <v>0</v>
      </c>
      <c r="G54" s="21">
        <v>0</v>
      </c>
      <c r="H54" s="21">
        <v>6.794019</v>
      </c>
      <c r="I54" s="38">
        <f t="shared" si="9"/>
        <v>6.794019</v>
      </c>
      <c r="J54" s="34">
        <v>42.391325</v>
      </c>
      <c r="K54" s="30">
        <f>(I54-J54)/J54*100</f>
        <v>-83.9730911925966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30" t="e">
        <f t="shared" si="10"/>
        <v>#DIV/0!</v>
      </c>
      <c r="S54" s="45">
        <f>I54/I591*100</f>
        <v>0.969865661533482</v>
      </c>
    </row>
    <row r="55" spans="1:19" ht="13.5">
      <c r="A55" s="289"/>
      <c r="B55" s="13"/>
      <c r="C55" s="13" t="s">
        <v>55</v>
      </c>
      <c r="D55" s="21">
        <v>0.235005</v>
      </c>
      <c r="E55" s="21">
        <v>4.562321</v>
      </c>
      <c r="F55" s="21">
        <v>0.002818</v>
      </c>
      <c r="G55" s="21">
        <v>1.014958</v>
      </c>
      <c r="H55" s="21">
        <v>330.052945</v>
      </c>
      <c r="I55" s="38">
        <f t="shared" si="9"/>
        <v>334.615266</v>
      </c>
      <c r="J55" s="34">
        <v>3570.85</v>
      </c>
      <c r="K55" s="30">
        <f>(I55-J55)/J55*100</f>
        <v>-90.62925449122757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30" t="e">
        <f t="shared" si="10"/>
        <v>#DIV/0!</v>
      </c>
      <c r="S55" s="45">
        <f>I55/I592*100</f>
        <v>8.300562884383226</v>
      </c>
    </row>
    <row r="56" spans="1:19" ht="13.5">
      <c r="A56" s="289"/>
      <c r="B56" s="273" t="s">
        <v>56</v>
      </c>
      <c r="C56" s="7" t="s">
        <v>57</v>
      </c>
      <c r="D56" s="21">
        <v>19.259885</v>
      </c>
      <c r="E56" s="21">
        <v>84.89854500000001</v>
      </c>
      <c r="F56" s="21">
        <v>0.932566</v>
      </c>
      <c r="G56" s="21">
        <v>6.193638</v>
      </c>
      <c r="H56" s="21">
        <v>177.834785</v>
      </c>
      <c r="I56" s="38">
        <f t="shared" si="9"/>
        <v>262.73333</v>
      </c>
      <c r="J56" s="34">
        <v>0</v>
      </c>
      <c r="K56" s="30" t="e">
        <f>(I56-J56)/J56*100</f>
        <v>#DIV/0!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30" t="e">
        <f t="shared" si="10"/>
        <v>#DIV/0!</v>
      </c>
      <c r="S56" s="45">
        <f>I56/I593*100</f>
        <v>51.67229725248133</v>
      </c>
    </row>
    <row r="57" spans="1:19" ht="13.5">
      <c r="A57" s="289"/>
      <c r="B57" s="273"/>
      <c r="C57" s="7" t="s">
        <v>58</v>
      </c>
      <c r="D57" s="40">
        <v>229.416844</v>
      </c>
      <c r="E57" s="40">
        <v>1077.719457</v>
      </c>
      <c r="F57" s="40">
        <v>229.415758</v>
      </c>
      <c r="G57" s="40">
        <v>1077.716035</v>
      </c>
      <c r="H57" s="40">
        <v>2321.78644</v>
      </c>
      <c r="I57" s="38">
        <f t="shared" si="9"/>
        <v>3399.505897</v>
      </c>
      <c r="J57" s="38">
        <v>0</v>
      </c>
      <c r="K57" s="30"/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30" t="e">
        <f t="shared" si="10"/>
        <v>#DIV/0!</v>
      </c>
      <c r="S57" s="45"/>
    </row>
    <row r="58" spans="1:19" ht="13.5">
      <c r="A58" s="289"/>
      <c r="B58" s="273"/>
      <c r="C58" s="14" t="s">
        <v>59</v>
      </c>
      <c r="D58" s="15">
        <v>370.383056</v>
      </c>
      <c r="E58" s="15">
        <v>6212.84111</v>
      </c>
      <c r="F58" s="15">
        <v>351.795233</v>
      </c>
      <c r="G58" s="15">
        <v>6130.5581870000005</v>
      </c>
      <c r="H58" s="15">
        <v>11926.707471999998</v>
      </c>
      <c r="I58" s="38">
        <f t="shared" si="9"/>
        <v>18139.548582</v>
      </c>
      <c r="J58" s="15">
        <v>14189.079437</v>
      </c>
      <c r="K58" s="30">
        <f>(I58-J58)/J58*100</f>
        <v>27.84161694590701</v>
      </c>
      <c r="L58" s="15">
        <v>3616</v>
      </c>
      <c r="M58" s="15">
        <v>63609</v>
      </c>
      <c r="N58" s="15">
        <v>952</v>
      </c>
      <c r="O58" s="15">
        <v>659.57</v>
      </c>
      <c r="P58" s="15">
        <v>2937.45</v>
      </c>
      <c r="Q58" s="15">
        <v>1002</v>
      </c>
      <c r="R58" s="30">
        <f t="shared" si="10"/>
        <v>193.15868263473052</v>
      </c>
      <c r="S58" s="45">
        <f>I58/I595*100</f>
        <v>14.103157293547962</v>
      </c>
    </row>
    <row r="59" spans="1:19" ht="13.5">
      <c r="A59" s="279"/>
      <c r="B59" s="270" t="s">
        <v>60</v>
      </c>
      <c r="C59" s="14" t="s">
        <v>52</v>
      </c>
      <c r="D59" s="15"/>
      <c r="E59" s="24"/>
      <c r="F59" s="24"/>
      <c r="G59" s="24"/>
      <c r="H59" s="24"/>
      <c r="I59" s="38">
        <f t="shared" si="9"/>
        <v>0</v>
      </c>
      <c r="J59" s="38"/>
      <c r="K59" s="30"/>
      <c r="L59" s="24"/>
      <c r="M59" s="24"/>
      <c r="N59" s="24"/>
      <c r="O59" s="24"/>
      <c r="P59" s="24"/>
      <c r="Q59" s="24"/>
      <c r="R59" s="30" t="e">
        <f t="shared" si="10"/>
        <v>#DIV/0!</v>
      </c>
      <c r="S59" s="45"/>
    </row>
    <row r="60" spans="1:19" ht="13.5">
      <c r="A60" s="279"/>
      <c r="B60" s="282"/>
      <c r="C60" s="12" t="s">
        <v>57</v>
      </c>
      <c r="D60" s="15"/>
      <c r="E60" s="24"/>
      <c r="F60" s="24"/>
      <c r="G60" s="24"/>
      <c r="H60" s="24"/>
      <c r="I60" s="38">
        <f t="shared" si="9"/>
        <v>0</v>
      </c>
      <c r="J60" s="38"/>
      <c r="K60" s="73"/>
      <c r="L60" s="24"/>
      <c r="M60" s="24"/>
      <c r="N60" s="24"/>
      <c r="O60" s="24"/>
      <c r="P60" s="24"/>
      <c r="Q60" s="24"/>
      <c r="R60" s="30" t="e">
        <f t="shared" si="10"/>
        <v>#DIV/0!</v>
      </c>
      <c r="S60" s="45"/>
    </row>
    <row r="61" spans="1:19" ht="13.5">
      <c r="A61" s="25"/>
      <c r="B61" s="282" t="s">
        <v>56</v>
      </c>
      <c r="C61" s="14" t="s">
        <v>58</v>
      </c>
      <c r="D61" s="15"/>
      <c r="E61" s="24"/>
      <c r="F61" s="24"/>
      <c r="G61" s="24"/>
      <c r="H61" s="24"/>
      <c r="I61" s="38">
        <f t="shared" si="9"/>
        <v>0</v>
      </c>
      <c r="J61" s="38"/>
      <c r="K61" s="30"/>
      <c r="L61" s="24"/>
      <c r="M61" s="24"/>
      <c r="N61" s="24"/>
      <c r="O61" s="24"/>
      <c r="P61" s="24"/>
      <c r="Q61" s="24"/>
      <c r="R61" s="30" t="e">
        <f t="shared" si="10"/>
        <v>#DIV/0!</v>
      </c>
      <c r="S61" s="45"/>
    </row>
    <row r="62" spans="1:19" ht="13.5">
      <c r="A62" s="279" t="s">
        <v>68</v>
      </c>
      <c r="B62" s="271"/>
      <c r="C62" s="14" t="s">
        <v>59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38">
        <f t="shared" si="9"/>
        <v>0</v>
      </c>
      <c r="J62" s="15">
        <v>0</v>
      </c>
      <c r="K62" s="30"/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30" t="e">
        <f t="shared" si="10"/>
        <v>#DIV/0!</v>
      </c>
      <c r="S62" s="45"/>
    </row>
    <row r="63" spans="1:19" ht="13.5">
      <c r="A63" s="289"/>
      <c r="B63" s="273" t="s">
        <v>62</v>
      </c>
      <c r="C63" s="14" t="s">
        <v>52</v>
      </c>
      <c r="D63" s="21">
        <v>-2.0339029999999996</v>
      </c>
      <c r="E63" s="36">
        <v>835.0705079999999</v>
      </c>
      <c r="F63" s="21">
        <v>-2.5504</v>
      </c>
      <c r="G63" s="36">
        <v>832.85507</v>
      </c>
      <c r="H63" s="21">
        <v>2276.652966</v>
      </c>
      <c r="I63" s="38">
        <f t="shared" si="9"/>
        <v>3111.723474</v>
      </c>
      <c r="J63" s="34">
        <v>1572</v>
      </c>
      <c r="K63" s="30">
        <f>(I63-J63)/J63*100</f>
        <v>97.94678587786258</v>
      </c>
      <c r="L63" s="21">
        <v>4</v>
      </c>
      <c r="M63" s="36">
        <v>5.7</v>
      </c>
      <c r="N63" s="40"/>
      <c r="O63" s="40"/>
      <c r="P63" s="40"/>
      <c r="Q63" s="40"/>
      <c r="R63" s="30" t="e">
        <f t="shared" si="10"/>
        <v>#DIV/0!</v>
      </c>
      <c r="S63" s="45">
        <f>I63/I600*100</f>
        <v>5.619138697123029</v>
      </c>
    </row>
    <row r="64" spans="1:19" ht="13.5">
      <c r="A64" s="289"/>
      <c r="B64" s="273"/>
      <c r="C64" s="14" t="s">
        <v>53</v>
      </c>
      <c r="D64" s="21">
        <v>15.438</v>
      </c>
      <c r="E64" s="36">
        <v>629.2163</v>
      </c>
      <c r="F64" s="21">
        <v>15.438</v>
      </c>
      <c r="G64" s="36">
        <v>629.2163</v>
      </c>
      <c r="H64" s="21">
        <v>1267.3488459999999</v>
      </c>
      <c r="I64" s="38">
        <f t="shared" si="9"/>
        <v>1896.565146</v>
      </c>
      <c r="J64" s="34">
        <v>1426</v>
      </c>
      <c r="K64" s="30">
        <f>(I64-J64)/J64*100</f>
        <v>32.99895834502104</v>
      </c>
      <c r="L64" s="21">
        <v>1</v>
      </c>
      <c r="M64" s="36">
        <v>1.7</v>
      </c>
      <c r="N64" s="40"/>
      <c r="O64" s="40"/>
      <c r="P64" s="40"/>
      <c r="Q64" s="40"/>
      <c r="R64" s="30" t="e">
        <f t="shared" si="10"/>
        <v>#DIV/0!</v>
      </c>
      <c r="S64" s="45">
        <f>I64/I601*100</f>
        <v>8.089815741048536</v>
      </c>
    </row>
    <row r="65" spans="1:19" ht="13.5">
      <c r="A65" s="289"/>
      <c r="B65" s="273"/>
      <c r="C65" s="7" t="s">
        <v>54</v>
      </c>
      <c r="D65" s="36">
        <v>0</v>
      </c>
      <c r="E65" s="36">
        <v>0</v>
      </c>
      <c r="F65" s="36">
        <v>0</v>
      </c>
      <c r="G65" s="36">
        <v>0</v>
      </c>
      <c r="H65" s="21">
        <v>0</v>
      </c>
      <c r="I65" s="38">
        <f t="shared" si="9"/>
        <v>0</v>
      </c>
      <c r="J65" s="34">
        <v>0</v>
      </c>
      <c r="K65" s="30"/>
      <c r="L65" s="21">
        <v>0</v>
      </c>
      <c r="M65" s="36">
        <v>0</v>
      </c>
      <c r="N65" s="40"/>
      <c r="O65" s="40"/>
      <c r="P65" s="40"/>
      <c r="Q65" s="40"/>
      <c r="R65" s="30" t="e">
        <f t="shared" si="10"/>
        <v>#DIV/0!</v>
      </c>
      <c r="S65" s="45"/>
    </row>
    <row r="66" spans="1:19" ht="13.5">
      <c r="A66" s="289"/>
      <c r="B66" s="13"/>
      <c r="C66" s="7" t="s">
        <v>55</v>
      </c>
      <c r="D66" s="21">
        <v>0.516497</v>
      </c>
      <c r="E66" s="36">
        <v>2.215438</v>
      </c>
      <c r="F66" s="21">
        <v>0</v>
      </c>
      <c r="G66" s="36">
        <v>0</v>
      </c>
      <c r="H66" s="21">
        <v>0</v>
      </c>
      <c r="I66" s="38">
        <f t="shared" si="9"/>
        <v>2.215438</v>
      </c>
      <c r="J66" s="34">
        <v>142.7</v>
      </c>
      <c r="K66" s="30"/>
      <c r="L66" s="21">
        <v>3</v>
      </c>
      <c r="M66" s="36">
        <v>4</v>
      </c>
      <c r="N66" s="40"/>
      <c r="O66" s="40"/>
      <c r="P66" s="40"/>
      <c r="Q66" s="40"/>
      <c r="R66" s="30" t="e">
        <f t="shared" si="10"/>
        <v>#DIV/0!</v>
      </c>
      <c r="S66" s="45">
        <f>I66/I603*100</f>
        <v>0.0655857974948709</v>
      </c>
    </row>
    <row r="67" spans="1:19" ht="13.5">
      <c r="A67" s="289"/>
      <c r="B67" s="282" t="s">
        <v>63</v>
      </c>
      <c r="C67" s="14" t="s">
        <v>57</v>
      </c>
      <c r="D67" s="21">
        <v>0.000607</v>
      </c>
      <c r="E67" s="36">
        <v>0.015636</v>
      </c>
      <c r="F67" s="21">
        <v>0</v>
      </c>
      <c r="G67" s="36">
        <v>0</v>
      </c>
      <c r="H67" s="21">
        <v>0.275864</v>
      </c>
      <c r="I67" s="38">
        <f t="shared" si="9"/>
        <v>0.2915</v>
      </c>
      <c r="J67" s="34">
        <v>0.4</v>
      </c>
      <c r="K67" s="30">
        <f aca="true" t="shared" si="11" ref="K67:K77">(I67-J67)/J67*100</f>
        <v>-27.12500000000001</v>
      </c>
      <c r="L67" s="21">
        <v>0</v>
      </c>
      <c r="M67" s="36">
        <v>0</v>
      </c>
      <c r="N67" s="40"/>
      <c r="O67" s="40"/>
      <c r="P67" s="40"/>
      <c r="Q67" s="40"/>
      <c r="R67" s="30" t="e">
        <f t="shared" si="10"/>
        <v>#DIV/0!</v>
      </c>
      <c r="S67" s="45">
        <f>I67/I604*100</f>
        <v>9.344781732827077</v>
      </c>
    </row>
    <row r="68" spans="1:19" ht="13.5">
      <c r="A68" s="289"/>
      <c r="B68" s="282"/>
      <c r="C68" s="14" t="s">
        <v>58</v>
      </c>
      <c r="D68" s="21">
        <v>0.00583</v>
      </c>
      <c r="E68" s="36">
        <v>-0.22043</v>
      </c>
      <c r="F68" s="21">
        <v>0.00583</v>
      </c>
      <c r="G68" s="36">
        <v>-0.22043</v>
      </c>
      <c r="H68" s="21">
        <v>35.477545</v>
      </c>
      <c r="I68" s="38">
        <f t="shared" si="9"/>
        <v>35.257115</v>
      </c>
      <c r="J68" s="34">
        <v>62.9</v>
      </c>
      <c r="K68" s="30">
        <f t="shared" si="11"/>
        <v>-43.94735294117647</v>
      </c>
      <c r="L68" s="21">
        <v>3</v>
      </c>
      <c r="M68" s="36">
        <v>0.6</v>
      </c>
      <c r="N68" s="40"/>
      <c r="O68" s="40"/>
      <c r="P68" s="40"/>
      <c r="Q68" s="40"/>
      <c r="R68" s="30" t="e">
        <f t="shared" si="10"/>
        <v>#DIV/0!</v>
      </c>
      <c r="S68" s="45">
        <f>I68/I605*100</f>
        <v>12.113848002718944</v>
      </c>
    </row>
    <row r="69" spans="1:19" ht="13.5">
      <c r="A69" s="289"/>
      <c r="B69" s="271"/>
      <c r="C69" s="14" t="s">
        <v>59</v>
      </c>
      <c r="D69" s="15">
        <v>-2.0274659999999995</v>
      </c>
      <c r="E69" s="15">
        <v>834.8657139999999</v>
      </c>
      <c r="F69" s="15">
        <v>-2.5445699999999998</v>
      </c>
      <c r="G69" s="15">
        <v>832.63464</v>
      </c>
      <c r="H69" s="15">
        <v>2312.4063750000005</v>
      </c>
      <c r="I69" s="38">
        <f>E69+H69</f>
        <v>3147.2720890000005</v>
      </c>
      <c r="J69" s="15">
        <v>1635.3000000000002</v>
      </c>
      <c r="K69" s="30">
        <f t="shared" si="11"/>
        <v>92.45839228276158</v>
      </c>
      <c r="L69" s="15">
        <v>7</v>
      </c>
      <c r="M69" s="15">
        <v>6.3</v>
      </c>
      <c r="N69" s="15">
        <v>0</v>
      </c>
      <c r="O69" s="15">
        <v>0</v>
      </c>
      <c r="P69" s="15">
        <v>0</v>
      </c>
      <c r="Q69" s="15">
        <v>0</v>
      </c>
      <c r="R69" s="30" t="e">
        <f t="shared" si="10"/>
        <v>#DIV/0!</v>
      </c>
      <c r="S69" s="45">
        <f>I69/I606*100</f>
        <v>5.653264671620837</v>
      </c>
    </row>
    <row r="70" spans="1:19" ht="14.25" thickBot="1">
      <c r="A70" s="305"/>
      <c r="B70" s="287" t="s">
        <v>64</v>
      </c>
      <c r="C70" s="288"/>
      <c r="D70" s="20">
        <f aca="true" t="shared" si="12" ref="D70:J70">D58+D62+D69</f>
        <v>368.35559</v>
      </c>
      <c r="E70" s="20">
        <f t="shared" si="12"/>
        <v>7047.706824</v>
      </c>
      <c r="F70" s="20">
        <f t="shared" si="12"/>
        <v>349.250663</v>
      </c>
      <c r="G70" s="20">
        <f t="shared" si="12"/>
        <v>6963.192827000001</v>
      </c>
      <c r="H70" s="20">
        <f t="shared" si="12"/>
        <v>14239.113846999999</v>
      </c>
      <c r="I70" s="20">
        <f t="shared" si="12"/>
        <v>21286.820671</v>
      </c>
      <c r="J70" s="20">
        <f t="shared" si="12"/>
        <v>15824.379437</v>
      </c>
      <c r="K70" s="32">
        <f t="shared" si="11"/>
        <v>34.51914974452595</v>
      </c>
      <c r="L70" s="20">
        <f aca="true" t="shared" si="13" ref="L70:Q70">L58+L62+L69</f>
        <v>3623</v>
      </c>
      <c r="M70" s="20">
        <f t="shared" si="13"/>
        <v>63615.3</v>
      </c>
      <c r="N70" s="20">
        <f t="shared" si="13"/>
        <v>952</v>
      </c>
      <c r="O70" s="20">
        <f t="shared" si="13"/>
        <v>659.57</v>
      </c>
      <c r="P70" s="20">
        <f t="shared" si="13"/>
        <v>2937.45</v>
      </c>
      <c r="Q70" s="20">
        <f t="shared" si="13"/>
        <v>1002</v>
      </c>
      <c r="R70" s="32">
        <f>(P70-Q70)/Q70*100</f>
        <v>193.15868263473052</v>
      </c>
      <c r="S70" s="46">
        <f>I70/I607*100</f>
        <v>10.847485343881061</v>
      </c>
    </row>
    <row r="71" spans="1:19" ht="14.25" thickTop="1">
      <c r="A71" s="289" t="s">
        <v>69</v>
      </c>
      <c r="B71" s="273" t="s">
        <v>51</v>
      </c>
      <c r="C71" s="11" t="s">
        <v>52</v>
      </c>
      <c r="D71" s="152">
        <v>27.636848999999998</v>
      </c>
      <c r="E71" s="153">
        <v>1135.227015</v>
      </c>
      <c r="F71" s="154">
        <v>27</v>
      </c>
      <c r="G71" s="155">
        <v>890</v>
      </c>
      <c r="H71" s="237">
        <v>7486.68458</v>
      </c>
      <c r="I71" s="33">
        <f aca="true" t="shared" si="14" ref="I71:I87">E71+H71</f>
        <v>8621.911595</v>
      </c>
      <c r="J71" s="310">
        <v>8845</v>
      </c>
      <c r="K71" s="35">
        <f t="shared" si="11"/>
        <v>-2.5221979084228425</v>
      </c>
      <c r="L71" s="40">
        <v>1190</v>
      </c>
      <c r="M71" s="163">
        <v>1135.227015</v>
      </c>
      <c r="N71" s="40">
        <v>2191</v>
      </c>
      <c r="O71" s="164">
        <v>357.871307</v>
      </c>
      <c r="P71" s="165">
        <v>1724.30446</v>
      </c>
      <c r="Q71" s="171">
        <v>1192</v>
      </c>
      <c r="R71" s="35">
        <f t="shared" si="10"/>
        <v>44.65641442953021</v>
      </c>
      <c r="S71" s="47">
        <f aca="true" t="shared" si="15" ref="S71:S77">I71/I589*100</f>
        <v>7.996072906261734</v>
      </c>
    </row>
    <row r="72" spans="1:19" ht="13.5">
      <c r="A72" s="289"/>
      <c r="B72" s="273"/>
      <c r="C72" s="7" t="s">
        <v>53</v>
      </c>
      <c r="D72" s="152">
        <v>6.2</v>
      </c>
      <c r="E72" s="153">
        <v>944.1</v>
      </c>
      <c r="F72" s="154">
        <v>6</v>
      </c>
      <c r="G72" s="155">
        <v>717</v>
      </c>
      <c r="H72" s="237">
        <v>6907.506134</v>
      </c>
      <c r="I72" s="33">
        <f t="shared" si="14"/>
        <v>7851.606134000001</v>
      </c>
      <c r="J72" s="310">
        <v>8158</v>
      </c>
      <c r="K72" s="30">
        <f t="shared" si="11"/>
        <v>-3.7557473155185024</v>
      </c>
      <c r="L72" s="40">
        <v>891</v>
      </c>
      <c r="M72" s="163">
        <v>944.1</v>
      </c>
      <c r="N72" s="40">
        <v>1831</v>
      </c>
      <c r="O72" s="164">
        <v>329.489655</v>
      </c>
      <c r="P72" s="166">
        <v>1545.112174</v>
      </c>
      <c r="Q72" s="171">
        <v>44</v>
      </c>
      <c r="R72" s="35">
        <f t="shared" si="10"/>
        <v>3411.6185772727276</v>
      </c>
      <c r="S72" s="47">
        <f t="shared" si="15"/>
        <v>20.206237069430117</v>
      </c>
    </row>
    <row r="73" spans="1:19" ht="13.5">
      <c r="A73" s="289"/>
      <c r="B73" s="273"/>
      <c r="C73" s="7" t="s">
        <v>54</v>
      </c>
      <c r="D73" s="152">
        <v>7.377472999999999</v>
      </c>
      <c r="E73" s="153">
        <v>134.445881</v>
      </c>
      <c r="F73" s="154">
        <v>7</v>
      </c>
      <c r="G73" s="155">
        <v>119</v>
      </c>
      <c r="H73" s="237">
        <v>559.167446</v>
      </c>
      <c r="I73" s="33">
        <f t="shared" si="14"/>
        <v>693.613327</v>
      </c>
      <c r="J73" s="310">
        <v>594</v>
      </c>
      <c r="K73" s="30">
        <f t="shared" si="11"/>
        <v>16.769920370370375</v>
      </c>
      <c r="L73" s="40">
        <v>82</v>
      </c>
      <c r="M73" s="163">
        <v>134.445881</v>
      </c>
      <c r="N73" s="40">
        <v>309</v>
      </c>
      <c r="O73" s="164">
        <v>16.367541</v>
      </c>
      <c r="P73" s="165">
        <v>67.164064</v>
      </c>
      <c r="Q73" s="171">
        <v>1090</v>
      </c>
      <c r="R73" s="35">
        <f t="shared" si="10"/>
        <v>-93.83815926605504</v>
      </c>
      <c r="S73" s="47">
        <f t="shared" si="15"/>
        <v>99.015288040745</v>
      </c>
    </row>
    <row r="74" spans="1:19" ht="13.5">
      <c r="A74" s="289"/>
      <c r="B74" s="13"/>
      <c r="C74" s="13" t="s">
        <v>55</v>
      </c>
      <c r="D74" s="152">
        <v>14.059376</v>
      </c>
      <c r="E74" s="153">
        <v>56.681134</v>
      </c>
      <c r="F74" s="154">
        <v>14</v>
      </c>
      <c r="G74" s="155">
        <v>54</v>
      </c>
      <c r="H74" s="237">
        <v>20.011</v>
      </c>
      <c r="I74" s="33">
        <f t="shared" si="14"/>
        <v>76.692134</v>
      </c>
      <c r="J74" s="310">
        <v>93</v>
      </c>
      <c r="K74" s="30">
        <f t="shared" si="11"/>
        <v>-17.535339784946242</v>
      </c>
      <c r="L74" s="40">
        <v>226</v>
      </c>
      <c r="M74" s="163">
        <v>56.681134</v>
      </c>
      <c r="N74" s="40">
        <v>51</v>
      </c>
      <c r="O74" s="164">
        <v>12.014111</v>
      </c>
      <c r="P74" s="165">
        <v>112.028222</v>
      </c>
      <c r="Q74" s="171">
        <v>58</v>
      </c>
      <c r="R74" s="35">
        <f t="shared" si="10"/>
        <v>93.15210689655173</v>
      </c>
      <c r="S74" s="47">
        <f t="shared" si="15"/>
        <v>1.902447215317859</v>
      </c>
    </row>
    <row r="75" spans="1:19" ht="13.5">
      <c r="A75" s="289"/>
      <c r="B75" s="273" t="s">
        <v>56</v>
      </c>
      <c r="C75" s="7" t="s">
        <v>57</v>
      </c>
      <c r="D75" s="152">
        <v>-0.201425</v>
      </c>
      <c r="E75" s="153">
        <v>1.922475</v>
      </c>
      <c r="F75" s="154">
        <v>0</v>
      </c>
      <c r="G75" s="155">
        <v>1</v>
      </c>
      <c r="H75" s="237">
        <v>3.5265400000000002</v>
      </c>
      <c r="I75" s="33">
        <f t="shared" si="14"/>
        <v>5.449015</v>
      </c>
      <c r="J75" s="310">
        <v>45</v>
      </c>
      <c r="K75" s="30">
        <f t="shared" si="11"/>
        <v>-87.89107777777777</v>
      </c>
      <c r="L75" s="40">
        <v>361</v>
      </c>
      <c r="M75" s="163">
        <v>1.922475</v>
      </c>
      <c r="N75" s="40">
        <v>20</v>
      </c>
      <c r="O75" s="164">
        <v>0</v>
      </c>
      <c r="P75" s="165">
        <v>20</v>
      </c>
      <c r="Q75" s="171"/>
      <c r="R75" s="35" t="e">
        <f t="shared" si="10"/>
        <v>#DIV/0!</v>
      </c>
      <c r="S75" s="47">
        <f t="shared" si="15"/>
        <v>1.0716688393255227</v>
      </c>
    </row>
    <row r="76" spans="1:19" ht="13.5">
      <c r="A76" s="289"/>
      <c r="B76" s="273"/>
      <c r="C76" s="7" t="s">
        <v>58</v>
      </c>
      <c r="D76" s="152">
        <v>52</v>
      </c>
      <c r="E76" s="153">
        <v>348</v>
      </c>
      <c r="F76" s="154">
        <v>51</v>
      </c>
      <c r="G76" s="155">
        <v>345</v>
      </c>
      <c r="H76" s="237">
        <v>1833.954291</v>
      </c>
      <c r="I76" s="33">
        <f t="shared" si="14"/>
        <v>2181.954291</v>
      </c>
      <c r="J76" s="310">
        <v>1976</v>
      </c>
      <c r="K76" s="30">
        <f t="shared" si="11"/>
        <v>10.422788006072874</v>
      </c>
      <c r="L76" s="40">
        <v>531</v>
      </c>
      <c r="M76" s="163">
        <v>347.790027</v>
      </c>
      <c r="N76" s="40">
        <v>1211</v>
      </c>
      <c r="O76" s="164">
        <v>123.53538999999999</v>
      </c>
      <c r="P76" s="165">
        <v>723.535514</v>
      </c>
      <c r="Q76" s="171">
        <v>503</v>
      </c>
      <c r="R76" s="35">
        <f t="shared" si="10"/>
        <v>43.84403856858848</v>
      </c>
      <c r="S76" s="47">
        <f t="shared" si="15"/>
        <v>10.75638628791944</v>
      </c>
    </row>
    <row r="77" spans="1:19" ht="13.5">
      <c r="A77" s="289"/>
      <c r="B77" s="275"/>
      <c r="C77" s="14" t="s">
        <v>59</v>
      </c>
      <c r="D77" s="15">
        <v>79.435424</v>
      </c>
      <c r="E77" s="15">
        <v>1485.14949</v>
      </c>
      <c r="F77" s="15">
        <v>78</v>
      </c>
      <c r="G77" s="15">
        <v>1236</v>
      </c>
      <c r="H77" s="15">
        <v>9324.165411</v>
      </c>
      <c r="I77" s="33">
        <f t="shared" si="14"/>
        <v>10809.314901</v>
      </c>
      <c r="J77" s="15">
        <v>10866</v>
      </c>
      <c r="K77" s="30">
        <f t="shared" si="11"/>
        <v>-0.5216740198785226</v>
      </c>
      <c r="L77" s="15">
        <v>2082</v>
      </c>
      <c r="M77" s="15">
        <v>1484.939517</v>
      </c>
      <c r="N77" s="15">
        <v>3422</v>
      </c>
      <c r="O77" s="15">
        <v>481.406697</v>
      </c>
      <c r="P77" s="15">
        <v>2467.839974</v>
      </c>
      <c r="Q77" s="15">
        <v>1695</v>
      </c>
      <c r="R77" s="35">
        <f t="shared" si="10"/>
        <v>45.595278702064896</v>
      </c>
      <c r="S77" s="47">
        <f t="shared" si="15"/>
        <v>8.4040387000351</v>
      </c>
    </row>
    <row r="78" spans="1:19" ht="13.5">
      <c r="A78" s="289"/>
      <c r="B78" s="274" t="s">
        <v>60</v>
      </c>
      <c r="C78" s="14" t="s">
        <v>52</v>
      </c>
      <c r="D78" s="15"/>
      <c r="E78" s="24"/>
      <c r="F78" s="24"/>
      <c r="G78" s="24"/>
      <c r="H78" s="24"/>
      <c r="I78" s="33">
        <f t="shared" si="14"/>
        <v>0</v>
      </c>
      <c r="J78" s="24"/>
      <c r="K78" s="30"/>
      <c r="L78" s="58"/>
      <c r="M78" s="59"/>
      <c r="N78" s="58"/>
      <c r="O78" s="53"/>
      <c r="P78" s="53"/>
      <c r="Q78" s="53"/>
      <c r="R78" s="35" t="e">
        <f t="shared" si="10"/>
        <v>#DIV/0!</v>
      </c>
      <c r="S78" s="47"/>
    </row>
    <row r="79" spans="1:19" ht="13.5">
      <c r="A79" s="289"/>
      <c r="B79" s="273"/>
      <c r="C79" s="14" t="s">
        <v>57</v>
      </c>
      <c r="D79" s="15"/>
      <c r="E79" s="24"/>
      <c r="F79" s="24"/>
      <c r="G79" s="24"/>
      <c r="H79" s="24"/>
      <c r="I79" s="33">
        <f t="shared" si="14"/>
        <v>0</v>
      </c>
      <c r="J79" s="24"/>
      <c r="K79" s="30"/>
      <c r="L79" s="58"/>
      <c r="M79" s="59"/>
      <c r="N79" s="58"/>
      <c r="O79" s="60"/>
      <c r="P79" s="53"/>
      <c r="Q79" s="53"/>
      <c r="R79" s="35" t="e">
        <f t="shared" si="10"/>
        <v>#DIV/0!</v>
      </c>
      <c r="S79" s="47"/>
    </row>
    <row r="80" spans="1:19" ht="13.5">
      <c r="A80" s="289"/>
      <c r="B80" s="273" t="s">
        <v>56</v>
      </c>
      <c r="C80" s="14" t="s">
        <v>58</v>
      </c>
      <c r="D80" s="15"/>
      <c r="E80" s="24"/>
      <c r="F80" s="24"/>
      <c r="G80" s="24"/>
      <c r="H80" s="24"/>
      <c r="I80" s="33">
        <f t="shared" si="14"/>
        <v>0</v>
      </c>
      <c r="J80" s="24"/>
      <c r="K80" s="30"/>
      <c r="L80" s="58"/>
      <c r="M80" s="59"/>
      <c r="N80" s="58"/>
      <c r="O80" s="53"/>
      <c r="P80" s="53"/>
      <c r="Q80" s="53"/>
      <c r="R80" s="35" t="e">
        <f t="shared" si="10"/>
        <v>#DIV/0!</v>
      </c>
      <c r="S80" s="47"/>
    </row>
    <row r="81" spans="1:19" ht="13.5">
      <c r="A81" s="289" t="s">
        <v>70</v>
      </c>
      <c r="B81" s="273"/>
      <c r="C81" s="14" t="s">
        <v>59</v>
      </c>
      <c r="D81" s="15"/>
      <c r="E81" s="15"/>
      <c r="F81" s="15"/>
      <c r="G81" s="15"/>
      <c r="H81" s="15"/>
      <c r="I81" s="33">
        <f t="shared" si="14"/>
        <v>0</v>
      </c>
      <c r="J81" s="15"/>
      <c r="K81" s="30"/>
      <c r="L81" s="15"/>
      <c r="M81" s="15"/>
      <c r="N81" s="15"/>
      <c r="O81" s="15"/>
      <c r="P81" s="15"/>
      <c r="Q81" s="15"/>
      <c r="R81" s="35" t="e">
        <f t="shared" si="10"/>
        <v>#DIV/0!</v>
      </c>
      <c r="S81" s="47"/>
    </row>
    <row r="82" spans="1:19" ht="13.5">
      <c r="A82" s="289"/>
      <c r="B82" s="274" t="s">
        <v>62</v>
      </c>
      <c r="C82" s="14" t="s">
        <v>52</v>
      </c>
      <c r="D82" s="156">
        <v>10.068776</v>
      </c>
      <c r="E82" s="156">
        <v>20.284422</v>
      </c>
      <c r="F82" s="156"/>
      <c r="G82" s="159"/>
      <c r="H82" s="238">
        <v>133.90104499999998</v>
      </c>
      <c r="I82" s="33">
        <f t="shared" si="14"/>
        <v>154.185467</v>
      </c>
      <c r="J82" s="311">
        <v>124</v>
      </c>
      <c r="K82" s="30">
        <f>(I82-J82)/J82*100</f>
        <v>24.34311854838709</v>
      </c>
      <c r="L82" s="40">
        <v>54</v>
      </c>
      <c r="M82" s="156">
        <v>20.284422</v>
      </c>
      <c r="N82" s="40">
        <v>286</v>
      </c>
      <c r="O82" s="167">
        <v>82.890002</v>
      </c>
      <c r="P82" s="168">
        <v>324.375309</v>
      </c>
      <c r="Q82" s="172">
        <v>1107</v>
      </c>
      <c r="R82" s="35">
        <f t="shared" si="10"/>
        <v>-70.69780406504064</v>
      </c>
      <c r="S82" s="47">
        <f>I82/I600*100</f>
        <v>0.2784275438973938</v>
      </c>
    </row>
    <row r="83" spans="1:19" ht="13.5">
      <c r="A83" s="289"/>
      <c r="B83" s="273"/>
      <c r="C83" s="14" t="s">
        <v>53</v>
      </c>
      <c r="D83" s="156">
        <v>0</v>
      </c>
      <c r="E83" s="156">
        <v>10</v>
      </c>
      <c r="F83" s="156"/>
      <c r="G83" s="159"/>
      <c r="H83" s="238">
        <v>133.4382</v>
      </c>
      <c r="I83" s="33">
        <f t="shared" si="14"/>
        <v>143.4382</v>
      </c>
      <c r="J83" s="311">
        <v>123</v>
      </c>
      <c r="K83" s="30">
        <f>(I83-J83)/J83*100</f>
        <v>16.616422764227636</v>
      </c>
      <c r="L83" s="40">
        <v>1</v>
      </c>
      <c r="M83" s="156">
        <v>10</v>
      </c>
      <c r="N83" s="40">
        <v>286</v>
      </c>
      <c r="O83" s="167">
        <v>82.886057</v>
      </c>
      <c r="P83" s="168">
        <v>324.011364</v>
      </c>
      <c r="Q83" s="173">
        <v>4</v>
      </c>
      <c r="R83" s="35">
        <f t="shared" si="10"/>
        <v>8000.284100000001</v>
      </c>
      <c r="S83" s="47">
        <f>I83/I601*100</f>
        <v>0.6118369361975337</v>
      </c>
    </row>
    <row r="84" spans="1:19" ht="15">
      <c r="A84" s="289"/>
      <c r="B84" s="273"/>
      <c r="C84" s="7" t="s">
        <v>54</v>
      </c>
      <c r="D84" s="157">
        <v>10</v>
      </c>
      <c r="E84" s="158">
        <v>10</v>
      </c>
      <c r="F84" s="158"/>
      <c r="G84" s="159"/>
      <c r="H84" s="238">
        <v>0.1561</v>
      </c>
      <c r="I84" s="33">
        <f t="shared" si="14"/>
        <v>10.1561</v>
      </c>
      <c r="J84" s="312">
        <v>1</v>
      </c>
      <c r="K84" s="30">
        <f>(I84-J84)/J84*100</f>
        <v>915.61</v>
      </c>
      <c r="L84" s="169">
        <v>43</v>
      </c>
      <c r="M84" s="169">
        <v>10</v>
      </c>
      <c r="N84" s="40"/>
      <c r="O84" s="167">
        <v>0.003945000000000001</v>
      </c>
      <c r="P84" s="168">
        <v>0.36394499999999996</v>
      </c>
      <c r="Q84" s="174">
        <v>1103</v>
      </c>
      <c r="R84" s="35">
        <f t="shared" si="10"/>
        <v>-99.96700407978241</v>
      </c>
      <c r="S84" s="47">
        <f>I84/I602*100</f>
        <v>100</v>
      </c>
    </row>
    <row r="85" spans="1:19" ht="13.5">
      <c r="A85" s="289"/>
      <c r="B85" s="13"/>
      <c r="C85" s="7" t="s">
        <v>55</v>
      </c>
      <c r="D85" s="160">
        <v>0</v>
      </c>
      <c r="E85" s="161">
        <v>0</v>
      </c>
      <c r="F85" s="161"/>
      <c r="G85" s="159"/>
      <c r="H85" s="238">
        <v>0.306745</v>
      </c>
      <c r="I85" s="33">
        <f t="shared" si="14"/>
        <v>0.306745</v>
      </c>
      <c r="J85" s="311"/>
      <c r="K85" s="30"/>
      <c r="L85" s="40"/>
      <c r="M85" s="40">
        <v>0</v>
      </c>
      <c r="N85" s="40"/>
      <c r="O85" s="167">
        <v>0</v>
      </c>
      <c r="P85" s="168">
        <v>0</v>
      </c>
      <c r="Q85" s="175"/>
      <c r="R85" s="35" t="e">
        <f t="shared" si="10"/>
        <v>#DIV/0!</v>
      </c>
      <c r="S85" s="47"/>
    </row>
    <row r="86" spans="1:19" ht="13.5">
      <c r="A86" s="289"/>
      <c r="B86" s="282" t="s">
        <v>63</v>
      </c>
      <c r="C86" s="14" t="s">
        <v>57</v>
      </c>
      <c r="D86" s="160"/>
      <c r="E86" s="161"/>
      <c r="F86" s="161"/>
      <c r="G86" s="159"/>
      <c r="H86" s="238"/>
      <c r="I86" s="33">
        <f t="shared" si="14"/>
        <v>0</v>
      </c>
      <c r="J86" s="312"/>
      <c r="K86" s="30"/>
      <c r="L86" s="40"/>
      <c r="M86" s="40"/>
      <c r="N86" s="40"/>
      <c r="O86" s="167">
        <v>0</v>
      </c>
      <c r="P86" s="168">
        <v>0</v>
      </c>
      <c r="Q86" s="175"/>
      <c r="R86" s="35" t="e">
        <f t="shared" si="10"/>
        <v>#DIV/0!</v>
      </c>
      <c r="S86" s="47"/>
    </row>
    <row r="87" spans="1:19" ht="13.5">
      <c r="A87" s="289"/>
      <c r="B87" s="282"/>
      <c r="C87" s="14" t="s">
        <v>58</v>
      </c>
      <c r="D87" s="160"/>
      <c r="E87" s="161"/>
      <c r="F87" s="161"/>
      <c r="G87" s="159"/>
      <c r="H87" s="238">
        <v>2.4173</v>
      </c>
      <c r="I87" s="33">
        <f t="shared" si="14"/>
        <v>2.4173</v>
      </c>
      <c r="J87" s="312">
        <v>3</v>
      </c>
      <c r="K87" s="30">
        <f>(I87-J87)/J87*100</f>
        <v>-19.423333333333336</v>
      </c>
      <c r="L87" s="40"/>
      <c r="M87" s="40"/>
      <c r="N87" s="40"/>
      <c r="O87" s="167">
        <v>0.1872</v>
      </c>
      <c r="P87" s="168">
        <v>0.80679</v>
      </c>
      <c r="Q87" s="175">
        <v>2</v>
      </c>
      <c r="R87" s="35">
        <f t="shared" si="10"/>
        <v>-59.660500000000006</v>
      </c>
      <c r="S87" s="47">
        <f>I87/I605*100</f>
        <v>0.8305502244574606</v>
      </c>
    </row>
    <row r="88" spans="1:19" ht="13.5">
      <c r="A88" s="298"/>
      <c r="B88" s="271"/>
      <c r="C88" s="14" t="s">
        <v>59</v>
      </c>
      <c r="D88" s="15">
        <v>10.068776</v>
      </c>
      <c r="E88" s="15">
        <v>20.284422</v>
      </c>
      <c r="F88" s="15">
        <v>0</v>
      </c>
      <c r="G88" s="15">
        <v>0</v>
      </c>
      <c r="H88" s="15">
        <v>136.318345</v>
      </c>
      <c r="I88" s="15">
        <f>E88+H88</f>
        <v>156.602767</v>
      </c>
      <c r="J88" s="15">
        <v>127</v>
      </c>
      <c r="K88" s="30">
        <f>(I88-J88)/J88*100</f>
        <v>23.30926535433071</v>
      </c>
      <c r="L88" s="15">
        <v>54</v>
      </c>
      <c r="M88" s="15">
        <v>10</v>
      </c>
      <c r="N88" s="15">
        <v>286</v>
      </c>
      <c r="O88" s="15">
        <v>83.077202</v>
      </c>
      <c r="P88" s="15">
        <v>325.182099</v>
      </c>
      <c r="Q88" s="15">
        <v>1109</v>
      </c>
      <c r="R88" s="30">
        <f>(P88-Q88)/Q88*100</f>
        <v>-70.67789909828674</v>
      </c>
      <c r="S88" s="47">
        <f>I88/I606*100</f>
        <v>0.2812965848276772</v>
      </c>
    </row>
    <row r="89" spans="1:19" ht="14.25" thickBot="1">
      <c r="A89" s="98"/>
      <c r="B89" s="272" t="s">
        <v>64</v>
      </c>
      <c r="C89" s="272"/>
      <c r="D89" s="99">
        <f aca="true" t="shared" si="16" ref="D89:J89">D77+D81+D88</f>
        <v>89.5042</v>
      </c>
      <c r="E89" s="99">
        <f t="shared" si="16"/>
        <v>1505.433912</v>
      </c>
      <c r="F89" s="99">
        <f t="shared" si="16"/>
        <v>78</v>
      </c>
      <c r="G89" s="99">
        <f t="shared" si="16"/>
        <v>1236</v>
      </c>
      <c r="H89" s="99">
        <f t="shared" si="16"/>
        <v>9460.483756</v>
      </c>
      <c r="I89" s="99">
        <f t="shared" si="16"/>
        <v>10965.917668</v>
      </c>
      <c r="J89" s="99">
        <f t="shared" si="16"/>
        <v>10993</v>
      </c>
      <c r="K89" s="108">
        <f>(I89-J89)/J89*100</f>
        <v>-0.24635979259528748</v>
      </c>
      <c r="L89" s="99">
        <f aca="true" t="shared" si="17" ref="L89:Q89">L77+L81+L88</f>
        <v>2136</v>
      </c>
      <c r="M89" s="99">
        <f t="shared" si="17"/>
        <v>1494.939517</v>
      </c>
      <c r="N89" s="99">
        <f t="shared" si="17"/>
        <v>3708</v>
      </c>
      <c r="O89" s="99">
        <f t="shared" si="17"/>
        <v>564.4838990000001</v>
      </c>
      <c r="P89" s="99">
        <f t="shared" si="17"/>
        <v>2793.022073</v>
      </c>
      <c r="Q89" s="99">
        <f t="shared" si="17"/>
        <v>2804</v>
      </c>
      <c r="R89" s="108">
        <f>(P89-Q89)/Q89*100</f>
        <v>-0.39150952211126633</v>
      </c>
      <c r="S89" s="109">
        <f>I89/I607*100</f>
        <v>5.58808818960414</v>
      </c>
    </row>
    <row r="90" spans="1:19" ht="13.5">
      <c r="A90" s="148"/>
      <c r="B90" s="148"/>
      <c r="C90" s="148"/>
      <c r="D90" s="148"/>
      <c r="E90" s="148"/>
      <c r="F90" s="148"/>
      <c r="G90" s="148"/>
      <c r="H90" s="148"/>
      <c r="I90" s="148"/>
      <c r="J90" s="148"/>
      <c r="K90" s="150"/>
      <c r="L90" s="148"/>
      <c r="M90" s="148"/>
      <c r="N90" s="148"/>
      <c r="O90" s="148"/>
      <c r="P90" s="148"/>
      <c r="Q90" s="148"/>
      <c r="R90" s="150"/>
      <c r="S90" s="150"/>
    </row>
    <row r="91" spans="1:19" ht="13.5">
      <c r="A91" s="148"/>
      <c r="B91" s="148"/>
      <c r="C91" s="148"/>
      <c r="D91" s="148"/>
      <c r="E91" s="148"/>
      <c r="F91" s="148"/>
      <c r="G91" s="148"/>
      <c r="H91" s="148"/>
      <c r="I91" s="148"/>
      <c r="J91" s="148"/>
      <c r="K91" s="150"/>
      <c r="L91" s="148"/>
      <c r="M91" s="148"/>
      <c r="N91" s="148"/>
      <c r="O91" s="148"/>
      <c r="P91" s="148"/>
      <c r="Q91" s="148"/>
      <c r="R91" s="150"/>
      <c r="S91" s="150"/>
    </row>
    <row r="92" spans="1:19" ht="13.5">
      <c r="A92" s="148"/>
      <c r="B92" s="148"/>
      <c r="C92" s="148"/>
      <c r="D92" s="148"/>
      <c r="E92" s="148"/>
      <c r="F92" s="148"/>
      <c r="G92" s="148"/>
      <c r="H92" s="148"/>
      <c r="I92" s="148"/>
      <c r="J92" s="148"/>
      <c r="K92" s="150"/>
      <c r="L92" s="148"/>
      <c r="M92" s="148"/>
      <c r="N92" s="148"/>
      <c r="O92" s="148"/>
      <c r="P92" s="148"/>
      <c r="Q92" s="148"/>
      <c r="R92" s="150"/>
      <c r="S92" s="150"/>
    </row>
    <row r="93" spans="1:19" ht="18.75">
      <c r="A93" s="265" t="str">
        <f>A1</f>
        <v>2021年1-4月丹东市人身保险业务统计表</v>
      </c>
      <c r="B93" s="265"/>
      <c r="C93" s="265"/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5"/>
      <c r="P93" s="265"/>
      <c r="Q93" s="265"/>
      <c r="R93" s="265"/>
      <c r="S93" s="265"/>
    </row>
    <row r="94" spans="1:19" ht="14.25" thickBot="1">
      <c r="A94" s="301" t="str">
        <f>A2</f>
        <v>                                                      （2021年1-4月）                                       单位：万元</v>
      </c>
      <c r="B94" s="301"/>
      <c r="C94" s="301"/>
      <c r="D94" s="301"/>
      <c r="E94" s="301"/>
      <c r="F94" s="301"/>
      <c r="G94" s="301"/>
      <c r="H94" s="301"/>
      <c r="I94" s="301"/>
      <c r="J94" s="301"/>
      <c r="K94" s="301"/>
      <c r="L94" s="301"/>
      <c r="M94" s="301"/>
      <c r="N94" s="301"/>
      <c r="O94" s="301"/>
      <c r="P94" s="301"/>
      <c r="Q94" s="301"/>
      <c r="R94" s="301"/>
      <c r="S94" s="301"/>
    </row>
    <row r="95" spans="1:19" ht="13.5">
      <c r="A95" s="290" t="s">
        <v>27</v>
      </c>
      <c r="B95" s="149"/>
      <c r="C95" s="116" t="s">
        <v>28</v>
      </c>
      <c r="D95" s="260" t="s">
        <v>29</v>
      </c>
      <c r="E95" s="261"/>
      <c r="F95" s="261"/>
      <c r="G95" s="261"/>
      <c r="H95" s="261"/>
      <c r="I95" s="261"/>
      <c r="J95" s="261"/>
      <c r="K95" s="263"/>
      <c r="L95" s="260" t="s">
        <v>30</v>
      </c>
      <c r="M95" s="263"/>
      <c r="N95" s="260" t="s">
        <v>71</v>
      </c>
      <c r="O95" s="261"/>
      <c r="P95" s="261"/>
      <c r="Q95" s="261"/>
      <c r="R95" s="261"/>
      <c r="S95" s="151" t="s">
        <v>32</v>
      </c>
    </row>
    <row r="96" spans="1:19" ht="13.5">
      <c r="A96" s="289"/>
      <c r="B96" s="280" t="s">
        <v>33</v>
      </c>
      <c r="C96" s="273"/>
      <c r="D96" s="258" t="s">
        <v>34</v>
      </c>
      <c r="E96" s="258"/>
      <c r="F96" s="258" t="s">
        <v>35</v>
      </c>
      <c r="G96" s="258"/>
      <c r="H96" s="270" t="s">
        <v>36</v>
      </c>
      <c r="I96" s="8" t="s">
        <v>37</v>
      </c>
      <c r="J96" s="8" t="s">
        <v>38</v>
      </c>
      <c r="K96" s="28" t="s">
        <v>39</v>
      </c>
      <c r="L96" s="262" t="s">
        <v>40</v>
      </c>
      <c r="M96" s="258" t="s">
        <v>118</v>
      </c>
      <c r="N96" s="258" t="s">
        <v>40</v>
      </c>
      <c r="O96" s="258" t="s">
        <v>41</v>
      </c>
      <c r="P96" s="258"/>
      <c r="Q96" s="258"/>
      <c r="R96" s="42" t="s">
        <v>39</v>
      </c>
      <c r="S96" s="43" t="s">
        <v>42</v>
      </c>
    </row>
    <row r="97" spans="1:19" ht="13.5">
      <c r="A97" s="289"/>
      <c r="B97" s="9" t="s">
        <v>43</v>
      </c>
      <c r="C97" s="10" t="s">
        <v>44</v>
      </c>
      <c r="D97" s="10" t="s">
        <v>45</v>
      </c>
      <c r="E97" s="11" t="s">
        <v>46</v>
      </c>
      <c r="F97" s="11" t="s">
        <v>45</v>
      </c>
      <c r="G97" s="11" t="s">
        <v>46</v>
      </c>
      <c r="H97" s="271"/>
      <c r="I97" s="11" t="s">
        <v>46</v>
      </c>
      <c r="J97" s="11" t="s">
        <v>46</v>
      </c>
      <c r="K97" s="29" t="s">
        <v>47</v>
      </c>
      <c r="L97" s="262"/>
      <c r="M97" s="258"/>
      <c r="N97" s="258"/>
      <c r="O97" s="7" t="s">
        <v>45</v>
      </c>
      <c r="P97" s="7" t="s">
        <v>48</v>
      </c>
      <c r="Q97" s="7" t="s">
        <v>49</v>
      </c>
      <c r="R97" s="29" t="s">
        <v>47</v>
      </c>
      <c r="S97" s="44" t="s">
        <v>47</v>
      </c>
    </row>
    <row r="98" spans="1:19" ht="13.5">
      <c r="A98" s="304" t="s">
        <v>65</v>
      </c>
      <c r="B98" s="274" t="s">
        <v>51</v>
      </c>
      <c r="C98" s="7" t="s">
        <v>52</v>
      </c>
      <c r="D98" s="21">
        <v>66.5616</v>
      </c>
      <c r="E98" s="21">
        <v>1323.2514</v>
      </c>
      <c r="F98" s="21">
        <v>61.0268</v>
      </c>
      <c r="G98" s="21">
        <v>1320.7367</v>
      </c>
      <c r="H98" s="21">
        <v>7519.8265</v>
      </c>
      <c r="I98" s="15">
        <f aca="true" t="shared" si="18" ref="I98:I114">E98+H98</f>
        <v>8843.0779</v>
      </c>
      <c r="J98" s="36">
        <v>10324.667717454757</v>
      </c>
      <c r="K98" s="30">
        <f>(I98-J98)/J98*100</f>
        <v>-14.34999999999999</v>
      </c>
      <c r="L98" s="21">
        <v>375</v>
      </c>
      <c r="M98" s="21">
        <v>15883.723427</v>
      </c>
      <c r="N98" s="21">
        <v>33</v>
      </c>
      <c r="O98" s="21">
        <v>112.121325</v>
      </c>
      <c r="P98" s="21">
        <v>796.501107</v>
      </c>
      <c r="Q98" s="21">
        <v>761.956173</v>
      </c>
      <c r="R98" s="30">
        <f>(P98-Q98)/Q98*100</f>
        <v>4.533716665617198</v>
      </c>
      <c r="S98" s="45">
        <f>I98/I589*100</f>
        <v>8.201185412891249</v>
      </c>
    </row>
    <row r="99" spans="1:19" ht="13.5">
      <c r="A99" s="289"/>
      <c r="B99" s="273"/>
      <c r="C99" s="7" t="s">
        <v>53</v>
      </c>
      <c r="D99" s="21">
        <v>5.4776</v>
      </c>
      <c r="E99" s="21">
        <v>2.3121</v>
      </c>
      <c r="F99" s="21">
        <v>0</v>
      </c>
      <c r="G99" s="21">
        <v>0</v>
      </c>
      <c r="H99" s="21">
        <v>5464.5372</v>
      </c>
      <c r="I99" s="15">
        <f t="shared" si="18"/>
        <v>5466.8493</v>
      </c>
      <c r="J99" s="36">
        <v>8251.848</v>
      </c>
      <c r="K99" s="30">
        <f>(I99-J99)/J99*100</f>
        <v>-33.75</v>
      </c>
      <c r="L99" s="21">
        <v>0</v>
      </c>
      <c r="M99" s="21">
        <v>0</v>
      </c>
      <c r="N99" s="21"/>
      <c r="O99" s="21"/>
      <c r="P99" s="21"/>
      <c r="Q99" s="21"/>
      <c r="R99" s="30"/>
      <c r="S99" s="45">
        <f>I99/I590*100</f>
        <v>14.069026272255455</v>
      </c>
    </row>
    <row r="100" spans="1:19" ht="13.5">
      <c r="A100" s="289"/>
      <c r="B100" s="273"/>
      <c r="C100" s="7" t="s">
        <v>54</v>
      </c>
      <c r="D100" s="21">
        <v>0.032</v>
      </c>
      <c r="E100" s="21">
        <v>0.104</v>
      </c>
      <c r="F100" s="21">
        <v>0</v>
      </c>
      <c r="G100" s="21">
        <v>0</v>
      </c>
      <c r="H100" s="21">
        <v>0</v>
      </c>
      <c r="I100" s="15">
        <f t="shared" si="18"/>
        <v>0.104</v>
      </c>
      <c r="J100" s="36">
        <v>0.09999999999999999</v>
      </c>
      <c r="K100" s="30">
        <f>(I100-J100)/J100*100</f>
        <v>4.0000000000000036</v>
      </c>
      <c r="L100" s="21">
        <v>0</v>
      </c>
      <c r="M100" s="21">
        <v>0</v>
      </c>
      <c r="N100" s="21"/>
      <c r="O100" s="21"/>
      <c r="P100" s="21"/>
      <c r="Q100" s="21"/>
      <c r="R100" s="30"/>
      <c r="S100" s="45">
        <f>I100/I591*100</f>
        <v>0.014846297721493288</v>
      </c>
    </row>
    <row r="101" spans="1:19" ht="13.5">
      <c r="A101" s="289"/>
      <c r="B101" s="13"/>
      <c r="C101" s="13" t="s">
        <v>55</v>
      </c>
      <c r="D101" s="21">
        <v>0.0252</v>
      </c>
      <c r="E101" s="21">
        <v>0.0986</v>
      </c>
      <c r="F101" s="21">
        <v>0</v>
      </c>
      <c r="G101" s="21">
        <v>0</v>
      </c>
      <c r="H101" s="21">
        <v>0</v>
      </c>
      <c r="I101" s="15">
        <f t="shared" si="18"/>
        <v>0.0986</v>
      </c>
      <c r="J101" s="36">
        <v>0.029999695743450874</v>
      </c>
      <c r="K101" s="30"/>
      <c r="L101" s="21">
        <v>136</v>
      </c>
      <c r="M101" s="21">
        <v>488.436357</v>
      </c>
      <c r="N101" s="21"/>
      <c r="O101" s="21"/>
      <c r="P101" s="21"/>
      <c r="Q101" s="21"/>
      <c r="R101" s="30"/>
      <c r="S101" s="45"/>
    </row>
    <row r="102" spans="1:19" ht="13.5">
      <c r="A102" s="289"/>
      <c r="B102" s="273" t="s">
        <v>56</v>
      </c>
      <c r="C102" s="7" t="s">
        <v>57</v>
      </c>
      <c r="D102" s="21">
        <v>1.2328</v>
      </c>
      <c r="E102" s="21">
        <v>3.735</v>
      </c>
      <c r="F102" s="21">
        <v>1.1169</v>
      </c>
      <c r="G102" s="21">
        <v>2.9933</v>
      </c>
      <c r="H102" s="21">
        <v>84.6942</v>
      </c>
      <c r="I102" s="15">
        <f t="shared" si="18"/>
        <v>88.4292</v>
      </c>
      <c r="J102" s="36">
        <v>91.17352304361273</v>
      </c>
      <c r="K102" s="30">
        <f>(I102-J102)/J102*100</f>
        <v>-3.0099999999999945</v>
      </c>
      <c r="L102" s="21">
        <v>451.99999999999994</v>
      </c>
      <c r="M102" s="21">
        <v>25190.76</v>
      </c>
      <c r="N102" s="21">
        <v>29</v>
      </c>
      <c r="O102" s="21">
        <v>2.490769</v>
      </c>
      <c r="P102" s="21">
        <v>15.24141</v>
      </c>
      <c r="Q102" s="21">
        <v>0</v>
      </c>
      <c r="R102" s="30" t="e">
        <f>(P102-Q102)/Q102*100</f>
        <v>#DIV/0!</v>
      </c>
      <c r="S102" s="45">
        <f>I102/I593*100</f>
        <v>17.391550239168822</v>
      </c>
    </row>
    <row r="103" spans="1:19" ht="13.5">
      <c r="A103" s="289"/>
      <c r="B103" s="273"/>
      <c r="C103" s="7" t="s">
        <v>58</v>
      </c>
      <c r="D103" s="21">
        <v>55.1819</v>
      </c>
      <c r="E103" s="21">
        <v>501.256</v>
      </c>
      <c r="F103" s="21">
        <v>55.181</v>
      </c>
      <c r="G103" s="21">
        <v>501.4185</v>
      </c>
      <c r="H103" s="21">
        <v>2359.9010000000003</v>
      </c>
      <c r="I103" s="15">
        <f t="shared" si="18"/>
        <v>2861.157</v>
      </c>
      <c r="J103" s="36">
        <v>2572.9829136690646</v>
      </c>
      <c r="K103" s="30">
        <f>(I103-J103)/J103*100</f>
        <v>11.200000000000014</v>
      </c>
      <c r="L103" s="21">
        <v>2807</v>
      </c>
      <c r="M103" s="21">
        <v>1734019.378092</v>
      </c>
      <c r="N103" s="21">
        <v>388</v>
      </c>
      <c r="O103" s="21">
        <v>138.988978</v>
      </c>
      <c r="P103" s="21">
        <v>610.715305</v>
      </c>
      <c r="Q103" s="21">
        <v>0</v>
      </c>
      <c r="R103" s="30" t="e">
        <f>(P103-Q103)/Q103*100</f>
        <v>#DIV/0!</v>
      </c>
      <c r="S103" s="45">
        <f>I103/I594*100</f>
        <v>14.104653818517923</v>
      </c>
    </row>
    <row r="104" spans="1:19" ht="13.5">
      <c r="A104" s="289"/>
      <c r="B104" s="275"/>
      <c r="C104" s="14" t="s">
        <v>59</v>
      </c>
      <c r="D104" s="15">
        <v>122.9763</v>
      </c>
      <c r="E104" s="15">
        <v>1828.2424</v>
      </c>
      <c r="F104" s="15">
        <v>117.3247</v>
      </c>
      <c r="G104" s="15">
        <v>1825.1485</v>
      </c>
      <c r="H104" s="15">
        <v>9964.4217</v>
      </c>
      <c r="I104" s="15">
        <f t="shared" si="18"/>
        <v>11792.664100000002</v>
      </c>
      <c r="J104" s="15">
        <v>12988.824154167434</v>
      </c>
      <c r="K104" s="30">
        <f>(I104-J104)/J104*100</f>
        <v>-9.209148110482712</v>
      </c>
      <c r="L104" s="15">
        <v>3634</v>
      </c>
      <c r="M104" s="15">
        <v>1775093.861519</v>
      </c>
      <c r="N104" s="15">
        <v>450</v>
      </c>
      <c r="O104" s="15">
        <v>253.601072</v>
      </c>
      <c r="P104" s="15">
        <v>1422.4578219999999</v>
      </c>
      <c r="Q104" s="15">
        <v>761.956173</v>
      </c>
      <c r="R104" s="30">
        <f>(P104-Q104)/Q104*100</f>
        <v>86.68499218261465</v>
      </c>
      <c r="S104" s="45">
        <f>I104/I595*100</f>
        <v>9.168574177050392</v>
      </c>
    </row>
    <row r="105" spans="1:19" ht="13.5">
      <c r="A105" s="289"/>
      <c r="B105" s="274" t="s">
        <v>60</v>
      </c>
      <c r="C105" s="14" t="s">
        <v>52</v>
      </c>
      <c r="D105" s="15"/>
      <c r="E105" s="24"/>
      <c r="F105" s="24"/>
      <c r="G105" s="24"/>
      <c r="H105" s="24"/>
      <c r="I105" s="15">
        <f t="shared" si="18"/>
        <v>0</v>
      </c>
      <c r="J105" s="24"/>
      <c r="K105" s="30"/>
      <c r="L105" s="24"/>
      <c r="M105" s="24"/>
      <c r="N105" s="24"/>
      <c r="O105" s="24"/>
      <c r="P105" s="24"/>
      <c r="Q105" s="24"/>
      <c r="R105" s="30"/>
      <c r="S105" s="45"/>
    </row>
    <row r="106" spans="1:19" ht="13.5">
      <c r="A106" s="289"/>
      <c r="B106" s="273"/>
      <c r="C106" s="12" t="s">
        <v>57</v>
      </c>
      <c r="D106" s="15"/>
      <c r="E106" s="24"/>
      <c r="F106" s="24"/>
      <c r="G106" s="24"/>
      <c r="H106" s="24"/>
      <c r="I106" s="15">
        <f t="shared" si="18"/>
        <v>0</v>
      </c>
      <c r="J106" s="24"/>
      <c r="K106" s="30"/>
      <c r="L106" s="24"/>
      <c r="M106" s="24"/>
      <c r="N106" s="24"/>
      <c r="O106" s="24"/>
      <c r="P106" s="24"/>
      <c r="Q106" s="24"/>
      <c r="R106" s="30"/>
      <c r="S106" s="45"/>
    </row>
    <row r="107" spans="1:19" ht="13.5">
      <c r="A107" s="25"/>
      <c r="B107" s="282" t="s">
        <v>56</v>
      </c>
      <c r="C107" s="14" t="s">
        <v>58</v>
      </c>
      <c r="D107" s="15"/>
      <c r="E107" s="24"/>
      <c r="F107" s="24"/>
      <c r="G107" s="24"/>
      <c r="H107" s="24"/>
      <c r="I107" s="15">
        <f t="shared" si="18"/>
        <v>0</v>
      </c>
      <c r="J107" s="24"/>
      <c r="K107" s="30"/>
      <c r="L107" s="24"/>
      <c r="M107" s="24"/>
      <c r="N107" s="24"/>
      <c r="O107" s="24"/>
      <c r="P107" s="24"/>
      <c r="Q107" s="24"/>
      <c r="R107" s="30"/>
      <c r="S107" s="45"/>
    </row>
    <row r="108" spans="1:19" ht="13.5">
      <c r="A108" s="279" t="s">
        <v>66</v>
      </c>
      <c r="B108" s="271"/>
      <c r="C108" s="14" t="s">
        <v>59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f t="shared" si="18"/>
        <v>0</v>
      </c>
      <c r="J108" s="15"/>
      <c r="K108" s="30"/>
      <c r="L108" s="15"/>
      <c r="M108" s="15"/>
      <c r="N108" s="15"/>
      <c r="O108" s="15"/>
      <c r="P108" s="15"/>
      <c r="Q108" s="15"/>
      <c r="R108" s="30"/>
      <c r="S108" s="45"/>
    </row>
    <row r="109" spans="1:19" ht="13.5">
      <c r="A109" s="289"/>
      <c r="B109" s="273" t="s">
        <v>62</v>
      </c>
      <c r="C109" s="14" t="s">
        <v>52</v>
      </c>
      <c r="D109" s="36">
        <v>5.2</v>
      </c>
      <c r="E109" s="36">
        <v>489.3</v>
      </c>
      <c r="F109" s="36">
        <v>5.2</v>
      </c>
      <c r="G109" s="36">
        <v>489.3</v>
      </c>
      <c r="H109" s="21">
        <v>1861.0488000000003</v>
      </c>
      <c r="I109" s="15">
        <f t="shared" si="18"/>
        <v>2350.3488</v>
      </c>
      <c r="J109" s="36">
        <v>1982.91470513794</v>
      </c>
      <c r="K109" s="30">
        <f>(I109-J109)/J109*100</f>
        <v>18.529999999999998</v>
      </c>
      <c r="L109" s="21">
        <v>119.00000000000001</v>
      </c>
      <c r="M109" s="36">
        <v>1647.76689</v>
      </c>
      <c r="N109" s="21">
        <v>4</v>
      </c>
      <c r="O109" s="21">
        <v>25.262226000000002</v>
      </c>
      <c r="P109" s="21">
        <v>338.965927</v>
      </c>
      <c r="Q109" s="21">
        <v>223.362047</v>
      </c>
      <c r="R109" s="30">
        <f>(P109-Q109)/Q109*100</f>
        <v>51.756277108259155</v>
      </c>
      <c r="S109" s="45">
        <f>I109/I600*100</f>
        <v>4.244251137405752</v>
      </c>
    </row>
    <row r="110" spans="1:19" ht="13.5">
      <c r="A110" s="289"/>
      <c r="B110" s="273"/>
      <c r="C110" s="14" t="s">
        <v>53</v>
      </c>
      <c r="D110" s="36">
        <v>0</v>
      </c>
      <c r="E110" s="36">
        <v>0</v>
      </c>
      <c r="F110" s="36">
        <v>0</v>
      </c>
      <c r="G110" s="36">
        <v>0</v>
      </c>
      <c r="H110" s="21">
        <v>100.7383</v>
      </c>
      <c r="I110" s="15">
        <f t="shared" si="18"/>
        <v>100.7383</v>
      </c>
      <c r="J110" s="36">
        <v>218.52125813449024</v>
      </c>
      <c r="K110" s="30">
        <f>(I110-J110)/J110*100</f>
        <v>-53.900000000000006</v>
      </c>
      <c r="L110" s="21">
        <v>0</v>
      </c>
      <c r="M110" s="36">
        <v>0</v>
      </c>
      <c r="N110" s="21"/>
      <c r="O110" s="21"/>
      <c r="P110" s="21"/>
      <c r="Q110" s="21"/>
      <c r="R110" s="30"/>
      <c r="S110" s="45">
        <f>I110/I601*100</f>
        <v>0.42970012750960346</v>
      </c>
    </row>
    <row r="111" spans="1:19" ht="13.5">
      <c r="A111" s="289"/>
      <c r="B111" s="273"/>
      <c r="C111" s="7" t="s">
        <v>54</v>
      </c>
      <c r="D111" s="36">
        <v>0</v>
      </c>
      <c r="E111" s="36">
        <v>0</v>
      </c>
      <c r="F111" s="36">
        <v>0</v>
      </c>
      <c r="G111" s="36">
        <v>0</v>
      </c>
      <c r="H111" s="21"/>
      <c r="I111" s="15">
        <f t="shared" si="18"/>
        <v>0</v>
      </c>
      <c r="J111" s="36">
        <v>0</v>
      </c>
      <c r="K111" s="30"/>
      <c r="L111" s="21">
        <v>0</v>
      </c>
      <c r="M111" s="36">
        <v>0</v>
      </c>
      <c r="N111" s="21"/>
      <c r="O111" s="21"/>
      <c r="P111" s="21"/>
      <c r="Q111" s="21"/>
      <c r="R111" s="30"/>
      <c r="S111" s="45"/>
    </row>
    <row r="112" spans="1:19" ht="13.5">
      <c r="A112" s="289"/>
      <c r="B112" s="13"/>
      <c r="C112" s="7" t="s">
        <v>55</v>
      </c>
      <c r="D112" s="36">
        <v>0</v>
      </c>
      <c r="E112" s="36">
        <v>0</v>
      </c>
      <c r="F112" s="36">
        <v>0</v>
      </c>
      <c r="G112" s="36">
        <v>0</v>
      </c>
      <c r="H112" s="21">
        <v>0</v>
      </c>
      <c r="I112" s="15">
        <f t="shared" si="18"/>
        <v>0</v>
      </c>
      <c r="J112" s="36">
        <v>0</v>
      </c>
      <c r="K112" s="30"/>
      <c r="L112" s="21">
        <v>0</v>
      </c>
      <c r="M112" s="36">
        <v>0</v>
      </c>
      <c r="N112" s="21"/>
      <c r="O112" s="21"/>
      <c r="P112" s="21"/>
      <c r="Q112" s="21"/>
      <c r="R112" s="30"/>
      <c r="S112" s="45"/>
    </row>
    <row r="113" spans="1:19" ht="13.5">
      <c r="A113" s="289"/>
      <c r="B113" s="282" t="s">
        <v>63</v>
      </c>
      <c r="C113" s="14" t="s">
        <v>57</v>
      </c>
      <c r="D113" s="36">
        <v>0</v>
      </c>
      <c r="E113" s="36">
        <v>0</v>
      </c>
      <c r="F113" s="36">
        <v>0</v>
      </c>
      <c r="G113" s="36">
        <v>0</v>
      </c>
      <c r="H113" s="21">
        <v>0</v>
      </c>
      <c r="I113" s="15">
        <f t="shared" si="18"/>
        <v>0</v>
      </c>
      <c r="J113" s="36">
        <v>0</v>
      </c>
      <c r="K113" s="30" t="e">
        <f aca="true" t="shared" si="19" ref="K113:K118">(I113-J113)/J113*100</f>
        <v>#DIV/0!</v>
      </c>
      <c r="L113" s="21">
        <v>0</v>
      </c>
      <c r="M113" s="36">
        <v>0</v>
      </c>
      <c r="N113" s="21"/>
      <c r="O113" s="21">
        <v>0</v>
      </c>
      <c r="P113" s="21">
        <v>0</v>
      </c>
      <c r="Q113" s="21">
        <v>0</v>
      </c>
      <c r="R113" s="30"/>
      <c r="S113" s="45">
        <f>I113/I604*100</f>
        <v>0</v>
      </c>
    </row>
    <row r="114" spans="1:19" ht="13.5">
      <c r="A114" s="289"/>
      <c r="B114" s="282"/>
      <c r="C114" s="14" t="s">
        <v>58</v>
      </c>
      <c r="D114" s="36">
        <v>0</v>
      </c>
      <c r="E114" s="36">
        <v>0.2488</v>
      </c>
      <c r="F114" s="36">
        <v>0</v>
      </c>
      <c r="G114" s="36">
        <v>0.2488</v>
      </c>
      <c r="H114" s="21">
        <v>14.0814</v>
      </c>
      <c r="I114" s="15">
        <f t="shared" si="18"/>
        <v>14.3302</v>
      </c>
      <c r="J114" s="36">
        <v>14.079583415209274</v>
      </c>
      <c r="K114" s="30">
        <f t="shared" si="19"/>
        <v>1.7800000000000002</v>
      </c>
      <c r="L114" s="21">
        <v>2</v>
      </c>
      <c r="M114" s="36">
        <v>441</v>
      </c>
      <c r="N114" s="21"/>
      <c r="O114" s="21">
        <v>0</v>
      </c>
      <c r="P114" s="21">
        <v>0</v>
      </c>
      <c r="Q114" s="21">
        <v>0</v>
      </c>
      <c r="R114" s="30" t="e">
        <f>(P114-Q114)/Q114*100</f>
        <v>#DIV/0!</v>
      </c>
      <c r="S114" s="45">
        <f>I114/I605*100</f>
        <v>4.9236548324661</v>
      </c>
    </row>
    <row r="115" spans="1:19" ht="13.5">
      <c r="A115" s="289"/>
      <c r="B115" s="271"/>
      <c r="C115" s="14" t="s">
        <v>59</v>
      </c>
      <c r="D115" s="15">
        <v>5.2</v>
      </c>
      <c r="E115" s="15">
        <v>489.5488</v>
      </c>
      <c r="F115" s="15">
        <v>5.2</v>
      </c>
      <c r="G115" s="15">
        <v>489.5488</v>
      </c>
      <c r="H115" s="15">
        <v>1875.1302000000003</v>
      </c>
      <c r="I115" s="15">
        <f>E115+H115</f>
        <v>2364.679</v>
      </c>
      <c r="J115" s="15">
        <v>1996.9942885531493</v>
      </c>
      <c r="K115" s="30">
        <f t="shared" si="19"/>
        <v>18.411906010669842</v>
      </c>
      <c r="L115" s="15">
        <v>121.00000000000001</v>
      </c>
      <c r="M115" s="15">
        <v>2088.76689</v>
      </c>
      <c r="N115" s="15">
        <v>4</v>
      </c>
      <c r="O115" s="15">
        <v>25.262226000000002</v>
      </c>
      <c r="P115" s="15">
        <v>338.965927</v>
      </c>
      <c r="Q115" s="15">
        <v>223.362047</v>
      </c>
      <c r="R115" s="30">
        <f>(P115-Q115)/Q115*100</f>
        <v>51.756277108259155</v>
      </c>
      <c r="S115" s="45">
        <f>I115/I606*100</f>
        <v>4.247537509434472</v>
      </c>
    </row>
    <row r="116" spans="1:19" ht="14.25" thickBot="1">
      <c r="A116" s="305"/>
      <c r="B116" s="287" t="s">
        <v>64</v>
      </c>
      <c r="C116" s="288"/>
      <c r="D116" s="20">
        <f aca="true" t="shared" si="20" ref="D116:J116">D104+D108+D115</f>
        <v>128.1763</v>
      </c>
      <c r="E116" s="20">
        <f t="shared" si="20"/>
        <v>2317.7912</v>
      </c>
      <c r="F116" s="20">
        <f t="shared" si="20"/>
        <v>122.52470000000001</v>
      </c>
      <c r="G116" s="20">
        <f t="shared" si="20"/>
        <v>2314.6973</v>
      </c>
      <c r="H116" s="20">
        <f t="shared" si="20"/>
        <v>11839.5519</v>
      </c>
      <c r="I116" s="20">
        <f t="shared" si="20"/>
        <v>14157.343100000002</v>
      </c>
      <c r="J116" s="20">
        <f t="shared" si="20"/>
        <v>14985.818442720583</v>
      </c>
      <c r="K116" s="32">
        <f t="shared" si="19"/>
        <v>-5.528395702158106</v>
      </c>
      <c r="L116" s="20">
        <f aca="true" t="shared" si="21" ref="L116:Q116">L104+L108+L115</f>
        <v>3755</v>
      </c>
      <c r="M116" s="20">
        <f t="shared" si="21"/>
        <v>1777182.628409</v>
      </c>
      <c r="N116" s="20">
        <f t="shared" si="21"/>
        <v>454</v>
      </c>
      <c r="O116" s="20">
        <f t="shared" si="21"/>
        <v>278.863298</v>
      </c>
      <c r="P116" s="20">
        <f t="shared" si="21"/>
        <v>1761.4237489999998</v>
      </c>
      <c r="Q116" s="20">
        <f t="shared" si="21"/>
        <v>985.31822</v>
      </c>
      <c r="R116" s="32">
        <f>(P116-Q116)/Q116*100</f>
        <v>78.76699255596836</v>
      </c>
      <c r="S116" s="45">
        <f>I116/I607*100</f>
        <v>7.214396840142652</v>
      </c>
    </row>
    <row r="117" spans="1:19" ht="14.25" thickTop="1">
      <c r="A117" s="248"/>
      <c r="B117" s="273" t="s">
        <v>51</v>
      </c>
      <c r="C117" s="11" t="s">
        <v>52</v>
      </c>
      <c r="D117" s="118">
        <v>17</v>
      </c>
      <c r="E117" s="118">
        <v>509</v>
      </c>
      <c r="F117" s="118">
        <v>11</v>
      </c>
      <c r="G117" s="118">
        <v>291</v>
      </c>
      <c r="H117" s="118">
        <v>2776</v>
      </c>
      <c r="I117" s="38">
        <f aca="true" t="shared" si="22" ref="I117:I133">E117+H117</f>
        <v>3285</v>
      </c>
      <c r="J117" s="222">
        <v>3628</v>
      </c>
      <c r="K117" s="35">
        <f t="shared" si="19"/>
        <v>-9.454244762954795</v>
      </c>
      <c r="L117" s="118">
        <v>163</v>
      </c>
      <c r="M117" s="118">
        <v>497</v>
      </c>
      <c r="N117" s="21">
        <v>78</v>
      </c>
      <c r="O117" s="21">
        <v>88</v>
      </c>
      <c r="P117" s="21">
        <v>491</v>
      </c>
      <c r="Q117" s="21">
        <v>303</v>
      </c>
      <c r="R117" s="67">
        <f>(P117-Q117)/Q117*100</f>
        <v>62.04620462046204</v>
      </c>
      <c r="S117" s="145">
        <f>I117/I589*100</f>
        <v>3.046551708127297</v>
      </c>
    </row>
    <row r="118" spans="1:19" ht="13.5">
      <c r="A118" s="289" t="s">
        <v>72</v>
      </c>
      <c r="B118" s="273"/>
      <c r="C118" s="7" t="s">
        <v>53</v>
      </c>
      <c r="D118" s="118"/>
      <c r="E118" s="118"/>
      <c r="F118" s="118"/>
      <c r="G118" s="118"/>
      <c r="H118" s="118"/>
      <c r="I118" s="38">
        <f t="shared" si="22"/>
        <v>0</v>
      </c>
      <c r="J118" s="222">
        <v>3046</v>
      </c>
      <c r="K118" s="30">
        <f t="shared" si="19"/>
        <v>-100</v>
      </c>
      <c r="L118" s="118"/>
      <c r="M118" s="118"/>
      <c r="N118" s="21"/>
      <c r="O118" s="21"/>
      <c r="P118" s="21"/>
      <c r="Q118" s="21">
        <v>223</v>
      </c>
      <c r="R118" s="30"/>
      <c r="S118" s="47">
        <f>I118/I590*100</f>
        <v>0</v>
      </c>
    </row>
    <row r="119" spans="1:19" ht="13.5">
      <c r="A119" s="289"/>
      <c r="B119" s="273"/>
      <c r="C119" s="7" t="s">
        <v>54</v>
      </c>
      <c r="D119" s="118"/>
      <c r="E119" s="118"/>
      <c r="F119" s="118"/>
      <c r="G119" s="118"/>
      <c r="H119" s="118"/>
      <c r="I119" s="38">
        <f t="shared" si="22"/>
        <v>0</v>
      </c>
      <c r="J119" s="222">
        <v>0</v>
      </c>
      <c r="K119" s="30"/>
      <c r="L119" s="118"/>
      <c r="M119" s="118"/>
      <c r="N119" s="170"/>
      <c r="O119" s="170"/>
      <c r="P119" s="170"/>
      <c r="Q119" s="21"/>
      <c r="R119" s="30"/>
      <c r="S119" s="47"/>
    </row>
    <row r="120" spans="1:19" ht="13.5">
      <c r="A120" s="289"/>
      <c r="B120" s="13"/>
      <c r="C120" s="13" t="s">
        <v>55</v>
      </c>
      <c r="D120" s="118"/>
      <c r="E120" s="118"/>
      <c r="F120" s="118"/>
      <c r="G120" s="118"/>
      <c r="H120" s="118"/>
      <c r="I120" s="38">
        <f t="shared" si="22"/>
        <v>0</v>
      </c>
      <c r="J120" s="118">
        <v>4</v>
      </c>
      <c r="K120" s="30">
        <f>(I120-J120)/J120*100</f>
        <v>-100</v>
      </c>
      <c r="L120" s="118"/>
      <c r="M120" s="118"/>
      <c r="N120" s="21"/>
      <c r="O120" s="21"/>
      <c r="P120" s="21"/>
      <c r="Q120" s="21">
        <v>0</v>
      </c>
      <c r="R120" s="30"/>
      <c r="S120" s="47">
        <f>I120/I592*100</f>
        <v>0</v>
      </c>
    </row>
    <row r="121" spans="1:19" ht="13.5">
      <c r="A121" s="289"/>
      <c r="B121" s="273" t="s">
        <v>56</v>
      </c>
      <c r="C121" s="7" t="s">
        <v>57</v>
      </c>
      <c r="D121" s="118">
        <v>0</v>
      </c>
      <c r="E121" s="118">
        <v>1</v>
      </c>
      <c r="F121" s="118">
        <v>0</v>
      </c>
      <c r="G121" s="118">
        <v>1</v>
      </c>
      <c r="H121" s="118"/>
      <c r="I121" s="38">
        <f t="shared" si="22"/>
        <v>1</v>
      </c>
      <c r="J121" s="118">
        <v>2</v>
      </c>
      <c r="K121" s="30">
        <f>(I121-J121)/J121*100</f>
        <v>-50</v>
      </c>
      <c r="L121" s="118">
        <v>2</v>
      </c>
      <c r="M121" s="118">
        <v>16</v>
      </c>
      <c r="N121" s="21"/>
      <c r="O121" s="21"/>
      <c r="P121" s="21"/>
      <c r="Q121" s="21">
        <v>0</v>
      </c>
      <c r="R121" s="30"/>
      <c r="S121" s="47">
        <f>I121/I593*100</f>
        <v>0.19667202959168265</v>
      </c>
    </row>
    <row r="122" spans="1:19" ht="13.5">
      <c r="A122" s="289" t="s">
        <v>73</v>
      </c>
      <c r="B122" s="273"/>
      <c r="C122" s="7" t="s">
        <v>58</v>
      </c>
      <c r="D122" s="118">
        <v>27</v>
      </c>
      <c r="E122" s="118">
        <v>271</v>
      </c>
      <c r="F122" s="118">
        <v>27</v>
      </c>
      <c r="G122" s="118">
        <v>271</v>
      </c>
      <c r="H122" s="118">
        <v>1639</v>
      </c>
      <c r="I122" s="38">
        <f t="shared" si="22"/>
        <v>1910</v>
      </c>
      <c r="J122" s="118">
        <v>1835</v>
      </c>
      <c r="K122" s="30">
        <f>(I122-J122)/J122*100</f>
        <v>4.087193460490464</v>
      </c>
      <c r="L122" s="118">
        <v>1106</v>
      </c>
      <c r="M122" s="118">
        <v>7326</v>
      </c>
      <c r="N122" s="21">
        <v>165</v>
      </c>
      <c r="O122" s="21">
        <v>49</v>
      </c>
      <c r="P122" s="21">
        <v>215</v>
      </c>
      <c r="Q122" s="21">
        <v>143</v>
      </c>
      <c r="R122" s="35">
        <f>(P122-Q122)/Q122*100</f>
        <v>50.349650349650354</v>
      </c>
      <c r="S122" s="47">
        <f>I122/I594*100</f>
        <v>9.415732444381499</v>
      </c>
    </row>
    <row r="123" spans="1:19" ht="13.5">
      <c r="A123" s="289"/>
      <c r="B123" s="275"/>
      <c r="C123" s="14" t="s">
        <v>59</v>
      </c>
      <c r="D123" s="24">
        <v>44</v>
      </c>
      <c r="E123" s="24">
        <v>781</v>
      </c>
      <c r="F123" s="24">
        <v>38</v>
      </c>
      <c r="G123" s="24">
        <v>563</v>
      </c>
      <c r="H123" s="24">
        <v>4415</v>
      </c>
      <c r="I123" s="38">
        <f t="shared" si="22"/>
        <v>5196</v>
      </c>
      <c r="J123" s="15">
        <v>5465</v>
      </c>
      <c r="K123" s="30">
        <f>(I123-J123)/J123*100</f>
        <v>-4.922232387923147</v>
      </c>
      <c r="L123" s="24">
        <v>1271</v>
      </c>
      <c r="M123" s="24">
        <v>7839</v>
      </c>
      <c r="N123" s="15">
        <v>243</v>
      </c>
      <c r="O123" s="15">
        <v>137</v>
      </c>
      <c r="P123" s="15">
        <v>706</v>
      </c>
      <c r="Q123" s="15">
        <v>446</v>
      </c>
      <c r="R123" s="30">
        <f>(P123-Q123)/Q123*100</f>
        <v>58.29596412556054</v>
      </c>
      <c r="S123" s="47">
        <f>I123/I595*100</f>
        <v>4.039792113128519</v>
      </c>
    </row>
    <row r="124" spans="1:19" ht="13.5">
      <c r="A124" s="289"/>
      <c r="B124" s="274" t="s">
        <v>60</v>
      </c>
      <c r="C124" s="14" t="s">
        <v>52</v>
      </c>
      <c r="D124" s="162">
        <v>0</v>
      </c>
      <c r="E124" s="118">
        <v>0</v>
      </c>
      <c r="F124" s="118">
        <v>0</v>
      </c>
      <c r="G124" s="118">
        <v>0</v>
      </c>
      <c r="H124" s="118"/>
      <c r="I124" s="38">
        <f t="shared" si="22"/>
        <v>0</v>
      </c>
      <c r="J124" s="118">
        <v>0</v>
      </c>
      <c r="K124" s="30"/>
      <c r="L124" s="118"/>
      <c r="M124" s="118"/>
      <c r="N124" s="21"/>
      <c r="O124" s="21"/>
      <c r="P124" s="21"/>
      <c r="Q124" s="21"/>
      <c r="R124" s="30"/>
      <c r="S124" s="47"/>
    </row>
    <row r="125" spans="1:19" ht="13.5">
      <c r="A125" s="289"/>
      <c r="B125" s="273"/>
      <c r="C125" s="14" t="s">
        <v>57</v>
      </c>
      <c r="D125" s="162">
        <v>115</v>
      </c>
      <c r="E125" s="118">
        <v>340</v>
      </c>
      <c r="F125" s="118">
        <v>115</v>
      </c>
      <c r="G125" s="118">
        <v>340</v>
      </c>
      <c r="H125" s="118"/>
      <c r="I125" s="38">
        <f t="shared" si="22"/>
        <v>340</v>
      </c>
      <c r="J125" s="118">
        <v>554</v>
      </c>
      <c r="K125" s="30">
        <f>(I125-J125)/J125*100</f>
        <v>-38.628158844765345</v>
      </c>
      <c r="L125" s="118">
        <v>1250</v>
      </c>
      <c r="M125" s="118">
        <v>2850</v>
      </c>
      <c r="N125" s="21">
        <v>3</v>
      </c>
      <c r="O125" s="21">
        <v>0</v>
      </c>
      <c r="P125" s="21">
        <v>12</v>
      </c>
      <c r="Q125" s="21">
        <v>1</v>
      </c>
      <c r="R125" s="30">
        <f>(P125-Q125)/Q125*100</f>
        <v>1100</v>
      </c>
      <c r="S125" s="47">
        <f>I125/I597*100</f>
        <v>34.187109709460614</v>
      </c>
    </row>
    <row r="126" spans="1:19" ht="13.5">
      <c r="A126" s="289" t="s">
        <v>74</v>
      </c>
      <c r="B126" s="273" t="s">
        <v>56</v>
      </c>
      <c r="C126" s="14" t="s">
        <v>58</v>
      </c>
      <c r="D126" s="162">
        <v>0</v>
      </c>
      <c r="E126" s="118">
        <v>8</v>
      </c>
      <c r="F126" s="118">
        <v>0</v>
      </c>
      <c r="G126" s="118">
        <v>8</v>
      </c>
      <c r="H126" s="118"/>
      <c r="I126" s="38">
        <f t="shared" si="22"/>
        <v>8</v>
      </c>
      <c r="J126" s="118">
        <v>7</v>
      </c>
      <c r="K126" s="30">
        <f>(I126-J126)/J126*100</f>
        <v>14.285714285714285</v>
      </c>
      <c r="L126" s="118">
        <v>50</v>
      </c>
      <c r="M126" s="118">
        <v>15</v>
      </c>
      <c r="N126" s="21"/>
      <c r="O126" s="21"/>
      <c r="P126" s="21"/>
      <c r="Q126" s="21"/>
      <c r="R126" s="30" t="e">
        <f>(P126-Q126)/Q126*100</f>
        <v>#DIV/0!</v>
      </c>
      <c r="S126" s="47">
        <f>I126/I598*100</f>
        <v>0.07774484955898776</v>
      </c>
    </row>
    <row r="127" spans="1:19" ht="13.5">
      <c r="A127" s="289"/>
      <c r="B127" s="273"/>
      <c r="C127" s="14" t="s">
        <v>59</v>
      </c>
      <c r="D127" s="24">
        <v>115</v>
      </c>
      <c r="E127" s="24">
        <v>348</v>
      </c>
      <c r="F127" s="24">
        <v>115</v>
      </c>
      <c r="G127" s="24">
        <v>348</v>
      </c>
      <c r="H127" s="24">
        <v>0</v>
      </c>
      <c r="I127" s="38">
        <f t="shared" si="22"/>
        <v>348</v>
      </c>
      <c r="J127" s="15">
        <v>561</v>
      </c>
      <c r="K127" s="30">
        <f>(I127-J127)/J127*100</f>
        <v>-37.967914438502675</v>
      </c>
      <c r="L127" s="24">
        <v>1300</v>
      </c>
      <c r="M127" s="24">
        <v>2865</v>
      </c>
      <c r="N127" s="24">
        <v>3</v>
      </c>
      <c r="O127" s="15">
        <v>0</v>
      </c>
      <c r="P127" s="15">
        <v>12</v>
      </c>
      <c r="Q127" s="15">
        <v>1</v>
      </c>
      <c r="R127" s="30">
        <f>(P127-Q127)/Q127*100</f>
        <v>1100</v>
      </c>
      <c r="S127" s="47">
        <f>I127/I599*100</f>
        <v>2.9133201403212197</v>
      </c>
    </row>
    <row r="128" spans="1:19" ht="13.5">
      <c r="A128" s="289"/>
      <c r="B128" s="274" t="s">
        <v>62</v>
      </c>
      <c r="C128" s="14" t="s">
        <v>52</v>
      </c>
      <c r="D128" s="162">
        <v>126</v>
      </c>
      <c r="E128" s="118">
        <v>6348</v>
      </c>
      <c r="F128" s="118">
        <v>159</v>
      </c>
      <c r="G128" s="118">
        <v>623</v>
      </c>
      <c r="H128" s="118">
        <v>1469</v>
      </c>
      <c r="I128" s="38">
        <f t="shared" si="22"/>
        <v>7817</v>
      </c>
      <c r="J128" s="118">
        <v>6554</v>
      </c>
      <c r="K128" s="30">
        <f>(I128-J128)/J128*100</f>
        <v>19.270674397314615</v>
      </c>
      <c r="L128" s="118">
        <v>1291</v>
      </c>
      <c r="M128" s="118">
        <v>7387</v>
      </c>
      <c r="N128" s="21">
        <v>80</v>
      </c>
      <c r="O128" s="21">
        <v>341</v>
      </c>
      <c r="P128" s="21">
        <v>1222</v>
      </c>
      <c r="Q128" s="21">
        <v>707</v>
      </c>
      <c r="R128" s="30">
        <f>(P128-Q128)/Q128*100</f>
        <v>72.84299858557284</v>
      </c>
      <c r="S128" s="47">
        <f>I128/I600*100</f>
        <v>14.11590957950614</v>
      </c>
    </row>
    <row r="129" spans="1:19" ht="13.5">
      <c r="A129" s="289"/>
      <c r="B129" s="273"/>
      <c r="C129" s="14" t="s">
        <v>53</v>
      </c>
      <c r="D129" s="162"/>
      <c r="E129" s="118"/>
      <c r="F129" s="118"/>
      <c r="G129" s="118"/>
      <c r="H129" s="118"/>
      <c r="I129" s="38">
        <f t="shared" si="22"/>
        <v>0</v>
      </c>
      <c r="J129" s="118">
        <v>3289</v>
      </c>
      <c r="K129" s="30">
        <f>(I129-J129)/J129*100</f>
        <v>-100</v>
      </c>
      <c r="L129" s="118"/>
      <c r="M129" s="118"/>
      <c r="N129" s="118"/>
      <c r="O129" s="21"/>
      <c r="P129" s="21"/>
      <c r="Q129" s="21"/>
      <c r="R129" s="30"/>
      <c r="S129" s="47">
        <f>I129/I601*100</f>
        <v>0</v>
      </c>
    </row>
    <row r="130" spans="1:19" ht="13.5">
      <c r="A130" s="289" t="s">
        <v>75</v>
      </c>
      <c r="B130" s="273"/>
      <c r="C130" s="7" t="s">
        <v>54</v>
      </c>
      <c r="D130" s="162"/>
      <c r="E130" s="118"/>
      <c r="F130" s="118"/>
      <c r="G130" s="118"/>
      <c r="H130" s="118"/>
      <c r="I130" s="38">
        <f t="shared" si="22"/>
        <v>0</v>
      </c>
      <c r="J130" s="118">
        <v>0</v>
      </c>
      <c r="K130" s="30"/>
      <c r="L130" s="118"/>
      <c r="M130" s="118"/>
      <c r="N130" s="118"/>
      <c r="O130" s="21"/>
      <c r="P130" s="21"/>
      <c r="Q130" s="21"/>
      <c r="R130" s="30"/>
      <c r="S130" s="47"/>
    </row>
    <row r="131" spans="1:19" ht="13.5">
      <c r="A131" s="289"/>
      <c r="B131" s="13"/>
      <c r="C131" s="7" t="s">
        <v>55</v>
      </c>
      <c r="D131" s="162"/>
      <c r="E131" s="118"/>
      <c r="F131" s="118"/>
      <c r="G131" s="118"/>
      <c r="H131" s="118"/>
      <c r="I131" s="38">
        <f t="shared" si="22"/>
        <v>0</v>
      </c>
      <c r="J131" s="118">
        <v>5</v>
      </c>
      <c r="K131" s="30"/>
      <c r="L131" s="118"/>
      <c r="M131" s="118"/>
      <c r="N131" s="118"/>
      <c r="O131" s="21"/>
      <c r="P131" s="21"/>
      <c r="Q131" s="21"/>
      <c r="R131" s="30"/>
      <c r="S131" s="47">
        <f>I131/I603*100</f>
        <v>0</v>
      </c>
    </row>
    <row r="132" spans="1:19" ht="13.5">
      <c r="A132" s="289"/>
      <c r="B132" s="273" t="s">
        <v>63</v>
      </c>
      <c r="C132" s="14" t="s">
        <v>57</v>
      </c>
      <c r="D132" s="162"/>
      <c r="E132" s="118"/>
      <c r="F132" s="118"/>
      <c r="G132" s="118"/>
      <c r="H132" s="118"/>
      <c r="I132" s="38">
        <f t="shared" si="22"/>
        <v>0</v>
      </c>
      <c r="J132" s="118">
        <v>0</v>
      </c>
      <c r="K132" s="30"/>
      <c r="L132" s="118"/>
      <c r="M132" s="118"/>
      <c r="N132" s="118"/>
      <c r="O132" s="21"/>
      <c r="P132" s="21"/>
      <c r="Q132" s="21"/>
      <c r="R132" s="30"/>
      <c r="S132" s="47"/>
    </row>
    <row r="133" spans="1:19" ht="13.5">
      <c r="A133" s="289"/>
      <c r="B133" s="273"/>
      <c r="C133" s="14" t="s">
        <v>58</v>
      </c>
      <c r="D133" s="162"/>
      <c r="E133" s="118"/>
      <c r="F133" s="118"/>
      <c r="G133" s="118"/>
      <c r="H133" s="118">
        <v>17</v>
      </c>
      <c r="I133" s="38">
        <f t="shared" si="22"/>
        <v>17</v>
      </c>
      <c r="J133" s="118">
        <v>29</v>
      </c>
      <c r="K133" s="30">
        <f>(I133-J133)/J133*100</f>
        <v>-41.37931034482759</v>
      </c>
      <c r="L133" s="118"/>
      <c r="M133" s="118"/>
      <c r="N133" s="118">
        <v>0</v>
      </c>
      <c r="O133" s="21">
        <v>0</v>
      </c>
      <c r="P133" s="21">
        <v>0</v>
      </c>
      <c r="Q133" s="21">
        <v>0</v>
      </c>
      <c r="R133" s="30"/>
      <c r="S133" s="47">
        <f>I133/I605*100</f>
        <v>5.840960499638784</v>
      </c>
    </row>
    <row r="134" spans="1:19" ht="13.5">
      <c r="A134" s="298"/>
      <c r="B134" s="275"/>
      <c r="C134" s="14" t="s">
        <v>59</v>
      </c>
      <c r="D134" s="24">
        <v>126</v>
      </c>
      <c r="E134" s="24">
        <v>6348</v>
      </c>
      <c r="F134" s="24">
        <v>159</v>
      </c>
      <c r="G134" s="24">
        <v>623</v>
      </c>
      <c r="H134" s="24">
        <v>1486</v>
      </c>
      <c r="I134" s="38">
        <f>E134+H134</f>
        <v>7834</v>
      </c>
      <c r="J134" s="15">
        <v>6583</v>
      </c>
      <c r="K134" s="30">
        <f>(I134-J134)/J134*100</f>
        <v>19.003493847789763</v>
      </c>
      <c r="L134" s="24">
        <v>1291</v>
      </c>
      <c r="M134" s="24">
        <v>7387</v>
      </c>
      <c r="N134" s="15">
        <v>80</v>
      </c>
      <c r="O134" s="15">
        <v>341</v>
      </c>
      <c r="P134" s="15">
        <v>1222</v>
      </c>
      <c r="Q134" s="15">
        <v>707</v>
      </c>
      <c r="R134" s="30">
        <f>(P134-Q134)/Q134*100</f>
        <v>72.84299858557284</v>
      </c>
      <c r="S134" s="47">
        <f>I134/I606*100</f>
        <v>14.071765702198757</v>
      </c>
    </row>
    <row r="135" spans="1:19" ht="14.25" thickBot="1">
      <c r="A135" s="98"/>
      <c r="B135" s="272" t="s">
        <v>64</v>
      </c>
      <c r="C135" s="272"/>
      <c r="D135" s="99">
        <f aca="true" t="shared" si="23" ref="D135:J135">D123+D127+D134</f>
        <v>285</v>
      </c>
      <c r="E135" s="99">
        <f t="shared" si="23"/>
        <v>7477</v>
      </c>
      <c r="F135" s="99">
        <f t="shared" si="23"/>
        <v>312</v>
      </c>
      <c r="G135" s="99">
        <f t="shared" si="23"/>
        <v>1534</v>
      </c>
      <c r="H135" s="99">
        <f t="shared" si="23"/>
        <v>5901</v>
      </c>
      <c r="I135" s="99">
        <f t="shared" si="23"/>
        <v>13378</v>
      </c>
      <c r="J135" s="99">
        <f t="shared" si="23"/>
        <v>12609</v>
      </c>
      <c r="K135" s="108">
        <f>(I135-J135)/J135*100</f>
        <v>6.098818304385756</v>
      </c>
      <c r="L135" s="99">
        <f aca="true" t="shared" si="24" ref="L135:Q135">L123+L127+L134</f>
        <v>3862</v>
      </c>
      <c r="M135" s="99">
        <f t="shared" si="24"/>
        <v>18091</v>
      </c>
      <c r="N135" s="99">
        <f t="shared" si="24"/>
        <v>326</v>
      </c>
      <c r="O135" s="99">
        <f t="shared" si="24"/>
        <v>478</v>
      </c>
      <c r="P135" s="99">
        <f t="shared" si="24"/>
        <v>1940</v>
      </c>
      <c r="Q135" s="99">
        <f t="shared" si="24"/>
        <v>1154</v>
      </c>
      <c r="R135" s="108">
        <f>(P135-Q135)/Q135*100</f>
        <v>68.1109185441941</v>
      </c>
      <c r="S135" s="132">
        <f>I135/I607*100</f>
        <v>6.817253791597971</v>
      </c>
    </row>
    <row r="136" ht="13.5"/>
    <row r="137" ht="13.5"/>
    <row r="138" spans="1:19" ht="18.75">
      <c r="A138" s="295" t="str">
        <f>A1</f>
        <v>2021年1-4月丹东市人身保险业务统计表</v>
      </c>
      <c r="B138" s="295"/>
      <c r="C138" s="295"/>
      <c r="D138" s="295"/>
      <c r="E138" s="295"/>
      <c r="F138" s="295"/>
      <c r="G138" s="295"/>
      <c r="H138" s="295"/>
      <c r="I138" s="295"/>
      <c r="J138" s="295"/>
      <c r="K138" s="295"/>
      <c r="L138" s="295"/>
      <c r="M138" s="295"/>
      <c r="N138" s="295"/>
      <c r="O138" s="295"/>
      <c r="P138" s="295"/>
      <c r="Q138" s="295"/>
      <c r="R138" s="295"/>
      <c r="S138" s="295"/>
    </row>
    <row r="139" spans="1:19" ht="14.25" thickBot="1">
      <c r="A139" s="296" t="str">
        <f>A2</f>
        <v>                                                      （2021年1-4月）                                       单位：万元</v>
      </c>
      <c r="B139" s="296"/>
      <c r="C139" s="296"/>
      <c r="D139" s="296"/>
      <c r="E139" s="296"/>
      <c r="F139" s="296"/>
      <c r="G139" s="296"/>
      <c r="H139" s="296"/>
      <c r="I139" s="296"/>
      <c r="J139" s="296"/>
      <c r="K139" s="296"/>
      <c r="L139" s="296"/>
      <c r="M139" s="296"/>
      <c r="N139" s="296"/>
      <c r="O139" s="296"/>
      <c r="P139" s="296"/>
      <c r="Q139" s="296"/>
      <c r="R139" s="296"/>
      <c r="S139" s="296"/>
    </row>
    <row r="140" spans="1:19" ht="13.5">
      <c r="A140" s="290" t="s">
        <v>27</v>
      </c>
      <c r="B140" s="4"/>
      <c r="C140" s="5" t="s">
        <v>28</v>
      </c>
      <c r="D140" s="260" t="s">
        <v>29</v>
      </c>
      <c r="E140" s="261"/>
      <c r="F140" s="261"/>
      <c r="G140" s="261"/>
      <c r="H140" s="261"/>
      <c r="I140" s="261"/>
      <c r="J140" s="261"/>
      <c r="K140" s="263"/>
      <c r="L140" s="260" t="s">
        <v>30</v>
      </c>
      <c r="M140" s="263"/>
      <c r="N140" s="260" t="s">
        <v>71</v>
      </c>
      <c r="O140" s="261"/>
      <c r="P140" s="261"/>
      <c r="Q140" s="261"/>
      <c r="R140" s="261"/>
      <c r="S140" s="41" t="s">
        <v>32</v>
      </c>
    </row>
    <row r="141" spans="1:19" ht="13.5">
      <c r="A141" s="289"/>
      <c r="B141" s="283" t="s">
        <v>33</v>
      </c>
      <c r="C141" s="284"/>
      <c r="D141" s="258" t="s">
        <v>34</v>
      </c>
      <c r="E141" s="258"/>
      <c r="F141" s="258" t="s">
        <v>35</v>
      </c>
      <c r="G141" s="258"/>
      <c r="H141" s="270" t="s">
        <v>36</v>
      </c>
      <c r="I141" s="8" t="s">
        <v>37</v>
      </c>
      <c r="J141" s="8" t="s">
        <v>38</v>
      </c>
      <c r="K141" s="28" t="s">
        <v>39</v>
      </c>
      <c r="L141" s="262" t="s">
        <v>40</v>
      </c>
      <c r="M141" s="258" t="s">
        <v>117</v>
      </c>
      <c r="N141" s="258" t="s">
        <v>40</v>
      </c>
      <c r="O141" s="258" t="s">
        <v>41</v>
      </c>
      <c r="P141" s="258"/>
      <c r="Q141" s="258"/>
      <c r="R141" s="42" t="s">
        <v>39</v>
      </c>
      <c r="S141" s="43" t="s">
        <v>42</v>
      </c>
    </row>
    <row r="142" spans="1:19" ht="13.5">
      <c r="A142" s="298"/>
      <c r="B142" s="9" t="s">
        <v>43</v>
      </c>
      <c r="C142" s="10" t="s">
        <v>44</v>
      </c>
      <c r="D142" s="10" t="s">
        <v>45</v>
      </c>
      <c r="E142" s="11" t="s">
        <v>46</v>
      </c>
      <c r="F142" s="11" t="s">
        <v>45</v>
      </c>
      <c r="G142" s="11" t="s">
        <v>46</v>
      </c>
      <c r="H142" s="271"/>
      <c r="I142" s="11" t="s">
        <v>46</v>
      </c>
      <c r="J142" s="11" t="s">
        <v>46</v>
      </c>
      <c r="K142" s="29" t="s">
        <v>47</v>
      </c>
      <c r="L142" s="262"/>
      <c r="M142" s="258"/>
      <c r="N142" s="258"/>
      <c r="O142" s="7" t="s">
        <v>45</v>
      </c>
      <c r="P142" s="7" t="s">
        <v>48</v>
      </c>
      <c r="Q142" s="7" t="s">
        <v>49</v>
      </c>
      <c r="R142" s="29" t="s">
        <v>47</v>
      </c>
      <c r="S142" s="44" t="s">
        <v>47</v>
      </c>
    </row>
    <row r="143" spans="1:19" ht="13.5">
      <c r="A143" s="304" t="s">
        <v>76</v>
      </c>
      <c r="B143" s="274" t="s">
        <v>51</v>
      </c>
      <c r="C143" s="55" t="s">
        <v>52</v>
      </c>
      <c r="D143" s="24">
        <v>17.213956</v>
      </c>
      <c r="E143" s="24">
        <v>349.434677</v>
      </c>
      <c r="F143" s="24">
        <v>11.439335</v>
      </c>
      <c r="G143" s="24">
        <v>320.462057</v>
      </c>
      <c r="H143" s="15">
        <v>2633.4184579999996</v>
      </c>
      <c r="I143" s="15">
        <f aca="true" t="shared" si="25" ref="I143:I159">E143+H143</f>
        <v>2982.853135</v>
      </c>
      <c r="J143" s="15">
        <v>2861.017304</v>
      </c>
      <c r="K143" s="30">
        <f>(I143-J143)/J143*100</f>
        <v>4.258479346827462</v>
      </c>
      <c r="L143" s="24">
        <v>451</v>
      </c>
      <c r="M143" s="24">
        <v>29825.667119999995</v>
      </c>
      <c r="N143" s="24">
        <v>235</v>
      </c>
      <c r="O143" s="24">
        <v>133.186853</v>
      </c>
      <c r="P143" s="24">
        <v>482.13634</v>
      </c>
      <c r="Q143" s="24">
        <v>411.900661</v>
      </c>
      <c r="R143" s="30">
        <f>(P143-Q143)/Q143*100</f>
        <v>17.051606285234875</v>
      </c>
      <c r="S143" s="45">
        <f>I143/I589*100</f>
        <v>2.76633677732941</v>
      </c>
    </row>
    <row r="144" spans="1:19" ht="13.5">
      <c r="A144" s="289"/>
      <c r="B144" s="273"/>
      <c r="C144" s="55" t="s">
        <v>53</v>
      </c>
      <c r="D144" s="24"/>
      <c r="E144" s="24"/>
      <c r="F144" s="24"/>
      <c r="G144" s="24"/>
      <c r="H144" s="24"/>
      <c r="I144" s="15">
        <f t="shared" si="25"/>
        <v>0</v>
      </c>
      <c r="J144" s="38"/>
      <c r="K144" s="30" t="e">
        <f>(I144-J144)/J144*100</f>
        <v>#DIV/0!</v>
      </c>
      <c r="L144" s="24"/>
      <c r="M144" s="24"/>
      <c r="N144" s="24"/>
      <c r="O144" s="24"/>
      <c r="P144" s="24"/>
      <c r="Q144" s="24"/>
      <c r="R144" s="24"/>
      <c r="S144" s="45">
        <f>I144/I590*100</f>
        <v>0</v>
      </c>
    </row>
    <row r="145" spans="1:19" ht="13.5">
      <c r="A145" s="289"/>
      <c r="B145" s="273"/>
      <c r="C145" s="55" t="s">
        <v>54</v>
      </c>
      <c r="D145" s="24"/>
      <c r="E145" s="24"/>
      <c r="F145" s="24"/>
      <c r="G145" s="24"/>
      <c r="H145" s="24"/>
      <c r="I145" s="15">
        <f t="shared" si="25"/>
        <v>0</v>
      </c>
      <c r="J145" s="38"/>
      <c r="K145" s="30"/>
      <c r="L145" s="24"/>
      <c r="M145" s="24"/>
      <c r="N145" s="24"/>
      <c r="O145" s="66"/>
      <c r="P145" s="24"/>
      <c r="Q145" s="24"/>
      <c r="R145" s="24"/>
      <c r="S145" s="45"/>
    </row>
    <row r="146" spans="1:19" ht="13.5">
      <c r="A146" s="289"/>
      <c r="B146" s="13"/>
      <c r="C146" s="6" t="s">
        <v>55</v>
      </c>
      <c r="D146" s="24"/>
      <c r="E146" s="24"/>
      <c r="F146" s="24"/>
      <c r="G146" s="24"/>
      <c r="H146" s="24"/>
      <c r="I146" s="15">
        <f t="shared" si="25"/>
        <v>0</v>
      </c>
      <c r="J146" s="38"/>
      <c r="K146" s="30"/>
      <c r="L146" s="24"/>
      <c r="M146" s="24"/>
      <c r="N146" s="24"/>
      <c r="O146" s="24"/>
      <c r="P146" s="24"/>
      <c r="Q146" s="24"/>
      <c r="R146" s="24"/>
      <c r="S146" s="45"/>
    </row>
    <row r="147" spans="1:19" ht="13.5">
      <c r="A147" s="289"/>
      <c r="B147" s="273" t="s">
        <v>56</v>
      </c>
      <c r="C147" s="55" t="s">
        <v>57</v>
      </c>
      <c r="D147" s="24"/>
      <c r="E147" s="24"/>
      <c r="F147" s="24"/>
      <c r="G147" s="24"/>
      <c r="H147" s="24"/>
      <c r="I147" s="15">
        <f t="shared" si="25"/>
        <v>0</v>
      </c>
      <c r="J147" s="38"/>
      <c r="K147" s="30"/>
      <c r="L147" s="24"/>
      <c r="M147" s="24"/>
      <c r="N147" s="24"/>
      <c r="O147" s="24"/>
      <c r="P147" s="24"/>
      <c r="Q147" s="24"/>
      <c r="R147" s="30"/>
      <c r="S147" s="45"/>
    </row>
    <row r="148" spans="1:19" ht="13.5">
      <c r="A148" s="289"/>
      <c r="B148" s="273"/>
      <c r="C148" s="55" t="s">
        <v>58</v>
      </c>
      <c r="D148" s="24"/>
      <c r="E148" s="24"/>
      <c r="F148" s="24"/>
      <c r="G148" s="24"/>
      <c r="H148" s="24"/>
      <c r="I148" s="15">
        <f t="shared" si="25"/>
        <v>0</v>
      </c>
      <c r="J148" s="38"/>
      <c r="K148" s="30"/>
      <c r="L148" s="24"/>
      <c r="M148" s="24"/>
      <c r="N148" s="24"/>
      <c r="O148" s="24"/>
      <c r="P148" s="24"/>
      <c r="Q148" s="24"/>
      <c r="R148" s="30"/>
      <c r="S148" s="45"/>
    </row>
    <row r="149" spans="1:19" ht="13.5">
      <c r="A149" s="289"/>
      <c r="B149" s="275"/>
      <c r="C149" s="56" t="s">
        <v>59</v>
      </c>
      <c r="D149" s="15">
        <v>17.213956</v>
      </c>
      <c r="E149" s="15">
        <v>349.434677</v>
      </c>
      <c r="F149" s="15">
        <v>11.439335</v>
      </c>
      <c r="G149" s="15">
        <v>320.462057</v>
      </c>
      <c r="H149" s="15">
        <v>2633.4184579999996</v>
      </c>
      <c r="I149" s="15">
        <f t="shared" si="25"/>
        <v>2982.853135</v>
      </c>
      <c r="J149" s="38">
        <v>2861.017304</v>
      </c>
      <c r="K149" s="30">
        <f>(I149-J149)/J149*100</f>
        <v>4.258479346827462</v>
      </c>
      <c r="L149" s="15">
        <v>451</v>
      </c>
      <c r="M149" s="15">
        <v>29825.667119999995</v>
      </c>
      <c r="N149" s="15">
        <v>235</v>
      </c>
      <c r="O149" s="15">
        <v>133.186853</v>
      </c>
      <c r="P149" s="15">
        <v>482.13634</v>
      </c>
      <c r="Q149" s="15">
        <v>411.900661</v>
      </c>
      <c r="R149" s="30">
        <f>(P149-Q149)/Q149*100</f>
        <v>17.051606285234875</v>
      </c>
      <c r="S149" s="45">
        <f>I149/I595*100</f>
        <v>2.319112118820954</v>
      </c>
    </row>
    <row r="150" spans="1:19" ht="13.5">
      <c r="A150" s="289"/>
      <c r="B150" s="274" t="s">
        <v>60</v>
      </c>
      <c r="C150" s="56" t="s">
        <v>52</v>
      </c>
      <c r="D150" s="15"/>
      <c r="E150" s="24"/>
      <c r="F150" s="24"/>
      <c r="G150" s="24"/>
      <c r="H150" s="24"/>
      <c r="I150" s="15">
        <f t="shared" si="25"/>
        <v>0</v>
      </c>
      <c r="J150" s="24"/>
      <c r="K150" s="30"/>
      <c r="L150" s="24"/>
      <c r="M150" s="24"/>
      <c r="N150" s="24"/>
      <c r="O150" s="24"/>
      <c r="P150" s="24"/>
      <c r="Q150" s="24"/>
      <c r="R150" s="30"/>
      <c r="S150" s="45"/>
    </row>
    <row r="151" spans="1:19" ht="13.5">
      <c r="A151" s="289"/>
      <c r="B151" s="273"/>
      <c r="C151" s="56" t="s">
        <v>57</v>
      </c>
      <c r="D151" s="15"/>
      <c r="E151" s="24"/>
      <c r="F151" s="24"/>
      <c r="G151" s="24"/>
      <c r="H151" s="24"/>
      <c r="I151" s="15">
        <f t="shared" si="25"/>
        <v>0</v>
      </c>
      <c r="J151" s="24"/>
      <c r="K151" s="30"/>
      <c r="L151" s="24"/>
      <c r="M151" s="24"/>
      <c r="N151" s="24"/>
      <c r="O151" s="24"/>
      <c r="P151" s="24"/>
      <c r="Q151" s="24"/>
      <c r="R151" s="30"/>
      <c r="S151" s="45"/>
    </row>
    <row r="152" spans="1:19" ht="13.5">
      <c r="A152" s="68"/>
      <c r="B152" s="273" t="s">
        <v>56</v>
      </c>
      <c r="C152" s="56" t="s">
        <v>58</v>
      </c>
      <c r="D152" s="15"/>
      <c r="E152" s="24"/>
      <c r="F152" s="24"/>
      <c r="G152" s="24"/>
      <c r="H152" s="24"/>
      <c r="I152" s="15">
        <f t="shared" si="25"/>
        <v>0</v>
      </c>
      <c r="J152" s="24"/>
      <c r="K152" s="30"/>
      <c r="L152" s="24"/>
      <c r="M152" s="24"/>
      <c r="N152" s="24"/>
      <c r="O152" s="24"/>
      <c r="P152" s="24"/>
      <c r="Q152" s="24"/>
      <c r="R152" s="30"/>
      <c r="S152" s="45"/>
    </row>
    <row r="153" spans="1:19" ht="13.5">
      <c r="A153" s="289" t="s">
        <v>74</v>
      </c>
      <c r="B153" s="273"/>
      <c r="C153" s="56" t="s">
        <v>59</v>
      </c>
      <c r="D153" s="15"/>
      <c r="E153" s="15"/>
      <c r="F153" s="15"/>
      <c r="G153" s="15"/>
      <c r="H153" s="15"/>
      <c r="I153" s="15">
        <f t="shared" si="25"/>
        <v>0</v>
      </c>
      <c r="J153" s="15"/>
      <c r="K153" s="30"/>
      <c r="L153" s="15"/>
      <c r="M153" s="15"/>
      <c r="N153" s="15"/>
      <c r="O153" s="15"/>
      <c r="P153" s="15"/>
      <c r="Q153" s="15"/>
      <c r="R153" s="30"/>
      <c r="S153" s="45"/>
    </row>
    <row r="154" spans="1:19" ht="13.5">
      <c r="A154" s="289"/>
      <c r="B154" s="274" t="s">
        <v>62</v>
      </c>
      <c r="C154" s="56" t="s">
        <v>52</v>
      </c>
      <c r="D154" s="15"/>
      <c r="E154" s="24"/>
      <c r="F154" s="24"/>
      <c r="G154" s="24"/>
      <c r="H154" s="24"/>
      <c r="I154" s="15">
        <f t="shared" si="25"/>
        <v>0</v>
      </c>
      <c r="J154" s="24"/>
      <c r="K154" s="30"/>
      <c r="L154" s="24"/>
      <c r="M154" s="24"/>
      <c r="N154" s="24"/>
      <c r="O154" s="24"/>
      <c r="P154" s="24"/>
      <c r="Q154" s="24"/>
      <c r="R154" s="30"/>
      <c r="S154" s="45"/>
    </row>
    <row r="155" spans="1:19" ht="13.5">
      <c r="A155" s="289"/>
      <c r="B155" s="273"/>
      <c r="C155" s="56" t="s">
        <v>53</v>
      </c>
      <c r="D155" s="15"/>
      <c r="E155" s="24"/>
      <c r="F155" s="24"/>
      <c r="G155" s="24"/>
      <c r="H155" s="24"/>
      <c r="I155" s="15">
        <f t="shared" si="25"/>
        <v>0</v>
      </c>
      <c r="J155" s="24"/>
      <c r="K155" s="30"/>
      <c r="L155" s="24"/>
      <c r="M155" s="24"/>
      <c r="N155" s="24"/>
      <c r="O155" s="24"/>
      <c r="P155" s="24"/>
      <c r="Q155" s="24"/>
      <c r="R155" s="30"/>
      <c r="S155" s="45"/>
    </row>
    <row r="156" spans="1:19" ht="13.5">
      <c r="A156" s="289"/>
      <c r="B156" s="273"/>
      <c r="C156" s="55" t="s">
        <v>54</v>
      </c>
      <c r="D156" s="15"/>
      <c r="E156" s="24"/>
      <c r="F156" s="24"/>
      <c r="G156" s="24"/>
      <c r="H156" s="24"/>
      <c r="I156" s="15">
        <f t="shared" si="25"/>
        <v>0</v>
      </c>
      <c r="J156" s="24"/>
      <c r="K156" s="30"/>
      <c r="L156" s="24"/>
      <c r="M156" s="24"/>
      <c r="N156" s="24"/>
      <c r="O156" s="24"/>
      <c r="P156" s="24"/>
      <c r="Q156" s="24"/>
      <c r="R156" s="30"/>
      <c r="S156" s="45"/>
    </row>
    <row r="157" spans="1:19" ht="13.5">
      <c r="A157" s="289"/>
      <c r="B157" s="13"/>
      <c r="C157" s="55" t="s">
        <v>55</v>
      </c>
      <c r="D157" s="15"/>
      <c r="E157" s="24"/>
      <c r="F157" s="24"/>
      <c r="G157" s="24"/>
      <c r="H157" s="24"/>
      <c r="I157" s="15">
        <f t="shared" si="25"/>
        <v>0</v>
      </c>
      <c r="J157" s="24"/>
      <c r="K157" s="30"/>
      <c r="L157" s="24"/>
      <c r="M157" s="24"/>
      <c r="N157" s="24"/>
      <c r="O157" s="24"/>
      <c r="P157" s="24"/>
      <c r="Q157" s="24"/>
      <c r="R157" s="30"/>
      <c r="S157" s="45"/>
    </row>
    <row r="158" spans="1:19" ht="13.5">
      <c r="A158" s="289"/>
      <c r="B158" s="273" t="s">
        <v>63</v>
      </c>
      <c r="C158" s="56" t="s">
        <v>57</v>
      </c>
      <c r="D158" s="15"/>
      <c r="E158" s="24"/>
      <c r="F158" s="24"/>
      <c r="G158" s="24"/>
      <c r="H158" s="24"/>
      <c r="I158" s="15">
        <f t="shared" si="25"/>
        <v>0</v>
      </c>
      <c r="J158" s="24"/>
      <c r="K158" s="30"/>
      <c r="L158" s="24"/>
      <c r="M158" s="24"/>
      <c r="N158" s="24"/>
      <c r="O158" s="24"/>
      <c r="P158" s="24"/>
      <c r="Q158" s="24"/>
      <c r="R158" s="30"/>
      <c r="S158" s="45"/>
    </row>
    <row r="159" spans="1:19" ht="13.5">
      <c r="A159" s="289"/>
      <c r="B159" s="273"/>
      <c r="C159" s="56" t="s">
        <v>58</v>
      </c>
      <c r="D159" s="15"/>
      <c r="E159" s="24"/>
      <c r="F159" s="24"/>
      <c r="G159" s="24"/>
      <c r="H159" s="24"/>
      <c r="I159" s="15">
        <f t="shared" si="25"/>
        <v>0</v>
      </c>
      <c r="J159" s="24"/>
      <c r="K159" s="30"/>
      <c r="L159" s="24"/>
      <c r="M159" s="24"/>
      <c r="N159" s="24"/>
      <c r="O159" s="24"/>
      <c r="P159" s="24"/>
      <c r="Q159" s="24"/>
      <c r="R159" s="30"/>
      <c r="S159" s="45"/>
    </row>
    <row r="160" spans="1:19" ht="13.5">
      <c r="A160" s="289"/>
      <c r="B160" s="275"/>
      <c r="C160" s="56" t="s">
        <v>59</v>
      </c>
      <c r="D160" s="15"/>
      <c r="E160" s="15"/>
      <c r="F160" s="15"/>
      <c r="G160" s="15"/>
      <c r="H160" s="15"/>
      <c r="I160" s="15">
        <f>I154+I158+I159</f>
        <v>0</v>
      </c>
      <c r="J160" s="15"/>
      <c r="K160" s="30"/>
      <c r="L160" s="15"/>
      <c r="M160" s="15"/>
      <c r="N160" s="15"/>
      <c r="O160" s="15"/>
      <c r="P160" s="15"/>
      <c r="Q160" s="15"/>
      <c r="R160" s="30" t="e">
        <f>(P160-Q160)/Q160*100</f>
        <v>#DIV/0!</v>
      </c>
      <c r="S160" s="45">
        <f>I160/I606*100</f>
        <v>0</v>
      </c>
    </row>
    <row r="161" spans="1:19" ht="14.25" thickBot="1">
      <c r="A161" s="305"/>
      <c r="B161" s="276" t="s">
        <v>64</v>
      </c>
      <c r="C161" s="276"/>
      <c r="D161" s="20">
        <f aca="true" t="shared" si="26" ref="D161:J161">D149+D153+D160</f>
        <v>17.213956</v>
      </c>
      <c r="E161" s="20">
        <f t="shared" si="26"/>
        <v>349.434677</v>
      </c>
      <c r="F161" s="20">
        <f t="shared" si="26"/>
        <v>11.439335</v>
      </c>
      <c r="G161" s="20">
        <f t="shared" si="26"/>
        <v>320.462057</v>
      </c>
      <c r="H161" s="20">
        <f t="shared" si="26"/>
        <v>2633.4184579999996</v>
      </c>
      <c r="I161" s="20">
        <f t="shared" si="26"/>
        <v>2982.853135</v>
      </c>
      <c r="J161" s="20">
        <f t="shared" si="26"/>
        <v>2861.017304</v>
      </c>
      <c r="K161" s="32">
        <f>(I161-J161)/J161*100</f>
        <v>4.258479346827462</v>
      </c>
      <c r="L161" s="20">
        <f aca="true" t="shared" si="27" ref="L161:Q161">L149+L153+L160</f>
        <v>451</v>
      </c>
      <c r="M161" s="20">
        <f t="shared" si="27"/>
        <v>29825.667119999995</v>
      </c>
      <c r="N161" s="20">
        <f t="shared" si="27"/>
        <v>235</v>
      </c>
      <c r="O161" s="20">
        <f t="shared" si="27"/>
        <v>133.186853</v>
      </c>
      <c r="P161" s="20">
        <f t="shared" si="27"/>
        <v>482.13634</v>
      </c>
      <c r="Q161" s="20">
        <f t="shared" si="27"/>
        <v>411.900661</v>
      </c>
      <c r="R161" s="32">
        <f>(P161-Q161)/Q161*100</f>
        <v>17.051606285234875</v>
      </c>
      <c r="S161" s="46">
        <f>I161/I607*100</f>
        <v>1.520022936489658</v>
      </c>
    </row>
    <row r="162" spans="1:19" ht="14.25" thickTop="1">
      <c r="A162" s="289" t="s">
        <v>77</v>
      </c>
      <c r="B162" s="273" t="s">
        <v>51</v>
      </c>
      <c r="C162" s="54" t="s">
        <v>52</v>
      </c>
      <c r="D162" s="21">
        <v>3.01</v>
      </c>
      <c r="E162" s="21">
        <v>165.21</v>
      </c>
      <c r="F162" s="21">
        <v>3</v>
      </c>
      <c r="G162" s="21">
        <v>165.2</v>
      </c>
      <c r="H162" s="21">
        <v>617.63</v>
      </c>
      <c r="I162" s="72">
        <f aca="true" t="shared" si="28" ref="I162:I178">E162+H162</f>
        <v>782.84</v>
      </c>
      <c r="J162" s="34">
        <v>857.01</v>
      </c>
      <c r="K162" s="35">
        <f>(I162-J162)/J162*100</f>
        <v>-8.654508115424553</v>
      </c>
      <c r="L162" s="21">
        <v>190</v>
      </c>
      <c r="M162" s="21">
        <v>822.12</v>
      </c>
      <c r="N162" s="21"/>
      <c r="O162" s="21">
        <v>0</v>
      </c>
      <c r="P162" s="21">
        <v>22.92</v>
      </c>
      <c r="Q162" s="21">
        <v>0.95</v>
      </c>
      <c r="R162" s="73">
        <f>(P162-Q162)/Q162*100</f>
        <v>2312.631578947369</v>
      </c>
      <c r="S162" s="47">
        <f>I162/I589*100</f>
        <v>0.7260159936652583</v>
      </c>
    </row>
    <row r="163" spans="1:19" ht="13.5">
      <c r="A163" s="289"/>
      <c r="B163" s="273"/>
      <c r="C163" s="55" t="s">
        <v>53</v>
      </c>
      <c r="D163" s="21">
        <v>3</v>
      </c>
      <c r="E163" s="21">
        <v>165.2</v>
      </c>
      <c r="F163" s="21">
        <v>3</v>
      </c>
      <c r="G163" s="21">
        <v>165.2</v>
      </c>
      <c r="H163" s="21">
        <v>613.1</v>
      </c>
      <c r="I163" s="33">
        <f t="shared" si="28"/>
        <v>778.3</v>
      </c>
      <c r="J163" s="34">
        <v>851.25</v>
      </c>
      <c r="K163" s="35">
        <f>(I163-J163)/J163*100</f>
        <v>-8.5697503671072</v>
      </c>
      <c r="L163" s="21">
        <v>190</v>
      </c>
      <c r="M163" s="21">
        <v>822.12</v>
      </c>
      <c r="N163" s="21"/>
      <c r="O163" s="21">
        <v>0</v>
      </c>
      <c r="P163" s="21">
        <v>22.92</v>
      </c>
      <c r="Q163" s="21">
        <v>0.95</v>
      </c>
      <c r="R163" s="30">
        <f>(P163-Q163)/Q163*100</f>
        <v>2312.631578947369</v>
      </c>
      <c r="S163" s="47">
        <f>I163/I590*100</f>
        <v>2.0029678059163656</v>
      </c>
    </row>
    <row r="164" spans="1:19" ht="13.5">
      <c r="A164" s="289"/>
      <c r="B164" s="273"/>
      <c r="C164" s="55" t="s">
        <v>54</v>
      </c>
      <c r="D164" s="21"/>
      <c r="E164" s="21"/>
      <c r="F164" s="21"/>
      <c r="G164" s="21"/>
      <c r="H164" s="21"/>
      <c r="I164" s="15">
        <f t="shared" si="28"/>
        <v>0</v>
      </c>
      <c r="J164" s="34">
        <v>0</v>
      </c>
      <c r="K164" s="35"/>
      <c r="L164" s="21"/>
      <c r="M164" s="21"/>
      <c r="N164" s="21"/>
      <c r="O164" s="21"/>
      <c r="P164" s="21"/>
      <c r="Q164" s="21"/>
      <c r="R164" s="30"/>
      <c r="S164" s="47"/>
    </row>
    <row r="165" spans="1:19" ht="13.5">
      <c r="A165" s="289"/>
      <c r="B165" s="13"/>
      <c r="C165" s="6" t="s">
        <v>55</v>
      </c>
      <c r="D165" s="21">
        <v>0.01</v>
      </c>
      <c r="E165" s="21">
        <v>0.01</v>
      </c>
      <c r="F165" s="21"/>
      <c r="G165" s="21"/>
      <c r="H165" s="21">
        <v>4.53</v>
      </c>
      <c r="I165" s="15">
        <f t="shared" si="28"/>
        <v>4.54</v>
      </c>
      <c r="J165" s="21">
        <v>5.76</v>
      </c>
      <c r="K165" s="35">
        <f aca="true" t="shared" si="29" ref="K165:K174">(I165-J165)/J165*100</f>
        <v>-21.180555555555554</v>
      </c>
      <c r="L165" s="21"/>
      <c r="M165" s="21"/>
      <c r="N165" s="21"/>
      <c r="O165" s="21"/>
      <c r="P165" s="21"/>
      <c r="Q165" s="21"/>
      <c r="R165" s="30"/>
      <c r="S165" s="47">
        <f aca="true" t="shared" si="30" ref="S165:S174">I165/I592*100</f>
        <v>0.11262055059705446</v>
      </c>
    </row>
    <row r="166" spans="1:19" ht="13.5">
      <c r="A166" s="289"/>
      <c r="B166" s="273" t="s">
        <v>56</v>
      </c>
      <c r="C166" s="55" t="s">
        <v>57</v>
      </c>
      <c r="D166" s="21">
        <v>27.05</v>
      </c>
      <c r="E166" s="21">
        <v>55.93</v>
      </c>
      <c r="F166" s="21">
        <v>0</v>
      </c>
      <c r="G166" s="21">
        <v>0.94</v>
      </c>
      <c r="H166" s="21">
        <v>20.34</v>
      </c>
      <c r="I166" s="15">
        <f t="shared" si="28"/>
        <v>76.27</v>
      </c>
      <c r="J166" s="21">
        <v>62.75</v>
      </c>
      <c r="K166" s="30">
        <f t="shared" si="29"/>
        <v>21.54581673306772</v>
      </c>
      <c r="L166" s="21">
        <v>19</v>
      </c>
      <c r="M166" s="21">
        <v>202</v>
      </c>
      <c r="N166" s="21"/>
      <c r="O166" s="21">
        <v>5.6</v>
      </c>
      <c r="P166" s="21">
        <v>8.4</v>
      </c>
      <c r="Q166" s="21">
        <v>28.6</v>
      </c>
      <c r="R166" s="30">
        <f>(P166-Q166)/Q166*100</f>
        <v>-70.62937062937064</v>
      </c>
      <c r="S166" s="47">
        <f t="shared" si="30"/>
        <v>15.000175696957635</v>
      </c>
    </row>
    <row r="167" spans="1:19" ht="13.5">
      <c r="A167" s="289"/>
      <c r="B167" s="273"/>
      <c r="C167" s="55" t="s">
        <v>58</v>
      </c>
      <c r="D167" s="21">
        <v>13.36</v>
      </c>
      <c r="E167" s="21">
        <v>83.77</v>
      </c>
      <c r="F167" s="21">
        <v>1.68</v>
      </c>
      <c r="G167" s="21">
        <v>61.49</v>
      </c>
      <c r="H167" s="21">
        <v>493.62</v>
      </c>
      <c r="I167" s="15">
        <f t="shared" si="28"/>
        <v>577.39</v>
      </c>
      <c r="J167" s="21">
        <v>569.44</v>
      </c>
      <c r="K167" s="30">
        <f t="shared" si="29"/>
        <v>1.3961084574318507</v>
      </c>
      <c r="L167" s="21">
        <v>303</v>
      </c>
      <c r="M167" s="21">
        <v>8205.42</v>
      </c>
      <c r="N167" s="21">
        <v>9</v>
      </c>
      <c r="O167" s="21">
        <v>7.77</v>
      </c>
      <c r="P167" s="21">
        <v>39.24</v>
      </c>
      <c r="Q167" s="21">
        <v>130.58</v>
      </c>
      <c r="R167" s="30">
        <f>(P167-Q167)/Q167*100</f>
        <v>-69.94945627201716</v>
      </c>
      <c r="S167" s="47">
        <f t="shared" si="30"/>
        <v>2.8463611288279753</v>
      </c>
    </row>
    <row r="168" spans="1:19" ht="13.5">
      <c r="A168" s="289"/>
      <c r="B168" s="275"/>
      <c r="C168" s="56" t="s">
        <v>59</v>
      </c>
      <c r="D168" s="15">
        <v>43.42</v>
      </c>
      <c r="E168" s="15">
        <v>304.91</v>
      </c>
      <c r="F168" s="15">
        <v>4.68</v>
      </c>
      <c r="G168" s="15">
        <v>227.63</v>
      </c>
      <c r="H168" s="15">
        <v>1131.5900000000001</v>
      </c>
      <c r="I168" s="15">
        <f t="shared" si="28"/>
        <v>1436.5000000000002</v>
      </c>
      <c r="J168" s="15">
        <v>1489.2</v>
      </c>
      <c r="K168" s="30">
        <f t="shared" si="29"/>
        <v>-3.538812785388116</v>
      </c>
      <c r="L168" s="15">
        <v>512</v>
      </c>
      <c r="M168" s="15">
        <v>9229.54</v>
      </c>
      <c r="N168" s="15">
        <v>9</v>
      </c>
      <c r="O168" s="15">
        <v>13.37</v>
      </c>
      <c r="P168" s="15">
        <v>70.56</v>
      </c>
      <c r="Q168" s="15">
        <v>160.13</v>
      </c>
      <c r="R168" s="30">
        <f>(P168-Q168)/Q168*100</f>
        <v>-55.935802160744394</v>
      </c>
      <c r="S168" s="47">
        <f t="shared" si="30"/>
        <v>1.1168516879347803</v>
      </c>
    </row>
    <row r="169" spans="1:19" ht="13.5">
      <c r="A169" s="289"/>
      <c r="B169" s="274" t="s">
        <v>60</v>
      </c>
      <c r="C169" s="56" t="s">
        <v>52</v>
      </c>
      <c r="D169" s="36"/>
      <c r="E169" s="21"/>
      <c r="F169" s="40"/>
      <c r="G169" s="40"/>
      <c r="H169" s="40"/>
      <c r="I169" s="15">
        <f t="shared" si="28"/>
        <v>0</v>
      </c>
      <c r="J169" s="21">
        <v>0</v>
      </c>
      <c r="K169" s="30" t="e">
        <f t="shared" si="29"/>
        <v>#DIV/0!</v>
      </c>
      <c r="L169" s="176"/>
      <c r="M169" s="176"/>
      <c r="N169" s="176"/>
      <c r="O169" s="176"/>
      <c r="P169" s="176"/>
      <c r="Q169" s="176"/>
      <c r="R169" s="30"/>
      <c r="S169" s="47">
        <f t="shared" si="30"/>
        <v>0</v>
      </c>
    </row>
    <row r="170" spans="1:19" ht="13.5">
      <c r="A170" s="289"/>
      <c r="B170" s="273"/>
      <c r="C170" s="56" t="s">
        <v>57</v>
      </c>
      <c r="D170" s="36">
        <v>50.35</v>
      </c>
      <c r="E170" s="21">
        <v>312.5</v>
      </c>
      <c r="F170" s="40"/>
      <c r="G170" s="40"/>
      <c r="H170" s="40"/>
      <c r="I170" s="15">
        <f t="shared" si="28"/>
        <v>312.5</v>
      </c>
      <c r="J170" s="21">
        <v>193.73</v>
      </c>
      <c r="K170" s="30">
        <f t="shared" si="29"/>
        <v>61.306973623083685</v>
      </c>
      <c r="L170" s="176">
        <v>354635</v>
      </c>
      <c r="M170" s="176">
        <v>2882103.1</v>
      </c>
      <c r="N170" s="176">
        <v>8</v>
      </c>
      <c r="O170" s="176">
        <v>0.51</v>
      </c>
      <c r="P170" s="176">
        <v>41.09</v>
      </c>
      <c r="Q170" s="176">
        <v>132.4</v>
      </c>
      <c r="R170" s="30">
        <f>(P170-Q170)/Q170*100</f>
        <v>-68.96525679758308</v>
      </c>
      <c r="S170" s="47">
        <f t="shared" si="30"/>
        <v>31.421975835901307</v>
      </c>
    </row>
    <row r="171" spans="1:19" ht="13.5">
      <c r="A171" s="289"/>
      <c r="B171" s="273" t="s">
        <v>56</v>
      </c>
      <c r="C171" s="56" t="s">
        <v>58</v>
      </c>
      <c r="D171" s="36">
        <v>46.78</v>
      </c>
      <c r="E171" s="21">
        <v>9858.86</v>
      </c>
      <c r="F171" s="40"/>
      <c r="G171" s="40"/>
      <c r="H171" s="40"/>
      <c r="I171" s="15">
        <f t="shared" si="28"/>
        <v>9858.86</v>
      </c>
      <c r="J171" s="21">
        <v>6928.77</v>
      </c>
      <c r="K171" s="30">
        <f t="shared" si="29"/>
        <v>42.28874677612332</v>
      </c>
      <c r="L171" s="176">
        <v>1320092</v>
      </c>
      <c r="M171" s="176">
        <v>43651297.34</v>
      </c>
      <c r="N171" s="176">
        <v>14426</v>
      </c>
      <c r="O171" s="176">
        <v>1161.3</v>
      </c>
      <c r="P171" s="176">
        <v>4160.99</v>
      </c>
      <c r="Q171" s="176">
        <v>1818.87</v>
      </c>
      <c r="R171" s="30">
        <f>(P171-Q171)/Q171*100</f>
        <v>128.76786136447356</v>
      </c>
      <c r="S171" s="47">
        <f t="shared" si="30"/>
        <v>95.80944844039027</v>
      </c>
    </row>
    <row r="172" spans="1:19" ht="13.5">
      <c r="A172" s="289" t="s">
        <v>70</v>
      </c>
      <c r="B172" s="273"/>
      <c r="C172" s="56" t="s">
        <v>59</v>
      </c>
      <c r="D172" s="15">
        <v>97.13</v>
      </c>
      <c r="E172" s="15">
        <v>10171.36</v>
      </c>
      <c r="F172" s="15">
        <v>0</v>
      </c>
      <c r="G172" s="15">
        <v>0</v>
      </c>
      <c r="H172" s="15">
        <v>0</v>
      </c>
      <c r="I172" s="15">
        <f t="shared" si="28"/>
        <v>10171.36</v>
      </c>
      <c r="J172" s="15">
        <v>7122.5</v>
      </c>
      <c r="K172" s="30">
        <f t="shared" si="29"/>
        <v>42.80603720603721</v>
      </c>
      <c r="L172" s="15">
        <v>1674727</v>
      </c>
      <c r="M172" s="15">
        <v>46533400.440000005</v>
      </c>
      <c r="N172" s="15">
        <v>14434</v>
      </c>
      <c r="O172" s="15">
        <v>1161.81</v>
      </c>
      <c r="P172" s="15">
        <v>4202.08</v>
      </c>
      <c r="Q172" s="15">
        <v>1951.27</v>
      </c>
      <c r="R172" s="30">
        <f>(P172-Q172)/Q172*100</f>
        <v>115.35102779215588</v>
      </c>
      <c r="S172" s="47">
        <f t="shared" si="30"/>
        <v>85.1506550070622</v>
      </c>
    </row>
    <row r="173" spans="1:19" ht="13.5">
      <c r="A173" s="289"/>
      <c r="B173" s="274" t="s">
        <v>62</v>
      </c>
      <c r="C173" s="56" t="s">
        <v>52</v>
      </c>
      <c r="D173" s="36">
        <v>0.11</v>
      </c>
      <c r="E173" s="21">
        <v>687.32</v>
      </c>
      <c r="F173" s="21">
        <v>0</v>
      </c>
      <c r="G173" s="21">
        <v>0</v>
      </c>
      <c r="H173" s="21">
        <v>1.4</v>
      </c>
      <c r="I173" s="15">
        <f t="shared" si="28"/>
        <v>688.72</v>
      </c>
      <c r="J173" s="21">
        <v>12.83</v>
      </c>
      <c r="K173" s="30">
        <f t="shared" si="29"/>
        <v>5268.0436477007015</v>
      </c>
      <c r="L173" s="21"/>
      <c r="M173" s="21"/>
      <c r="N173" s="21"/>
      <c r="O173" s="21">
        <v>6.29</v>
      </c>
      <c r="P173" s="21">
        <v>26.72</v>
      </c>
      <c r="Q173" s="21">
        <v>24.35</v>
      </c>
      <c r="R173" s="30">
        <f aca="true" t="shared" si="31" ref="R173:R180">(P173-Q173)/Q173*100</f>
        <v>9.733059548254609</v>
      </c>
      <c r="S173" s="47">
        <f t="shared" si="30"/>
        <v>1.2436880191374529</v>
      </c>
    </row>
    <row r="174" spans="1:19" ht="13.5">
      <c r="A174" s="289"/>
      <c r="B174" s="273"/>
      <c r="C174" s="56" t="s">
        <v>53</v>
      </c>
      <c r="D174" s="36">
        <v>0</v>
      </c>
      <c r="E174" s="21">
        <v>686.9</v>
      </c>
      <c r="F174" s="21">
        <v>0</v>
      </c>
      <c r="G174" s="21">
        <v>0</v>
      </c>
      <c r="H174" s="21">
        <v>1.4</v>
      </c>
      <c r="I174" s="15">
        <f t="shared" si="28"/>
        <v>688.3</v>
      </c>
      <c r="J174" s="21">
        <v>12.4</v>
      </c>
      <c r="K174" s="30">
        <f t="shared" si="29"/>
        <v>5450.806451612903</v>
      </c>
      <c r="L174" s="21"/>
      <c r="M174" s="21"/>
      <c r="N174" s="21"/>
      <c r="O174" s="21">
        <v>6.29</v>
      </c>
      <c r="P174" s="21">
        <v>26.72</v>
      </c>
      <c r="Q174" s="21">
        <v>24.35</v>
      </c>
      <c r="R174" s="30">
        <f t="shared" si="31"/>
        <v>9.733059548254609</v>
      </c>
      <c r="S174" s="47">
        <f t="shared" si="30"/>
        <v>2.93594985983345</v>
      </c>
    </row>
    <row r="175" spans="1:19" ht="13.5">
      <c r="A175" s="289"/>
      <c r="B175" s="273"/>
      <c r="C175" s="55" t="s">
        <v>54</v>
      </c>
      <c r="D175" s="36"/>
      <c r="E175" s="21"/>
      <c r="F175" s="21"/>
      <c r="G175" s="21"/>
      <c r="H175" s="21"/>
      <c r="I175" s="15">
        <f t="shared" si="28"/>
        <v>0</v>
      </c>
      <c r="J175" s="21">
        <v>0</v>
      </c>
      <c r="K175" s="30"/>
      <c r="L175" s="21"/>
      <c r="M175" s="21"/>
      <c r="N175" s="21"/>
      <c r="O175" s="21"/>
      <c r="P175" s="21"/>
      <c r="Q175" s="21"/>
      <c r="R175" s="30"/>
      <c r="S175" s="47"/>
    </row>
    <row r="176" spans="1:19" ht="13.5">
      <c r="A176" s="289"/>
      <c r="B176" s="13"/>
      <c r="C176" s="55" t="s">
        <v>55</v>
      </c>
      <c r="D176" s="36">
        <v>0.11</v>
      </c>
      <c r="E176" s="21">
        <v>0.42</v>
      </c>
      <c r="F176" s="21"/>
      <c r="G176" s="21"/>
      <c r="H176" s="21"/>
      <c r="I176" s="24">
        <f t="shared" si="28"/>
        <v>0.42</v>
      </c>
      <c r="J176" s="21">
        <v>0.43</v>
      </c>
      <c r="K176" s="30">
        <f>(I176-J176)/J176*100</f>
        <v>-2.325581395348839</v>
      </c>
      <c r="L176" s="21"/>
      <c r="M176" s="21"/>
      <c r="N176" s="21"/>
      <c r="O176" s="21"/>
      <c r="P176" s="21"/>
      <c r="Q176" s="21"/>
      <c r="R176" s="30"/>
      <c r="S176" s="47">
        <f>I176/I603*100</f>
        <v>0.012433674491385348</v>
      </c>
    </row>
    <row r="177" spans="1:19" ht="13.5">
      <c r="A177" s="289"/>
      <c r="B177" s="273" t="s">
        <v>63</v>
      </c>
      <c r="C177" s="56" t="s">
        <v>57</v>
      </c>
      <c r="D177" s="36">
        <v>0</v>
      </c>
      <c r="E177" s="21">
        <v>0</v>
      </c>
      <c r="F177" s="21"/>
      <c r="G177" s="21"/>
      <c r="H177" s="21">
        <v>0.5</v>
      </c>
      <c r="I177" s="15">
        <f t="shared" si="28"/>
        <v>0.5</v>
      </c>
      <c r="J177" s="21">
        <v>1.01</v>
      </c>
      <c r="K177" s="30">
        <f>(I177-J177)/J177*100</f>
        <v>-50.495049504950494</v>
      </c>
      <c r="L177" s="21"/>
      <c r="M177" s="21"/>
      <c r="N177" s="21"/>
      <c r="O177" s="21"/>
      <c r="P177" s="21"/>
      <c r="Q177" s="21"/>
      <c r="R177" s="30"/>
      <c r="S177" s="47">
        <f>I177/I604*100</f>
        <v>16.028785133494132</v>
      </c>
    </row>
    <row r="178" spans="1:19" ht="13.5">
      <c r="A178" s="289"/>
      <c r="B178" s="273"/>
      <c r="C178" s="56" t="s">
        <v>58</v>
      </c>
      <c r="D178" s="36">
        <v>0</v>
      </c>
      <c r="E178" s="21">
        <v>0.05</v>
      </c>
      <c r="F178" s="21">
        <v>0</v>
      </c>
      <c r="G178" s="21">
        <v>0</v>
      </c>
      <c r="H178" s="21">
        <v>5.54</v>
      </c>
      <c r="I178" s="15">
        <f t="shared" si="28"/>
        <v>5.59</v>
      </c>
      <c r="J178" s="21">
        <v>6.16</v>
      </c>
      <c r="K178" s="30">
        <f>(I178-J178)/J178*100</f>
        <v>-9.253246753246758</v>
      </c>
      <c r="L178" s="21"/>
      <c r="M178" s="21"/>
      <c r="N178" s="21">
        <v>5</v>
      </c>
      <c r="O178" s="21">
        <v>0.15</v>
      </c>
      <c r="P178" s="21">
        <v>50.68</v>
      </c>
      <c r="Q178" s="21">
        <v>20.02</v>
      </c>
      <c r="R178" s="30">
        <f>(P178-Q178)/Q178*100</f>
        <v>153.14685314685315</v>
      </c>
      <c r="S178" s="47">
        <f>I178/I605*100</f>
        <v>1.9206452466459294</v>
      </c>
    </row>
    <row r="179" spans="1:19" ht="13.5">
      <c r="A179" s="298"/>
      <c r="B179" s="275"/>
      <c r="C179" s="56" t="s">
        <v>59</v>
      </c>
      <c r="D179" s="15">
        <v>0.11</v>
      </c>
      <c r="E179" s="15">
        <v>687.37</v>
      </c>
      <c r="F179" s="15">
        <v>0</v>
      </c>
      <c r="G179" s="15">
        <v>0</v>
      </c>
      <c r="H179" s="15">
        <v>7.4399999999999995</v>
      </c>
      <c r="I179" s="15">
        <f>H179+E179</f>
        <v>694.8100000000001</v>
      </c>
      <c r="J179" s="15">
        <v>20</v>
      </c>
      <c r="K179" s="30">
        <f>(I179-J179)/J179*100</f>
        <v>3374.0500000000006</v>
      </c>
      <c r="L179" s="15"/>
      <c r="M179" s="15"/>
      <c r="N179" s="15">
        <v>5</v>
      </c>
      <c r="O179" s="36">
        <v>6.44</v>
      </c>
      <c r="P179" s="36">
        <v>77.4</v>
      </c>
      <c r="Q179" s="36">
        <v>44.37</v>
      </c>
      <c r="R179" s="30">
        <f t="shared" si="31"/>
        <v>74.44219066937123</v>
      </c>
      <c r="S179" s="47">
        <f>I179/I606*100</f>
        <v>1.2480474250120908</v>
      </c>
    </row>
    <row r="180" spans="1:19" ht="14.25" thickBot="1">
      <c r="A180" s="98"/>
      <c r="B180" s="285" t="s">
        <v>64</v>
      </c>
      <c r="C180" s="299"/>
      <c r="D180" s="99">
        <f aca="true" t="shared" si="32" ref="D180:J180">D168+D172+D179</f>
        <v>140.66000000000003</v>
      </c>
      <c r="E180" s="99">
        <f t="shared" si="32"/>
        <v>11163.640000000001</v>
      </c>
      <c r="F180" s="99">
        <f t="shared" si="32"/>
        <v>4.68</v>
      </c>
      <c r="G180" s="99">
        <f t="shared" si="32"/>
        <v>227.63</v>
      </c>
      <c r="H180" s="99">
        <f t="shared" si="32"/>
        <v>1139.0300000000002</v>
      </c>
      <c r="I180" s="99">
        <f t="shared" si="32"/>
        <v>12302.67</v>
      </c>
      <c r="J180" s="99">
        <f t="shared" si="32"/>
        <v>8631.7</v>
      </c>
      <c r="K180" s="108">
        <f>(I180-J180)/J180*100</f>
        <v>42.528934045437154</v>
      </c>
      <c r="L180" s="99">
        <f aca="true" t="shared" si="33" ref="L180:Q180">L168+L172+L179</f>
        <v>1675239</v>
      </c>
      <c r="M180" s="99">
        <f t="shared" si="33"/>
        <v>46542629.980000004</v>
      </c>
      <c r="N180" s="99">
        <f t="shared" si="33"/>
        <v>14448</v>
      </c>
      <c r="O180" s="99">
        <f t="shared" si="33"/>
        <v>1181.62</v>
      </c>
      <c r="P180" s="99">
        <f t="shared" si="33"/>
        <v>4350.04</v>
      </c>
      <c r="Q180" s="99">
        <f t="shared" si="33"/>
        <v>2155.77</v>
      </c>
      <c r="R180" s="108">
        <f t="shared" si="31"/>
        <v>101.78590480431586</v>
      </c>
      <c r="S180" s="109">
        <f>I180/I607*100</f>
        <v>6.269279690856528</v>
      </c>
    </row>
    <row r="184" spans="1:19" ht="18.75">
      <c r="A184" s="295" t="str">
        <f>A1</f>
        <v>2021年1-4月丹东市人身保险业务统计表</v>
      </c>
      <c r="B184" s="295"/>
      <c r="C184" s="295"/>
      <c r="D184" s="295"/>
      <c r="E184" s="295"/>
      <c r="F184" s="295"/>
      <c r="G184" s="295"/>
      <c r="H184" s="295"/>
      <c r="I184" s="295"/>
      <c r="J184" s="295"/>
      <c r="K184" s="295"/>
      <c r="L184" s="295"/>
      <c r="M184" s="295"/>
      <c r="N184" s="295"/>
      <c r="O184" s="295"/>
      <c r="P184" s="295"/>
      <c r="Q184" s="295"/>
      <c r="R184" s="295"/>
      <c r="S184" s="295"/>
    </row>
    <row r="185" spans="1:19" ht="14.25" thickBot="1">
      <c r="A185" s="296" t="str">
        <f>A2</f>
        <v>                                                      （2021年1-4月）                                       单位：万元</v>
      </c>
      <c r="B185" s="296"/>
      <c r="C185" s="296"/>
      <c r="D185" s="296"/>
      <c r="E185" s="296"/>
      <c r="F185" s="296"/>
      <c r="G185" s="296"/>
      <c r="H185" s="296"/>
      <c r="I185" s="296"/>
      <c r="J185" s="296"/>
      <c r="K185" s="296"/>
      <c r="L185" s="296"/>
      <c r="M185" s="296"/>
      <c r="N185" s="296"/>
      <c r="O185" s="296"/>
      <c r="P185" s="296"/>
      <c r="Q185" s="296"/>
      <c r="R185" s="296"/>
      <c r="S185" s="296"/>
    </row>
    <row r="186" spans="1:19" ht="13.5">
      <c r="A186" s="290" t="s">
        <v>27</v>
      </c>
      <c r="B186" s="4"/>
      <c r="C186" s="5" t="s">
        <v>28</v>
      </c>
      <c r="D186" s="260" t="s">
        <v>29</v>
      </c>
      <c r="E186" s="261"/>
      <c r="F186" s="261"/>
      <c r="G186" s="261"/>
      <c r="H186" s="261"/>
      <c r="I186" s="261"/>
      <c r="J186" s="261"/>
      <c r="K186" s="263"/>
      <c r="L186" s="260" t="s">
        <v>30</v>
      </c>
      <c r="M186" s="263"/>
      <c r="N186" s="260" t="s">
        <v>31</v>
      </c>
      <c r="O186" s="261"/>
      <c r="P186" s="261"/>
      <c r="Q186" s="261"/>
      <c r="R186" s="261"/>
      <c r="S186" s="41" t="s">
        <v>32</v>
      </c>
    </row>
    <row r="187" spans="1:19" ht="13.5">
      <c r="A187" s="289"/>
      <c r="B187" s="283" t="s">
        <v>33</v>
      </c>
      <c r="C187" s="284"/>
      <c r="D187" s="258" t="s">
        <v>34</v>
      </c>
      <c r="E187" s="258"/>
      <c r="F187" s="258" t="s">
        <v>35</v>
      </c>
      <c r="G187" s="258"/>
      <c r="H187" s="270" t="s">
        <v>36</v>
      </c>
      <c r="I187" s="8" t="s">
        <v>37</v>
      </c>
      <c r="J187" s="8" t="s">
        <v>38</v>
      </c>
      <c r="K187" s="28" t="s">
        <v>39</v>
      </c>
      <c r="L187" s="262" t="s">
        <v>40</v>
      </c>
      <c r="M187" s="258" t="s">
        <v>118</v>
      </c>
      <c r="N187" s="258" t="s">
        <v>40</v>
      </c>
      <c r="O187" s="258" t="s">
        <v>41</v>
      </c>
      <c r="P187" s="258"/>
      <c r="Q187" s="258"/>
      <c r="R187" s="42" t="s">
        <v>39</v>
      </c>
      <c r="S187" s="43" t="s">
        <v>42</v>
      </c>
    </row>
    <row r="188" spans="1:19" ht="13.5">
      <c r="A188" s="298"/>
      <c r="B188" s="9" t="s">
        <v>43</v>
      </c>
      <c r="C188" s="10" t="s">
        <v>44</v>
      </c>
      <c r="D188" s="10" t="s">
        <v>45</v>
      </c>
      <c r="E188" s="11" t="s">
        <v>46</v>
      </c>
      <c r="F188" s="11" t="s">
        <v>45</v>
      </c>
      <c r="G188" s="11" t="s">
        <v>46</v>
      </c>
      <c r="H188" s="271"/>
      <c r="I188" s="11" t="s">
        <v>46</v>
      </c>
      <c r="J188" s="11" t="s">
        <v>46</v>
      </c>
      <c r="K188" s="29" t="s">
        <v>47</v>
      </c>
      <c r="L188" s="262"/>
      <c r="M188" s="258"/>
      <c r="N188" s="258"/>
      <c r="O188" s="7" t="s">
        <v>45</v>
      </c>
      <c r="P188" s="7" t="s">
        <v>48</v>
      </c>
      <c r="Q188" s="7" t="s">
        <v>49</v>
      </c>
      <c r="R188" s="29" t="s">
        <v>47</v>
      </c>
      <c r="S188" s="44" t="s">
        <v>47</v>
      </c>
    </row>
    <row r="189" spans="1:19" ht="13.5">
      <c r="A189" s="304" t="s">
        <v>78</v>
      </c>
      <c r="B189" s="274" t="s">
        <v>51</v>
      </c>
      <c r="C189" s="55" t="s">
        <v>52</v>
      </c>
      <c r="D189" s="48">
        <v>11.83</v>
      </c>
      <c r="E189" s="48">
        <v>1092.03</v>
      </c>
      <c r="F189" s="48">
        <v>11.26</v>
      </c>
      <c r="G189" s="48">
        <v>1089.74</v>
      </c>
      <c r="H189" s="48">
        <v>3542.59</v>
      </c>
      <c r="I189" s="38">
        <f aca="true" t="shared" si="34" ref="I189:I205">E189+H189</f>
        <v>4634.62</v>
      </c>
      <c r="J189" s="48">
        <v>4726.87</v>
      </c>
      <c r="K189" s="30">
        <f>(I189-J189)/J189*100</f>
        <v>-1.9516085697300751</v>
      </c>
      <c r="L189" s="48">
        <v>965</v>
      </c>
      <c r="M189" s="48">
        <v>62550</v>
      </c>
      <c r="N189" s="48">
        <v>777</v>
      </c>
      <c r="O189" s="48">
        <v>0</v>
      </c>
      <c r="P189" s="48">
        <v>0</v>
      </c>
      <c r="Q189" s="48">
        <v>263.37</v>
      </c>
      <c r="R189" s="30">
        <f>(P189-Q189)/Q189*100</f>
        <v>-100</v>
      </c>
      <c r="S189" s="45">
        <f>I189/I589*100</f>
        <v>4.298206842472125</v>
      </c>
    </row>
    <row r="190" spans="1:19" ht="13.5">
      <c r="A190" s="289"/>
      <c r="B190" s="273"/>
      <c r="C190" s="55" t="s">
        <v>53</v>
      </c>
      <c r="D190" s="48">
        <v>0</v>
      </c>
      <c r="E190" s="48">
        <v>2.61</v>
      </c>
      <c r="F190" s="48">
        <v>0</v>
      </c>
      <c r="G190" s="48">
        <v>2.61</v>
      </c>
      <c r="H190" s="48">
        <v>956.62</v>
      </c>
      <c r="I190" s="38">
        <f t="shared" si="34"/>
        <v>959.23</v>
      </c>
      <c r="J190" s="48">
        <v>1933.12</v>
      </c>
      <c r="K190" s="30">
        <f>(I190-J190)/J190*100</f>
        <v>-50.379179771561</v>
      </c>
      <c r="L190" s="48">
        <v>3</v>
      </c>
      <c r="M190" s="48">
        <v>4372</v>
      </c>
      <c r="N190" s="48">
        <v>620</v>
      </c>
      <c r="O190" s="48"/>
      <c r="P190" s="48"/>
      <c r="Q190" s="48">
        <v>235.93</v>
      </c>
      <c r="R190" s="30">
        <f>(P190-Q190)/Q190*100</f>
        <v>-100</v>
      </c>
      <c r="S190" s="45">
        <f>I190/I590*100</f>
        <v>2.468594126261282</v>
      </c>
    </row>
    <row r="191" spans="1:19" ht="13.5">
      <c r="A191" s="289"/>
      <c r="B191" s="273"/>
      <c r="C191" s="55" t="s">
        <v>54</v>
      </c>
      <c r="D191" s="48"/>
      <c r="E191" s="48"/>
      <c r="F191" s="48"/>
      <c r="G191" s="48"/>
      <c r="H191" s="48"/>
      <c r="I191" s="38">
        <f t="shared" si="34"/>
        <v>0</v>
      </c>
      <c r="J191" s="48"/>
      <c r="K191" s="30"/>
      <c r="L191" s="48"/>
      <c r="M191" s="48"/>
      <c r="N191" s="48"/>
      <c r="O191" s="48"/>
      <c r="P191" s="48"/>
      <c r="Q191" s="48"/>
      <c r="R191" s="30"/>
      <c r="S191" s="45"/>
    </row>
    <row r="192" spans="1:19" ht="13.5">
      <c r="A192" s="289"/>
      <c r="B192" s="13"/>
      <c r="C192" s="6" t="s">
        <v>55</v>
      </c>
      <c r="D192" s="48">
        <v>0.56</v>
      </c>
      <c r="E192" s="48">
        <v>2.29</v>
      </c>
      <c r="F192" s="48">
        <v>0</v>
      </c>
      <c r="G192" s="48">
        <v>0</v>
      </c>
      <c r="H192" s="48">
        <v>0</v>
      </c>
      <c r="I192" s="38">
        <f t="shared" si="34"/>
        <v>2.29</v>
      </c>
      <c r="J192" s="48">
        <v>155.03</v>
      </c>
      <c r="K192" s="30">
        <f aca="true" t="shared" si="35" ref="K192:K201">(I192-J192)/J192*100</f>
        <v>-98.52286654195963</v>
      </c>
      <c r="L192" s="48">
        <v>271</v>
      </c>
      <c r="M192" s="48">
        <v>3937</v>
      </c>
      <c r="N192" s="48">
        <v>12</v>
      </c>
      <c r="O192" s="48"/>
      <c r="P192" s="48"/>
      <c r="Q192" s="48">
        <v>14.02</v>
      </c>
      <c r="R192" s="30"/>
      <c r="S192" s="45">
        <f aca="true" t="shared" si="36" ref="S192:S201">I192/I592*100</f>
        <v>0.05680640107208255</v>
      </c>
    </row>
    <row r="193" spans="1:19" ht="13.5">
      <c r="A193" s="289" t="s">
        <v>76</v>
      </c>
      <c r="B193" s="273" t="s">
        <v>56</v>
      </c>
      <c r="C193" s="55" t="s">
        <v>57</v>
      </c>
      <c r="D193" s="48">
        <v>1.04</v>
      </c>
      <c r="E193" s="48">
        <v>4.8</v>
      </c>
      <c r="F193" s="48">
        <v>0</v>
      </c>
      <c r="G193" s="48">
        <v>0.19</v>
      </c>
      <c r="H193" s="48">
        <v>13.1</v>
      </c>
      <c r="I193" s="38">
        <f t="shared" si="34"/>
        <v>17.9</v>
      </c>
      <c r="J193" s="48">
        <v>19.15</v>
      </c>
      <c r="K193" s="30">
        <f t="shared" si="35"/>
        <v>-6.527415143603134</v>
      </c>
      <c r="L193" s="48">
        <v>4174</v>
      </c>
      <c r="M193" s="48">
        <v>373642</v>
      </c>
      <c r="N193" s="48">
        <v>9</v>
      </c>
      <c r="O193" s="48"/>
      <c r="P193" s="48"/>
      <c r="Q193" s="48">
        <v>2.42</v>
      </c>
      <c r="R193" s="30">
        <f>(P193-Q193)/Q193*100</f>
        <v>-100</v>
      </c>
      <c r="S193" s="45">
        <f t="shared" si="36"/>
        <v>3.5204293296911193</v>
      </c>
    </row>
    <row r="194" spans="1:19" ht="13.5">
      <c r="A194" s="289"/>
      <c r="B194" s="273"/>
      <c r="C194" s="55" t="s">
        <v>58</v>
      </c>
      <c r="D194" s="48">
        <v>12.68</v>
      </c>
      <c r="E194" s="48">
        <v>157.03</v>
      </c>
      <c r="F194" s="48">
        <v>12.59</v>
      </c>
      <c r="G194" s="48">
        <v>157.24</v>
      </c>
      <c r="H194" s="48">
        <v>724.49</v>
      </c>
      <c r="I194" s="38">
        <f t="shared" si="34"/>
        <v>881.52</v>
      </c>
      <c r="J194" s="48">
        <v>963.08</v>
      </c>
      <c r="K194" s="30">
        <f t="shared" si="35"/>
        <v>-8.468663039415215</v>
      </c>
      <c r="L194" s="48">
        <v>957</v>
      </c>
      <c r="M194" s="48">
        <v>206157</v>
      </c>
      <c r="N194" s="48">
        <v>47</v>
      </c>
      <c r="O194" s="48"/>
      <c r="P194" s="48"/>
      <c r="Q194" s="82">
        <v>49.49</v>
      </c>
      <c r="R194" s="30">
        <f aca="true" t="shared" si="37" ref="R194:R199">(P194-Q194)/Q194*100</f>
        <v>-100</v>
      </c>
      <c r="S194" s="45">
        <f t="shared" si="36"/>
        <v>4.345631656738837</v>
      </c>
    </row>
    <row r="195" spans="1:19" ht="13.5">
      <c r="A195" s="289"/>
      <c r="B195" s="275"/>
      <c r="C195" s="56" t="s">
        <v>59</v>
      </c>
      <c r="D195" s="15">
        <v>25.55</v>
      </c>
      <c r="E195" s="15">
        <v>1253.86</v>
      </c>
      <c r="F195" s="15">
        <v>23.86</v>
      </c>
      <c r="G195" s="15">
        <v>1247.17</v>
      </c>
      <c r="H195" s="15">
        <v>4280.18</v>
      </c>
      <c r="I195" s="38">
        <f t="shared" si="34"/>
        <v>5534.04</v>
      </c>
      <c r="J195" s="15">
        <v>5709.1</v>
      </c>
      <c r="K195" s="30">
        <f t="shared" si="35"/>
        <v>-3.066332696922464</v>
      </c>
      <c r="L195" s="15">
        <v>6096</v>
      </c>
      <c r="M195" s="15">
        <v>642349</v>
      </c>
      <c r="N195" s="15">
        <v>833</v>
      </c>
      <c r="O195" s="15">
        <v>230.19</v>
      </c>
      <c r="P195" s="15">
        <v>1921.98</v>
      </c>
      <c r="Q195" s="15">
        <v>315.28</v>
      </c>
      <c r="R195" s="30">
        <f t="shared" si="37"/>
        <v>509.6105049479828</v>
      </c>
      <c r="S195" s="45">
        <f t="shared" si="36"/>
        <v>4.3026118448302055</v>
      </c>
    </row>
    <row r="196" spans="1:19" ht="13.5">
      <c r="A196" s="289"/>
      <c r="B196" s="274" t="s">
        <v>60</v>
      </c>
      <c r="C196" s="56" t="s">
        <v>52</v>
      </c>
      <c r="D196" s="70">
        <v>0</v>
      </c>
      <c r="E196" s="48">
        <v>179.07</v>
      </c>
      <c r="F196" s="48">
        <v>0</v>
      </c>
      <c r="G196" s="48">
        <v>179.06</v>
      </c>
      <c r="H196" s="48">
        <v>235.15</v>
      </c>
      <c r="I196" s="38">
        <f t="shared" si="34"/>
        <v>414.22</v>
      </c>
      <c r="J196" s="48">
        <v>442.1</v>
      </c>
      <c r="K196" s="30">
        <f t="shared" si="35"/>
        <v>-6.306265550780365</v>
      </c>
      <c r="L196" s="48">
        <v>86</v>
      </c>
      <c r="M196" s="48">
        <v>3777</v>
      </c>
      <c r="N196" s="48">
        <v>159</v>
      </c>
      <c r="O196" s="48"/>
      <c r="P196" s="48"/>
      <c r="Q196" s="181">
        <v>52.56</v>
      </c>
      <c r="R196" s="30"/>
      <c r="S196" s="45">
        <f t="shared" si="36"/>
        <v>62.70962380155747</v>
      </c>
    </row>
    <row r="197" spans="1:19" ht="13.5">
      <c r="A197" s="289" t="s">
        <v>78</v>
      </c>
      <c r="B197" s="273"/>
      <c r="C197" s="56" t="s">
        <v>57</v>
      </c>
      <c r="D197" s="70">
        <v>1.32</v>
      </c>
      <c r="E197" s="48">
        <v>5.99</v>
      </c>
      <c r="F197" s="48">
        <v>0</v>
      </c>
      <c r="G197" s="48">
        <v>0.04</v>
      </c>
      <c r="H197" s="48">
        <v>0.64</v>
      </c>
      <c r="I197" s="38">
        <f t="shared" si="34"/>
        <v>6.63</v>
      </c>
      <c r="J197" s="48">
        <v>4.7</v>
      </c>
      <c r="K197" s="30">
        <f t="shared" si="35"/>
        <v>41.063829787234035</v>
      </c>
      <c r="L197" s="48">
        <v>16678</v>
      </c>
      <c r="M197" s="48">
        <v>8531</v>
      </c>
      <c r="N197" s="48">
        <v>4</v>
      </c>
      <c r="O197" s="48"/>
      <c r="P197" s="48"/>
      <c r="Q197" s="182">
        <v>2</v>
      </c>
      <c r="R197" s="30">
        <f>(P197-Q197)/Q197*100</f>
        <v>-100</v>
      </c>
      <c r="S197" s="45">
        <f t="shared" si="36"/>
        <v>0.666648639334482</v>
      </c>
    </row>
    <row r="198" spans="1:19" ht="13.5">
      <c r="A198" s="289"/>
      <c r="B198" s="273" t="s">
        <v>56</v>
      </c>
      <c r="C198" s="56" t="s">
        <v>58</v>
      </c>
      <c r="D198" s="70">
        <v>1.45</v>
      </c>
      <c r="E198" s="48">
        <v>26.97</v>
      </c>
      <c r="F198" s="48">
        <v>1.32</v>
      </c>
      <c r="G198" s="48">
        <v>24.54</v>
      </c>
      <c r="H198" s="48">
        <v>62.87</v>
      </c>
      <c r="I198" s="38">
        <f t="shared" si="34"/>
        <v>89.84</v>
      </c>
      <c r="J198" s="48">
        <v>64.69</v>
      </c>
      <c r="K198" s="30">
        <f t="shared" si="35"/>
        <v>38.87772453238523</v>
      </c>
      <c r="L198" s="48">
        <v>5558</v>
      </c>
      <c r="M198" s="48">
        <v>12289</v>
      </c>
      <c r="N198" s="48">
        <v>68</v>
      </c>
      <c r="O198" s="48"/>
      <c r="P198" s="48"/>
      <c r="Q198" s="182">
        <v>6.2</v>
      </c>
      <c r="R198" s="30">
        <f t="shared" si="37"/>
        <v>-100</v>
      </c>
      <c r="S198" s="45">
        <f t="shared" si="36"/>
        <v>0.8730746605474327</v>
      </c>
    </row>
    <row r="199" spans="1:19" ht="13.5">
      <c r="A199" s="289"/>
      <c r="B199" s="273"/>
      <c r="C199" s="56" t="s">
        <v>59</v>
      </c>
      <c r="D199" s="15">
        <v>2.77</v>
      </c>
      <c r="E199" s="15">
        <v>212.03</v>
      </c>
      <c r="F199" s="15">
        <v>1.32</v>
      </c>
      <c r="G199" s="15">
        <v>203.64</v>
      </c>
      <c r="H199" s="15">
        <v>298.66</v>
      </c>
      <c r="I199" s="38">
        <f t="shared" si="34"/>
        <v>510.69000000000005</v>
      </c>
      <c r="J199" s="24">
        <v>511.49</v>
      </c>
      <c r="K199" s="30">
        <f t="shared" si="35"/>
        <v>-0.15640579483468972</v>
      </c>
      <c r="L199" s="15">
        <v>22322</v>
      </c>
      <c r="M199" s="15">
        <v>24597</v>
      </c>
      <c r="N199" s="15">
        <v>231</v>
      </c>
      <c r="O199" s="15">
        <v>15.02</v>
      </c>
      <c r="P199" s="15">
        <v>211.94</v>
      </c>
      <c r="Q199" s="15">
        <v>60.76</v>
      </c>
      <c r="R199" s="30">
        <f t="shared" si="37"/>
        <v>248.81500987491773</v>
      </c>
      <c r="S199" s="45">
        <f t="shared" si="36"/>
        <v>4.275297305921391</v>
      </c>
    </row>
    <row r="200" spans="1:19" ht="13.5">
      <c r="A200" s="289"/>
      <c r="B200" s="274" t="s">
        <v>62</v>
      </c>
      <c r="C200" s="56" t="s">
        <v>52</v>
      </c>
      <c r="D200" s="70">
        <v>10.5</v>
      </c>
      <c r="E200" s="70">
        <v>2571.15</v>
      </c>
      <c r="F200" s="70">
        <v>10.5</v>
      </c>
      <c r="G200" s="70">
        <v>461.13</v>
      </c>
      <c r="H200" s="70">
        <v>491.55</v>
      </c>
      <c r="I200" s="38">
        <f t="shared" si="34"/>
        <v>3062.7000000000003</v>
      </c>
      <c r="J200" s="48">
        <v>1882.79</v>
      </c>
      <c r="K200" s="30">
        <f t="shared" si="35"/>
        <v>62.66816798474606</v>
      </c>
      <c r="L200" s="48">
        <v>503</v>
      </c>
      <c r="M200" s="48">
        <v>10106</v>
      </c>
      <c r="N200" s="48">
        <v>318</v>
      </c>
      <c r="O200" s="48">
        <v>0</v>
      </c>
      <c r="P200" s="48">
        <v>0</v>
      </c>
      <c r="Q200" s="48">
        <v>302.69</v>
      </c>
      <c r="R200" s="30">
        <f aca="true" t="shared" si="38" ref="R200:R226">(P200-Q200)/Q200*100</f>
        <v>-100</v>
      </c>
      <c r="S200" s="45">
        <f t="shared" si="36"/>
        <v>5.5306122897727334</v>
      </c>
    </row>
    <row r="201" spans="1:19" ht="13.5">
      <c r="A201" s="244"/>
      <c r="B201" s="273"/>
      <c r="C201" s="56" t="s">
        <v>53</v>
      </c>
      <c r="D201" s="70">
        <v>9</v>
      </c>
      <c r="E201" s="48">
        <v>2543.39</v>
      </c>
      <c r="F201" s="48">
        <v>9</v>
      </c>
      <c r="G201" s="48">
        <v>433.39</v>
      </c>
      <c r="H201" s="48">
        <v>308.45</v>
      </c>
      <c r="I201" s="38">
        <f t="shared" si="34"/>
        <v>2851.8399999999997</v>
      </c>
      <c r="J201" s="48">
        <v>1604.76</v>
      </c>
      <c r="K201" s="30">
        <f t="shared" si="35"/>
        <v>77.71130885615293</v>
      </c>
      <c r="L201" s="48">
        <v>430</v>
      </c>
      <c r="M201" s="48">
        <v>7541</v>
      </c>
      <c r="N201" s="48">
        <v>262</v>
      </c>
      <c r="O201" s="48"/>
      <c r="P201" s="48"/>
      <c r="Q201" s="82">
        <v>295.09</v>
      </c>
      <c r="R201" s="30">
        <f t="shared" si="38"/>
        <v>-100</v>
      </c>
      <c r="S201" s="45">
        <f t="shared" si="36"/>
        <v>12.164549249262569</v>
      </c>
    </row>
    <row r="202" spans="1:19" ht="13.5">
      <c r="A202" s="289" t="s">
        <v>61</v>
      </c>
      <c r="B202" s="273"/>
      <c r="C202" s="55" t="s">
        <v>54</v>
      </c>
      <c r="D202" s="70"/>
      <c r="E202" s="48"/>
      <c r="F202" s="48"/>
      <c r="G202" s="48"/>
      <c r="H202" s="48"/>
      <c r="I202" s="38">
        <f t="shared" si="34"/>
        <v>0</v>
      </c>
      <c r="J202" s="48"/>
      <c r="K202" s="30"/>
      <c r="L202" s="48"/>
      <c r="M202" s="48"/>
      <c r="N202" s="48"/>
      <c r="O202" s="48"/>
      <c r="P202" s="48"/>
      <c r="Q202" s="82"/>
      <c r="R202" s="30"/>
      <c r="S202" s="45"/>
    </row>
    <row r="203" spans="1:19" ht="13.5">
      <c r="A203" s="289"/>
      <c r="B203" s="13"/>
      <c r="C203" s="55" t="s">
        <v>55</v>
      </c>
      <c r="D203" s="70">
        <v>0</v>
      </c>
      <c r="E203" s="48">
        <v>0.01</v>
      </c>
      <c r="F203" s="48">
        <v>0</v>
      </c>
      <c r="G203" s="48">
        <v>0</v>
      </c>
      <c r="H203" s="48">
        <v>0</v>
      </c>
      <c r="I203" s="38">
        <f t="shared" si="34"/>
        <v>0.01</v>
      </c>
      <c r="J203" s="48">
        <v>20.09</v>
      </c>
      <c r="K203" s="30">
        <f aca="true" t="shared" si="39" ref="K203:K209">(I203-J203)/J203*100</f>
        <v>-99.95022399203583</v>
      </c>
      <c r="L203" s="48">
        <v>53</v>
      </c>
      <c r="M203" s="48">
        <v>90</v>
      </c>
      <c r="N203" s="48">
        <v>4</v>
      </c>
      <c r="O203" s="48"/>
      <c r="P203" s="48"/>
      <c r="Q203" s="82">
        <v>0.07</v>
      </c>
      <c r="R203" s="30">
        <f>(P203-Q203)/Q203*100</f>
        <v>-100</v>
      </c>
      <c r="S203" s="45">
        <f>I203/I603*100</f>
        <v>0.00029603986884250836</v>
      </c>
    </row>
    <row r="204" spans="1:19" ht="13.5">
      <c r="A204" s="289"/>
      <c r="B204" s="282" t="s">
        <v>63</v>
      </c>
      <c r="C204" s="56" t="s">
        <v>57</v>
      </c>
      <c r="D204" s="70">
        <v>0.09</v>
      </c>
      <c r="E204" s="48">
        <v>0.13</v>
      </c>
      <c r="F204" s="48">
        <v>0</v>
      </c>
      <c r="G204" s="48">
        <v>0.1</v>
      </c>
      <c r="H204" s="48">
        <v>0.41</v>
      </c>
      <c r="I204" s="38">
        <f t="shared" si="34"/>
        <v>0.54</v>
      </c>
      <c r="J204" s="48">
        <v>1.33</v>
      </c>
      <c r="K204" s="30">
        <f t="shared" si="39"/>
        <v>-59.3984962406015</v>
      </c>
      <c r="L204" s="48">
        <v>140</v>
      </c>
      <c r="M204" s="48">
        <v>75</v>
      </c>
      <c r="N204" s="48">
        <v>0</v>
      </c>
      <c r="O204" s="48"/>
      <c r="P204" s="48"/>
      <c r="Q204" s="82">
        <v>0</v>
      </c>
      <c r="R204" s="30"/>
      <c r="S204" s="45">
        <f>I204/I604*100</f>
        <v>17.31108794417366</v>
      </c>
    </row>
    <row r="205" spans="1:19" ht="13.5">
      <c r="A205" s="289"/>
      <c r="B205" s="282"/>
      <c r="C205" s="56" t="s">
        <v>58</v>
      </c>
      <c r="D205" s="70">
        <v>0</v>
      </c>
      <c r="E205" s="48">
        <v>1.09</v>
      </c>
      <c r="F205" s="48">
        <v>0</v>
      </c>
      <c r="G205" s="48">
        <v>1</v>
      </c>
      <c r="H205" s="48">
        <v>21.51</v>
      </c>
      <c r="I205" s="38">
        <f t="shared" si="34"/>
        <v>22.6</v>
      </c>
      <c r="J205" s="48">
        <v>35.94</v>
      </c>
      <c r="K205" s="30">
        <f t="shared" si="39"/>
        <v>-37.11741791875347</v>
      </c>
      <c r="L205" s="48">
        <v>6</v>
      </c>
      <c r="M205" s="48">
        <v>50</v>
      </c>
      <c r="N205" s="48">
        <v>1</v>
      </c>
      <c r="O205" s="48"/>
      <c r="P205" s="48"/>
      <c r="Q205" s="82">
        <v>0</v>
      </c>
      <c r="R205" s="30" t="e">
        <f t="shared" si="38"/>
        <v>#DIV/0!</v>
      </c>
      <c r="S205" s="45">
        <f>I205/I605*100</f>
        <v>7.765041605402148</v>
      </c>
    </row>
    <row r="206" spans="1:19" ht="13.5">
      <c r="A206" s="244"/>
      <c r="B206" s="282"/>
      <c r="C206" s="69" t="s">
        <v>59</v>
      </c>
      <c r="D206" s="15">
        <v>10.59</v>
      </c>
      <c r="E206" s="15">
        <v>2572.37</v>
      </c>
      <c r="F206" s="15">
        <v>10.5</v>
      </c>
      <c r="G206" s="15">
        <v>462.23</v>
      </c>
      <c r="H206" s="15">
        <v>513.46</v>
      </c>
      <c r="I206" s="38">
        <f>E206+H206</f>
        <v>3085.83</v>
      </c>
      <c r="J206" s="24">
        <v>1920.06</v>
      </c>
      <c r="K206" s="30">
        <f t="shared" si="39"/>
        <v>60.7152901471829</v>
      </c>
      <c r="L206" s="15">
        <v>649</v>
      </c>
      <c r="M206" s="15">
        <v>10231</v>
      </c>
      <c r="N206" s="15">
        <v>319</v>
      </c>
      <c r="O206" s="15">
        <v>100.28</v>
      </c>
      <c r="P206" s="15">
        <v>674.45</v>
      </c>
      <c r="Q206" s="15">
        <v>302.69</v>
      </c>
      <c r="R206" s="30">
        <f t="shared" si="38"/>
        <v>122.81872542865639</v>
      </c>
      <c r="S206" s="45">
        <f>I206/I606*100</f>
        <v>5.542899764719937</v>
      </c>
    </row>
    <row r="207" spans="1:19" ht="14.25" thickBot="1">
      <c r="A207" s="249"/>
      <c r="B207" s="276" t="s">
        <v>64</v>
      </c>
      <c r="C207" s="276"/>
      <c r="D207" s="20">
        <f aca="true" t="shared" si="40" ref="D207:J207">D195+D199+D206</f>
        <v>38.91</v>
      </c>
      <c r="E207" s="20">
        <f t="shared" si="40"/>
        <v>4038.2599999999998</v>
      </c>
      <c r="F207" s="20">
        <f t="shared" si="40"/>
        <v>35.68</v>
      </c>
      <c r="G207" s="20">
        <f t="shared" si="40"/>
        <v>1913.04</v>
      </c>
      <c r="H207" s="20">
        <f t="shared" si="40"/>
        <v>5092.3</v>
      </c>
      <c r="I207" s="20">
        <f t="shared" si="40"/>
        <v>9130.56</v>
      </c>
      <c r="J207" s="20">
        <f t="shared" si="40"/>
        <v>8140.65</v>
      </c>
      <c r="K207" s="32">
        <f t="shared" si="39"/>
        <v>12.160085496858358</v>
      </c>
      <c r="L207" s="20">
        <f aca="true" t="shared" si="41" ref="L207:Q207">L195+L199+L206</f>
        <v>29067</v>
      </c>
      <c r="M207" s="20">
        <f>M195+M199+M206</f>
        <v>677177</v>
      </c>
      <c r="N207" s="20">
        <f t="shared" si="41"/>
        <v>1383</v>
      </c>
      <c r="O207" s="20">
        <f t="shared" si="41"/>
        <v>345.49</v>
      </c>
      <c r="P207" s="20">
        <f t="shared" si="41"/>
        <v>2808.37</v>
      </c>
      <c r="Q207" s="20">
        <f t="shared" si="41"/>
        <v>678.73</v>
      </c>
      <c r="R207" s="32">
        <f t="shared" si="38"/>
        <v>313.7683614986814</v>
      </c>
      <c r="S207" s="46">
        <f>I207/I607*100</f>
        <v>4.65281393178448</v>
      </c>
    </row>
    <row r="208" spans="1:19" ht="15" thickBot="1" thickTop="1">
      <c r="A208" s="289" t="s">
        <v>79</v>
      </c>
      <c r="B208" s="273" t="s">
        <v>51</v>
      </c>
      <c r="C208" s="54" t="s">
        <v>52</v>
      </c>
      <c r="D208" s="21">
        <v>1.719947</v>
      </c>
      <c r="E208" s="40">
        <v>82.221836</v>
      </c>
      <c r="F208" s="21">
        <v>1.21075</v>
      </c>
      <c r="G208" s="40">
        <v>81.68548</v>
      </c>
      <c r="H208" s="40">
        <v>1395.29</v>
      </c>
      <c r="I208" s="120">
        <f aca="true" t="shared" si="42" ref="I208:I224">E208+H208</f>
        <v>1477.511836</v>
      </c>
      <c r="J208" s="34">
        <v>2340</v>
      </c>
      <c r="K208" s="178">
        <f t="shared" si="39"/>
        <v>-36.85846854700855</v>
      </c>
      <c r="L208" s="40">
        <v>235</v>
      </c>
      <c r="M208" s="40">
        <v>10676.98</v>
      </c>
      <c r="N208" s="179"/>
      <c r="O208" s="21"/>
      <c r="P208" s="24"/>
      <c r="Q208" s="24"/>
      <c r="R208" s="32" t="e">
        <f t="shared" si="38"/>
        <v>#DIV/0!</v>
      </c>
      <c r="S208" s="47">
        <f>I208/I589*100</f>
        <v>1.3702636857668486</v>
      </c>
    </row>
    <row r="209" spans="1:19" ht="15" thickBot="1" thickTop="1">
      <c r="A209" s="289"/>
      <c r="B209" s="273"/>
      <c r="C209" s="55" t="s">
        <v>53</v>
      </c>
      <c r="D209" s="21"/>
      <c r="E209" s="40"/>
      <c r="F209" s="21"/>
      <c r="G209" s="40"/>
      <c r="H209" s="40"/>
      <c r="I209" s="120">
        <f t="shared" si="42"/>
        <v>0</v>
      </c>
      <c r="J209" s="82"/>
      <c r="K209" s="178" t="e">
        <f t="shared" si="39"/>
        <v>#DIV/0!</v>
      </c>
      <c r="L209" s="91"/>
      <c r="M209" s="91"/>
      <c r="N209" s="179"/>
      <c r="O209" s="21"/>
      <c r="P209" s="24"/>
      <c r="Q209" s="24"/>
      <c r="R209" s="32" t="e">
        <f t="shared" si="38"/>
        <v>#DIV/0!</v>
      </c>
      <c r="S209" s="47">
        <f>I209/I590*100</f>
        <v>0</v>
      </c>
    </row>
    <row r="210" spans="1:19" ht="15" thickBot="1" thickTop="1">
      <c r="A210" s="289"/>
      <c r="B210" s="273"/>
      <c r="C210" s="55" t="s">
        <v>54</v>
      </c>
      <c r="D210" s="21"/>
      <c r="E210" s="40"/>
      <c r="F210" s="21"/>
      <c r="G210" s="40"/>
      <c r="H210" s="40"/>
      <c r="I210" s="120">
        <f t="shared" si="42"/>
        <v>0</v>
      </c>
      <c r="J210" s="82"/>
      <c r="K210" s="178"/>
      <c r="L210" s="91"/>
      <c r="M210" s="91"/>
      <c r="N210" s="24"/>
      <c r="O210" s="24"/>
      <c r="P210" s="24"/>
      <c r="Q210" s="24"/>
      <c r="R210" s="32" t="e">
        <f t="shared" si="38"/>
        <v>#DIV/0!</v>
      </c>
      <c r="S210" s="47"/>
    </row>
    <row r="211" spans="1:19" ht="15" thickBot="1" thickTop="1">
      <c r="A211" s="289"/>
      <c r="B211" s="13"/>
      <c r="C211" s="6" t="s">
        <v>55</v>
      </c>
      <c r="D211" s="21"/>
      <c r="E211" s="40"/>
      <c r="F211" s="21"/>
      <c r="G211" s="40"/>
      <c r="H211" s="40"/>
      <c r="I211" s="120">
        <f t="shared" si="42"/>
        <v>0</v>
      </c>
      <c r="J211" s="82"/>
      <c r="K211" s="178" t="e">
        <f>(I211-J211)/J211*100</f>
        <v>#DIV/0!</v>
      </c>
      <c r="L211" s="91"/>
      <c r="M211" s="91"/>
      <c r="N211" s="24"/>
      <c r="O211" s="24"/>
      <c r="P211" s="24"/>
      <c r="Q211" s="24"/>
      <c r="R211" s="32" t="e">
        <f t="shared" si="38"/>
        <v>#DIV/0!</v>
      </c>
      <c r="S211" s="47">
        <f>I211/I592*100</f>
        <v>0</v>
      </c>
    </row>
    <row r="212" spans="1:19" ht="15" thickBot="1" thickTop="1">
      <c r="A212" s="289"/>
      <c r="B212" s="273" t="s">
        <v>56</v>
      </c>
      <c r="C212" s="55" t="s">
        <v>57</v>
      </c>
      <c r="D212" s="21">
        <v>0.018868</v>
      </c>
      <c r="E212" s="40">
        <v>0.210377</v>
      </c>
      <c r="F212" s="21">
        <v>0.018868</v>
      </c>
      <c r="G212" s="40">
        <v>0.210377</v>
      </c>
      <c r="H212" s="40"/>
      <c r="I212" s="120">
        <f t="shared" si="42"/>
        <v>0.210377</v>
      </c>
      <c r="J212" s="82"/>
      <c r="K212" s="178" t="e">
        <f>(I212-J212)/J212*100</f>
        <v>#DIV/0!</v>
      </c>
      <c r="L212" s="91"/>
      <c r="M212" s="91"/>
      <c r="N212" s="24"/>
      <c r="O212" s="24"/>
      <c r="P212" s="24"/>
      <c r="Q212" s="24"/>
      <c r="R212" s="32" t="e">
        <f t="shared" si="38"/>
        <v>#DIV/0!</v>
      </c>
      <c r="S212" s="47">
        <f>I212/I593*100</f>
        <v>0.04137527156940943</v>
      </c>
    </row>
    <row r="213" spans="1:19" ht="15" thickBot="1" thickTop="1">
      <c r="A213" s="289"/>
      <c r="B213" s="273"/>
      <c r="C213" s="55" t="s">
        <v>58</v>
      </c>
      <c r="D213" s="21">
        <v>10.7153</v>
      </c>
      <c r="E213" s="40">
        <v>73.80617</v>
      </c>
      <c r="F213" s="21">
        <v>9.8812</v>
      </c>
      <c r="G213" s="40">
        <v>72.63367</v>
      </c>
      <c r="H213" s="40"/>
      <c r="I213" s="120">
        <f t="shared" si="42"/>
        <v>73.80617</v>
      </c>
      <c r="J213" s="82"/>
      <c r="K213" s="178" t="e">
        <f>(I213-J213)/J213*100</f>
        <v>#DIV/0!</v>
      </c>
      <c r="L213" s="91"/>
      <c r="M213" s="91"/>
      <c r="N213" s="24"/>
      <c r="O213" s="24"/>
      <c r="P213" s="24"/>
      <c r="Q213" s="24"/>
      <c r="R213" s="32" t="e">
        <f t="shared" si="38"/>
        <v>#DIV/0!</v>
      </c>
      <c r="S213" s="47">
        <f>I213/I594*100</f>
        <v>0.36384248663064733</v>
      </c>
    </row>
    <row r="214" spans="1:19" ht="15" thickBot="1" thickTop="1">
      <c r="A214" s="289"/>
      <c r="B214" s="275"/>
      <c r="C214" s="56" t="s">
        <v>59</v>
      </c>
      <c r="D214" s="79">
        <v>12.454115</v>
      </c>
      <c r="E214" s="79">
        <v>156.238383</v>
      </c>
      <c r="F214" s="79">
        <v>11.110818</v>
      </c>
      <c r="G214" s="79">
        <v>154.529527</v>
      </c>
      <c r="H214" s="79">
        <v>1395.29</v>
      </c>
      <c r="I214" s="120">
        <f t="shared" si="42"/>
        <v>1551.5283829999998</v>
      </c>
      <c r="J214" s="79">
        <v>2406</v>
      </c>
      <c r="K214" s="178">
        <f>(I214-J214)/J214*100</f>
        <v>-35.514198545303415</v>
      </c>
      <c r="L214" s="79">
        <v>235</v>
      </c>
      <c r="M214" s="40">
        <v>10676.98</v>
      </c>
      <c r="N214" s="15"/>
      <c r="O214" s="15"/>
      <c r="P214" s="15"/>
      <c r="Q214" s="15"/>
      <c r="R214" s="32" t="e">
        <f t="shared" si="38"/>
        <v>#DIV/0!</v>
      </c>
      <c r="S214" s="47">
        <f>I214/I595*100</f>
        <v>1.206284088710247</v>
      </c>
    </row>
    <row r="215" spans="1:19" ht="15" thickBot="1" thickTop="1">
      <c r="A215" s="289"/>
      <c r="B215" s="274" t="s">
        <v>60</v>
      </c>
      <c r="C215" s="56" t="s">
        <v>52</v>
      </c>
      <c r="D215" s="79"/>
      <c r="E215" s="91"/>
      <c r="F215" s="79"/>
      <c r="G215" s="91"/>
      <c r="H215" s="91"/>
      <c r="I215" s="120">
        <f t="shared" si="42"/>
        <v>0</v>
      </c>
      <c r="J215" s="91"/>
      <c r="K215" s="178"/>
      <c r="L215" s="91"/>
      <c r="M215" s="91"/>
      <c r="N215" s="24"/>
      <c r="O215" s="24"/>
      <c r="P215" s="24"/>
      <c r="Q215" s="24"/>
      <c r="R215" s="32" t="e">
        <f t="shared" si="38"/>
        <v>#DIV/0!</v>
      </c>
      <c r="S215" s="47"/>
    </row>
    <row r="216" spans="1:19" ht="15" thickBot="1" thickTop="1">
      <c r="A216" s="289"/>
      <c r="B216" s="273"/>
      <c r="C216" s="56" t="s">
        <v>57</v>
      </c>
      <c r="D216" s="79">
        <v>0.087264</v>
      </c>
      <c r="E216" s="91">
        <v>0.833019</v>
      </c>
      <c r="F216" s="79"/>
      <c r="G216" s="91"/>
      <c r="H216" s="91"/>
      <c r="I216" s="120">
        <f t="shared" si="42"/>
        <v>0.833019</v>
      </c>
      <c r="J216" s="91"/>
      <c r="K216" s="178"/>
      <c r="L216" s="91"/>
      <c r="M216" s="91"/>
      <c r="N216" s="24"/>
      <c r="O216" s="24"/>
      <c r="P216" s="24"/>
      <c r="Q216" s="24"/>
      <c r="R216" s="32" t="e">
        <f t="shared" si="38"/>
        <v>#DIV/0!</v>
      </c>
      <c r="S216" s="47"/>
    </row>
    <row r="217" spans="1:19" ht="15" thickBot="1" thickTop="1">
      <c r="A217" s="289"/>
      <c r="B217" s="273" t="s">
        <v>56</v>
      </c>
      <c r="C217" s="56" t="s">
        <v>58</v>
      </c>
      <c r="D217" s="79">
        <v>0.0075</v>
      </c>
      <c r="E217" s="91">
        <v>0.067</v>
      </c>
      <c r="F217" s="79"/>
      <c r="G217" s="91"/>
      <c r="H217" s="91"/>
      <c r="I217" s="120">
        <f t="shared" si="42"/>
        <v>0.067</v>
      </c>
      <c r="J217" s="91"/>
      <c r="K217" s="178"/>
      <c r="L217" s="91"/>
      <c r="M217" s="91"/>
      <c r="N217" s="24"/>
      <c r="O217" s="24"/>
      <c r="P217" s="24"/>
      <c r="Q217" s="24"/>
      <c r="R217" s="32" t="e">
        <f t="shared" si="38"/>
        <v>#DIV/0!</v>
      </c>
      <c r="S217" s="47"/>
    </row>
    <row r="218" spans="1:19" ht="15" thickBot="1" thickTop="1">
      <c r="A218" s="289" t="s">
        <v>80</v>
      </c>
      <c r="B218" s="273"/>
      <c r="C218" s="56" t="s">
        <v>59</v>
      </c>
      <c r="D218" s="79">
        <v>0.094764</v>
      </c>
      <c r="E218" s="79">
        <v>0.900019</v>
      </c>
      <c r="F218" s="79"/>
      <c r="G218" s="79"/>
      <c r="H218" s="79"/>
      <c r="I218" s="120">
        <f t="shared" si="42"/>
        <v>0.900019</v>
      </c>
      <c r="J218" s="79"/>
      <c r="K218" s="178"/>
      <c r="L218" s="79"/>
      <c r="M218" s="79"/>
      <c r="N218" s="15"/>
      <c r="O218" s="15"/>
      <c r="P218" s="15"/>
      <c r="Q218" s="15"/>
      <c r="R218" s="32" t="e">
        <f t="shared" si="38"/>
        <v>#DIV/0!</v>
      </c>
      <c r="S218" s="47"/>
    </row>
    <row r="219" spans="1:19" ht="15" thickBot="1" thickTop="1">
      <c r="A219" s="289"/>
      <c r="B219" s="274" t="s">
        <v>62</v>
      </c>
      <c r="C219" s="56" t="s">
        <v>52</v>
      </c>
      <c r="D219" s="52">
        <v>74</v>
      </c>
      <c r="E219" s="177">
        <v>507</v>
      </c>
      <c r="F219" s="52">
        <v>74</v>
      </c>
      <c r="G219" s="177">
        <v>507</v>
      </c>
      <c r="H219" s="40">
        <v>2006.23</v>
      </c>
      <c r="I219" s="120">
        <f t="shared" si="42"/>
        <v>2513.23</v>
      </c>
      <c r="J219" s="21">
        <v>3193</v>
      </c>
      <c r="K219" s="178">
        <f>(I219-J219)/J219*100</f>
        <v>-21.289383025367993</v>
      </c>
      <c r="L219" s="40">
        <v>276</v>
      </c>
      <c r="M219" s="40">
        <v>2148</v>
      </c>
      <c r="N219" s="53"/>
      <c r="O219" s="24"/>
      <c r="P219" s="24"/>
      <c r="Q219" s="24"/>
      <c r="R219" s="32" t="e">
        <f t="shared" si="38"/>
        <v>#DIV/0!</v>
      </c>
      <c r="S219" s="47">
        <f>I219/I600*100</f>
        <v>4.538381403671768</v>
      </c>
    </row>
    <row r="220" spans="1:19" ht="15" thickBot="1" thickTop="1">
      <c r="A220" s="289"/>
      <c r="B220" s="273"/>
      <c r="C220" s="56" t="s">
        <v>53</v>
      </c>
      <c r="D220" s="52"/>
      <c r="E220" s="21"/>
      <c r="F220" s="52"/>
      <c r="G220" s="21"/>
      <c r="H220" s="40"/>
      <c r="I220" s="120">
        <f t="shared" si="42"/>
        <v>0</v>
      </c>
      <c r="J220" s="70"/>
      <c r="K220" s="178"/>
      <c r="L220" s="106"/>
      <c r="M220" s="106"/>
      <c r="N220" s="24"/>
      <c r="O220" s="24"/>
      <c r="P220" s="24"/>
      <c r="Q220" s="24"/>
      <c r="R220" s="32" t="e">
        <f t="shared" si="38"/>
        <v>#DIV/0!</v>
      </c>
      <c r="S220" s="47"/>
    </row>
    <row r="221" spans="1:19" ht="15" thickBot="1" thickTop="1">
      <c r="A221" s="289"/>
      <c r="B221" s="273"/>
      <c r="C221" s="55" t="s">
        <v>54</v>
      </c>
      <c r="D221" s="52"/>
      <c r="E221" s="39"/>
      <c r="F221" s="52"/>
      <c r="G221" s="39"/>
      <c r="H221" s="40"/>
      <c r="I221" s="120">
        <f t="shared" si="42"/>
        <v>0</v>
      </c>
      <c r="J221" s="70"/>
      <c r="K221" s="178"/>
      <c r="L221" s="91"/>
      <c r="M221" s="91"/>
      <c r="N221" s="24"/>
      <c r="O221" s="24"/>
      <c r="P221" s="24"/>
      <c r="Q221" s="24"/>
      <c r="R221" s="32" t="e">
        <f t="shared" si="38"/>
        <v>#DIV/0!</v>
      </c>
      <c r="S221" s="47"/>
    </row>
    <row r="222" spans="1:19" ht="15" thickBot="1" thickTop="1">
      <c r="A222" s="289"/>
      <c r="B222" s="13"/>
      <c r="C222" s="55" t="s">
        <v>55</v>
      </c>
      <c r="D222" s="52"/>
      <c r="E222" s="40"/>
      <c r="F222" s="52"/>
      <c r="G222" s="40"/>
      <c r="H222" s="40"/>
      <c r="I222" s="120">
        <f t="shared" si="42"/>
        <v>0</v>
      </c>
      <c r="J222" s="70"/>
      <c r="K222" s="178" t="e">
        <f>(I222-J222)/J222*100</f>
        <v>#DIV/0!</v>
      </c>
      <c r="L222" s="91"/>
      <c r="M222" s="91"/>
      <c r="N222" s="24"/>
      <c r="O222" s="24"/>
      <c r="P222" s="24"/>
      <c r="Q222" s="24"/>
      <c r="R222" s="32" t="e">
        <f t="shared" si="38"/>
        <v>#DIV/0!</v>
      </c>
      <c r="S222" s="47">
        <f>I222/I603*100</f>
        <v>0</v>
      </c>
    </row>
    <row r="223" spans="1:19" ht="15" thickBot="1" thickTop="1">
      <c r="A223" s="289"/>
      <c r="B223" s="273" t="s">
        <v>63</v>
      </c>
      <c r="C223" s="56" t="s">
        <v>57</v>
      </c>
      <c r="D223" s="52"/>
      <c r="E223" s="40"/>
      <c r="F223" s="52"/>
      <c r="G223" s="40"/>
      <c r="H223" s="40"/>
      <c r="I223" s="120">
        <f t="shared" si="42"/>
        <v>0</v>
      </c>
      <c r="J223" s="70"/>
      <c r="K223" s="35"/>
      <c r="L223" s="24"/>
      <c r="M223" s="24"/>
      <c r="N223" s="24"/>
      <c r="O223" s="24"/>
      <c r="P223" s="24"/>
      <c r="Q223" s="24"/>
      <c r="R223" s="32" t="e">
        <f t="shared" si="38"/>
        <v>#DIV/0!</v>
      </c>
      <c r="S223" s="47"/>
    </row>
    <row r="224" spans="1:19" ht="15" thickBot="1" thickTop="1">
      <c r="A224" s="289"/>
      <c r="B224" s="273"/>
      <c r="C224" s="56" t="s">
        <v>58</v>
      </c>
      <c r="D224" s="70"/>
      <c r="E224" s="48"/>
      <c r="F224" s="70"/>
      <c r="G224" s="48"/>
      <c r="H224" s="48"/>
      <c r="I224" s="120">
        <f t="shared" si="42"/>
        <v>0</v>
      </c>
      <c r="J224" s="24"/>
      <c r="K224" s="35"/>
      <c r="L224" s="24"/>
      <c r="M224" s="24"/>
      <c r="N224" s="24"/>
      <c r="O224" s="24"/>
      <c r="P224" s="24"/>
      <c r="Q224" s="24"/>
      <c r="R224" s="32" t="e">
        <f t="shared" si="38"/>
        <v>#DIV/0!</v>
      </c>
      <c r="S224" s="47"/>
    </row>
    <row r="225" spans="1:19" ht="15" thickBot="1" thickTop="1">
      <c r="A225" s="298"/>
      <c r="B225" s="275"/>
      <c r="C225" s="56" t="s">
        <v>59</v>
      </c>
      <c r="D225" s="15">
        <v>74</v>
      </c>
      <c r="E225" s="15">
        <v>507</v>
      </c>
      <c r="F225" s="15">
        <v>74</v>
      </c>
      <c r="G225" s="15">
        <v>507</v>
      </c>
      <c r="H225" s="15">
        <v>2006.23</v>
      </c>
      <c r="I225" s="24">
        <f>E225+H225</f>
        <v>2513.23</v>
      </c>
      <c r="J225" s="15">
        <v>3193</v>
      </c>
      <c r="K225" s="35">
        <f>(I225-J225)/J225*100</f>
        <v>-21.289383025367993</v>
      </c>
      <c r="L225" s="15">
        <v>276</v>
      </c>
      <c r="M225" s="40">
        <v>2148</v>
      </c>
      <c r="N225" s="15"/>
      <c r="O225" s="15"/>
      <c r="P225" s="15"/>
      <c r="Q225" s="15"/>
      <c r="R225" s="32" t="e">
        <f t="shared" si="38"/>
        <v>#DIV/0!</v>
      </c>
      <c r="S225" s="47">
        <f>I225/I606*100</f>
        <v>4.514371166165048</v>
      </c>
    </row>
    <row r="226" spans="1:19" ht="15" thickBot="1" thickTop="1">
      <c r="A226" s="131"/>
      <c r="B226" s="278" t="s">
        <v>64</v>
      </c>
      <c r="C226" s="278"/>
      <c r="D226" s="104">
        <f aca="true" t="shared" si="43" ref="D226:J226">D214+D218+D225</f>
        <v>86.548879</v>
      </c>
      <c r="E226" s="104">
        <f t="shared" si="43"/>
        <v>664.138402</v>
      </c>
      <c r="F226" s="104">
        <f t="shared" si="43"/>
        <v>85.110818</v>
      </c>
      <c r="G226" s="104">
        <f t="shared" si="43"/>
        <v>661.529527</v>
      </c>
      <c r="H226" s="104">
        <f t="shared" si="43"/>
        <v>3401.52</v>
      </c>
      <c r="I226" s="99">
        <f t="shared" si="43"/>
        <v>4065.658402</v>
      </c>
      <c r="J226" s="99">
        <f t="shared" si="43"/>
        <v>5599</v>
      </c>
      <c r="K226" s="108">
        <f>(I226-J226)/J226*100</f>
        <v>-27.385990319699943</v>
      </c>
      <c r="L226" s="104">
        <f aca="true" t="shared" si="44" ref="L226:Q226">L214+L218+L225</f>
        <v>511</v>
      </c>
      <c r="M226" s="104">
        <f t="shared" si="44"/>
        <v>12824.98</v>
      </c>
      <c r="N226" s="104">
        <f t="shared" si="44"/>
        <v>0</v>
      </c>
      <c r="O226" s="99">
        <f t="shared" si="44"/>
        <v>0</v>
      </c>
      <c r="P226" s="99">
        <f t="shared" si="44"/>
        <v>0</v>
      </c>
      <c r="Q226" s="99">
        <f t="shared" si="44"/>
        <v>0</v>
      </c>
      <c r="R226" s="32" t="e">
        <f t="shared" si="38"/>
        <v>#DIV/0!</v>
      </c>
      <c r="S226" s="109">
        <f>I226/I607*100</f>
        <v>2.0718063355043093</v>
      </c>
    </row>
    <row r="229" spans="1:19" ht="18.75">
      <c r="A229" s="295" t="str">
        <f>A1</f>
        <v>2021年1-4月丹东市人身保险业务统计表</v>
      </c>
      <c r="B229" s="295"/>
      <c r="C229" s="295"/>
      <c r="D229" s="295"/>
      <c r="E229" s="295"/>
      <c r="F229" s="295"/>
      <c r="G229" s="295"/>
      <c r="H229" s="295"/>
      <c r="I229" s="295"/>
      <c r="J229" s="295"/>
      <c r="K229" s="295"/>
      <c r="L229" s="295"/>
      <c r="M229" s="295"/>
      <c r="N229" s="295"/>
      <c r="O229" s="295"/>
      <c r="P229" s="295"/>
      <c r="Q229" s="295"/>
      <c r="R229" s="295"/>
      <c r="S229" s="295"/>
    </row>
    <row r="230" spans="1:19" ht="14.25" thickBot="1">
      <c r="A230" s="296" t="str">
        <f>A2</f>
        <v>                                                      （2021年1-4月）                                       单位：万元</v>
      </c>
      <c r="B230" s="296"/>
      <c r="C230" s="296"/>
      <c r="D230" s="296"/>
      <c r="E230" s="296"/>
      <c r="F230" s="296"/>
      <c r="G230" s="296"/>
      <c r="H230" s="296"/>
      <c r="I230" s="296"/>
      <c r="J230" s="296"/>
      <c r="K230" s="296"/>
      <c r="L230" s="296"/>
      <c r="M230" s="296"/>
      <c r="N230" s="296"/>
      <c r="O230" s="296"/>
      <c r="P230" s="296"/>
      <c r="Q230" s="296"/>
      <c r="R230" s="296"/>
      <c r="S230" s="296"/>
    </row>
    <row r="231" spans="1:19" ht="13.5">
      <c r="A231" s="290" t="s">
        <v>27</v>
      </c>
      <c r="B231" s="4"/>
      <c r="C231" s="5" t="s">
        <v>28</v>
      </c>
      <c r="D231" s="260" t="s">
        <v>29</v>
      </c>
      <c r="E231" s="261"/>
      <c r="F231" s="261"/>
      <c r="G231" s="261"/>
      <c r="H231" s="261"/>
      <c r="I231" s="261"/>
      <c r="J231" s="261"/>
      <c r="K231" s="263"/>
      <c r="L231" s="260" t="s">
        <v>30</v>
      </c>
      <c r="M231" s="263"/>
      <c r="N231" s="260" t="s">
        <v>71</v>
      </c>
      <c r="O231" s="261"/>
      <c r="P231" s="261"/>
      <c r="Q231" s="261"/>
      <c r="R231" s="261"/>
      <c r="S231" s="41" t="s">
        <v>32</v>
      </c>
    </row>
    <row r="232" spans="1:19" ht="13.5">
      <c r="A232" s="289"/>
      <c r="B232" s="283" t="s">
        <v>33</v>
      </c>
      <c r="C232" s="284"/>
      <c r="D232" s="258" t="s">
        <v>34</v>
      </c>
      <c r="E232" s="258"/>
      <c r="F232" s="258" t="s">
        <v>35</v>
      </c>
      <c r="G232" s="258"/>
      <c r="H232" s="270" t="s">
        <v>36</v>
      </c>
      <c r="I232" s="8" t="s">
        <v>37</v>
      </c>
      <c r="J232" s="8" t="s">
        <v>38</v>
      </c>
      <c r="K232" s="28" t="s">
        <v>39</v>
      </c>
      <c r="L232" s="262" t="s">
        <v>40</v>
      </c>
      <c r="M232" s="258" t="s">
        <v>118</v>
      </c>
      <c r="N232" s="258" t="s">
        <v>40</v>
      </c>
      <c r="O232" s="258" t="s">
        <v>41</v>
      </c>
      <c r="P232" s="258"/>
      <c r="Q232" s="258"/>
      <c r="R232" s="42" t="s">
        <v>39</v>
      </c>
      <c r="S232" s="43" t="s">
        <v>42</v>
      </c>
    </row>
    <row r="233" spans="1:19" ht="13.5">
      <c r="A233" s="298"/>
      <c r="B233" s="9" t="s">
        <v>43</v>
      </c>
      <c r="C233" s="10" t="s">
        <v>44</v>
      </c>
      <c r="D233" s="10" t="s">
        <v>45</v>
      </c>
      <c r="E233" s="11" t="s">
        <v>46</v>
      </c>
      <c r="F233" s="11" t="s">
        <v>45</v>
      </c>
      <c r="G233" s="11" t="s">
        <v>46</v>
      </c>
      <c r="H233" s="271"/>
      <c r="I233" s="11" t="s">
        <v>46</v>
      </c>
      <c r="J233" s="11" t="s">
        <v>46</v>
      </c>
      <c r="K233" s="29" t="s">
        <v>47</v>
      </c>
      <c r="L233" s="262"/>
      <c r="M233" s="258"/>
      <c r="N233" s="258"/>
      <c r="O233" s="7" t="s">
        <v>45</v>
      </c>
      <c r="P233" s="7" t="s">
        <v>48</v>
      </c>
      <c r="Q233" s="7" t="s">
        <v>49</v>
      </c>
      <c r="R233" s="29" t="s">
        <v>47</v>
      </c>
      <c r="S233" s="44" t="s">
        <v>47</v>
      </c>
    </row>
    <row r="234" spans="1:19" ht="13.5">
      <c r="A234" s="304" t="s">
        <v>81</v>
      </c>
      <c r="B234" s="274" t="s">
        <v>51</v>
      </c>
      <c r="C234" s="55" t="s">
        <v>52</v>
      </c>
      <c r="D234" s="21">
        <v>19.477994</v>
      </c>
      <c r="E234" s="21">
        <v>964.422832</v>
      </c>
      <c r="F234" s="21">
        <v>9.477994</v>
      </c>
      <c r="G234" s="21">
        <v>899.422613</v>
      </c>
      <c r="H234" s="21">
        <v>3502.162993</v>
      </c>
      <c r="I234" s="15">
        <f aca="true" t="shared" si="45" ref="I234:I250">E234+H234</f>
        <v>4466.585825</v>
      </c>
      <c r="J234" s="36">
        <v>3825.78384</v>
      </c>
      <c r="K234" s="30">
        <f>(I234-J234)/J234*100</f>
        <v>16.749560659966615</v>
      </c>
      <c r="L234" s="21">
        <v>966</v>
      </c>
      <c r="M234" s="21">
        <v>3429.5057</v>
      </c>
      <c r="N234" s="21">
        <v>984</v>
      </c>
      <c r="O234" s="21">
        <v>187.538952</v>
      </c>
      <c r="P234" s="21">
        <v>1143.86756</v>
      </c>
      <c r="Q234" s="21">
        <v>645.64824</v>
      </c>
      <c r="R234" s="30">
        <f aca="true" t="shared" si="46" ref="R234:R240">(P234-Q234)/Q234*100</f>
        <v>77.16575205099295</v>
      </c>
      <c r="S234" s="45">
        <f>I234/I589*100</f>
        <v>4.142369763972884</v>
      </c>
    </row>
    <row r="235" spans="1:19" ht="13.5">
      <c r="A235" s="289"/>
      <c r="B235" s="273"/>
      <c r="C235" s="55" t="s">
        <v>53</v>
      </c>
      <c r="D235" s="21">
        <v>0</v>
      </c>
      <c r="E235" s="21">
        <v>1.0734</v>
      </c>
      <c r="F235" s="21">
        <v>0</v>
      </c>
      <c r="G235" s="21">
        <v>1.0734</v>
      </c>
      <c r="H235" s="21">
        <v>1912.069531</v>
      </c>
      <c r="I235" s="15">
        <f t="shared" si="45"/>
        <v>1913.142931</v>
      </c>
      <c r="J235" s="36">
        <v>2131.437266</v>
      </c>
      <c r="K235" s="30">
        <f>(I235-J235)/J235*100</f>
        <v>-10.24164954240787</v>
      </c>
      <c r="L235" s="21">
        <v>4</v>
      </c>
      <c r="M235" s="21">
        <v>23.5</v>
      </c>
      <c r="N235" s="21">
        <v>815</v>
      </c>
      <c r="O235" s="21">
        <v>158.8185</v>
      </c>
      <c r="P235" s="21">
        <v>988.298129</v>
      </c>
      <c r="Q235" s="21">
        <v>613.896243</v>
      </c>
      <c r="R235" s="30">
        <f t="shared" si="46"/>
        <v>60.98781190944672</v>
      </c>
      <c r="S235" s="45">
        <f>I235/I590*100</f>
        <v>4.923504688307177</v>
      </c>
    </row>
    <row r="236" spans="1:19" ht="13.5">
      <c r="A236" s="289"/>
      <c r="B236" s="273"/>
      <c r="C236" s="55" t="s">
        <v>54</v>
      </c>
      <c r="D236" s="21"/>
      <c r="E236" s="21"/>
      <c r="F236" s="21"/>
      <c r="G236" s="21"/>
      <c r="H236" s="21"/>
      <c r="I236" s="15">
        <f t="shared" si="45"/>
        <v>0</v>
      </c>
      <c r="J236" s="36"/>
      <c r="K236" s="30"/>
      <c r="L236" s="21"/>
      <c r="M236" s="21"/>
      <c r="N236" s="21"/>
      <c r="O236" s="21"/>
      <c r="P236" s="21"/>
      <c r="Q236" s="21"/>
      <c r="R236" s="30"/>
      <c r="S236" s="45"/>
    </row>
    <row r="237" spans="1:19" ht="13.5">
      <c r="A237" s="289"/>
      <c r="B237" s="13"/>
      <c r="C237" s="6" t="s">
        <v>55</v>
      </c>
      <c r="D237" s="21"/>
      <c r="E237" s="21"/>
      <c r="F237" s="21"/>
      <c r="G237" s="21"/>
      <c r="H237" s="21"/>
      <c r="I237" s="15">
        <f t="shared" si="45"/>
        <v>0</v>
      </c>
      <c r="J237" s="36"/>
      <c r="K237" s="30"/>
      <c r="L237" s="21"/>
      <c r="M237" s="21"/>
      <c r="N237" s="21"/>
      <c r="O237" s="21"/>
      <c r="P237" s="21"/>
      <c r="Q237" s="21"/>
      <c r="R237" s="30"/>
      <c r="S237" s="45"/>
    </row>
    <row r="238" spans="1:19" ht="13.5">
      <c r="A238" s="289"/>
      <c r="B238" s="273" t="s">
        <v>56</v>
      </c>
      <c r="C238" s="55" t="s">
        <v>57</v>
      </c>
      <c r="D238" s="21">
        <v>3.215228</v>
      </c>
      <c r="E238" s="21">
        <v>15.496501</v>
      </c>
      <c r="F238" s="21">
        <v>0</v>
      </c>
      <c r="G238" s="21">
        <v>0</v>
      </c>
      <c r="H238" s="21">
        <v>0.014151</v>
      </c>
      <c r="I238" s="15">
        <f t="shared" si="45"/>
        <v>15.510652</v>
      </c>
      <c r="J238" s="36">
        <v>16.793318</v>
      </c>
      <c r="K238" s="30">
        <f aca="true" t="shared" si="47" ref="K238:K245">(I238-J238)/J238*100</f>
        <v>-7.637954572169711</v>
      </c>
      <c r="L238" s="21">
        <v>0</v>
      </c>
      <c r="M238" s="21">
        <v>902.5</v>
      </c>
      <c r="N238" s="21"/>
      <c r="O238" s="21"/>
      <c r="P238" s="21"/>
      <c r="Q238" s="21"/>
      <c r="R238" s="30"/>
      <c r="S238" s="45">
        <f aca="true" t="shared" si="48" ref="S238:S245">I238/I593*100</f>
        <v>3.0505114091302916</v>
      </c>
    </row>
    <row r="239" spans="1:19" ht="13.5">
      <c r="A239" s="289"/>
      <c r="B239" s="273"/>
      <c r="C239" s="55" t="s">
        <v>58</v>
      </c>
      <c r="D239" s="21">
        <v>133.191111</v>
      </c>
      <c r="E239" s="21">
        <v>693.089855</v>
      </c>
      <c r="F239" s="21">
        <v>56.646273</v>
      </c>
      <c r="G239" s="21">
        <v>357.327346</v>
      </c>
      <c r="H239" s="21">
        <v>2412.693013</v>
      </c>
      <c r="I239" s="15">
        <f t="shared" si="45"/>
        <v>3105.7828680000002</v>
      </c>
      <c r="J239" s="36">
        <v>2814.154168</v>
      </c>
      <c r="K239" s="30">
        <f t="shared" si="47"/>
        <v>10.36292550408703</v>
      </c>
      <c r="L239" s="21">
        <v>2354</v>
      </c>
      <c r="M239" s="21">
        <v>439588.5636</v>
      </c>
      <c r="N239" s="21">
        <v>496</v>
      </c>
      <c r="O239" s="21">
        <v>224.48533700000002</v>
      </c>
      <c r="P239" s="21">
        <v>640.522871</v>
      </c>
      <c r="Q239" s="21">
        <v>355.61926800000003</v>
      </c>
      <c r="R239" s="30">
        <f t="shared" si="46"/>
        <v>80.11478247573469</v>
      </c>
      <c r="S239" s="45">
        <f t="shared" si="48"/>
        <v>15.310586657294149</v>
      </c>
    </row>
    <row r="240" spans="1:19" ht="13.5">
      <c r="A240" s="289"/>
      <c r="B240" s="275"/>
      <c r="C240" s="56" t="s">
        <v>59</v>
      </c>
      <c r="D240" s="15">
        <v>155.884333</v>
      </c>
      <c r="E240" s="15">
        <v>1673.009188</v>
      </c>
      <c r="F240" s="15">
        <v>66.124267</v>
      </c>
      <c r="G240" s="15">
        <v>1256.749959</v>
      </c>
      <c r="H240" s="15">
        <v>5914.870156999999</v>
      </c>
      <c r="I240" s="15">
        <f t="shared" si="45"/>
        <v>7587.879344999999</v>
      </c>
      <c r="J240" s="15">
        <v>6656.731326000001</v>
      </c>
      <c r="K240" s="30">
        <f t="shared" si="47"/>
        <v>13.988066716214021</v>
      </c>
      <c r="L240" s="15">
        <v>3320</v>
      </c>
      <c r="M240" s="15">
        <v>443920.5693</v>
      </c>
      <c r="N240" s="15">
        <v>1480</v>
      </c>
      <c r="O240" s="15">
        <v>412.024289</v>
      </c>
      <c r="P240" s="15">
        <v>1784.3904309999998</v>
      </c>
      <c r="Q240" s="15">
        <v>1001.267508</v>
      </c>
      <c r="R240" s="30">
        <f t="shared" si="46"/>
        <v>78.21315649843295</v>
      </c>
      <c r="S240" s="45">
        <f t="shared" si="48"/>
        <v>5.899433243514586</v>
      </c>
    </row>
    <row r="241" spans="1:19" ht="13.5">
      <c r="A241" s="289"/>
      <c r="B241" s="274" t="s">
        <v>60</v>
      </c>
      <c r="C241" s="56" t="s">
        <v>52</v>
      </c>
      <c r="D241" s="36"/>
      <c r="E241" s="21">
        <v>0.000943</v>
      </c>
      <c r="F241" s="21">
        <v>0</v>
      </c>
      <c r="G241" s="21">
        <v>0</v>
      </c>
      <c r="H241" s="21">
        <v>0</v>
      </c>
      <c r="I241" s="15">
        <f t="shared" si="45"/>
        <v>0.000943</v>
      </c>
      <c r="J241" s="36">
        <v>0.184661</v>
      </c>
      <c r="K241" s="30">
        <f t="shared" si="47"/>
        <v>-99.48933451026475</v>
      </c>
      <c r="L241" s="21">
        <v>1</v>
      </c>
      <c r="M241" s="21">
        <v>4</v>
      </c>
      <c r="N241" s="21"/>
      <c r="O241" s="21"/>
      <c r="P241" s="21"/>
      <c r="Q241" s="21"/>
      <c r="R241" s="30"/>
      <c r="S241" s="45">
        <f t="shared" si="48"/>
        <v>0.00014276272329889598</v>
      </c>
    </row>
    <row r="242" spans="1:19" ht="13.5">
      <c r="A242" s="289"/>
      <c r="B242" s="273"/>
      <c r="C242" s="56" t="s">
        <v>57</v>
      </c>
      <c r="D242" s="36">
        <v>7.386356</v>
      </c>
      <c r="E242" s="21">
        <v>31.996414</v>
      </c>
      <c r="F242" s="21">
        <v>0</v>
      </c>
      <c r="G242" s="21">
        <v>0</v>
      </c>
      <c r="H242" s="21">
        <v>0</v>
      </c>
      <c r="I242" s="15">
        <f t="shared" si="45"/>
        <v>31.996414</v>
      </c>
      <c r="J242" s="36">
        <v>92.838513</v>
      </c>
      <c r="K242" s="30">
        <f t="shared" si="47"/>
        <v>-65.53540878019018</v>
      </c>
      <c r="L242" s="21">
        <v>5682</v>
      </c>
      <c r="M242" s="21">
        <v>96381.5</v>
      </c>
      <c r="N242" s="21">
        <v>25</v>
      </c>
      <c r="O242" s="21">
        <v>0.054779</v>
      </c>
      <c r="P242" s="21">
        <v>25.880186</v>
      </c>
      <c r="Q242" s="21">
        <v>11.694015</v>
      </c>
      <c r="R242" s="30">
        <f>(P242-Q242)/Q242*100</f>
        <v>121.31138022313121</v>
      </c>
      <c r="S242" s="45">
        <f t="shared" si="48"/>
        <v>3.2172497521391814</v>
      </c>
    </row>
    <row r="243" spans="1:19" ht="13.5">
      <c r="A243" s="68"/>
      <c r="B243" s="273" t="s">
        <v>56</v>
      </c>
      <c r="C243" s="56" t="s">
        <v>58</v>
      </c>
      <c r="D243" s="36">
        <v>2.5024</v>
      </c>
      <c r="E243" s="21">
        <v>12.375885</v>
      </c>
      <c r="F243" s="21">
        <v>0</v>
      </c>
      <c r="G243" s="21">
        <v>0</v>
      </c>
      <c r="H243" s="21">
        <v>0</v>
      </c>
      <c r="I243" s="15">
        <f t="shared" si="45"/>
        <v>12.375885</v>
      </c>
      <c r="J243" s="36">
        <v>13.969808</v>
      </c>
      <c r="K243" s="30">
        <f t="shared" si="47"/>
        <v>-11.40977027028575</v>
      </c>
      <c r="L243" s="21">
        <v>1138</v>
      </c>
      <c r="M243" s="21">
        <v>6475.26</v>
      </c>
      <c r="N243" s="21">
        <v>48</v>
      </c>
      <c r="O243" s="21">
        <v>5.927299</v>
      </c>
      <c r="P243" s="21">
        <v>16.547272</v>
      </c>
      <c r="Q243" s="21">
        <v>15.326744</v>
      </c>
      <c r="R243" s="30">
        <f>(P243-Q243)/Q243*100</f>
        <v>7.96338739656642</v>
      </c>
      <c r="S243" s="45">
        <f t="shared" si="48"/>
        <v>0.12027016468554166</v>
      </c>
    </row>
    <row r="244" spans="1:19" ht="13.5">
      <c r="A244" s="289" t="s">
        <v>82</v>
      </c>
      <c r="B244" s="273"/>
      <c r="C244" s="56" t="s">
        <v>59</v>
      </c>
      <c r="D244" s="15">
        <v>9.888756</v>
      </c>
      <c r="E244" s="15">
        <v>44.373242000000005</v>
      </c>
      <c r="F244" s="15">
        <v>0</v>
      </c>
      <c r="G244" s="15">
        <v>0</v>
      </c>
      <c r="H244" s="15">
        <v>0</v>
      </c>
      <c r="I244" s="15">
        <f t="shared" si="45"/>
        <v>44.373242000000005</v>
      </c>
      <c r="J244" s="15">
        <v>106.99298200000001</v>
      </c>
      <c r="K244" s="30">
        <f t="shared" si="47"/>
        <v>-58.52696020753959</v>
      </c>
      <c r="L244" s="15">
        <v>6821</v>
      </c>
      <c r="M244" s="15">
        <v>102860.76</v>
      </c>
      <c r="N244" s="15">
        <v>73</v>
      </c>
      <c r="O244" s="15">
        <v>5.982078</v>
      </c>
      <c r="P244" s="15">
        <v>42.427458</v>
      </c>
      <c r="Q244" s="15">
        <v>27.020758999999998</v>
      </c>
      <c r="R244" s="30">
        <f>(P244-Q244)/Q244*100</f>
        <v>57.01800974576623</v>
      </c>
      <c r="S244" s="45">
        <f t="shared" si="48"/>
        <v>0.3714754586492743</v>
      </c>
    </row>
    <row r="245" spans="1:19" ht="13.5">
      <c r="A245" s="289"/>
      <c r="B245" s="274" t="s">
        <v>62</v>
      </c>
      <c r="C245" s="56" t="s">
        <v>52</v>
      </c>
      <c r="D245" s="36">
        <v>30</v>
      </c>
      <c r="E245" s="21">
        <v>2547.2086</v>
      </c>
      <c r="F245" s="21">
        <v>16</v>
      </c>
      <c r="G245" s="21">
        <v>115.1086</v>
      </c>
      <c r="H245" s="21">
        <v>73.1428</v>
      </c>
      <c r="I245" s="15">
        <f t="shared" si="45"/>
        <v>2620.3514</v>
      </c>
      <c r="J245" s="36">
        <v>94.28020000000001</v>
      </c>
      <c r="K245" s="30">
        <f t="shared" si="47"/>
        <v>2679.3231240493756</v>
      </c>
      <c r="L245" s="21">
        <v>205</v>
      </c>
      <c r="M245" s="21">
        <v>3507.5326</v>
      </c>
      <c r="N245" s="21">
        <v>102</v>
      </c>
      <c r="O245" s="21">
        <v>59.422511</v>
      </c>
      <c r="P245" s="21">
        <v>143.57799300000002</v>
      </c>
      <c r="Q245" s="21">
        <v>565.161536</v>
      </c>
      <c r="R245" s="30">
        <f>(P245-Q245)/Q245*100</f>
        <v>-74.59522917709673</v>
      </c>
      <c r="S245" s="45">
        <f t="shared" si="48"/>
        <v>4.731820830105197</v>
      </c>
    </row>
    <row r="246" spans="1:19" ht="13.5">
      <c r="A246" s="289"/>
      <c r="B246" s="273"/>
      <c r="C246" s="56" t="s">
        <v>53</v>
      </c>
      <c r="D246" s="36">
        <v>14</v>
      </c>
      <c r="E246" s="21">
        <v>2432.1</v>
      </c>
      <c r="F246" s="21">
        <v>0</v>
      </c>
      <c r="G246" s="21">
        <v>0</v>
      </c>
      <c r="H246" s="21">
        <v>0</v>
      </c>
      <c r="I246" s="15">
        <f t="shared" si="45"/>
        <v>2432.1</v>
      </c>
      <c r="J246" s="36"/>
      <c r="K246" s="30"/>
      <c r="L246" s="21">
        <v>161</v>
      </c>
      <c r="M246" s="21">
        <v>2801.7836</v>
      </c>
      <c r="N246" s="21">
        <v>77</v>
      </c>
      <c r="O246" s="21">
        <v>36.725886</v>
      </c>
      <c r="P246" s="21">
        <v>113.515908</v>
      </c>
      <c r="Q246" s="21">
        <v>528.692888</v>
      </c>
      <c r="R246" s="30">
        <f>(P246-Q246)/Q246*100</f>
        <v>-78.52895119708893</v>
      </c>
      <c r="S246" s="45"/>
    </row>
    <row r="247" spans="1:19" ht="13.5">
      <c r="A247" s="289"/>
      <c r="B247" s="273"/>
      <c r="C247" s="55" t="s">
        <v>54</v>
      </c>
      <c r="D247" s="36"/>
      <c r="E247" s="21"/>
      <c r="F247" s="21"/>
      <c r="G247" s="21"/>
      <c r="H247" s="21"/>
      <c r="I247" s="15">
        <f t="shared" si="45"/>
        <v>0</v>
      </c>
      <c r="J247" s="36"/>
      <c r="K247" s="30"/>
      <c r="L247" s="21"/>
      <c r="M247" s="21"/>
      <c r="N247" s="21"/>
      <c r="O247" s="21"/>
      <c r="P247" s="21"/>
      <c r="Q247" s="21"/>
      <c r="R247" s="30"/>
      <c r="S247" s="45"/>
    </row>
    <row r="248" spans="1:19" ht="13.5">
      <c r="A248" s="289"/>
      <c r="B248" s="13"/>
      <c r="C248" s="55" t="s">
        <v>55</v>
      </c>
      <c r="D248" s="36"/>
      <c r="E248" s="21"/>
      <c r="F248" s="21"/>
      <c r="G248" s="21"/>
      <c r="H248" s="21"/>
      <c r="I248" s="15">
        <f t="shared" si="45"/>
        <v>0</v>
      </c>
      <c r="J248" s="36"/>
      <c r="K248" s="30"/>
      <c r="L248" s="21"/>
      <c r="M248" s="21"/>
      <c r="N248" s="21"/>
      <c r="O248" s="21"/>
      <c r="P248" s="21"/>
      <c r="Q248" s="21"/>
      <c r="R248" s="30"/>
      <c r="S248" s="45"/>
    </row>
    <row r="249" spans="1:19" ht="13.5">
      <c r="A249" s="289"/>
      <c r="B249" s="282" t="s">
        <v>63</v>
      </c>
      <c r="C249" s="56" t="s">
        <v>57</v>
      </c>
      <c r="D249" s="36">
        <v>0</v>
      </c>
      <c r="E249" s="21">
        <v>0</v>
      </c>
      <c r="F249" s="21">
        <v>0</v>
      </c>
      <c r="G249" s="21">
        <v>0</v>
      </c>
      <c r="H249" s="21">
        <v>0</v>
      </c>
      <c r="I249" s="15">
        <f t="shared" si="45"/>
        <v>0</v>
      </c>
      <c r="J249" s="36"/>
      <c r="K249" s="30"/>
      <c r="L249" s="21"/>
      <c r="M249" s="21"/>
      <c r="N249" s="21"/>
      <c r="O249" s="21"/>
      <c r="P249" s="21"/>
      <c r="Q249" s="21"/>
      <c r="R249" s="30"/>
      <c r="S249" s="45"/>
    </row>
    <row r="250" spans="1:19" ht="13.5">
      <c r="A250" s="289"/>
      <c r="B250" s="282"/>
      <c r="C250" s="56" t="s">
        <v>58</v>
      </c>
      <c r="D250" s="36">
        <v>0</v>
      </c>
      <c r="E250" s="21">
        <v>0</v>
      </c>
      <c r="F250" s="21">
        <v>0</v>
      </c>
      <c r="G250" s="21">
        <v>0</v>
      </c>
      <c r="H250" s="21">
        <v>3.07055</v>
      </c>
      <c r="I250" s="15">
        <f t="shared" si="45"/>
        <v>3.07055</v>
      </c>
      <c r="J250" s="36">
        <v>3.41955</v>
      </c>
      <c r="K250" s="30">
        <f>(I250-J250)/J250*100</f>
        <v>-10.20602126010733</v>
      </c>
      <c r="L250" s="21"/>
      <c r="M250" s="21"/>
      <c r="N250" s="21"/>
      <c r="O250" s="21"/>
      <c r="P250" s="21">
        <v>0.006</v>
      </c>
      <c r="Q250" s="21"/>
      <c r="R250" s="30" t="e">
        <f>(P250-Q250)/Q250*100</f>
        <v>#DIV/0!</v>
      </c>
      <c r="S250" s="45">
        <f>I250/I605*100</f>
        <v>1.0549977213038746</v>
      </c>
    </row>
    <row r="251" spans="1:19" ht="13.5">
      <c r="A251" s="289"/>
      <c r="B251" s="271"/>
      <c r="C251" s="56" t="s">
        <v>59</v>
      </c>
      <c r="D251" s="15">
        <v>30</v>
      </c>
      <c r="E251" s="15">
        <v>2547.2086</v>
      </c>
      <c r="F251" s="15">
        <v>16</v>
      </c>
      <c r="G251" s="15">
        <v>115.1086</v>
      </c>
      <c r="H251" s="15">
        <v>76.21334999999999</v>
      </c>
      <c r="I251" s="15">
        <f>E251+H251</f>
        <v>2623.42195</v>
      </c>
      <c r="J251" s="15">
        <v>97.69975</v>
      </c>
      <c r="K251" s="30">
        <f>(I251-J251)/J251*100</f>
        <v>2585.187986663221</v>
      </c>
      <c r="L251" s="15">
        <v>205</v>
      </c>
      <c r="M251" s="15">
        <v>3507.5326</v>
      </c>
      <c r="N251" s="15">
        <v>102</v>
      </c>
      <c r="O251" s="15">
        <v>59.422511</v>
      </c>
      <c r="P251" s="15">
        <v>143.58399300000002</v>
      </c>
      <c r="Q251" s="15">
        <v>565.161536</v>
      </c>
      <c r="R251" s="30">
        <f>(P251-Q251)/Q251*100</f>
        <v>-74.5941675337226</v>
      </c>
      <c r="S251" s="45">
        <f>I251/I606*100</f>
        <v>4.712302657442606</v>
      </c>
    </row>
    <row r="252" spans="1:19" ht="14.25" thickBot="1">
      <c r="A252" s="305"/>
      <c r="B252" s="300" t="s">
        <v>64</v>
      </c>
      <c r="C252" s="276"/>
      <c r="D252" s="20">
        <f aca="true" t="shared" si="49" ref="D252:J252">D240+D244+D251</f>
        <v>195.773089</v>
      </c>
      <c r="E252" s="20">
        <f t="shared" si="49"/>
        <v>4264.59103</v>
      </c>
      <c r="F252" s="20">
        <f t="shared" si="49"/>
        <v>82.124267</v>
      </c>
      <c r="G252" s="20">
        <f t="shared" si="49"/>
        <v>1371.858559</v>
      </c>
      <c r="H252" s="20">
        <f t="shared" si="49"/>
        <v>5991.083506999999</v>
      </c>
      <c r="I252" s="20">
        <f t="shared" si="49"/>
        <v>10255.674536999999</v>
      </c>
      <c r="J252" s="20">
        <f t="shared" si="49"/>
        <v>6861.4240580000005</v>
      </c>
      <c r="K252" s="32">
        <f>(I252-J252)/J252*100</f>
        <v>49.468600837205365</v>
      </c>
      <c r="L252" s="20">
        <f aca="true" t="shared" si="50" ref="L252:Q252">L240+L244+L251</f>
        <v>10346</v>
      </c>
      <c r="M252" s="20">
        <f t="shared" si="50"/>
        <v>550288.8619</v>
      </c>
      <c r="N252" s="20">
        <f t="shared" si="50"/>
        <v>1655</v>
      </c>
      <c r="O252" s="20">
        <f t="shared" si="50"/>
        <v>477.428878</v>
      </c>
      <c r="P252" s="20">
        <f t="shared" si="50"/>
        <v>1970.401882</v>
      </c>
      <c r="Q252" s="20">
        <f t="shared" si="50"/>
        <v>1593.449803</v>
      </c>
      <c r="R252" s="32">
        <f>(P252-Q252)/Q252*100</f>
        <v>23.656351037246946</v>
      </c>
      <c r="S252" s="46">
        <f>I252/I607*100</f>
        <v>5.226157581309464</v>
      </c>
    </row>
    <row r="253" spans="1:19" ht="14.25" thickTop="1">
      <c r="A253" s="289" t="s">
        <v>83</v>
      </c>
      <c r="B253" s="273" t="s">
        <v>51</v>
      </c>
      <c r="C253" s="54" t="s">
        <v>52</v>
      </c>
      <c r="D253" s="21">
        <v>41.56</v>
      </c>
      <c r="E253" s="21">
        <v>676.94</v>
      </c>
      <c r="F253" s="21">
        <v>41.56</v>
      </c>
      <c r="G253" s="21">
        <v>676.94</v>
      </c>
      <c r="H253" s="21">
        <v>1196.29</v>
      </c>
      <c r="I253" s="33">
        <f aca="true" t="shared" si="51" ref="I253:I269">E253+H253</f>
        <v>1873.23</v>
      </c>
      <c r="J253" s="180">
        <v>1932.1</v>
      </c>
      <c r="K253" s="35">
        <f>(I253-J253)/J253*100</f>
        <v>-3.0469437399720456</v>
      </c>
      <c r="L253" s="135">
        <v>93</v>
      </c>
      <c r="M253" s="135">
        <v>191</v>
      </c>
      <c r="N253" s="136">
        <v>1</v>
      </c>
      <c r="O253" s="21">
        <v>20</v>
      </c>
      <c r="P253" s="136">
        <v>0</v>
      </c>
      <c r="Q253" s="136">
        <v>0</v>
      </c>
      <c r="R253" s="30" t="e">
        <f>(P253-Q253)/Q253*100</f>
        <v>#DIV/0!</v>
      </c>
      <c r="S253" s="47">
        <f>I253/I589*100</f>
        <v>1.7372578557733018</v>
      </c>
    </row>
    <row r="254" spans="1:19" ht="13.5">
      <c r="A254" s="289"/>
      <c r="B254" s="273"/>
      <c r="C254" s="55" t="s">
        <v>53</v>
      </c>
      <c r="D254" s="21">
        <v>11.06</v>
      </c>
      <c r="E254" s="21">
        <v>345.89</v>
      </c>
      <c r="F254" s="21">
        <v>11.06</v>
      </c>
      <c r="G254" s="21">
        <v>345.89</v>
      </c>
      <c r="H254" s="21">
        <v>434.19000000000005</v>
      </c>
      <c r="I254" s="33">
        <f t="shared" si="51"/>
        <v>780.08</v>
      </c>
      <c r="J254" s="180">
        <v>787.1</v>
      </c>
      <c r="K254" s="30">
        <f>(I254-J254)/J254*100</f>
        <v>-0.8918815906492162</v>
      </c>
      <c r="L254" s="135">
        <v>93</v>
      </c>
      <c r="M254" s="135">
        <v>191</v>
      </c>
      <c r="N254" s="136">
        <v>0</v>
      </c>
      <c r="O254" s="21">
        <v>0</v>
      </c>
      <c r="P254" s="136">
        <v>0</v>
      </c>
      <c r="Q254" s="136">
        <v>0</v>
      </c>
      <c r="R254" s="30"/>
      <c r="S254" s="47">
        <f>I254/I590*100</f>
        <v>2.0075486650896037</v>
      </c>
    </row>
    <row r="255" spans="1:19" ht="13.5">
      <c r="A255" s="289"/>
      <c r="B255" s="273"/>
      <c r="C255" s="55" t="s">
        <v>54</v>
      </c>
      <c r="D255" s="21"/>
      <c r="E255" s="21"/>
      <c r="F255" s="21"/>
      <c r="G255" s="21"/>
      <c r="H255" s="21">
        <v>0</v>
      </c>
      <c r="I255" s="33">
        <f t="shared" si="51"/>
        <v>0</v>
      </c>
      <c r="J255" s="180">
        <v>0</v>
      </c>
      <c r="K255" s="30"/>
      <c r="L255" s="135"/>
      <c r="M255" s="135">
        <v>0</v>
      </c>
      <c r="N255" s="136">
        <v>0</v>
      </c>
      <c r="O255" s="21">
        <v>0</v>
      </c>
      <c r="P255" s="136">
        <v>0</v>
      </c>
      <c r="Q255" s="136"/>
      <c r="R255" s="30"/>
      <c r="S255" s="47"/>
    </row>
    <row r="256" spans="1:19" ht="13.5">
      <c r="A256" s="289"/>
      <c r="B256" s="13"/>
      <c r="C256" s="6" t="s">
        <v>55</v>
      </c>
      <c r="D256" s="21">
        <v>30.5</v>
      </c>
      <c r="E256" s="21">
        <v>331.05</v>
      </c>
      <c r="F256" s="21">
        <v>30.5</v>
      </c>
      <c r="G256" s="21">
        <v>331.05</v>
      </c>
      <c r="H256" s="21">
        <v>762.1000000000001</v>
      </c>
      <c r="I256" s="33">
        <f t="shared" si="51"/>
        <v>1093.15</v>
      </c>
      <c r="J256" s="180">
        <v>1145</v>
      </c>
      <c r="K256" s="30">
        <f>(I256-J256)/J256*100</f>
        <v>-4.528384279475975</v>
      </c>
      <c r="L256" s="135">
        <v>0</v>
      </c>
      <c r="M256" s="135">
        <v>0</v>
      </c>
      <c r="N256" s="136">
        <v>1</v>
      </c>
      <c r="O256" s="21">
        <v>20</v>
      </c>
      <c r="P256" s="136">
        <v>20</v>
      </c>
      <c r="Q256" s="136">
        <v>0</v>
      </c>
      <c r="R256" s="30" t="e">
        <f>(P256-Q256)/Q256*100</f>
        <v>#DIV/0!</v>
      </c>
      <c r="S256" s="47">
        <f>I256/I592*100</f>
        <v>27.116994468099143</v>
      </c>
    </row>
    <row r="257" spans="1:19" ht="13.5">
      <c r="A257" s="289"/>
      <c r="B257" s="273" t="s">
        <v>56</v>
      </c>
      <c r="C257" s="55" t="s">
        <v>57</v>
      </c>
      <c r="D257" s="21">
        <v>0.47</v>
      </c>
      <c r="E257" s="21">
        <v>0.88</v>
      </c>
      <c r="F257" s="21">
        <v>0.47</v>
      </c>
      <c r="G257" s="21">
        <v>0.88</v>
      </c>
      <c r="H257" s="21">
        <v>9.989999999999998</v>
      </c>
      <c r="I257" s="33">
        <f t="shared" si="51"/>
        <v>10.87</v>
      </c>
      <c r="J257" s="180">
        <v>12.04</v>
      </c>
      <c r="K257" s="30">
        <f>(I257-J257)/J257*100</f>
        <v>-9.717607973421927</v>
      </c>
      <c r="L257" s="135">
        <v>46</v>
      </c>
      <c r="M257" s="135">
        <v>940</v>
      </c>
      <c r="N257" s="186">
        <v>0</v>
      </c>
      <c r="O257" s="21">
        <v>0</v>
      </c>
      <c r="P257" s="136">
        <v>0</v>
      </c>
      <c r="Q257" s="136">
        <v>0</v>
      </c>
      <c r="R257" s="30" t="e">
        <f>(P257-Q257)/Q257*100</f>
        <v>#DIV/0!</v>
      </c>
      <c r="S257" s="47">
        <f>I257/I593*100</f>
        <v>2.13782496166159</v>
      </c>
    </row>
    <row r="258" spans="1:19" ht="13.5">
      <c r="A258" s="289"/>
      <c r="B258" s="273"/>
      <c r="C258" s="55" t="s">
        <v>58</v>
      </c>
      <c r="D258" s="21">
        <v>14.18</v>
      </c>
      <c r="E258" s="21">
        <v>135.67</v>
      </c>
      <c r="F258" s="21">
        <v>14.18</v>
      </c>
      <c r="G258" s="21">
        <v>135.67</v>
      </c>
      <c r="H258" s="21">
        <v>272</v>
      </c>
      <c r="I258" s="33">
        <f t="shared" si="51"/>
        <v>407.66999999999996</v>
      </c>
      <c r="J258" s="180">
        <v>275.79</v>
      </c>
      <c r="K258" s="30">
        <f>(I258-J258)/J258*100</f>
        <v>47.818992711845944</v>
      </c>
      <c r="L258" s="135">
        <v>401</v>
      </c>
      <c r="M258" s="135">
        <v>18850</v>
      </c>
      <c r="N258" s="136">
        <v>53</v>
      </c>
      <c r="O258" s="21">
        <v>13.61</v>
      </c>
      <c r="P258" s="136">
        <v>79.16</v>
      </c>
      <c r="Q258" s="136">
        <v>27.48</v>
      </c>
      <c r="R258" s="35">
        <f>(P258-Q258)/Q258*100</f>
        <v>188.0640465793304</v>
      </c>
      <c r="S258" s="47">
        <f>I258/I594*100</f>
        <v>2.0096919610476465</v>
      </c>
    </row>
    <row r="259" spans="1:19" ht="13.5">
      <c r="A259" s="289"/>
      <c r="B259" s="275"/>
      <c r="C259" s="56" t="s">
        <v>59</v>
      </c>
      <c r="D259" s="15">
        <v>56.21</v>
      </c>
      <c r="E259" s="15">
        <v>813.49</v>
      </c>
      <c r="F259" s="15">
        <v>56.21</v>
      </c>
      <c r="G259" s="15">
        <v>813.49</v>
      </c>
      <c r="H259" s="15">
        <v>1478.28</v>
      </c>
      <c r="I259" s="33">
        <f t="shared" si="51"/>
        <v>2291.77</v>
      </c>
      <c r="J259" s="15">
        <v>2219.93</v>
      </c>
      <c r="K259" s="30">
        <f>(I259-J259)/J259*100</f>
        <v>3.2361380764258403</v>
      </c>
      <c r="L259" s="15">
        <v>540</v>
      </c>
      <c r="M259" s="15">
        <v>19981</v>
      </c>
      <c r="N259" s="15">
        <v>54</v>
      </c>
      <c r="O259" s="15">
        <v>33.61</v>
      </c>
      <c r="P259" s="15">
        <v>99.16</v>
      </c>
      <c r="Q259" s="15">
        <v>27.48</v>
      </c>
      <c r="R259" s="35">
        <f>(P259-Q259)/Q259*100</f>
        <v>260.844250363901</v>
      </c>
      <c r="S259" s="47">
        <f>I259/I595*100</f>
        <v>1.7818080005974877</v>
      </c>
    </row>
    <row r="260" spans="1:19" ht="13.5">
      <c r="A260" s="289"/>
      <c r="B260" s="274" t="s">
        <v>60</v>
      </c>
      <c r="C260" s="56" t="s">
        <v>52</v>
      </c>
      <c r="D260" s="74"/>
      <c r="E260" s="75"/>
      <c r="F260" s="74"/>
      <c r="G260" s="75"/>
      <c r="H260" s="75">
        <v>0</v>
      </c>
      <c r="I260" s="33">
        <f t="shared" si="51"/>
        <v>0</v>
      </c>
      <c r="J260" s="15"/>
      <c r="K260" s="30"/>
      <c r="L260" s="75"/>
      <c r="M260" s="75"/>
      <c r="N260" s="75"/>
      <c r="O260" s="75"/>
      <c r="P260" s="75"/>
      <c r="Q260" s="75"/>
      <c r="R260" s="35"/>
      <c r="S260" s="47"/>
    </row>
    <row r="261" spans="1:19" ht="13.5">
      <c r="A261" s="289"/>
      <c r="B261" s="273"/>
      <c r="C261" s="56" t="s">
        <v>57</v>
      </c>
      <c r="D261" s="74">
        <v>12.02</v>
      </c>
      <c r="E261" s="75">
        <v>28.19</v>
      </c>
      <c r="F261" s="74">
        <v>0</v>
      </c>
      <c r="G261" s="75">
        <v>0</v>
      </c>
      <c r="H261" s="75">
        <v>0</v>
      </c>
      <c r="I261" s="33">
        <f t="shared" si="51"/>
        <v>28.19</v>
      </c>
      <c r="J261" s="15"/>
      <c r="K261" s="30"/>
      <c r="L261" s="75"/>
      <c r="M261" s="75"/>
      <c r="N261" s="75"/>
      <c r="O261" s="75"/>
      <c r="P261" s="75"/>
      <c r="Q261" s="75"/>
      <c r="R261" s="35"/>
      <c r="S261" s="47"/>
    </row>
    <row r="262" spans="1:19" ht="13.5">
      <c r="A262" s="289"/>
      <c r="B262" s="273" t="s">
        <v>56</v>
      </c>
      <c r="C262" s="56" t="s">
        <v>58</v>
      </c>
      <c r="D262" s="75">
        <v>0.06</v>
      </c>
      <c r="E262" s="75">
        <v>0.14</v>
      </c>
      <c r="F262" s="75">
        <v>0</v>
      </c>
      <c r="G262" s="75">
        <v>0</v>
      </c>
      <c r="H262" s="75">
        <v>0</v>
      </c>
      <c r="I262" s="33">
        <f t="shared" si="51"/>
        <v>0.14</v>
      </c>
      <c r="J262" s="15"/>
      <c r="K262" s="30"/>
      <c r="L262" s="75"/>
      <c r="M262" s="75"/>
      <c r="N262" s="75"/>
      <c r="O262" s="75"/>
      <c r="P262" s="75"/>
      <c r="Q262" s="75"/>
      <c r="R262" s="35"/>
      <c r="S262" s="47"/>
    </row>
    <row r="263" spans="1:19" ht="13.5">
      <c r="A263" s="289" t="s">
        <v>84</v>
      </c>
      <c r="B263" s="273"/>
      <c r="C263" s="56" t="s">
        <v>59</v>
      </c>
      <c r="D263" s="15">
        <v>12.08</v>
      </c>
      <c r="E263" s="15">
        <v>28.33</v>
      </c>
      <c r="F263" s="15">
        <v>0</v>
      </c>
      <c r="G263" s="15">
        <v>0</v>
      </c>
      <c r="H263" s="15">
        <v>0</v>
      </c>
      <c r="I263" s="33">
        <f t="shared" si="51"/>
        <v>28.33</v>
      </c>
      <c r="J263" s="15">
        <v>0</v>
      </c>
      <c r="K263" s="30"/>
      <c r="L263" s="15">
        <v>0</v>
      </c>
      <c r="M263" s="15">
        <v>0</v>
      </c>
      <c r="N263" s="15">
        <v>0</v>
      </c>
      <c r="O263" s="15">
        <v>0</v>
      </c>
      <c r="P263" s="15">
        <v>0</v>
      </c>
      <c r="Q263" s="15">
        <v>0</v>
      </c>
      <c r="R263" s="35"/>
      <c r="S263" s="47"/>
    </row>
    <row r="264" spans="1:19" ht="13.5">
      <c r="A264" s="289"/>
      <c r="B264" s="274" t="s">
        <v>62</v>
      </c>
      <c r="C264" s="56" t="s">
        <v>52</v>
      </c>
      <c r="D264" s="36">
        <v>65</v>
      </c>
      <c r="E264" s="21">
        <v>3695.18</v>
      </c>
      <c r="F264" s="36">
        <v>65</v>
      </c>
      <c r="G264" s="180">
        <v>2745.18</v>
      </c>
      <c r="H264" s="21">
        <v>1493.4</v>
      </c>
      <c r="I264" s="33">
        <f t="shared" si="51"/>
        <v>5188.58</v>
      </c>
      <c r="J264" s="180">
        <v>9518.83</v>
      </c>
      <c r="K264" s="30">
        <f>(I264-J264)/J264*100</f>
        <v>-45.49141018381461</v>
      </c>
      <c r="L264" s="136">
        <v>834</v>
      </c>
      <c r="M264" s="180">
        <v>3970</v>
      </c>
      <c r="N264" s="136">
        <v>4</v>
      </c>
      <c r="O264" s="136">
        <v>2.23</v>
      </c>
      <c r="P264" s="136">
        <v>37.34</v>
      </c>
      <c r="Q264" s="136">
        <v>0</v>
      </c>
      <c r="R264" s="35" t="e">
        <f>(P264-Q264)/Q264*100</f>
        <v>#DIV/0!</v>
      </c>
      <c r="S264" s="47">
        <f>I264/I600*100</f>
        <v>9.369518501475497</v>
      </c>
    </row>
    <row r="265" spans="1:19" ht="13.5">
      <c r="A265" s="289"/>
      <c r="B265" s="273"/>
      <c r="C265" s="56" t="s">
        <v>53</v>
      </c>
      <c r="D265" s="36">
        <v>65</v>
      </c>
      <c r="E265" s="21">
        <v>3695.18</v>
      </c>
      <c r="F265" s="36">
        <v>65</v>
      </c>
      <c r="G265" s="180">
        <v>2745.18</v>
      </c>
      <c r="H265" s="21">
        <v>1493.4</v>
      </c>
      <c r="I265" s="33">
        <f t="shared" si="51"/>
        <v>5188.58</v>
      </c>
      <c r="J265" s="180">
        <v>9518.83</v>
      </c>
      <c r="K265" s="30">
        <f>(I265-J265)/J265*100</f>
        <v>-45.49141018381461</v>
      </c>
      <c r="L265" s="136">
        <v>834</v>
      </c>
      <c r="M265" s="180">
        <v>3970</v>
      </c>
      <c r="N265" s="136">
        <v>4</v>
      </c>
      <c r="O265" s="136">
        <v>2.23</v>
      </c>
      <c r="P265" s="136">
        <v>37.34</v>
      </c>
      <c r="Q265" s="136">
        <v>2.6</v>
      </c>
      <c r="R265" s="35">
        <f>(P265-Q265)/Q265*100</f>
        <v>1336.1538461538462</v>
      </c>
      <c r="S265" s="47">
        <f>I265/I601*100</f>
        <v>22.131934801299785</v>
      </c>
    </row>
    <row r="266" spans="1:19" ht="13.5">
      <c r="A266" s="289"/>
      <c r="B266" s="273"/>
      <c r="C266" s="55" t="s">
        <v>54</v>
      </c>
      <c r="D266" s="36"/>
      <c r="E266" s="21"/>
      <c r="F266" s="36"/>
      <c r="G266" s="180"/>
      <c r="H266" s="21">
        <v>0</v>
      </c>
      <c r="I266" s="33">
        <f t="shared" si="51"/>
        <v>0</v>
      </c>
      <c r="J266" s="180">
        <v>0</v>
      </c>
      <c r="K266" s="30"/>
      <c r="L266" s="136">
        <v>0</v>
      </c>
      <c r="M266" s="136">
        <v>0</v>
      </c>
      <c r="N266" s="136"/>
      <c r="O266" s="136"/>
      <c r="P266" s="136"/>
      <c r="Q266" s="136"/>
      <c r="R266" s="35"/>
      <c r="S266" s="47"/>
    </row>
    <row r="267" spans="1:19" ht="13.5">
      <c r="A267" s="289"/>
      <c r="B267" s="13"/>
      <c r="C267" s="55" t="s">
        <v>55</v>
      </c>
      <c r="D267" s="36">
        <v>0</v>
      </c>
      <c r="E267" s="21">
        <v>0</v>
      </c>
      <c r="F267" s="36">
        <v>0</v>
      </c>
      <c r="G267" s="180">
        <v>0</v>
      </c>
      <c r="H267" s="180">
        <v>0</v>
      </c>
      <c r="I267" s="33">
        <f t="shared" si="51"/>
        <v>0</v>
      </c>
      <c r="J267" s="180">
        <v>0</v>
      </c>
      <c r="K267" s="30" t="e">
        <f>(I267-J267)/J267*100</f>
        <v>#DIV/0!</v>
      </c>
      <c r="L267" s="136">
        <v>0</v>
      </c>
      <c r="M267" s="136">
        <v>0</v>
      </c>
      <c r="N267" s="136"/>
      <c r="O267" s="136"/>
      <c r="P267" s="136"/>
      <c r="Q267" s="136"/>
      <c r="R267" s="35"/>
      <c r="S267" s="47">
        <f>I267/I603*100</f>
        <v>0</v>
      </c>
    </row>
    <row r="268" spans="1:19" ht="13.5">
      <c r="A268" s="289"/>
      <c r="B268" s="273" t="s">
        <v>63</v>
      </c>
      <c r="C268" s="56" t="s">
        <v>57</v>
      </c>
      <c r="D268" s="36">
        <v>0</v>
      </c>
      <c r="E268" s="21">
        <v>0</v>
      </c>
      <c r="F268" s="36">
        <v>0</v>
      </c>
      <c r="G268" s="180">
        <v>0</v>
      </c>
      <c r="H268" s="180">
        <v>0</v>
      </c>
      <c r="I268" s="33">
        <f t="shared" si="51"/>
        <v>0</v>
      </c>
      <c r="J268" s="180">
        <v>0</v>
      </c>
      <c r="K268" s="30" t="e">
        <f>(I268-J268)/J268*100</f>
        <v>#DIV/0!</v>
      </c>
      <c r="L268" s="136">
        <v>0</v>
      </c>
      <c r="M268" s="136">
        <v>0</v>
      </c>
      <c r="N268" s="136"/>
      <c r="O268" s="136"/>
      <c r="P268" s="136"/>
      <c r="Q268" s="136"/>
      <c r="R268" s="35"/>
      <c r="S268" s="47">
        <f>I268/I604*100</f>
        <v>0</v>
      </c>
    </row>
    <row r="269" spans="1:19" ht="13.5">
      <c r="A269" s="289"/>
      <c r="B269" s="273"/>
      <c r="C269" s="56" t="s">
        <v>58</v>
      </c>
      <c r="D269" s="36">
        <v>0</v>
      </c>
      <c r="E269" s="21">
        <v>0</v>
      </c>
      <c r="F269" s="36">
        <v>0</v>
      </c>
      <c r="G269" s="180">
        <v>0</v>
      </c>
      <c r="H269" s="180">
        <v>0</v>
      </c>
      <c r="I269" s="33">
        <f t="shared" si="51"/>
        <v>0</v>
      </c>
      <c r="J269" s="180">
        <v>0</v>
      </c>
      <c r="K269" s="30" t="e">
        <f>(I269-J269)/J269*100</f>
        <v>#DIV/0!</v>
      </c>
      <c r="L269" s="136">
        <v>0</v>
      </c>
      <c r="M269" s="136">
        <v>0</v>
      </c>
      <c r="N269" s="136">
        <v>0</v>
      </c>
      <c r="O269" s="136">
        <v>0</v>
      </c>
      <c r="P269" s="136">
        <v>0</v>
      </c>
      <c r="Q269" s="136">
        <v>0</v>
      </c>
      <c r="R269" s="35" t="e">
        <f>(P269-Q269)/Q269*100</f>
        <v>#DIV/0!</v>
      </c>
      <c r="S269" s="47">
        <f>I269/I605*100</f>
        <v>0</v>
      </c>
    </row>
    <row r="270" spans="1:19" ht="13.5">
      <c r="A270" s="298"/>
      <c r="B270" s="275"/>
      <c r="C270" s="56" t="s">
        <v>59</v>
      </c>
      <c r="D270" s="15">
        <v>65</v>
      </c>
      <c r="E270" s="15">
        <v>3695.18</v>
      </c>
      <c r="F270" s="15">
        <v>65</v>
      </c>
      <c r="G270" s="15">
        <v>2745.18</v>
      </c>
      <c r="H270" s="15">
        <v>1493.4</v>
      </c>
      <c r="I270" s="15">
        <f>E270+H270</f>
        <v>5188.58</v>
      </c>
      <c r="J270" s="15">
        <v>9518.83</v>
      </c>
      <c r="K270" s="30">
        <f>(I270-J270)/J270*100</f>
        <v>-45.49141018381461</v>
      </c>
      <c r="L270" s="15">
        <v>834</v>
      </c>
      <c r="M270" s="76">
        <v>3970</v>
      </c>
      <c r="N270" s="76">
        <v>4</v>
      </c>
      <c r="O270" s="76">
        <v>2.23</v>
      </c>
      <c r="P270" s="76">
        <v>37.34</v>
      </c>
      <c r="Q270" s="76">
        <v>2.6</v>
      </c>
      <c r="R270" s="35">
        <f>(P270-Q270)/Q270*100</f>
        <v>1336.1538461538462</v>
      </c>
      <c r="S270" s="47">
        <f>I270/I606*100</f>
        <v>9.319949206933167</v>
      </c>
    </row>
    <row r="271" spans="1:19" ht="14.25" thickBot="1">
      <c r="A271" s="98"/>
      <c r="B271" s="278" t="s">
        <v>64</v>
      </c>
      <c r="C271" s="278"/>
      <c r="D271" s="99">
        <f aca="true" t="shared" si="52" ref="D271:J271">D259+D263+D270</f>
        <v>133.29000000000002</v>
      </c>
      <c r="E271" s="99">
        <f t="shared" si="52"/>
        <v>4537</v>
      </c>
      <c r="F271" s="99">
        <f t="shared" si="52"/>
        <v>121.21000000000001</v>
      </c>
      <c r="G271" s="99">
        <f t="shared" si="52"/>
        <v>3558.67</v>
      </c>
      <c r="H271" s="99">
        <f t="shared" si="52"/>
        <v>2971.6800000000003</v>
      </c>
      <c r="I271" s="99">
        <f t="shared" si="52"/>
        <v>7508.68</v>
      </c>
      <c r="J271" s="99">
        <f t="shared" si="52"/>
        <v>11738.76</v>
      </c>
      <c r="K271" s="108">
        <f>(I271-J271)/J271*100</f>
        <v>-36.0351519240533</v>
      </c>
      <c r="L271" s="99">
        <f aca="true" t="shared" si="53" ref="L271:Q271">L259+L263+L270</f>
        <v>1374</v>
      </c>
      <c r="M271" s="99">
        <f t="shared" si="53"/>
        <v>23951</v>
      </c>
      <c r="N271" s="99">
        <f t="shared" si="53"/>
        <v>58</v>
      </c>
      <c r="O271" s="99">
        <f t="shared" si="53"/>
        <v>35.839999999999996</v>
      </c>
      <c r="P271" s="99">
        <f t="shared" si="53"/>
        <v>136.5</v>
      </c>
      <c r="Q271" s="99">
        <f t="shared" si="53"/>
        <v>30.080000000000002</v>
      </c>
      <c r="R271" s="108">
        <f>(P271-Q271)/Q271*100</f>
        <v>353.7898936170213</v>
      </c>
      <c r="S271" s="109">
        <f>I271/I607*100</f>
        <v>3.826325100904161</v>
      </c>
    </row>
    <row r="274" spans="1:19" ht="18.75">
      <c r="A274" s="295" t="str">
        <f>A1</f>
        <v>2021年1-4月丹东市人身保险业务统计表</v>
      </c>
      <c r="B274" s="295"/>
      <c r="C274" s="295"/>
      <c r="D274" s="295"/>
      <c r="E274" s="295"/>
      <c r="F274" s="295"/>
      <c r="G274" s="295"/>
      <c r="H274" s="295"/>
      <c r="I274" s="295"/>
      <c r="J274" s="295"/>
      <c r="K274" s="295"/>
      <c r="L274" s="295"/>
      <c r="M274" s="295"/>
      <c r="N274" s="295"/>
      <c r="O274" s="295"/>
      <c r="P274" s="295"/>
      <c r="Q274" s="295"/>
      <c r="R274" s="295"/>
      <c r="S274" s="295"/>
    </row>
    <row r="275" spans="1:19" ht="14.25" thickBot="1">
      <c r="A275" s="296" t="str">
        <f>A2</f>
        <v>                                                      （2021年1-4月）                                       单位：万元</v>
      </c>
      <c r="B275" s="296"/>
      <c r="C275" s="296"/>
      <c r="D275" s="296"/>
      <c r="E275" s="296"/>
      <c r="F275" s="296"/>
      <c r="G275" s="296"/>
      <c r="H275" s="296"/>
      <c r="I275" s="296"/>
      <c r="J275" s="296"/>
      <c r="K275" s="296"/>
      <c r="L275" s="296"/>
      <c r="M275" s="296"/>
      <c r="N275" s="296"/>
      <c r="O275" s="296"/>
      <c r="P275" s="296"/>
      <c r="Q275" s="296"/>
      <c r="R275" s="296"/>
      <c r="S275" s="296"/>
    </row>
    <row r="276" spans="1:19" ht="13.5">
      <c r="A276" s="290" t="s">
        <v>27</v>
      </c>
      <c r="B276" s="4"/>
      <c r="C276" s="5" t="s">
        <v>28</v>
      </c>
      <c r="D276" s="260" t="s">
        <v>29</v>
      </c>
      <c r="E276" s="261"/>
      <c r="F276" s="261"/>
      <c r="G276" s="261"/>
      <c r="H276" s="261"/>
      <c r="I276" s="261"/>
      <c r="J276" s="261"/>
      <c r="K276" s="263"/>
      <c r="L276" s="260" t="s">
        <v>30</v>
      </c>
      <c r="M276" s="263"/>
      <c r="N276" s="260" t="s">
        <v>71</v>
      </c>
      <c r="O276" s="261"/>
      <c r="P276" s="261"/>
      <c r="Q276" s="261"/>
      <c r="R276" s="261"/>
      <c r="S276" s="41" t="s">
        <v>32</v>
      </c>
    </row>
    <row r="277" spans="1:19" ht="13.5">
      <c r="A277" s="289"/>
      <c r="B277" s="283" t="s">
        <v>33</v>
      </c>
      <c r="C277" s="284"/>
      <c r="D277" s="258" t="s">
        <v>34</v>
      </c>
      <c r="E277" s="258"/>
      <c r="F277" s="258" t="s">
        <v>35</v>
      </c>
      <c r="G277" s="258"/>
      <c r="H277" s="270" t="s">
        <v>36</v>
      </c>
      <c r="I277" s="8" t="s">
        <v>37</v>
      </c>
      <c r="J277" s="8" t="s">
        <v>38</v>
      </c>
      <c r="K277" s="28" t="s">
        <v>39</v>
      </c>
      <c r="L277" s="262" t="s">
        <v>40</v>
      </c>
      <c r="M277" s="258" t="s">
        <v>118</v>
      </c>
      <c r="N277" s="258" t="s">
        <v>40</v>
      </c>
      <c r="O277" s="258" t="s">
        <v>41</v>
      </c>
      <c r="P277" s="258"/>
      <c r="Q277" s="258"/>
      <c r="R277" s="42" t="s">
        <v>39</v>
      </c>
      <c r="S277" s="43" t="s">
        <v>42</v>
      </c>
    </row>
    <row r="278" spans="1:19" ht="13.5">
      <c r="A278" s="289"/>
      <c r="B278" s="9" t="s">
        <v>43</v>
      </c>
      <c r="C278" s="10" t="s">
        <v>44</v>
      </c>
      <c r="D278" s="10" t="s">
        <v>45</v>
      </c>
      <c r="E278" s="11" t="s">
        <v>46</v>
      </c>
      <c r="F278" s="11" t="s">
        <v>45</v>
      </c>
      <c r="G278" s="11" t="s">
        <v>46</v>
      </c>
      <c r="H278" s="271"/>
      <c r="I278" s="11" t="s">
        <v>46</v>
      </c>
      <c r="J278" s="11" t="s">
        <v>46</v>
      </c>
      <c r="K278" s="29" t="s">
        <v>47</v>
      </c>
      <c r="L278" s="262"/>
      <c r="M278" s="258"/>
      <c r="N278" s="258"/>
      <c r="O278" s="7" t="s">
        <v>45</v>
      </c>
      <c r="P278" s="7" t="s">
        <v>48</v>
      </c>
      <c r="Q278" s="7" t="s">
        <v>49</v>
      </c>
      <c r="R278" s="29" t="s">
        <v>47</v>
      </c>
      <c r="S278" s="44" t="s">
        <v>47</v>
      </c>
    </row>
    <row r="279" spans="1:19" ht="13.5">
      <c r="A279" s="304" t="s">
        <v>85</v>
      </c>
      <c r="B279" s="274" t="s">
        <v>51</v>
      </c>
      <c r="C279" s="55" t="s">
        <v>52</v>
      </c>
      <c r="D279" s="183">
        <v>411.270069</v>
      </c>
      <c r="E279" s="21">
        <v>1791.891733</v>
      </c>
      <c r="F279" s="21">
        <v>2.93246900000003</v>
      </c>
      <c r="G279" s="21">
        <v>319.97688</v>
      </c>
      <c r="H279" s="21">
        <v>1475.23</v>
      </c>
      <c r="I279" s="24">
        <f aca="true" t="shared" si="54" ref="I279:I295">E279+H279</f>
        <v>3267.121733</v>
      </c>
      <c r="J279" s="313">
        <v>2841.71</v>
      </c>
      <c r="K279" s="30">
        <f>(I279-J279)/J279*100</f>
        <v>14.97027258235358</v>
      </c>
      <c r="L279" s="21">
        <v>908</v>
      </c>
      <c r="M279" s="21">
        <v>586.5</v>
      </c>
      <c r="N279" s="187">
        <v>26</v>
      </c>
      <c r="O279" s="21">
        <v>69.151</v>
      </c>
      <c r="P279" s="188">
        <v>252.25</v>
      </c>
      <c r="Q279" s="192"/>
      <c r="R279" s="30" t="e">
        <f>(P279-Q279)/Q279*100</f>
        <v>#DIV/0!</v>
      </c>
      <c r="S279" s="45">
        <f>I279/I589*100</f>
        <v>3.029971170877006</v>
      </c>
    </row>
    <row r="280" spans="1:19" ht="13.5">
      <c r="A280" s="289"/>
      <c r="B280" s="273"/>
      <c r="C280" s="55" t="s">
        <v>53</v>
      </c>
      <c r="D280" s="21">
        <v>0</v>
      </c>
      <c r="E280" s="21">
        <v>0</v>
      </c>
      <c r="F280" s="21">
        <v>0</v>
      </c>
      <c r="G280" s="21">
        <v>0</v>
      </c>
      <c r="H280" s="21">
        <v>945.15</v>
      </c>
      <c r="I280" s="24">
        <f t="shared" si="54"/>
        <v>945.15</v>
      </c>
      <c r="J280" s="313">
        <v>1094.39</v>
      </c>
      <c r="K280" s="30">
        <f>(I280-J280)/J280*100</f>
        <v>-13.636820511883343</v>
      </c>
      <c r="L280" s="21">
        <v>0</v>
      </c>
      <c r="M280" s="21">
        <v>0</v>
      </c>
      <c r="N280" s="187"/>
      <c r="O280" s="21"/>
      <c r="P280" s="188"/>
      <c r="Q280" s="192"/>
      <c r="R280" s="30" t="e">
        <f>(P280-Q280)/Q280*100</f>
        <v>#DIV/0!</v>
      </c>
      <c r="S280" s="45">
        <f>I280/I590*100</f>
        <v>2.432359015497691</v>
      </c>
    </row>
    <row r="281" spans="1:19" ht="13.5">
      <c r="A281" s="289"/>
      <c r="B281" s="273"/>
      <c r="C281" s="55" t="s">
        <v>54</v>
      </c>
      <c r="D281" s="21"/>
      <c r="E281" s="21"/>
      <c r="F281" s="21"/>
      <c r="G281" s="21"/>
      <c r="H281" s="21"/>
      <c r="I281" s="24">
        <f t="shared" si="54"/>
        <v>0</v>
      </c>
      <c r="J281" s="313">
        <v>0</v>
      </c>
      <c r="K281" s="30"/>
      <c r="L281" s="21"/>
      <c r="M281" s="21"/>
      <c r="N281" s="187"/>
      <c r="O281" s="21"/>
      <c r="P281" s="188"/>
      <c r="Q281" s="192"/>
      <c r="R281" s="30"/>
      <c r="S281" s="45"/>
    </row>
    <row r="282" spans="1:19" ht="13.5">
      <c r="A282" s="289"/>
      <c r="B282" s="13"/>
      <c r="C282" s="6" t="s">
        <v>55</v>
      </c>
      <c r="D282" s="21">
        <v>393.2086</v>
      </c>
      <c r="E282" s="21">
        <v>1425.612403</v>
      </c>
      <c r="F282" s="21">
        <v>0</v>
      </c>
      <c r="G282" s="21">
        <v>0</v>
      </c>
      <c r="H282" s="21"/>
      <c r="I282" s="24">
        <f t="shared" si="54"/>
        <v>1425.612403</v>
      </c>
      <c r="J282" s="313">
        <v>1320.33</v>
      </c>
      <c r="K282" s="30"/>
      <c r="L282" s="21">
        <v>764</v>
      </c>
      <c r="M282" s="21">
        <v>0</v>
      </c>
      <c r="N282" s="187"/>
      <c r="O282" s="21"/>
      <c r="P282" s="188"/>
      <c r="Q282" s="192"/>
      <c r="R282" s="30"/>
      <c r="S282" s="45"/>
    </row>
    <row r="283" spans="1:19" ht="13.5">
      <c r="A283" s="289"/>
      <c r="B283" s="273" t="s">
        <v>56</v>
      </c>
      <c r="C283" s="55" t="s">
        <v>57</v>
      </c>
      <c r="D283" s="21">
        <v>0.18064</v>
      </c>
      <c r="E283" s="184">
        <v>0.529606</v>
      </c>
      <c r="F283" s="21">
        <v>0.031132</v>
      </c>
      <c r="G283" s="184">
        <v>0.087792</v>
      </c>
      <c r="H283" s="21">
        <v>0.17</v>
      </c>
      <c r="I283" s="24">
        <f t="shared" si="54"/>
        <v>0.6996060000000001</v>
      </c>
      <c r="J283" s="313">
        <v>0.38</v>
      </c>
      <c r="K283" s="30">
        <f>(I283-J283)/J283*100</f>
        <v>84.10684210526317</v>
      </c>
      <c r="L283" s="189">
        <v>17</v>
      </c>
      <c r="M283" s="184">
        <v>141</v>
      </c>
      <c r="N283" s="189">
        <v>1</v>
      </c>
      <c r="O283" s="21">
        <v>0</v>
      </c>
      <c r="P283" s="188">
        <v>0.16</v>
      </c>
      <c r="Q283" s="192">
        <v>0</v>
      </c>
      <c r="R283" s="30" t="e">
        <f>(P283-Q283)/Q283*100</f>
        <v>#DIV/0!</v>
      </c>
      <c r="S283" s="45">
        <f>I283/I593*100</f>
        <v>0.13759293193451874</v>
      </c>
    </row>
    <row r="284" spans="1:19" ht="13.5">
      <c r="A284" s="289"/>
      <c r="B284" s="273"/>
      <c r="C284" s="55" t="s">
        <v>58</v>
      </c>
      <c r="D284" s="21">
        <v>6.68109200000001</v>
      </c>
      <c r="E284" s="21">
        <v>50.931843</v>
      </c>
      <c r="F284" s="21">
        <v>6.54258200000001</v>
      </c>
      <c r="G284" s="21">
        <v>50.481103</v>
      </c>
      <c r="H284" s="21">
        <v>267.81</v>
      </c>
      <c r="I284" s="24">
        <f t="shared" si="54"/>
        <v>318.741843</v>
      </c>
      <c r="J284" s="313">
        <v>140</v>
      </c>
      <c r="K284" s="30">
        <f>(I284-J284)/J284*100</f>
        <v>127.672745</v>
      </c>
      <c r="L284" s="36">
        <v>359</v>
      </c>
      <c r="M284" s="21">
        <v>15078.46</v>
      </c>
      <c r="N284" s="21">
        <v>10</v>
      </c>
      <c r="O284" s="188">
        <v>0.05</v>
      </c>
      <c r="P284" s="188">
        <v>41.511</v>
      </c>
      <c r="Q284" s="192">
        <v>1.46</v>
      </c>
      <c r="R284" s="30">
        <f>(P284-Q284)/Q284*100</f>
        <v>2743.2191780821922</v>
      </c>
      <c r="S284" s="45">
        <f>I284/I594*100</f>
        <v>1.5713025719984575</v>
      </c>
    </row>
    <row r="285" spans="1:19" ht="13.5">
      <c r="A285" s="289"/>
      <c r="B285" s="273"/>
      <c r="C285" s="56" t="s">
        <v>59</v>
      </c>
      <c r="D285" s="15">
        <v>418.131801</v>
      </c>
      <c r="E285" s="15">
        <v>1843.353182</v>
      </c>
      <c r="F285" s="15">
        <v>9.50618300000004</v>
      </c>
      <c r="G285" s="15">
        <v>370.545775</v>
      </c>
      <c r="H285" s="15">
        <v>1743.21</v>
      </c>
      <c r="I285" s="24">
        <f t="shared" si="54"/>
        <v>3586.563182</v>
      </c>
      <c r="J285" s="15">
        <v>2982.09</v>
      </c>
      <c r="K285" s="30">
        <f>(I285-J285)/J285*100</f>
        <v>20.270118675157345</v>
      </c>
      <c r="L285" s="33">
        <v>1284</v>
      </c>
      <c r="M285" s="33">
        <v>15805.96</v>
      </c>
      <c r="N285" s="33">
        <v>37</v>
      </c>
      <c r="O285" s="33">
        <v>69.201</v>
      </c>
      <c r="P285" s="33">
        <v>293.921</v>
      </c>
      <c r="Q285" s="33">
        <v>1.46</v>
      </c>
      <c r="R285" s="30">
        <f>(P285-Q285)/Q285*100</f>
        <v>20031.575342465756</v>
      </c>
      <c r="S285" s="45">
        <f>I285/I595*100</f>
        <v>2.788485307136398</v>
      </c>
    </row>
    <row r="286" spans="1:19" ht="13.5">
      <c r="A286" s="279"/>
      <c r="B286" s="270" t="s">
        <v>60</v>
      </c>
      <c r="C286" s="56" t="s">
        <v>52</v>
      </c>
      <c r="D286" s="48">
        <v>0</v>
      </c>
      <c r="E286" s="48">
        <v>0</v>
      </c>
      <c r="F286" s="48">
        <v>0</v>
      </c>
      <c r="G286" s="48">
        <v>0</v>
      </c>
      <c r="H286" s="78">
        <v>0</v>
      </c>
      <c r="I286" s="24">
        <f t="shared" si="54"/>
        <v>0</v>
      </c>
      <c r="J286" s="230">
        <v>0</v>
      </c>
      <c r="K286" s="30"/>
      <c r="L286" s="24"/>
      <c r="M286" s="24"/>
      <c r="N286" s="24"/>
      <c r="O286" s="84"/>
      <c r="P286" s="24"/>
      <c r="Q286" s="94"/>
      <c r="R286" s="30"/>
      <c r="S286" s="45"/>
    </row>
    <row r="287" spans="1:19" ht="13.5">
      <c r="A287" s="279"/>
      <c r="B287" s="282"/>
      <c r="C287" s="69" t="s">
        <v>57</v>
      </c>
      <c r="D287" s="48">
        <v>0</v>
      </c>
      <c r="E287" s="48">
        <v>0</v>
      </c>
      <c r="F287" s="48">
        <v>0</v>
      </c>
      <c r="G287" s="48">
        <v>0</v>
      </c>
      <c r="H287" s="78">
        <v>0</v>
      </c>
      <c r="I287" s="24">
        <f t="shared" si="54"/>
        <v>0</v>
      </c>
      <c r="J287" s="230">
        <v>0</v>
      </c>
      <c r="K287" s="30"/>
      <c r="L287" s="48"/>
      <c r="M287" s="48"/>
      <c r="N287" s="48"/>
      <c r="O287" s="85"/>
      <c r="P287" s="85"/>
      <c r="Q287" s="94"/>
      <c r="R287" s="30"/>
      <c r="S287" s="45"/>
    </row>
    <row r="288" spans="1:19" ht="13.5">
      <c r="A288" s="68"/>
      <c r="B288" s="273" t="s">
        <v>56</v>
      </c>
      <c r="C288" s="56" t="s">
        <v>58</v>
      </c>
      <c r="D288" s="24">
        <v>0</v>
      </c>
      <c r="E288" s="24">
        <v>0</v>
      </c>
      <c r="F288" s="24">
        <v>0</v>
      </c>
      <c r="G288" s="24">
        <v>0</v>
      </c>
      <c r="H288" s="239">
        <v>0</v>
      </c>
      <c r="I288" s="24">
        <f t="shared" si="54"/>
        <v>0</v>
      </c>
      <c r="J288" s="24">
        <v>0</v>
      </c>
      <c r="K288" s="30"/>
      <c r="L288" s="24"/>
      <c r="M288" s="24"/>
      <c r="N288" s="24"/>
      <c r="O288" s="84"/>
      <c r="P288" s="24"/>
      <c r="Q288" s="94"/>
      <c r="R288" s="30"/>
      <c r="S288" s="45"/>
    </row>
    <row r="289" spans="1:19" ht="13.5">
      <c r="A289" s="289" t="s">
        <v>86</v>
      </c>
      <c r="B289" s="273"/>
      <c r="C289" s="56" t="s">
        <v>59</v>
      </c>
      <c r="D289" s="15">
        <v>0</v>
      </c>
      <c r="E289" s="15">
        <v>0</v>
      </c>
      <c r="F289" s="15">
        <v>0</v>
      </c>
      <c r="G289" s="15">
        <v>0</v>
      </c>
      <c r="H289" s="15">
        <v>0</v>
      </c>
      <c r="I289" s="24">
        <f t="shared" si="54"/>
        <v>0</v>
      </c>
      <c r="J289" s="15">
        <v>0</v>
      </c>
      <c r="K289" s="15">
        <f>K286+K287+K288</f>
        <v>0</v>
      </c>
      <c r="L289" s="15">
        <v>0</v>
      </c>
      <c r="M289" s="15">
        <v>0</v>
      </c>
      <c r="N289" s="15">
        <v>0</v>
      </c>
      <c r="O289" s="15">
        <v>0</v>
      </c>
      <c r="P289" s="15">
        <v>0</v>
      </c>
      <c r="Q289" s="15">
        <v>0</v>
      </c>
      <c r="R289" s="30"/>
      <c r="S289" s="45"/>
    </row>
    <row r="290" spans="1:19" ht="13.5">
      <c r="A290" s="289"/>
      <c r="B290" s="274" t="s">
        <v>62</v>
      </c>
      <c r="C290" s="56" t="s">
        <v>52</v>
      </c>
      <c r="D290" s="36">
        <v>91.7010000000002</v>
      </c>
      <c r="E290" s="21">
        <v>3779.9057</v>
      </c>
      <c r="F290" s="21">
        <v>19.6</v>
      </c>
      <c r="G290" s="21">
        <v>24.8</v>
      </c>
      <c r="H290" s="21">
        <v>74.5</v>
      </c>
      <c r="I290" s="24">
        <f t="shared" si="54"/>
        <v>3854.4057</v>
      </c>
      <c r="J290" s="313">
        <v>44.24</v>
      </c>
      <c r="K290" s="30">
        <f>(I290-J290)/J290*100</f>
        <v>8612.49028028933</v>
      </c>
      <c r="L290" s="36">
        <v>55</v>
      </c>
      <c r="M290" s="21">
        <v>2989</v>
      </c>
      <c r="N290" s="40"/>
      <c r="O290" s="40"/>
      <c r="P290" s="190"/>
      <c r="Q290" s="24"/>
      <c r="R290" s="30"/>
      <c r="S290" s="45">
        <f>I290/I600*100</f>
        <v>6.960271503637337</v>
      </c>
    </row>
    <row r="291" spans="1:19" ht="13.5">
      <c r="A291" s="289"/>
      <c r="B291" s="273"/>
      <c r="C291" s="56" t="s">
        <v>53</v>
      </c>
      <c r="D291" s="36">
        <v>0</v>
      </c>
      <c r="E291" s="21">
        <v>0</v>
      </c>
      <c r="F291" s="21">
        <v>0</v>
      </c>
      <c r="G291" s="21">
        <v>0</v>
      </c>
      <c r="H291" s="21">
        <v>0</v>
      </c>
      <c r="I291" s="24">
        <f t="shared" si="54"/>
        <v>0</v>
      </c>
      <c r="J291" s="313">
        <v>0</v>
      </c>
      <c r="K291" s="30" t="e">
        <f>(I291-J291)/J291*100</f>
        <v>#DIV/0!</v>
      </c>
      <c r="L291" s="21"/>
      <c r="M291" s="21"/>
      <c r="N291" s="40"/>
      <c r="O291" s="40"/>
      <c r="P291" s="190"/>
      <c r="Q291" s="24"/>
      <c r="R291" s="30"/>
      <c r="S291" s="45">
        <f>I291/I601*100</f>
        <v>0</v>
      </c>
    </row>
    <row r="292" spans="1:19" ht="13.5">
      <c r="A292" s="289"/>
      <c r="B292" s="273"/>
      <c r="C292" s="55" t="s">
        <v>54</v>
      </c>
      <c r="D292" s="36">
        <v>0</v>
      </c>
      <c r="E292" s="21">
        <v>0</v>
      </c>
      <c r="F292" s="21">
        <v>0</v>
      </c>
      <c r="G292" s="21">
        <v>0</v>
      </c>
      <c r="H292" s="21">
        <v>0</v>
      </c>
      <c r="I292" s="24">
        <f t="shared" si="54"/>
        <v>0</v>
      </c>
      <c r="J292" s="313">
        <v>0</v>
      </c>
      <c r="K292" s="30"/>
      <c r="L292" s="21"/>
      <c r="M292" s="21"/>
      <c r="N292" s="40"/>
      <c r="O292" s="40"/>
      <c r="P292" s="190"/>
      <c r="Q292" s="24"/>
      <c r="R292" s="30"/>
      <c r="S292" s="45"/>
    </row>
    <row r="293" spans="1:19" ht="13.5">
      <c r="A293" s="289"/>
      <c r="B293" s="13"/>
      <c r="C293" s="55" t="s">
        <v>55</v>
      </c>
      <c r="D293" s="36">
        <v>72.0010000000002</v>
      </c>
      <c r="E293" s="21">
        <v>3345.6057</v>
      </c>
      <c r="F293" s="21">
        <v>0</v>
      </c>
      <c r="G293" s="21">
        <v>0</v>
      </c>
      <c r="H293" s="21">
        <v>0</v>
      </c>
      <c r="I293" s="24">
        <f t="shared" si="54"/>
        <v>3345.6057</v>
      </c>
      <c r="J293" s="313">
        <v>0.74</v>
      </c>
      <c r="K293" s="30"/>
      <c r="L293" s="21"/>
      <c r="M293" s="21"/>
      <c r="N293" s="40"/>
      <c r="O293" s="40"/>
      <c r="P293" s="190"/>
      <c r="Q293" s="24"/>
      <c r="R293" s="30"/>
      <c r="S293" s="45"/>
    </row>
    <row r="294" spans="1:19" ht="13.5">
      <c r="A294" s="289"/>
      <c r="B294" s="282" t="s">
        <v>63</v>
      </c>
      <c r="C294" s="56" t="s">
        <v>57</v>
      </c>
      <c r="D294" s="36">
        <v>0</v>
      </c>
      <c r="E294" s="21">
        <v>0</v>
      </c>
      <c r="F294" s="21">
        <v>0</v>
      </c>
      <c r="G294" s="21">
        <v>0</v>
      </c>
      <c r="H294" s="21">
        <v>0</v>
      </c>
      <c r="I294" s="24">
        <f t="shared" si="54"/>
        <v>0</v>
      </c>
      <c r="J294" s="313">
        <v>0</v>
      </c>
      <c r="K294" s="30"/>
      <c r="L294" s="21"/>
      <c r="M294" s="21"/>
      <c r="N294" s="40"/>
      <c r="O294" s="40"/>
      <c r="P294" s="190"/>
      <c r="Q294" s="24"/>
      <c r="R294" s="30"/>
      <c r="S294" s="45"/>
    </row>
    <row r="295" spans="1:19" ht="13.5">
      <c r="A295" s="289"/>
      <c r="B295" s="282"/>
      <c r="C295" s="56" t="s">
        <v>58</v>
      </c>
      <c r="D295" s="36">
        <v>0</v>
      </c>
      <c r="E295" s="21">
        <v>0</v>
      </c>
      <c r="F295" s="21">
        <v>0</v>
      </c>
      <c r="G295" s="21">
        <v>0</v>
      </c>
      <c r="H295" s="21">
        <v>4.12</v>
      </c>
      <c r="I295" s="24">
        <f t="shared" si="54"/>
        <v>4.12</v>
      </c>
      <c r="J295" s="313">
        <v>4.36</v>
      </c>
      <c r="K295" s="30">
        <f>(I295-J295)/J295*100</f>
        <v>-5.504587155963307</v>
      </c>
      <c r="L295" s="21"/>
      <c r="M295" s="21"/>
      <c r="N295" s="40"/>
      <c r="O295" s="40"/>
      <c r="P295" s="190"/>
      <c r="Q295" s="84">
        <v>0</v>
      </c>
      <c r="R295" s="30"/>
      <c r="S295" s="45">
        <f>I295/I605*100</f>
        <v>1.4155739563830463</v>
      </c>
    </row>
    <row r="296" spans="1:19" ht="13.5">
      <c r="A296" s="289"/>
      <c r="B296" s="271"/>
      <c r="C296" s="56" t="s">
        <v>59</v>
      </c>
      <c r="D296" s="15">
        <v>91.7010000000002</v>
      </c>
      <c r="E296" s="15">
        <v>3779.9057</v>
      </c>
      <c r="F296" s="15">
        <v>19.6</v>
      </c>
      <c r="G296" s="15">
        <v>24.8</v>
      </c>
      <c r="H296" s="15">
        <v>78.62</v>
      </c>
      <c r="I296" s="15">
        <f>E296+H296</f>
        <v>3858.5256999999997</v>
      </c>
      <c r="J296" s="15">
        <v>48.6</v>
      </c>
      <c r="K296" s="30">
        <f>(I296-J296)/J296*100</f>
        <v>7839.353292181069</v>
      </c>
      <c r="L296" s="15">
        <v>55</v>
      </c>
      <c r="M296" s="15">
        <v>2989</v>
      </c>
      <c r="N296" s="15">
        <v>0</v>
      </c>
      <c r="O296" s="15">
        <v>0</v>
      </c>
      <c r="P296" s="15">
        <v>0</v>
      </c>
      <c r="Q296" s="15">
        <v>0</v>
      </c>
      <c r="R296" s="30"/>
      <c r="S296" s="45">
        <f>I296/I606*100</f>
        <v>6.930848813672766</v>
      </c>
    </row>
    <row r="297" spans="1:19" ht="14.25" thickBot="1">
      <c r="A297" s="305"/>
      <c r="B297" s="276" t="s">
        <v>64</v>
      </c>
      <c r="C297" s="276"/>
      <c r="D297" s="20">
        <f aca="true" t="shared" si="55" ref="D297:J297">D285+D289+D296</f>
        <v>509.8328010000002</v>
      </c>
      <c r="E297" s="20">
        <f t="shared" si="55"/>
        <v>5623.258882</v>
      </c>
      <c r="F297" s="20">
        <f t="shared" si="55"/>
        <v>29.10618300000004</v>
      </c>
      <c r="G297" s="20">
        <f t="shared" si="55"/>
        <v>395.345775</v>
      </c>
      <c r="H297" s="20">
        <f t="shared" si="55"/>
        <v>1821.83</v>
      </c>
      <c r="I297" s="20">
        <f t="shared" si="55"/>
        <v>7445.088882</v>
      </c>
      <c r="J297" s="20">
        <f t="shared" si="55"/>
        <v>3030.69</v>
      </c>
      <c r="K297" s="32">
        <f>(I297-J297)/J297*100</f>
        <v>145.65656276293515</v>
      </c>
      <c r="L297" s="20">
        <f aca="true" t="shared" si="56" ref="L297:Q297">L285+L289+L296</f>
        <v>1339</v>
      </c>
      <c r="M297" s="20">
        <f t="shared" si="56"/>
        <v>18794.96</v>
      </c>
      <c r="N297" s="20">
        <f t="shared" si="56"/>
        <v>37</v>
      </c>
      <c r="O297" s="20">
        <f t="shared" si="56"/>
        <v>69.201</v>
      </c>
      <c r="P297" s="20">
        <f t="shared" si="56"/>
        <v>293.921</v>
      </c>
      <c r="Q297" s="20">
        <f t="shared" si="56"/>
        <v>1.46</v>
      </c>
      <c r="R297" s="32">
        <f>(P297-Q297)/Q297*100</f>
        <v>20031.575342465756</v>
      </c>
      <c r="S297" s="46">
        <f>I297/I607*100</f>
        <v>3.7939198990580363</v>
      </c>
    </row>
    <row r="298" spans="1:19" ht="14.25" thickTop="1">
      <c r="A298" s="289" t="s">
        <v>79</v>
      </c>
      <c r="B298" s="273" t="s">
        <v>51</v>
      </c>
      <c r="C298" s="54" t="s">
        <v>52</v>
      </c>
      <c r="D298" s="48">
        <v>4.84</v>
      </c>
      <c r="E298" s="48">
        <v>19.8</v>
      </c>
      <c r="F298" s="48">
        <v>4.84</v>
      </c>
      <c r="G298" s="48">
        <v>19.8</v>
      </c>
      <c r="H298" s="185">
        <v>293.09</v>
      </c>
      <c r="I298" s="15">
        <f aca="true" t="shared" si="57" ref="I298:I314">E298+H298</f>
        <v>312.89</v>
      </c>
      <c r="J298" s="115">
        <v>414.65</v>
      </c>
      <c r="K298" s="67">
        <f>(I298-J298)/J298*100</f>
        <v>-24.54117930784999</v>
      </c>
      <c r="L298" s="185">
        <v>107</v>
      </c>
      <c r="M298" s="48">
        <v>2188.9</v>
      </c>
      <c r="N298" s="185">
        <v>107</v>
      </c>
      <c r="O298" s="185">
        <v>1.01</v>
      </c>
      <c r="P298" s="185">
        <v>27.49</v>
      </c>
      <c r="Q298" s="193">
        <v>31.21</v>
      </c>
      <c r="R298" s="67">
        <f>(P298-Q298)/Q298*100</f>
        <v>-11.9192566485101</v>
      </c>
      <c r="S298" s="47">
        <f>I298/I589*100</f>
        <v>0.29017825386786905</v>
      </c>
    </row>
    <row r="299" spans="1:19" ht="13.5">
      <c r="A299" s="289"/>
      <c r="B299" s="273"/>
      <c r="C299" s="55" t="s">
        <v>53</v>
      </c>
      <c r="D299" s="48">
        <v>0</v>
      </c>
      <c r="E299" s="48">
        <v>0</v>
      </c>
      <c r="F299" s="48">
        <v>0</v>
      </c>
      <c r="G299" s="48">
        <v>0</v>
      </c>
      <c r="H299" s="185">
        <v>112.89</v>
      </c>
      <c r="I299" s="15">
        <f t="shared" si="57"/>
        <v>112.89</v>
      </c>
      <c r="J299" s="115">
        <v>218.16</v>
      </c>
      <c r="K299" s="30">
        <f>(I299-J299)/J299*100</f>
        <v>-48.25357535753575</v>
      </c>
      <c r="L299" s="185"/>
      <c r="M299" s="48"/>
      <c r="N299" s="185"/>
      <c r="O299" s="191">
        <v>1.01</v>
      </c>
      <c r="P299" s="185">
        <v>25.89</v>
      </c>
      <c r="Q299" s="193">
        <v>31.21</v>
      </c>
      <c r="R299" s="35"/>
      <c r="S299" s="47">
        <f>I299/I590*100</f>
        <v>0.2905242652060883</v>
      </c>
    </row>
    <row r="300" spans="1:19" ht="13.5">
      <c r="A300" s="289"/>
      <c r="B300" s="273"/>
      <c r="C300" s="55" t="s">
        <v>54</v>
      </c>
      <c r="D300" s="48">
        <v>0</v>
      </c>
      <c r="E300" s="48">
        <v>0</v>
      </c>
      <c r="F300" s="48">
        <v>0</v>
      </c>
      <c r="G300" s="48">
        <v>0</v>
      </c>
      <c r="H300" s="185">
        <v>0</v>
      </c>
      <c r="I300" s="15">
        <f t="shared" si="57"/>
        <v>0</v>
      </c>
      <c r="J300" s="115">
        <v>0</v>
      </c>
      <c r="K300" s="35"/>
      <c r="L300" s="185"/>
      <c r="M300" s="48"/>
      <c r="N300" s="185"/>
      <c r="O300" s="185">
        <v>0</v>
      </c>
      <c r="P300" s="185">
        <v>0</v>
      </c>
      <c r="Q300" s="193">
        <v>0</v>
      </c>
      <c r="R300" s="35"/>
      <c r="S300" s="47"/>
    </row>
    <row r="301" spans="1:19" ht="13.5">
      <c r="A301" s="289"/>
      <c r="B301" s="13"/>
      <c r="C301" s="6" t="s">
        <v>55</v>
      </c>
      <c r="D301" s="48">
        <v>0</v>
      </c>
      <c r="E301" s="48">
        <v>0</v>
      </c>
      <c r="F301" s="48">
        <v>0</v>
      </c>
      <c r="G301" s="48">
        <v>0</v>
      </c>
      <c r="H301" s="185">
        <v>0</v>
      </c>
      <c r="I301" s="15">
        <f t="shared" si="57"/>
        <v>0</v>
      </c>
      <c r="J301" s="115">
        <v>0</v>
      </c>
      <c r="K301" s="35"/>
      <c r="L301" s="185"/>
      <c r="M301" s="48"/>
      <c r="N301" s="185"/>
      <c r="O301" s="185">
        <v>0</v>
      </c>
      <c r="P301" s="185">
        <v>0</v>
      </c>
      <c r="Q301" s="193">
        <v>0</v>
      </c>
      <c r="R301" s="35"/>
      <c r="S301" s="47"/>
    </row>
    <row r="302" spans="1:19" ht="13.5">
      <c r="A302" s="289"/>
      <c r="B302" s="273" t="s">
        <v>56</v>
      </c>
      <c r="C302" s="55" t="s">
        <v>57</v>
      </c>
      <c r="D302" s="48">
        <v>1.27</v>
      </c>
      <c r="E302" s="48">
        <v>4.4</v>
      </c>
      <c r="F302" s="48">
        <v>1.27</v>
      </c>
      <c r="G302" s="48">
        <v>4.4</v>
      </c>
      <c r="H302" s="185">
        <v>7.619999999999999</v>
      </c>
      <c r="I302" s="15">
        <f t="shared" si="57"/>
        <v>12.02</v>
      </c>
      <c r="J302" s="115">
        <v>14.81</v>
      </c>
      <c r="K302" s="35">
        <f>(I302-J302)/J302*100</f>
        <v>-18.83862255232951</v>
      </c>
      <c r="L302" s="185">
        <v>537</v>
      </c>
      <c r="M302" s="48">
        <v>18777</v>
      </c>
      <c r="N302" s="185">
        <v>537</v>
      </c>
      <c r="O302" s="185">
        <v>0.29</v>
      </c>
      <c r="P302" s="185">
        <v>1.04</v>
      </c>
      <c r="Q302" s="193">
        <v>0.12</v>
      </c>
      <c r="R302" s="35"/>
      <c r="S302" s="47">
        <f>I302/I593*100</f>
        <v>2.3639977956920255</v>
      </c>
    </row>
    <row r="303" spans="1:19" ht="13.5">
      <c r="A303" s="289"/>
      <c r="B303" s="273"/>
      <c r="C303" s="55" t="s">
        <v>58</v>
      </c>
      <c r="D303" s="48">
        <v>11.17</v>
      </c>
      <c r="E303" s="48">
        <v>66.97</v>
      </c>
      <c r="F303" s="48">
        <v>11.17</v>
      </c>
      <c r="G303" s="48">
        <v>66.97</v>
      </c>
      <c r="H303" s="185">
        <v>74.41999999999999</v>
      </c>
      <c r="I303" s="15">
        <f t="shared" si="57"/>
        <v>141.39</v>
      </c>
      <c r="J303" s="115">
        <v>107.5</v>
      </c>
      <c r="K303" s="35">
        <f>(I303-J303)/J303*100</f>
        <v>31.525581395348823</v>
      </c>
      <c r="L303" s="185">
        <v>1448</v>
      </c>
      <c r="M303" s="48">
        <v>27746</v>
      </c>
      <c r="N303" s="185">
        <v>1448</v>
      </c>
      <c r="O303" s="185">
        <v>0.81</v>
      </c>
      <c r="P303" s="185">
        <v>4.43</v>
      </c>
      <c r="Q303" s="193">
        <v>11.54</v>
      </c>
      <c r="R303" s="35"/>
      <c r="S303" s="47">
        <f>I303/I594*100</f>
        <v>0.6970106860267539</v>
      </c>
    </row>
    <row r="304" spans="1:19" ht="13.5">
      <c r="A304" s="289"/>
      <c r="B304" s="275"/>
      <c r="C304" s="56" t="s">
        <v>59</v>
      </c>
      <c r="D304" s="15">
        <v>17.28</v>
      </c>
      <c r="E304" s="15">
        <v>91.17</v>
      </c>
      <c r="F304" s="15">
        <v>17.28</v>
      </c>
      <c r="G304" s="15">
        <v>91.17</v>
      </c>
      <c r="H304" s="15">
        <v>375.12999999999994</v>
      </c>
      <c r="I304" s="15">
        <f t="shared" si="57"/>
        <v>466.29999999999995</v>
      </c>
      <c r="J304" s="15">
        <v>536.96</v>
      </c>
      <c r="K304" s="35">
        <f>(I304-J304)/J304*100</f>
        <v>-13.159266984505377</v>
      </c>
      <c r="L304" s="15">
        <v>2092</v>
      </c>
      <c r="M304" s="15">
        <v>48711.9</v>
      </c>
      <c r="N304" s="15">
        <v>2092</v>
      </c>
      <c r="O304" s="15">
        <v>2.1100000000000003</v>
      </c>
      <c r="P304" s="15">
        <v>32.96</v>
      </c>
      <c r="Q304" s="15">
        <v>42.870000000000005</v>
      </c>
      <c r="R304" s="35">
        <f>(P304-Q304)/Q304*100</f>
        <v>-23.116398413809197</v>
      </c>
      <c r="S304" s="47">
        <f>I304/I595*100</f>
        <v>0.36253946542567905</v>
      </c>
    </row>
    <row r="305" spans="1:19" ht="13.5">
      <c r="A305" s="289"/>
      <c r="B305" s="274" t="s">
        <v>60</v>
      </c>
      <c r="C305" s="56" t="s">
        <v>52</v>
      </c>
      <c r="D305" s="48">
        <v>0</v>
      </c>
      <c r="E305" s="48">
        <v>0</v>
      </c>
      <c r="F305" s="48">
        <v>0</v>
      </c>
      <c r="G305" s="48">
        <v>0</v>
      </c>
      <c r="H305" s="185">
        <v>124.68</v>
      </c>
      <c r="I305" s="15">
        <f t="shared" si="57"/>
        <v>124.68</v>
      </c>
      <c r="J305" s="115">
        <v>152.4</v>
      </c>
      <c r="K305" s="35"/>
      <c r="L305" s="185"/>
      <c r="M305" s="82"/>
      <c r="N305" s="185"/>
      <c r="O305" s="191">
        <v>1.54</v>
      </c>
      <c r="P305" s="185">
        <v>17.62</v>
      </c>
      <c r="Q305" s="185">
        <v>16.48</v>
      </c>
      <c r="R305" s="35">
        <f>(P305-Q305)/Q305*100</f>
        <v>6.917475728155344</v>
      </c>
      <c r="S305" s="47"/>
    </row>
    <row r="306" spans="1:19" ht="13.5">
      <c r="A306" s="289"/>
      <c r="B306" s="273"/>
      <c r="C306" s="56" t="s">
        <v>57</v>
      </c>
      <c r="D306" s="48">
        <v>0.09</v>
      </c>
      <c r="E306" s="48">
        <v>0.48</v>
      </c>
      <c r="F306" s="48">
        <v>0.09</v>
      </c>
      <c r="G306" s="48">
        <v>0.48</v>
      </c>
      <c r="H306" s="185">
        <v>6.550000000000001</v>
      </c>
      <c r="I306" s="15">
        <f t="shared" si="57"/>
        <v>7.030000000000001</v>
      </c>
      <c r="J306" s="115">
        <v>7.44</v>
      </c>
      <c r="K306" s="35">
        <f>(I306-J306)/J306*100</f>
        <v>-5.510752688172032</v>
      </c>
      <c r="L306" s="185">
        <v>5</v>
      </c>
      <c r="M306" s="48">
        <v>90000</v>
      </c>
      <c r="N306" s="185">
        <v>5</v>
      </c>
      <c r="O306" s="185">
        <v>0.18</v>
      </c>
      <c r="P306" s="185">
        <v>0.18</v>
      </c>
      <c r="Q306" s="185">
        <v>0</v>
      </c>
      <c r="R306" s="35"/>
      <c r="S306" s="47">
        <f>I306/I597*100</f>
        <v>0.7068687684044358</v>
      </c>
    </row>
    <row r="307" spans="1:19" ht="13.5">
      <c r="A307" s="289"/>
      <c r="B307" s="273" t="s">
        <v>56</v>
      </c>
      <c r="C307" s="56" t="s">
        <v>58</v>
      </c>
      <c r="D307" s="48">
        <v>0.66</v>
      </c>
      <c r="E307" s="48">
        <v>3.99</v>
      </c>
      <c r="F307" s="48">
        <v>0.66</v>
      </c>
      <c r="G307" s="48">
        <v>3.99</v>
      </c>
      <c r="H307" s="185">
        <v>23.380000000000003</v>
      </c>
      <c r="I307" s="15">
        <f t="shared" si="57"/>
        <v>27.370000000000005</v>
      </c>
      <c r="J307" s="115">
        <v>22.63</v>
      </c>
      <c r="K307" s="35">
        <f>(I307-J307)/J307*100</f>
        <v>20.945647370746823</v>
      </c>
      <c r="L307" s="185">
        <v>6</v>
      </c>
      <c r="M307" s="48">
        <v>7000</v>
      </c>
      <c r="N307" s="185">
        <v>6</v>
      </c>
      <c r="O307" s="185">
        <v>0.93</v>
      </c>
      <c r="P307" s="185">
        <v>1.42</v>
      </c>
      <c r="Q307" s="185">
        <v>1.06</v>
      </c>
      <c r="R307" s="35"/>
      <c r="S307" s="47">
        <f>I307/I598*100</f>
        <v>0.2659845665536869</v>
      </c>
    </row>
    <row r="308" spans="1:19" ht="13.5">
      <c r="A308" s="289" t="s">
        <v>87</v>
      </c>
      <c r="B308" s="273"/>
      <c r="C308" s="56" t="s">
        <v>59</v>
      </c>
      <c r="D308" s="15">
        <v>0.75</v>
      </c>
      <c r="E308" s="15">
        <v>4.470000000000001</v>
      </c>
      <c r="F308" s="15">
        <v>0.75</v>
      </c>
      <c r="G308" s="15">
        <v>4.470000000000001</v>
      </c>
      <c r="H308" s="15">
        <v>154.61</v>
      </c>
      <c r="I308" s="15">
        <f t="shared" si="57"/>
        <v>159.08</v>
      </c>
      <c r="J308" s="15">
        <v>182.47</v>
      </c>
      <c r="K308" s="35">
        <f>(I308-J308)/J308*100</f>
        <v>-12.818545514331115</v>
      </c>
      <c r="L308" s="15">
        <v>11</v>
      </c>
      <c r="M308" s="15">
        <v>97000</v>
      </c>
      <c r="N308" s="15">
        <v>11</v>
      </c>
      <c r="O308" s="15">
        <v>2.6500000000000004</v>
      </c>
      <c r="P308" s="15">
        <v>19.220000000000002</v>
      </c>
      <c r="Q308" s="15">
        <v>17.54</v>
      </c>
      <c r="R308" s="35">
        <f>(P308-Q308)/Q308*100</f>
        <v>9.578107183580407</v>
      </c>
      <c r="S308" s="47">
        <f>I308/I599*100</f>
        <v>1.331755654949137</v>
      </c>
    </row>
    <row r="309" spans="1:19" ht="13.5">
      <c r="A309" s="289"/>
      <c r="B309" s="274" t="s">
        <v>62</v>
      </c>
      <c r="C309" s="56" t="s">
        <v>52</v>
      </c>
      <c r="D309" s="48">
        <v>408</v>
      </c>
      <c r="E309" s="48">
        <v>2147</v>
      </c>
      <c r="F309" s="48">
        <v>16</v>
      </c>
      <c r="G309" s="48">
        <v>301.7</v>
      </c>
      <c r="H309" s="185">
        <v>239.07999999999993</v>
      </c>
      <c r="I309" s="15">
        <f t="shared" si="57"/>
        <v>2386.08</v>
      </c>
      <c r="J309" s="82">
        <v>1053.08</v>
      </c>
      <c r="K309" s="30">
        <f>(I309-J309)/J309*100</f>
        <v>126.58107646142744</v>
      </c>
      <c r="L309" s="185">
        <v>181</v>
      </c>
      <c r="M309" s="48">
        <v>3173.84</v>
      </c>
      <c r="N309" s="185">
        <v>181</v>
      </c>
      <c r="O309" s="185">
        <v>3.62</v>
      </c>
      <c r="P309" s="185">
        <v>7.97</v>
      </c>
      <c r="Q309" s="193">
        <v>7.6</v>
      </c>
      <c r="R309" s="35">
        <f>(P309-Q309)/Q309*100</f>
        <v>4.8684210526315805</v>
      </c>
      <c r="S309" s="47">
        <f>I309/I600*100</f>
        <v>4.308774405714214</v>
      </c>
    </row>
    <row r="310" spans="1:19" ht="13.5">
      <c r="A310" s="289"/>
      <c r="B310" s="273"/>
      <c r="C310" s="56" t="s">
        <v>53</v>
      </c>
      <c r="D310" s="48">
        <v>392</v>
      </c>
      <c r="E310" s="48">
        <v>1875.3</v>
      </c>
      <c r="F310" s="48">
        <v>0</v>
      </c>
      <c r="G310" s="48">
        <v>30</v>
      </c>
      <c r="H310" s="185">
        <v>0</v>
      </c>
      <c r="I310" s="15">
        <f t="shared" si="57"/>
        <v>1875.3</v>
      </c>
      <c r="J310" s="82">
        <v>801.5</v>
      </c>
      <c r="K310" s="30">
        <f>(I310-J310)/J310*100</f>
        <v>133.97379912663754</v>
      </c>
      <c r="L310" s="185">
        <v>69</v>
      </c>
      <c r="M310" s="48">
        <v>2116.71</v>
      </c>
      <c r="N310" s="185">
        <v>69</v>
      </c>
      <c r="O310" s="185">
        <v>1.39</v>
      </c>
      <c r="P310" s="185">
        <v>3.38</v>
      </c>
      <c r="Q310" s="193">
        <v>2.46</v>
      </c>
      <c r="R310" s="35"/>
      <c r="S310" s="47">
        <f>I310/I601*100</f>
        <v>7.999109068931672</v>
      </c>
    </row>
    <row r="311" spans="1:19" ht="13.5">
      <c r="A311" s="289"/>
      <c r="B311" s="273"/>
      <c r="C311" s="55" t="s">
        <v>54</v>
      </c>
      <c r="D311" s="48">
        <v>0</v>
      </c>
      <c r="E311" s="48">
        <v>0</v>
      </c>
      <c r="F311" s="48">
        <v>0</v>
      </c>
      <c r="G311" s="48">
        <v>0</v>
      </c>
      <c r="H311" s="185">
        <v>0</v>
      </c>
      <c r="I311" s="15">
        <f t="shared" si="57"/>
        <v>0</v>
      </c>
      <c r="J311" s="82">
        <v>0</v>
      </c>
      <c r="K311" s="30"/>
      <c r="L311" s="185"/>
      <c r="M311" s="48"/>
      <c r="N311" s="185"/>
      <c r="O311" s="185">
        <v>0</v>
      </c>
      <c r="P311" s="185">
        <v>0</v>
      </c>
      <c r="Q311" s="193">
        <v>0</v>
      </c>
      <c r="R311" s="35"/>
      <c r="S311" s="47"/>
    </row>
    <row r="312" spans="1:19" ht="13.5">
      <c r="A312" s="289"/>
      <c r="B312" s="13"/>
      <c r="C312" s="55" t="s">
        <v>55</v>
      </c>
      <c r="D312" s="48">
        <v>0</v>
      </c>
      <c r="E312" s="48">
        <v>0</v>
      </c>
      <c r="F312" s="48">
        <v>0</v>
      </c>
      <c r="G312" s="48">
        <v>0</v>
      </c>
      <c r="H312" s="185">
        <v>0</v>
      </c>
      <c r="I312" s="15">
        <f t="shared" si="57"/>
        <v>0</v>
      </c>
      <c r="J312" s="82">
        <v>0</v>
      </c>
      <c r="K312" s="30"/>
      <c r="L312" s="185"/>
      <c r="M312" s="48"/>
      <c r="N312" s="185"/>
      <c r="O312" s="185">
        <v>0</v>
      </c>
      <c r="P312" s="185">
        <v>0</v>
      </c>
      <c r="Q312" s="193">
        <v>0</v>
      </c>
      <c r="R312" s="35"/>
      <c r="S312" s="47"/>
    </row>
    <row r="313" spans="1:19" ht="13.5">
      <c r="A313" s="289"/>
      <c r="B313" s="273" t="s">
        <v>63</v>
      </c>
      <c r="C313" s="56" t="s">
        <v>57</v>
      </c>
      <c r="D313" s="48">
        <v>0</v>
      </c>
      <c r="E313" s="48">
        <v>0</v>
      </c>
      <c r="F313" s="48">
        <v>0</v>
      </c>
      <c r="G313" s="48">
        <v>0</v>
      </c>
      <c r="H313" s="185">
        <v>0</v>
      </c>
      <c r="I313" s="15">
        <f t="shared" si="57"/>
        <v>0</v>
      </c>
      <c r="J313" s="82">
        <v>0</v>
      </c>
      <c r="K313" s="30"/>
      <c r="L313" s="185">
        <v>0</v>
      </c>
      <c r="M313" s="48">
        <v>0</v>
      </c>
      <c r="N313" s="185">
        <v>0</v>
      </c>
      <c r="O313" s="185">
        <v>0</v>
      </c>
      <c r="P313" s="185">
        <v>0</v>
      </c>
      <c r="Q313" s="193">
        <v>0</v>
      </c>
      <c r="R313" s="35"/>
      <c r="S313" s="47"/>
    </row>
    <row r="314" spans="1:19" ht="13.5">
      <c r="A314" s="289"/>
      <c r="B314" s="273"/>
      <c r="C314" s="56" t="s">
        <v>58</v>
      </c>
      <c r="D314" s="48">
        <v>0</v>
      </c>
      <c r="E314" s="48">
        <v>0</v>
      </c>
      <c r="F314" s="48">
        <v>0</v>
      </c>
      <c r="G314" s="48">
        <v>0</v>
      </c>
      <c r="H314" s="185">
        <v>1.48</v>
      </c>
      <c r="I314" s="15">
        <f t="shared" si="57"/>
        <v>1.48</v>
      </c>
      <c r="J314" s="82">
        <v>1.48</v>
      </c>
      <c r="K314" s="30">
        <f>(I314-J314)/J314*100</f>
        <v>0</v>
      </c>
      <c r="L314" s="185">
        <v>7</v>
      </c>
      <c r="M314" s="48">
        <v>90</v>
      </c>
      <c r="N314" s="185">
        <v>7</v>
      </c>
      <c r="O314" s="185">
        <v>0</v>
      </c>
      <c r="P314" s="185">
        <v>0.62</v>
      </c>
      <c r="Q314" s="193">
        <v>0</v>
      </c>
      <c r="R314" s="35"/>
      <c r="S314" s="47">
        <f>I314/I605*100</f>
        <v>0.5085071493803176</v>
      </c>
    </row>
    <row r="315" spans="1:19" ht="13.5">
      <c r="A315" s="298"/>
      <c r="B315" s="275"/>
      <c r="C315" s="56" t="s">
        <v>59</v>
      </c>
      <c r="D315" s="24">
        <v>408</v>
      </c>
      <c r="E315" s="24">
        <v>2147</v>
      </c>
      <c r="F315" s="24">
        <v>16</v>
      </c>
      <c r="G315" s="24">
        <v>301.7</v>
      </c>
      <c r="H315" s="24">
        <v>240.55999999999995</v>
      </c>
      <c r="I315" s="24">
        <f>E315+H315</f>
        <v>2387.56</v>
      </c>
      <c r="J315" s="24">
        <v>1054.56</v>
      </c>
      <c r="K315" s="35">
        <f>(I315-J315)/J315*100</f>
        <v>126.40342891822183</v>
      </c>
      <c r="L315" s="24">
        <v>188</v>
      </c>
      <c r="M315" s="24">
        <v>3263.84</v>
      </c>
      <c r="N315" s="24">
        <v>188</v>
      </c>
      <c r="O315" s="24">
        <v>3.62</v>
      </c>
      <c r="P315" s="24">
        <v>8.59</v>
      </c>
      <c r="Q315" s="24">
        <v>7.6</v>
      </c>
      <c r="R315" s="35">
        <f>(P315-Q315)/Q315*100</f>
        <v>13.026315789473689</v>
      </c>
      <c r="S315" s="47">
        <f>I315/I606*100</f>
        <v>4.288637339793421</v>
      </c>
    </row>
    <row r="316" spans="1:19" ht="14.25" thickBot="1">
      <c r="A316" s="98"/>
      <c r="B316" s="285" t="s">
        <v>64</v>
      </c>
      <c r="C316" s="299"/>
      <c r="D316" s="99">
        <f>D304+D315+D308</f>
        <v>426.03</v>
      </c>
      <c r="E316" s="99">
        <f>E304+E315+E308</f>
        <v>2242.64</v>
      </c>
      <c r="F316" s="99">
        <f>F304+F315+F308</f>
        <v>34.03</v>
      </c>
      <c r="G316" s="99">
        <f>G304+G315+G308</f>
        <v>397.34000000000003</v>
      </c>
      <c r="H316" s="99">
        <f>H304+H315+H308</f>
        <v>770.2999999999998</v>
      </c>
      <c r="I316" s="99">
        <f>I304+I308+I315</f>
        <v>3012.94</v>
      </c>
      <c r="J316" s="99">
        <f>J304+J308+J315</f>
        <v>1773.99</v>
      </c>
      <c r="K316" s="105">
        <f>(I316-J316)/J316*100</f>
        <v>69.83973979560201</v>
      </c>
      <c r="L316" s="99">
        <f aca="true" t="shared" si="58" ref="L316:Q316">L304+L308+L315</f>
        <v>2291</v>
      </c>
      <c r="M316" s="99">
        <f t="shared" si="58"/>
        <v>148975.74</v>
      </c>
      <c r="N316" s="99">
        <f t="shared" si="58"/>
        <v>2291</v>
      </c>
      <c r="O316" s="99">
        <f t="shared" si="58"/>
        <v>8.38</v>
      </c>
      <c r="P316" s="99">
        <f t="shared" si="58"/>
        <v>60.77000000000001</v>
      </c>
      <c r="Q316" s="99">
        <f t="shared" si="58"/>
        <v>68.01</v>
      </c>
      <c r="R316" s="108">
        <f>(P316-Q316)/Q316*100</f>
        <v>-10.645493309807373</v>
      </c>
      <c r="S316" s="109">
        <f>I316/I607*100</f>
        <v>1.535354809303124</v>
      </c>
    </row>
    <row r="320" spans="1:19" ht="18.75">
      <c r="A320" s="295" t="str">
        <f>A1</f>
        <v>2021年1-4月丹东市人身保险业务统计表</v>
      </c>
      <c r="B320" s="295"/>
      <c r="C320" s="295"/>
      <c r="D320" s="295"/>
      <c r="E320" s="295"/>
      <c r="F320" s="295"/>
      <c r="G320" s="295"/>
      <c r="H320" s="295"/>
      <c r="I320" s="295"/>
      <c r="J320" s="295"/>
      <c r="K320" s="295"/>
      <c r="L320" s="295"/>
      <c r="M320" s="295"/>
      <c r="N320" s="295"/>
      <c r="O320" s="295"/>
      <c r="P320" s="295"/>
      <c r="Q320" s="295"/>
      <c r="R320" s="295"/>
      <c r="S320" s="295"/>
    </row>
    <row r="321" spans="1:19" ht="14.25" thickBot="1">
      <c r="A321" s="296" t="str">
        <f>A2</f>
        <v>                                                      （2021年1-4月）                                       单位：万元</v>
      </c>
      <c r="B321" s="296"/>
      <c r="C321" s="296"/>
      <c r="D321" s="296"/>
      <c r="E321" s="296"/>
      <c r="F321" s="296"/>
      <c r="G321" s="296"/>
      <c r="H321" s="296"/>
      <c r="I321" s="296"/>
      <c r="J321" s="296"/>
      <c r="K321" s="296"/>
      <c r="L321" s="296"/>
      <c r="M321" s="296"/>
      <c r="N321" s="296"/>
      <c r="O321" s="296"/>
      <c r="P321" s="296"/>
      <c r="Q321" s="296"/>
      <c r="R321" s="296"/>
      <c r="S321" s="296"/>
    </row>
    <row r="322" spans="1:19" ht="13.5">
      <c r="A322" s="290" t="s">
        <v>27</v>
      </c>
      <c r="B322" s="4"/>
      <c r="C322" s="5" t="s">
        <v>28</v>
      </c>
      <c r="D322" s="260" t="s">
        <v>29</v>
      </c>
      <c r="E322" s="261"/>
      <c r="F322" s="261"/>
      <c r="G322" s="261"/>
      <c r="H322" s="261"/>
      <c r="I322" s="261"/>
      <c r="J322" s="261"/>
      <c r="K322" s="263"/>
      <c r="L322" s="260" t="s">
        <v>30</v>
      </c>
      <c r="M322" s="263"/>
      <c r="N322" s="260" t="s">
        <v>71</v>
      </c>
      <c r="O322" s="261"/>
      <c r="P322" s="261"/>
      <c r="Q322" s="261"/>
      <c r="R322" s="261"/>
      <c r="S322" s="41" t="s">
        <v>32</v>
      </c>
    </row>
    <row r="323" spans="1:19" ht="13.5">
      <c r="A323" s="289"/>
      <c r="B323" s="283" t="s">
        <v>33</v>
      </c>
      <c r="C323" s="284"/>
      <c r="D323" s="258" t="s">
        <v>34</v>
      </c>
      <c r="E323" s="258"/>
      <c r="F323" s="258" t="s">
        <v>35</v>
      </c>
      <c r="G323" s="258"/>
      <c r="H323" s="270" t="s">
        <v>36</v>
      </c>
      <c r="I323" s="8" t="s">
        <v>37</v>
      </c>
      <c r="J323" s="8" t="s">
        <v>38</v>
      </c>
      <c r="K323" s="28" t="s">
        <v>39</v>
      </c>
      <c r="L323" s="262" t="s">
        <v>40</v>
      </c>
      <c r="M323" s="258" t="s">
        <v>118</v>
      </c>
      <c r="N323" s="258" t="s">
        <v>40</v>
      </c>
      <c r="O323" s="258" t="s">
        <v>41</v>
      </c>
      <c r="P323" s="258"/>
      <c r="Q323" s="258"/>
      <c r="R323" s="42" t="s">
        <v>39</v>
      </c>
      <c r="S323" s="43" t="s">
        <v>42</v>
      </c>
    </row>
    <row r="324" spans="1:19" ht="13.5">
      <c r="A324" s="298"/>
      <c r="B324" s="9" t="s">
        <v>43</v>
      </c>
      <c r="C324" s="10" t="s">
        <v>44</v>
      </c>
      <c r="D324" s="10" t="s">
        <v>45</v>
      </c>
      <c r="E324" s="11" t="s">
        <v>46</v>
      </c>
      <c r="F324" s="11" t="s">
        <v>45</v>
      </c>
      <c r="G324" s="11" t="s">
        <v>46</v>
      </c>
      <c r="H324" s="271"/>
      <c r="I324" s="11" t="s">
        <v>46</v>
      </c>
      <c r="J324" s="11" t="s">
        <v>46</v>
      </c>
      <c r="K324" s="29" t="s">
        <v>47</v>
      </c>
      <c r="L324" s="262"/>
      <c r="M324" s="258"/>
      <c r="N324" s="258"/>
      <c r="O324" s="7" t="s">
        <v>45</v>
      </c>
      <c r="P324" s="7" t="s">
        <v>48</v>
      </c>
      <c r="Q324" s="7" t="s">
        <v>49</v>
      </c>
      <c r="R324" s="29" t="s">
        <v>47</v>
      </c>
      <c r="S324" s="44" t="s">
        <v>47</v>
      </c>
    </row>
    <row r="325" spans="1:19" ht="13.5">
      <c r="A325" s="304" t="s">
        <v>88</v>
      </c>
      <c r="B325" s="274" t="s">
        <v>51</v>
      </c>
      <c r="C325" s="55" t="s">
        <v>52</v>
      </c>
      <c r="D325" s="21">
        <v>105.93</v>
      </c>
      <c r="E325" s="21">
        <v>222.84</v>
      </c>
      <c r="F325" s="21">
        <v>5.93</v>
      </c>
      <c r="G325" s="21">
        <v>122.84</v>
      </c>
      <c r="H325" s="21">
        <v>711.44</v>
      </c>
      <c r="I325" s="79">
        <f aca="true" t="shared" si="59" ref="I325:I341">E325+H325</f>
        <v>934.2800000000001</v>
      </c>
      <c r="J325" s="34">
        <v>810.74</v>
      </c>
      <c r="K325" s="90">
        <f>(I325-J325)/J325*100</f>
        <v>15.237930779288067</v>
      </c>
      <c r="L325" s="21">
        <v>45</v>
      </c>
      <c r="M325" s="21">
        <v>458.66</v>
      </c>
      <c r="N325" s="21">
        <v>296</v>
      </c>
      <c r="O325" s="21">
        <v>6.02</v>
      </c>
      <c r="P325" s="21">
        <v>128.52</v>
      </c>
      <c r="Q325" s="21">
        <v>122.93</v>
      </c>
      <c r="R325" s="90">
        <f>(P325-Q325)/Q325*100</f>
        <v>4.547303343366146</v>
      </c>
      <c r="S325" s="96">
        <f>I325/I589*100</f>
        <v>0.8664634185294281</v>
      </c>
    </row>
    <row r="326" spans="1:19" ht="13.5">
      <c r="A326" s="289"/>
      <c r="B326" s="273"/>
      <c r="C326" s="55" t="s">
        <v>53</v>
      </c>
      <c r="D326" s="21"/>
      <c r="E326" s="21"/>
      <c r="F326" s="21"/>
      <c r="G326" s="21"/>
      <c r="H326" s="21">
        <v>273.1</v>
      </c>
      <c r="I326" s="79">
        <f t="shared" si="59"/>
        <v>273.1</v>
      </c>
      <c r="J326" s="34">
        <v>289.32</v>
      </c>
      <c r="K326" s="90">
        <f>(I326-J326)/J326*100</f>
        <v>-5.6062491359048705</v>
      </c>
      <c r="L326" s="21"/>
      <c r="M326" s="21"/>
      <c r="N326" s="21">
        <v>233</v>
      </c>
      <c r="O326" s="21">
        <v>5.14</v>
      </c>
      <c r="P326" s="21">
        <v>30.82</v>
      </c>
      <c r="Q326" s="21">
        <v>26.83</v>
      </c>
      <c r="R326" s="90">
        <f>(P326-Q326)/Q326*100</f>
        <v>14.87141259783825</v>
      </c>
      <c r="S326" s="96">
        <f>I326/I590*100</f>
        <v>0.7028273259614024</v>
      </c>
    </row>
    <row r="327" spans="1:19" ht="13.5">
      <c r="A327" s="289"/>
      <c r="B327" s="273"/>
      <c r="C327" s="55" t="s">
        <v>54</v>
      </c>
      <c r="D327" s="21"/>
      <c r="E327" s="21"/>
      <c r="F327" s="21"/>
      <c r="G327" s="21"/>
      <c r="H327" s="21"/>
      <c r="I327" s="79">
        <f t="shared" si="59"/>
        <v>0</v>
      </c>
      <c r="J327" s="34">
        <v>0</v>
      </c>
      <c r="K327" s="90"/>
      <c r="L327" s="21"/>
      <c r="M327" s="21"/>
      <c r="N327" s="21"/>
      <c r="O327" s="21"/>
      <c r="P327" s="21"/>
      <c r="Q327" s="21"/>
      <c r="R327" s="90"/>
      <c r="S327" s="96"/>
    </row>
    <row r="328" spans="1:19" ht="13.5">
      <c r="A328" s="289"/>
      <c r="B328" s="13"/>
      <c r="C328" s="6" t="s">
        <v>55</v>
      </c>
      <c r="D328" s="21"/>
      <c r="E328" s="21"/>
      <c r="F328" s="21"/>
      <c r="G328" s="21"/>
      <c r="H328" s="21"/>
      <c r="I328" s="79">
        <f t="shared" si="59"/>
        <v>0</v>
      </c>
      <c r="J328" s="21">
        <v>0</v>
      </c>
      <c r="K328" s="90" t="e">
        <f>(I328-J328)/J328*100</f>
        <v>#DIV/0!</v>
      </c>
      <c r="L328" s="21"/>
      <c r="M328" s="21"/>
      <c r="N328" s="21"/>
      <c r="O328" s="21"/>
      <c r="P328" s="21"/>
      <c r="Q328" s="21"/>
      <c r="R328" s="90" t="e">
        <f>(P328-Q328)/Q328*100</f>
        <v>#DIV/0!</v>
      </c>
      <c r="S328" s="96">
        <f>I328/I592*100</f>
        <v>0</v>
      </c>
    </row>
    <row r="329" spans="1:19" ht="13.5">
      <c r="A329" s="289"/>
      <c r="B329" s="273" t="s">
        <v>56</v>
      </c>
      <c r="C329" s="55" t="s">
        <v>57</v>
      </c>
      <c r="D329" s="21">
        <v>0.04</v>
      </c>
      <c r="E329" s="21">
        <v>0.28</v>
      </c>
      <c r="F329" s="21">
        <v>0.04</v>
      </c>
      <c r="G329" s="21">
        <v>0.28</v>
      </c>
      <c r="H329" s="21">
        <v>1.91</v>
      </c>
      <c r="I329" s="79">
        <f t="shared" si="59"/>
        <v>2.19</v>
      </c>
      <c r="J329" s="21">
        <v>2.6100000000000003</v>
      </c>
      <c r="K329" s="90">
        <f>(I329-J329)/J329*100</f>
        <v>-16.09195402298852</v>
      </c>
      <c r="L329" s="21">
        <v>12</v>
      </c>
      <c r="M329" s="21">
        <v>191.1</v>
      </c>
      <c r="N329" s="21"/>
      <c r="O329" s="21"/>
      <c r="P329" s="21"/>
      <c r="Q329" s="21"/>
      <c r="R329" s="90"/>
      <c r="S329" s="96">
        <f>I329/I593*100</f>
        <v>0.43071174480578495</v>
      </c>
    </row>
    <row r="330" spans="1:19" ht="13.5">
      <c r="A330" s="289"/>
      <c r="B330" s="273"/>
      <c r="C330" s="55" t="s">
        <v>58</v>
      </c>
      <c r="D330" s="21">
        <v>2.65</v>
      </c>
      <c r="E330" s="21">
        <v>58.74</v>
      </c>
      <c r="F330" s="21">
        <v>2.65</v>
      </c>
      <c r="G330" s="21">
        <v>58.74</v>
      </c>
      <c r="H330" s="21">
        <v>226.98</v>
      </c>
      <c r="I330" s="79">
        <f t="shared" si="59"/>
        <v>285.71999999999997</v>
      </c>
      <c r="J330" s="21">
        <v>248.14</v>
      </c>
      <c r="K330" s="90">
        <f>(I330-J330)/J330*100</f>
        <v>15.144676392359147</v>
      </c>
      <c r="L330" s="21">
        <v>172</v>
      </c>
      <c r="M330" s="21">
        <v>14773.65</v>
      </c>
      <c r="N330" s="21">
        <v>34</v>
      </c>
      <c r="O330" s="21">
        <v>1.41</v>
      </c>
      <c r="P330" s="21">
        <v>27.13</v>
      </c>
      <c r="Q330" s="21">
        <v>56.4</v>
      </c>
      <c r="R330" s="90">
        <f>(P330-Q330)/Q330*100</f>
        <v>-51.89716312056738</v>
      </c>
      <c r="S330" s="96">
        <f>I330/I594*100</f>
        <v>1.4085146984338648</v>
      </c>
    </row>
    <row r="331" spans="1:19" ht="13.5">
      <c r="A331" s="289"/>
      <c r="B331" s="275"/>
      <c r="C331" s="56" t="s">
        <v>59</v>
      </c>
      <c r="D331" s="79">
        <v>108.62000000000002</v>
      </c>
      <c r="E331" s="79">
        <v>281.86</v>
      </c>
      <c r="F331" s="79">
        <v>8.62</v>
      </c>
      <c r="G331" s="79">
        <v>181.86</v>
      </c>
      <c r="H331" s="79">
        <v>940.33</v>
      </c>
      <c r="I331" s="79">
        <f t="shared" si="59"/>
        <v>1222.19</v>
      </c>
      <c r="J331" s="79">
        <v>1061.49</v>
      </c>
      <c r="K331" s="90">
        <f>(I331-J331)/J331*100</f>
        <v>15.13909692978738</v>
      </c>
      <c r="L331" s="79">
        <v>229</v>
      </c>
      <c r="M331" s="79">
        <v>15423.41</v>
      </c>
      <c r="N331" s="79">
        <v>330</v>
      </c>
      <c r="O331" s="79">
        <v>7.43</v>
      </c>
      <c r="P331" s="79">
        <v>155.65</v>
      </c>
      <c r="Q331" s="79">
        <v>179.33</v>
      </c>
      <c r="R331" s="90">
        <f>(P331-Q331)/Q331*100</f>
        <v>-13.204706407182293</v>
      </c>
      <c r="S331" s="96">
        <f>I331/I595*100</f>
        <v>0.9502297002972565</v>
      </c>
    </row>
    <row r="332" spans="1:19" ht="13.5">
      <c r="A332" s="289"/>
      <c r="B332" s="274" t="s">
        <v>60</v>
      </c>
      <c r="C332" s="56" t="s">
        <v>52</v>
      </c>
      <c r="D332" s="36"/>
      <c r="E332" s="21"/>
      <c r="F332" s="82"/>
      <c r="G332" s="80"/>
      <c r="H332" s="80"/>
      <c r="I332" s="79">
        <f t="shared" si="59"/>
        <v>0</v>
      </c>
      <c r="J332" s="21">
        <v>0</v>
      </c>
      <c r="K332" s="90"/>
      <c r="L332" s="21"/>
      <c r="M332" s="21"/>
      <c r="N332" s="21"/>
      <c r="O332" s="21"/>
      <c r="P332" s="21"/>
      <c r="Q332" s="21"/>
      <c r="R332" s="90"/>
      <c r="S332" s="96"/>
    </row>
    <row r="333" spans="1:19" ht="13.5">
      <c r="A333" s="289"/>
      <c r="B333" s="273"/>
      <c r="C333" s="56" t="s">
        <v>57</v>
      </c>
      <c r="D333" s="36">
        <v>0.53</v>
      </c>
      <c r="E333" s="21">
        <v>1.38</v>
      </c>
      <c r="F333" s="82"/>
      <c r="G333" s="80"/>
      <c r="H333" s="80"/>
      <c r="I333" s="79">
        <f t="shared" si="59"/>
        <v>1.38</v>
      </c>
      <c r="J333" s="21">
        <v>1.59</v>
      </c>
      <c r="K333" s="90">
        <f>(I333-J333)/J333*100</f>
        <v>-13.207547169811331</v>
      </c>
      <c r="L333" s="21">
        <v>182</v>
      </c>
      <c r="M333" s="21">
        <v>3131.09</v>
      </c>
      <c r="N333" s="21">
        <v>1</v>
      </c>
      <c r="O333" s="21">
        <v>40</v>
      </c>
      <c r="P333" s="21">
        <v>40</v>
      </c>
      <c r="Q333" s="21"/>
      <c r="R333" s="90"/>
      <c r="S333" s="96">
        <f>I333/I597*100</f>
        <v>0.13875944529134016</v>
      </c>
    </row>
    <row r="334" spans="1:19" ht="13.5">
      <c r="A334" s="68"/>
      <c r="B334" s="273" t="s">
        <v>56</v>
      </c>
      <c r="C334" s="56" t="s">
        <v>58</v>
      </c>
      <c r="D334" s="36">
        <v>0.73</v>
      </c>
      <c r="E334" s="21">
        <v>1.76</v>
      </c>
      <c r="F334" s="82"/>
      <c r="G334" s="80"/>
      <c r="H334" s="80"/>
      <c r="I334" s="79">
        <f t="shared" si="59"/>
        <v>1.76</v>
      </c>
      <c r="J334" s="21">
        <v>1.9</v>
      </c>
      <c r="K334" s="90">
        <f>(I334-J334)/J334*100</f>
        <v>-7.368421052631574</v>
      </c>
      <c r="L334" s="21">
        <v>25</v>
      </c>
      <c r="M334" s="21">
        <v>579.02</v>
      </c>
      <c r="N334" s="21">
        <v>9</v>
      </c>
      <c r="O334" s="21">
        <v>2.8</v>
      </c>
      <c r="P334" s="21">
        <v>3.55</v>
      </c>
      <c r="Q334" s="21">
        <v>4.07</v>
      </c>
      <c r="R334" s="90">
        <f>(P334-Q334)/Q334*100</f>
        <v>-12.776412776412787</v>
      </c>
      <c r="S334" s="96">
        <f>I334/I598*100</f>
        <v>0.017103866902977306</v>
      </c>
    </row>
    <row r="335" spans="1:19" ht="13.5">
      <c r="A335" s="289" t="s">
        <v>89</v>
      </c>
      <c r="B335" s="273"/>
      <c r="C335" s="56" t="s">
        <v>59</v>
      </c>
      <c r="D335" s="79">
        <v>1.26</v>
      </c>
      <c r="E335" s="79">
        <v>3.1399999999999997</v>
      </c>
      <c r="F335" s="79">
        <v>0</v>
      </c>
      <c r="G335" s="79">
        <v>0</v>
      </c>
      <c r="H335" s="79">
        <v>0</v>
      </c>
      <c r="I335" s="79">
        <f t="shared" si="59"/>
        <v>3.1399999999999997</v>
      </c>
      <c r="J335" s="79">
        <v>3.49</v>
      </c>
      <c r="K335" s="90">
        <f>(I335-J335)/J335*100</f>
        <v>-10.028653295128954</v>
      </c>
      <c r="L335" s="79">
        <v>207</v>
      </c>
      <c r="M335" s="79">
        <v>3710.11</v>
      </c>
      <c r="N335" s="79">
        <v>10</v>
      </c>
      <c r="O335" s="91">
        <v>42.8</v>
      </c>
      <c r="P335" s="91">
        <v>43.55</v>
      </c>
      <c r="Q335" s="79">
        <v>4.07</v>
      </c>
      <c r="R335" s="90">
        <f>(P335-Q335)/Q335*100</f>
        <v>970.0245700245698</v>
      </c>
      <c r="S335" s="96">
        <f>I335/I599*100</f>
        <v>0.026286854139679967</v>
      </c>
    </row>
    <row r="336" spans="1:19" ht="13.5">
      <c r="A336" s="289"/>
      <c r="B336" s="274" t="s">
        <v>62</v>
      </c>
      <c r="C336" s="56" t="s">
        <v>52</v>
      </c>
      <c r="D336" s="36">
        <v>153.73</v>
      </c>
      <c r="E336" s="21">
        <v>3502.61</v>
      </c>
      <c r="F336" s="21">
        <v>90.2</v>
      </c>
      <c r="G336" s="21">
        <v>698.6</v>
      </c>
      <c r="H336" s="21">
        <v>1282.08</v>
      </c>
      <c r="I336" s="79">
        <f t="shared" si="59"/>
        <v>4784.6900000000005</v>
      </c>
      <c r="J336" s="21">
        <v>6764.37</v>
      </c>
      <c r="K336" s="90">
        <f>(I336-J336)/J336*100</f>
        <v>-29.266287917426155</v>
      </c>
      <c r="L336" s="21">
        <v>945</v>
      </c>
      <c r="M336" s="21">
        <v>7646.77</v>
      </c>
      <c r="N336" s="21">
        <v>822</v>
      </c>
      <c r="O336" s="21">
        <v>29.52</v>
      </c>
      <c r="P336" s="21">
        <v>168.74</v>
      </c>
      <c r="Q336" s="21">
        <v>230.25</v>
      </c>
      <c r="R336" s="90">
        <f>(P336-Q336)/Q336*100</f>
        <v>-26.714440825190007</v>
      </c>
      <c r="S336" s="96">
        <f>I336/I600*100</f>
        <v>8.640175438910994</v>
      </c>
    </row>
    <row r="337" spans="1:19" ht="13.5">
      <c r="A337" s="289"/>
      <c r="B337" s="273"/>
      <c r="C337" s="56" t="s">
        <v>53</v>
      </c>
      <c r="D337" s="36">
        <v>63.5</v>
      </c>
      <c r="E337" s="21">
        <v>2803.9</v>
      </c>
      <c r="F337" s="21"/>
      <c r="G337" s="21"/>
      <c r="H337" s="21">
        <v>5.95</v>
      </c>
      <c r="I337" s="79">
        <f t="shared" si="59"/>
        <v>2809.85</v>
      </c>
      <c r="J337" s="21">
        <v>3493.86</v>
      </c>
      <c r="K337" s="90">
        <f>(I337-J337)/J337*100</f>
        <v>-19.577487363546343</v>
      </c>
      <c r="L337" s="21">
        <v>470</v>
      </c>
      <c r="M337" s="21">
        <v>4032.84</v>
      </c>
      <c r="N337" s="21">
        <v>504</v>
      </c>
      <c r="O337" s="21">
        <v>0.99</v>
      </c>
      <c r="P337" s="21">
        <v>11.72</v>
      </c>
      <c r="Q337" s="21">
        <v>78.27</v>
      </c>
      <c r="R337" s="90">
        <f>(P337-Q337)/Q337*100</f>
        <v>-85.02619138878242</v>
      </c>
      <c r="S337" s="96">
        <f>I337/I601*100</f>
        <v>11.985440525429347</v>
      </c>
    </row>
    <row r="338" spans="1:19" ht="13.5">
      <c r="A338" s="289"/>
      <c r="B338" s="273"/>
      <c r="C338" s="55" t="s">
        <v>54</v>
      </c>
      <c r="D338" s="36"/>
      <c r="E338" s="21"/>
      <c r="F338" s="21"/>
      <c r="G338" s="21"/>
      <c r="H338" s="21"/>
      <c r="I338" s="79">
        <f t="shared" si="59"/>
        <v>0</v>
      </c>
      <c r="J338" s="21">
        <v>0</v>
      </c>
      <c r="K338" s="90"/>
      <c r="L338" s="21"/>
      <c r="M338" s="21"/>
      <c r="N338" s="21"/>
      <c r="O338" s="21"/>
      <c r="P338" s="21"/>
      <c r="Q338" s="21"/>
      <c r="R338" s="90"/>
      <c r="S338" s="96"/>
    </row>
    <row r="339" spans="1:19" ht="13.5">
      <c r="A339" s="289"/>
      <c r="B339" s="13"/>
      <c r="C339" s="55" t="s">
        <v>55</v>
      </c>
      <c r="D339" s="36">
        <v>0.03</v>
      </c>
      <c r="E339" s="21">
        <v>0.11</v>
      </c>
      <c r="F339" s="21"/>
      <c r="G339" s="21"/>
      <c r="H339" s="21"/>
      <c r="I339" s="79">
        <f t="shared" si="59"/>
        <v>0.11</v>
      </c>
      <c r="J339" s="21">
        <v>0.09</v>
      </c>
      <c r="K339" s="90">
        <f aca="true" t="shared" si="60" ref="K339:K345">(I339-J339)/J339*100</f>
        <v>22.222222222222225</v>
      </c>
      <c r="L339" s="21"/>
      <c r="M339" s="21"/>
      <c r="N339" s="21"/>
      <c r="O339" s="21"/>
      <c r="P339" s="21"/>
      <c r="Q339" s="21"/>
      <c r="R339" s="90" t="e">
        <f>(P339-Q339)/Q339*100</f>
        <v>#DIV/0!</v>
      </c>
      <c r="S339" s="96">
        <f>I339/I603*100</f>
        <v>0.0032564385572675914</v>
      </c>
    </row>
    <row r="340" spans="1:19" ht="13.5">
      <c r="A340" s="289"/>
      <c r="B340" s="282" t="s">
        <v>63</v>
      </c>
      <c r="C340" s="56" t="s">
        <v>57</v>
      </c>
      <c r="D340" s="36"/>
      <c r="E340" s="21"/>
      <c r="F340" s="21"/>
      <c r="G340" s="21"/>
      <c r="H340" s="21">
        <v>0.03</v>
      </c>
      <c r="I340" s="79">
        <f t="shared" si="59"/>
        <v>0.03</v>
      </c>
      <c r="J340" s="21">
        <v>0.02</v>
      </c>
      <c r="K340" s="90">
        <f t="shared" si="60"/>
        <v>49.999999999999986</v>
      </c>
      <c r="L340" s="21"/>
      <c r="M340" s="21"/>
      <c r="N340" s="21"/>
      <c r="O340" s="21"/>
      <c r="P340" s="21"/>
      <c r="Q340" s="21"/>
      <c r="R340" s="90"/>
      <c r="S340" s="96">
        <f>I340/I604*100</f>
        <v>0.9617271080096478</v>
      </c>
    </row>
    <row r="341" spans="1:19" ht="13.5">
      <c r="A341" s="289"/>
      <c r="B341" s="282"/>
      <c r="C341" s="56" t="s">
        <v>58</v>
      </c>
      <c r="D341" s="36"/>
      <c r="E341" s="21">
        <v>10.23</v>
      </c>
      <c r="F341" s="21"/>
      <c r="G341" s="21">
        <v>10.23</v>
      </c>
      <c r="H341" s="21">
        <v>34.01</v>
      </c>
      <c r="I341" s="79">
        <f t="shared" si="59"/>
        <v>44.239999999999995</v>
      </c>
      <c r="J341" s="21">
        <v>34.24</v>
      </c>
      <c r="K341" s="90">
        <f t="shared" si="60"/>
        <v>29.205607476635493</v>
      </c>
      <c r="L341" s="21">
        <v>27</v>
      </c>
      <c r="M341" s="21">
        <v>1411.5</v>
      </c>
      <c r="N341" s="21"/>
      <c r="O341" s="21"/>
      <c r="P341" s="21"/>
      <c r="Q341" s="21">
        <v>0.17</v>
      </c>
      <c r="R341" s="90">
        <f>(P341-Q341)/Q341*100</f>
        <v>-100</v>
      </c>
      <c r="S341" s="96">
        <f>I341/I605*100</f>
        <v>15.200240735530574</v>
      </c>
    </row>
    <row r="342" spans="1:19" ht="13.5">
      <c r="A342" s="289"/>
      <c r="B342" s="271"/>
      <c r="C342" s="56" t="s">
        <v>59</v>
      </c>
      <c r="D342" s="79">
        <v>153.73</v>
      </c>
      <c r="E342" s="79">
        <v>3512.84</v>
      </c>
      <c r="F342" s="79">
        <v>90.2</v>
      </c>
      <c r="G342" s="79">
        <v>708.83</v>
      </c>
      <c r="H342" s="79">
        <v>1316.12</v>
      </c>
      <c r="I342" s="79">
        <f>E342+H342</f>
        <v>4828.96</v>
      </c>
      <c r="J342" s="79">
        <v>6798.63</v>
      </c>
      <c r="K342" s="90">
        <f t="shared" si="60"/>
        <v>-28.97157221381367</v>
      </c>
      <c r="L342" s="79">
        <v>972</v>
      </c>
      <c r="M342" s="79">
        <v>9058.27</v>
      </c>
      <c r="N342" s="79">
        <v>822</v>
      </c>
      <c r="O342" s="79">
        <v>29.52</v>
      </c>
      <c r="P342" s="79">
        <v>168.74</v>
      </c>
      <c r="Q342" s="79">
        <v>230.42</v>
      </c>
      <c r="R342" s="90">
        <f>(P342-Q342)/Q342*100</f>
        <v>-26.768509677979335</v>
      </c>
      <c r="S342" s="96">
        <f>I342/I606*100</f>
        <v>8.6739843892379</v>
      </c>
    </row>
    <row r="343" spans="1:19" ht="14.25" thickBot="1">
      <c r="A343" s="249"/>
      <c r="B343" s="276" t="s">
        <v>64</v>
      </c>
      <c r="C343" s="276"/>
      <c r="D343" s="81">
        <f aca="true" t="shared" si="61" ref="D343:J343">D331+D335+D342</f>
        <v>263.61</v>
      </c>
      <c r="E343" s="81">
        <f t="shared" si="61"/>
        <v>3797.84</v>
      </c>
      <c r="F343" s="81">
        <f t="shared" si="61"/>
        <v>98.82000000000001</v>
      </c>
      <c r="G343" s="81">
        <f t="shared" si="61"/>
        <v>890.69</v>
      </c>
      <c r="H343" s="81">
        <f t="shared" si="61"/>
        <v>2256.45</v>
      </c>
      <c r="I343" s="81">
        <f t="shared" si="61"/>
        <v>6054.29</v>
      </c>
      <c r="J343" s="81">
        <f t="shared" si="61"/>
        <v>7863.610000000001</v>
      </c>
      <c r="K343" s="92">
        <f t="shared" si="60"/>
        <v>-23.008770780850025</v>
      </c>
      <c r="L343" s="81">
        <f aca="true" t="shared" si="62" ref="L343:Q343">L331+L335+L342</f>
        <v>1408</v>
      </c>
      <c r="M343" s="81">
        <f t="shared" si="62"/>
        <v>28191.79</v>
      </c>
      <c r="N343" s="81">
        <f t="shared" si="62"/>
        <v>1162</v>
      </c>
      <c r="O343" s="81">
        <f t="shared" si="62"/>
        <v>79.75</v>
      </c>
      <c r="P343" s="81">
        <f t="shared" si="62"/>
        <v>367.94</v>
      </c>
      <c r="Q343" s="81">
        <f t="shared" si="62"/>
        <v>413.82</v>
      </c>
      <c r="R343" s="92">
        <f>(P343-Q343)/Q343*100</f>
        <v>-11.086946015175679</v>
      </c>
      <c r="S343" s="97">
        <f>I343/I607*100</f>
        <v>3.0851869829521363</v>
      </c>
    </row>
    <row r="344" spans="1:19" ht="14.25" thickTop="1">
      <c r="A344" s="25"/>
      <c r="B344" s="282" t="s">
        <v>51</v>
      </c>
      <c r="C344" s="54" t="s">
        <v>52</v>
      </c>
      <c r="D344" s="219">
        <v>1.0892030000000001</v>
      </c>
      <c r="E344" s="219">
        <v>1.115551</v>
      </c>
      <c r="F344" s="219">
        <v>0</v>
      </c>
      <c r="G344" s="219">
        <v>0</v>
      </c>
      <c r="H344" s="219">
        <v>61.645191000000004</v>
      </c>
      <c r="I344" s="24">
        <f aca="true" t="shared" si="63" ref="I344:I360">E344+H344</f>
        <v>62.76074200000001</v>
      </c>
      <c r="J344" s="39">
        <v>61.672953</v>
      </c>
      <c r="K344" s="72">
        <f t="shared" si="60"/>
        <v>1.7638023591962717</v>
      </c>
      <c r="L344" s="217">
        <v>0</v>
      </c>
      <c r="M344" s="217">
        <v>0</v>
      </c>
      <c r="N344" s="217"/>
      <c r="O344" s="217">
        <v>1.065</v>
      </c>
      <c r="P344" s="217">
        <v>7.66</v>
      </c>
      <c r="Q344" s="217">
        <v>7.775</v>
      </c>
      <c r="R344" s="67">
        <f>(P344-Q344)/Q344*100</f>
        <v>-1.4790996784565942</v>
      </c>
      <c r="S344" s="47">
        <f>I344/I589*100</f>
        <v>0.05820512808019379</v>
      </c>
    </row>
    <row r="345" spans="1:19" ht="13.5">
      <c r="A345" s="279" t="s">
        <v>84</v>
      </c>
      <c r="B345" s="282"/>
      <c r="C345" s="55" t="s">
        <v>53</v>
      </c>
      <c r="D345" s="219">
        <v>1.0892030000000001</v>
      </c>
      <c r="E345" s="219">
        <v>1.115551</v>
      </c>
      <c r="F345" s="219">
        <v>0</v>
      </c>
      <c r="G345" s="219">
        <v>0</v>
      </c>
      <c r="H345" s="219">
        <v>61.645191000000004</v>
      </c>
      <c r="I345" s="24">
        <f t="shared" si="63"/>
        <v>62.76074200000001</v>
      </c>
      <c r="J345" s="39">
        <v>61.672953</v>
      </c>
      <c r="K345" s="38">
        <f t="shared" si="60"/>
        <v>1.7638023591962717</v>
      </c>
      <c r="L345" s="217"/>
      <c r="M345" s="217"/>
      <c r="N345" s="217"/>
      <c r="O345" s="217">
        <v>1.065</v>
      </c>
      <c r="P345" s="217">
        <v>7.66</v>
      </c>
      <c r="Q345" s="217">
        <v>7.775</v>
      </c>
      <c r="R345" s="35">
        <f>(P345-Q345)/Q345*100</f>
        <v>-1.4790996784565942</v>
      </c>
      <c r="S345" s="47">
        <f>I345/I590*100</f>
        <v>0.16151579815164221</v>
      </c>
    </row>
    <row r="346" spans="1:19" ht="13.5">
      <c r="A346" s="279"/>
      <c r="B346" s="282"/>
      <c r="C346" s="55" t="s">
        <v>54</v>
      </c>
      <c r="D346" s="219">
        <v>0</v>
      </c>
      <c r="E346" s="219">
        <v>0</v>
      </c>
      <c r="F346" s="219">
        <v>0</v>
      </c>
      <c r="G346" s="219">
        <v>0</v>
      </c>
      <c r="H346" s="219">
        <v>0</v>
      </c>
      <c r="I346" s="24">
        <f t="shared" si="63"/>
        <v>0</v>
      </c>
      <c r="J346" s="39">
        <v>0</v>
      </c>
      <c r="K346" s="38"/>
      <c r="L346" s="217"/>
      <c r="M346" s="217"/>
      <c r="N346" s="217"/>
      <c r="O346" s="217">
        <v>0</v>
      </c>
      <c r="P346" s="217">
        <v>0</v>
      </c>
      <c r="Q346" s="217">
        <v>0</v>
      </c>
      <c r="R346" s="35"/>
      <c r="S346" s="47"/>
    </row>
    <row r="347" spans="1:19" ht="13.5">
      <c r="A347" s="279"/>
      <c r="B347" s="26"/>
      <c r="C347" s="6" t="s">
        <v>55</v>
      </c>
      <c r="D347" s="219">
        <v>0</v>
      </c>
      <c r="E347" s="219">
        <v>0</v>
      </c>
      <c r="F347" s="219">
        <v>0</v>
      </c>
      <c r="G347" s="219">
        <v>0</v>
      </c>
      <c r="H347" s="219">
        <v>0</v>
      </c>
      <c r="I347" s="24">
        <f t="shared" si="63"/>
        <v>0</v>
      </c>
      <c r="J347" s="40">
        <v>0</v>
      </c>
      <c r="K347" s="38"/>
      <c r="L347" s="217"/>
      <c r="M347" s="217"/>
      <c r="N347" s="217"/>
      <c r="O347" s="217">
        <v>0</v>
      </c>
      <c r="P347" s="217">
        <v>0</v>
      </c>
      <c r="Q347" s="217">
        <v>0</v>
      </c>
      <c r="R347" s="35"/>
      <c r="S347" s="47"/>
    </row>
    <row r="348" spans="1:19" ht="13.5">
      <c r="A348" s="279"/>
      <c r="B348" s="282" t="s">
        <v>56</v>
      </c>
      <c r="C348" s="55" t="s">
        <v>57</v>
      </c>
      <c r="D348" s="219">
        <v>0</v>
      </c>
      <c r="E348" s="219">
        <v>0</v>
      </c>
      <c r="F348" s="219">
        <v>0</v>
      </c>
      <c r="G348" s="219">
        <v>0</v>
      </c>
      <c r="H348" s="219">
        <v>0.651131</v>
      </c>
      <c r="I348" s="24">
        <f t="shared" si="63"/>
        <v>0.651131</v>
      </c>
      <c r="J348" s="40">
        <v>0.729433</v>
      </c>
      <c r="K348" s="38">
        <f aca="true" t="shared" si="64" ref="K348:K356">(I348-J348)/J348*100</f>
        <v>-10.734639096394046</v>
      </c>
      <c r="L348" s="217"/>
      <c r="M348" s="217"/>
      <c r="N348" s="217"/>
      <c r="O348" s="217">
        <v>0</v>
      </c>
      <c r="P348" s="217">
        <v>0</v>
      </c>
      <c r="Q348" s="217">
        <v>0</v>
      </c>
      <c r="R348" s="35"/>
      <c r="S348" s="47">
        <f aca="true" t="shared" si="65" ref="S348:S356">I348/I593*100</f>
        <v>0.1280592553000619</v>
      </c>
    </row>
    <row r="349" spans="1:19" ht="13.5">
      <c r="A349" s="279" t="s">
        <v>90</v>
      </c>
      <c r="B349" s="282"/>
      <c r="C349" s="55" t="s">
        <v>58</v>
      </c>
      <c r="D349" s="219">
        <v>0</v>
      </c>
      <c r="E349" s="219">
        <v>0</v>
      </c>
      <c r="F349" s="219">
        <v>0</v>
      </c>
      <c r="G349" s="219">
        <v>0</v>
      </c>
      <c r="H349" s="219">
        <v>14.642002</v>
      </c>
      <c r="I349" s="24">
        <f t="shared" si="63"/>
        <v>14.642002</v>
      </c>
      <c r="J349" s="40">
        <v>15.136826999999998</v>
      </c>
      <c r="K349" s="38">
        <f t="shared" si="64"/>
        <v>-3.2690140410536426</v>
      </c>
      <c r="L349" s="217"/>
      <c r="M349" s="217"/>
      <c r="N349" s="217"/>
      <c r="O349" s="217">
        <v>0</v>
      </c>
      <c r="P349" s="217">
        <v>20.090396</v>
      </c>
      <c r="Q349" s="217">
        <v>0</v>
      </c>
      <c r="R349" s="35" t="e">
        <f>(P349-Q349)/Q349*100</f>
        <v>#DIV/0!</v>
      </c>
      <c r="S349" s="47">
        <f t="shared" si="65"/>
        <v>0.07218071899586323</v>
      </c>
    </row>
    <row r="350" spans="1:19" ht="13.5">
      <c r="A350" s="279"/>
      <c r="B350" s="271"/>
      <c r="C350" s="56" t="s">
        <v>59</v>
      </c>
      <c r="D350" s="219">
        <v>1.0892030000000001</v>
      </c>
      <c r="E350" s="219">
        <v>1.115551</v>
      </c>
      <c r="F350" s="219">
        <v>0</v>
      </c>
      <c r="G350" s="219">
        <v>0</v>
      </c>
      <c r="H350" s="219">
        <v>76.93832400000001</v>
      </c>
      <c r="I350" s="24">
        <f t="shared" si="63"/>
        <v>78.053875</v>
      </c>
      <c r="J350" s="15">
        <v>77.539213</v>
      </c>
      <c r="K350" s="38">
        <f t="shared" si="64"/>
        <v>0.6637441625826165</v>
      </c>
      <c r="L350" s="214">
        <v>0</v>
      </c>
      <c r="M350" s="217">
        <v>0</v>
      </c>
      <c r="N350" s="214">
        <v>0</v>
      </c>
      <c r="O350" s="214">
        <v>1.065</v>
      </c>
      <c r="P350" s="214">
        <v>27.750396</v>
      </c>
      <c r="Q350" s="214">
        <v>7.775</v>
      </c>
      <c r="R350" s="35">
        <f aca="true" t="shared" si="66" ref="R350:R356">(P350-Q350)/Q350*100</f>
        <v>256.91827652733116</v>
      </c>
      <c r="S350" s="47">
        <f t="shared" si="65"/>
        <v>0.06068541736414921</v>
      </c>
    </row>
    <row r="351" spans="1:19" ht="13.5">
      <c r="A351" s="279"/>
      <c r="B351" s="270" t="s">
        <v>60</v>
      </c>
      <c r="C351" s="56" t="s">
        <v>52</v>
      </c>
      <c r="D351" s="218">
        <v>0.242325</v>
      </c>
      <c r="E351" s="218">
        <v>0.242325</v>
      </c>
      <c r="F351" s="218">
        <v>0</v>
      </c>
      <c r="G351" s="218">
        <v>0</v>
      </c>
      <c r="H351" s="218">
        <v>105.513305</v>
      </c>
      <c r="I351" s="24">
        <f t="shared" si="63"/>
        <v>105.75563</v>
      </c>
      <c r="J351" s="21">
        <v>105.890073</v>
      </c>
      <c r="K351" s="38">
        <f t="shared" si="64"/>
        <v>-0.12696468723749443</v>
      </c>
      <c r="L351" s="216">
        <v>0</v>
      </c>
      <c r="M351" s="215">
        <v>0</v>
      </c>
      <c r="N351" s="216"/>
      <c r="O351" s="216">
        <v>0</v>
      </c>
      <c r="P351" s="216">
        <v>3.175</v>
      </c>
      <c r="Q351" s="216">
        <v>3.175</v>
      </c>
      <c r="R351" s="35">
        <f t="shared" si="66"/>
        <v>0</v>
      </c>
      <c r="S351" s="47">
        <f t="shared" si="65"/>
        <v>16.010563884401297</v>
      </c>
    </row>
    <row r="352" spans="1:19" ht="13.5">
      <c r="A352" s="279"/>
      <c r="B352" s="282"/>
      <c r="C352" s="56" t="s">
        <v>57</v>
      </c>
      <c r="D352" s="218">
        <v>0.664499</v>
      </c>
      <c r="E352" s="218">
        <v>1.612424</v>
      </c>
      <c r="F352" s="218">
        <v>0</v>
      </c>
      <c r="G352" s="218">
        <v>0</v>
      </c>
      <c r="H352" s="218">
        <v>0.742924</v>
      </c>
      <c r="I352" s="24">
        <f t="shared" si="63"/>
        <v>2.355348</v>
      </c>
      <c r="J352" s="21">
        <v>23.944514</v>
      </c>
      <c r="K352" s="38">
        <f t="shared" si="64"/>
        <v>-90.16330838871902</v>
      </c>
      <c r="L352" s="216">
        <v>16</v>
      </c>
      <c r="M352" s="215">
        <v>1786</v>
      </c>
      <c r="N352" s="216"/>
      <c r="O352" s="216">
        <v>0.151882</v>
      </c>
      <c r="P352" s="216">
        <v>0.151882</v>
      </c>
      <c r="Q352" s="216">
        <v>25.998295000000002</v>
      </c>
      <c r="R352" s="35">
        <f t="shared" si="66"/>
        <v>-99.41580015150994</v>
      </c>
      <c r="S352" s="47">
        <f t="shared" si="65"/>
        <v>0.2368310014116431</v>
      </c>
    </row>
    <row r="353" spans="1:19" ht="13.5">
      <c r="A353" s="279" t="s">
        <v>91</v>
      </c>
      <c r="B353" s="282" t="s">
        <v>56</v>
      </c>
      <c r="C353" s="56" t="s">
        <v>58</v>
      </c>
      <c r="D353" s="218">
        <v>0.412934</v>
      </c>
      <c r="E353" s="218">
        <v>6.486403</v>
      </c>
      <c r="F353" s="218">
        <v>0.2554</v>
      </c>
      <c r="G353" s="218">
        <v>6.257536</v>
      </c>
      <c r="H353" s="218">
        <v>33.138576</v>
      </c>
      <c r="I353" s="24">
        <f t="shared" si="63"/>
        <v>39.624979</v>
      </c>
      <c r="J353" s="21">
        <v>38.85456</v>
      </c>
      <c r="K353" s="38">
        <f t="shared" si="64"/>
        <v>1.982827755609648</v>
      </c>
      <c r="L353" s="216">
        <v>11</v>
      </c>
      <c r="M353" s="215">
        <v>1101.14</v>
      </c>
      <c r="N353" s="216"/>
      <c r="O353" s="216">
        <v>0</v>
      </c>
      <c r="P353" s="216">
        <v>0</v>
      </c>
      <c r="Q353" s="216">
        <v>74.08434</v>
      </c>
      <c r="R353" s="35">
        <f t="shared" si="66"/>
        <v>-100</v>
      </c>
      <c r="S353" s="47">
        <f t="shared" si="65"/>
        <v>0.38507975389163124</v>
      </c>
    </row>
    <row r="354" spans="1:19" ht="13.5">
      <c r="A354" s="279"/>
      <c r="B354" s="282"/>
      <c r="C354" s="56" t="s">
        <v>59</v>
      </c>
      <c r="D354" s="218">
        <v>1.319758</v>
      </c>
      <c r="E354" s="218">
        <v>8.341152000000001</v>
      </c>
      <c r="F354" s="218">
        <v>0.2554</v>
      </c>
      <c r="G354" s="218">
        <v>6.257536</v>
      </c>
      <c r="H354" s="218">
        <v>139.39480500000002</v>
      </c>
      <c r="I354" s="24">
        <f t="shared" si="63"/>
        <v>147.735957</v>
      </c>
      <c r="J354" s="15">
        <v>168.689147</v>
      </c>
      <c r="K354" s="38">
        <f t="shared" si="64"/>
        <v>-12.421184393089604</v>
      </c>
      <c r="L354" s="216">
        <v>27</v>
      </c>
      <c r="M354" s="215">
        <v>2887.1400000000003</v>
      </c>
      <c r="N354" s="216">
        <v>0</v>
      </c>
      <c r="O354" s="216">
        <v>0.151882</v>
      </c>
      <c r="P354" s="216">
        <v>3.326882</v>
      </c>
      <c r="Q354" s="216">
        <v>103.257635</v>
      </c>
      <c r="R354" s="35">
        <f t="shared" si="66"/>
        <v>-96.77807650736916</v>
      </c>
      <c r="S354" s="47">
        <f t="shared" si="65"/>
        <v>1.2367877556831313</v>
      </c>
    </row>
    <row r="355" spans="1:19" ht="13.5">
      <c r="A355" s="279"/>
      <c r="B355" s="270" t="s">
        <v>62</v>
      </c>
      <c r="C355" s="56" t="s">
        <v>52</v>
      </c>
      <c r="D355" s="219">
        <v>31.269117</v>
      </c>
      <c r="E355" s="219">
        <v>159.41131800000002</v>
      </c>
      <c r="F355" s="219">
        <v>29</v>
      </c>
      <c r="G355" s="219">
        <v>157.1365</v>
      </c>
      <c r="H355" s="219">
        <v>683.668394</v>
      </c>
      <c r="I355" s="24">
        <f t="shared" si="63"/>
        <v>843.0797120000001</v>
      </c>
      <c r="J355" s="40">
        <v>1081.511941</v>
      </c>
      <c r="K355" s="38">
        <f t="shared" si="64"/>
        <v>-22.046194772434777</v>
      </c>
      <c r="L355" s="214">
        <v>1</v>
      </c>
      <c r="M355" s="217">
        <v>3.2</v>
      </c>
      <c r="N355" s="214"/>
      <c r="O355" s="214">
        <v>20.29605</v>
      </c>
      <c r="P355" s="214">
        <v>88.4445</v>
      </c>
      <c r="Q355" s="214">
        <v>89.2243</v>
      </c>
      <c r="R355" s="30">
        <f t="shared" si="66"/>
        <v>-0.8739771564472846</v>
      </c>
      <c r="S355" s="47">
        <f t="shared" si="65"/>
        <v>1.522430214008965</v>
      </c>
    </row>
    <row r="356" spans="1:19" ht="13.5">
      <c r="A356" s="279"/>
      <c r="B356" s="282"/>
      <c r="C356" s="56" t="s">
        <v>53</v>
      </c>
      <c r="D356" s="219">
        <v>2.2691169999999996</v>
      </c>
      <c r="E356" s="219">
        <v>2.2748180000000002</v>
      </c>
      <c r="F356" s="219">
        <v>0</v>
      </c>
      <c r="G356" s="219">
        <v>0</v>
      </c>
      <c r="H356" s="219">
        <v>133.82439399999998</v>
      </c>
      <c r="I356" s="24">
        <f t="shared" si="63"/>
        <v>136.099212</v>
      </c>
      <c r="J356" s="40">
        <v>484.567941</v>
      </c>
      <c r="K356" s="38">
        <f t="shared" si="64"/>
        <v>-71.91328594311608</v>
      </c>
      <c r="L356" s="214"/>
      <c r="M356" s="217"/>
      <c r="N356" s="214"/>
      <c r="O356" s="214">
        <v>12.48</v>
      </c>
      <c r="P356" s="214">
        <v>34.91</v>
      </c>
      <c r="Q356" s="214">
        <v>35.01</v>
      </c>
      <c r="R356" s="30">
        <f t="shared" si="66"/>
        <v>-0.28563267637818174</v>
      </c>
      <c r="S356" s="47">
        <f t="shared" si="65"/>
        <v>0.5805324166712814</v>
      </c>
    </row>
    <row r="357" spans="1:19" ht="13.5">
      <c r="A357" s="289" t="s">
        <v>92</v>
      </c>
      <c r="B357" s="282"/>
      <c r="C357" s="55" t="s">
        <v>54</v>
      </c>
      <c r="D357" s="219">
        <v>0</v>
      </c>
      <c r="E357" s="219">
        <v>0</v>
      </c>
      <c r="F357" s="219">
        <v>0</v>
      </c>
      <c r="G357" s="219">
        <v>0</v>
      </c>
      <c r="H357" s="219">
        <v>0</v>
      </c>
      <c r="I357" s="24">
        <f t="shared" si="63"/>
        <v>0</v>
      </c>
      <c r="J357" s="40">
        <v>0</v>
      </c>
      <c r="K357" s="38"/>
      <c r="L357" s="214"/>
      <c r="M357" s="217"/>
      <c r="N357" s="214"/>
      <c r="O357" s="214">
        <v>0</v>
      </c>
      <c r="P357" s="214">
        <v>0</v>
      </c>
      <c r="Q357" s="214">
        <v>0</v>
      </c>
      <c r="R357" s="30"/>
      <c r="S357" s="47"/>
    </row>
    <row r="358" spans="1:19" ht="13.5">
      <c r="A358" s="289"/>
      <c r="B358" s="26"/>
      <c r="C358" s="55" t="s">
        <v>55</v>
      </c>
      <c r="D358" s="219">
        <v>0</v>
      </c>
      <c r="E358" s="219">
        <v>0</v>
      </c>
      <c r="F358" s="219">
        <v>0</v>
      </c>
      <c r="G358" s="219">
        <v>0</v>
      </c>
      <c r="H358" s="219">
        <v>0</v>
      </c>
      <c r="I358" s="24">
        <f t="shared" si="63"/>
        <v>0</v>
      </c>
      <c r="J358" s="40">
        <v>0</v>
      </c>
      <c r="K358" s="38"/>
      <c r="L358" s="214">
        <v>1</v>
      </c>
      <c r="M358" s="217">
        <v>0</v>
      </c>
      <c r="N358" s="214"/>
      <c r="O358" s="214">
        <v>0</v>
      </c>
      <c r="P358" s="214">
        <v>0</v>
      </c>
      <c r="Q358" s="214">
        <v>0</v>
      </c>
      <c r="R358" s="30"/>
      <c r="S358" s="47"/>
    </row>
    <row r="359" spans="1:19" ht="13.5">
      <c r="A359" s="289"/>
      <c r="B359" s="282" t="s">
        <v>63</v>
      </c>
      <c r="C359" s="56" t="s">
        <v>57</v>
      </c>
      <c r="D359" s="219">
        <v>0</v>
      </c>
      <c r="E359" s="219">
        <v>0</v>
      </c>
      <c r="F359" s="219">
        <v>0</v>
      </c>
      <c r="G359" s="219">
        <v>0</v>
      </c>
      <c r="H359" s="219">
        <v>1.110188</v>
      </c>
      <c r="I359" s="24">
        <f t="shared" si="63"/>
        <v>1.110188</v>
      </c>
      <c r="J359" s="40">
        <v>1.633574</v>
      </c>
      <c r="K359" s="38">
        <f>(I359-J359)/J359*100</f>
        <v>-32.03931992061578</v>
      </c>
      <c r="L359" s="214">
        <v>4</v>
      </c>
      <c r="M359" s="217">
        <v>200</v>
      </c>
      <c r="N359" s="214"/>
      <c r="O359" s="214">
        <v>0</v>
      </c>
      <c r="P359" s="214">
        <v>0</v>
      </c>
      <c r="Q359" s="214">
        <v>0</v>
      </c>
      <c r="R359" s="30"/>
      <c r="S359" s="47">
        <f>I359/I604*100</f>
        <v>35.58992981956716</v>
      </c>
    </row>
    <row r="360" spans="1:19" ht="13.5">
      <c r="A360" s="289"/>
      <c r="B360" s="282"/>
      <c r="C360" s="56" t="s">
        <v>58</v>
      </c>
      <c r="D360" s="219">
        <v>0.6506</v>
      </c>
      <c r="E360" s="219">
        <v>10.25802</v>
      </c>
      <c r="F360" s="219">
        <v>0.6506</v>
      </c>
      <c r="G360" s="219">
        <v>10.25802</v>
      </c>
      <c r="H360" s="219">
        <v>36.181426</v>
      </c>
      <c r="I360" s="24">
        <f t="shared" si="63"/>
        <v>46.439446000000004</v>
      </c>
      <c r="J360" s="40">
        <v>38.945857000000004</v>
      </c>
      <c r="K360" s="38">
        <f>(I360-J360)/J360*100</f>
        <v>19.24104276354735</v>
      </c>
      <c r="L360" s="214">
        <v>5</v>
      </c>
      <c r="M360" s="217">
        <v>32</v>
      </c>
      <c r="N360" s="214"/>
      <c r="O360" s="214">
        <v>0.03</v>
      </c>
      <c r="P360" s="214">
        <v>10.065572</v>
      </c>
      <c r="Q360" s="214">
        <v>10.201925</v>
      </c>
      <c r="R360" s="30">
        <f>(P360-Q360)/Q360*100</f>
        <v>-1.3365418781259393</v>
      </c>
      <c r="S360" s="47">
        <f>I360/I605*100</f>
        <v>15.955939394771079</v>
      </c>
    </row>
    <row r="361" spans="1:19" ht="13.5">
      <c r="A361" s="298"/>
      <c r="B361" s="271"/>
      <c r="C361" s="56" t="s">
        <v>59</v>
      </c>
      <c r="D361" s="219">
        <v>31.919717000000002</v>
      </c>
      <c r="E361" s="219">
        <v>169.669338</v>
      </c>
      <c r="F361" s="219">
        <v>29.6506</v>
      </c>
      <c r="G361" s="219">
        <v>167.39452</v>
      </c>
      <c r="H361" s="219">
        <v>720.960008</v>
      </c>
      <c r="I361" s="15">
        <f>E361+H361</f>
        <v>890.629346</v>
      </c>
      <c r="J361" s="15">
        <v>1122.0913719999999</v>
      </c>
      <c r="K361" s="38">
        <f>(I361-J361)/J361*100</f>
        <v>-20.627734226977</v>
      </c>
      <c r="L361" s="214">
        <v>11</v>
      </c>
      <c r="M361" s="217">
        <v>235.2</v>
      </c>
      <c r="N361" s="217">
        <v>0</v>
      </c>
      <c r="O361" s="214">
        <v>20.326050000000002</v>
      </c>
      <c r="P361" s="214">
        <v>98.51007200000001</v>
      </c>
      <c r="Q361" s="214">
        <v>99.426225</v>
      </c>
      <c r="R361" s="30">
        <f>(P361-Q361)/Q361*100</f>
        <v>-0.9214399923159047</v>
      </c>
      <c r="S361" s="47">
        <f>I361/I606*100</f>
        <v>1.5997865055418063</v>
      </c>
    </row>
    <row r="362" spans="1:19" ht="14.25" thickBot="1">
      <c r="A362" s="98"/>
      <c r="B362" s="285" t="s">
        <v>64</v>
      </c>
      <c r="C362" s="299"/>
      <c r="D362" s="99">
        <f aca="true" t="shared" si="67" ref="D362:J362">D350+D354+D361</f>
        <v>34.328678000000004</v>
      </c>
      <c r="E362" s="99">
        <f t="shared" si="67"/>
        <v>179.12604100000001</v>
      </c>
      <c r="F362" s="99">
        <f t="shared" si="67"/>
        <v>29.906000000000002</v>
      </c>
      <c r="G362" s="99">
        <f t="shared" si="67"/>
        <v>173.652056</v>
      </c>
      <c r="H362" s="99">
        <f t="shared" si="67"/>
        <v>937.2931370000001</v>
      </c>
      <c r="I362" s="99">
        <f t="shared" si="67"/>
        <v>1116.419178</v>
      </c>
      <c r="J362" s="99">
        <f t="shared" si="67"/>
        <v>1368.319732</v>
      </c>
      <c r="K362" s="108">
        <f>(I362-J362)/J362*100</f>
        <v>-18.409480482446178</v>
      </c>
      <c r="L362" s="99">
        <f aca="true" t="shared" si="68" ref="L362:Q362">L350+L354+L361</f>
        <v>38</v>
      </c>
      <c r="M362" s="99">
        <f t="shared" si="68"/>
        <v>3122.34</v>
      </c>
      <c r="N362" s="99">
        <f t="shared" si="68"/>
        <v>0</v>
      </c>
      <c r="O362" s="99">
        <f t="shared" si="68"/>
        <v>21.542932</v>
      </c>
      <c r="P362" s="99">
        <f t="shared" si="68"/>
        <v>129.58735000000001</v>
      </c>
      <c r="Q362" s="99">
        <f t="shared" si="68"/>
        <v>210.45886000000002</v>
      </c>
      <c r="R362" s="108">
        <f>(P362-Q362)/Q362*100</f>
        <v>-38.42627960638008</v>
      </c>
      <c r="S362" s="109">
        <f>I362/I607*100</f>
        <v>0.5689126083295853</v>
      </c>
    </row>
    <row r="365" spans="1:19" ht="18.75">
      <c r="A365" s="295" t="str">
        <f>A1</f>
        <v>2021年1-4月丹东市人身保险业务统计表</v>
      </c>
      <c r="B365" s="295"/>
      <c r="C365" s="295"/>
      <c r="D365" s="295"/>
      <c r="E365" s="295"/>
      <c r="F365" s="295"/>
      <c r="G365" s="295"/>
      <c r="H365" s="295"/>
      <c r="I365" s="295"/>
      <c r="J365" s="295"/>
      <c r="K365" s="295"/>
      <c r="L365" s="295"/>
      <c r="M365" s="295"/>
      <c r="N365" s="295"/>
      <c r="O365" s="295"/>
      <c r="P365" s="295"/>
      <c r="Q365" s="295"/>
      <c r="R365" s="295"/>
      <c r="S365" s="295"/>
    </row>
    <row r="366" spans="1:19" ht="14.25" thickBot="1">
      <c r="A366" s="296" t="str">
        <f>A2</f>
        <v>                                                      （2021年1-4月）                                       单位：万元</v>
      </c>
      <c r="B366" s="296"/>
      <c r="C366" s="296"/>
      <c r="D366" s="296"/>
      <c r="E366" s="296"/>
      <c r="F366" s="296"/>
      <c r="G366" s="296"/>
      <c r="H366" s="296"/>
      <c r="I366" s="296"/>
      <c r="J366" s="296"/>
      <c r="K366" s="296"/>
      <c r="L366" s="296"/>
      <c r="M366" s="296"/>
      <c r="N366" s="296"/>
      <c r="O366" s="296"/>
      <c r="P366" s="296"/>
      <c r="Q366" s="296"/>
      <c r="R366" s="296"/>
      <c r="S366" s="296"/>
    </row>
    <row r="367" spans="1:19" ht="13.5">
      <c r="A367" s="290" t="s">
        <v>27</v>
      </c>
      <c r="B367" s="4"/>
      <c r="C367" s="5" t="s">
        <v>28</v>
      </c>
      <c r="D367" s="260" t="s">
        <v>29</v>
      </c>
      <c r="E367" s="261"/>
      <c r="F367" s="261"/>
      <c r="G367" s="261"/>
      <c r="H367" s="261"/>
      <c r="I367" s="261"/>
      <c r="J367" s="261"/>
      <c r="K367" s="263"/>
      <c r="L367" s="260" t="s">
        <v>30</v>
      </c>
      <c r="M367" s="263"/>
      <c r="N367" s="260" t="s">
        <v>71</v>
      </c>
      <c r="O367" s="261"/>
      <c r="P367" s="261"/>
      <c r="Q367" s="261"/>
      <c r="R367" s="261"/>
      <c r="S367" s="41" t="s">
        <v>32</v>
      </c>
    </row>
    <row r="368" spans="1:19" ht="13.5">
      <c r="A368" s="289"/>
      <c r="B368" s="283" t="s">
        <v>33</v>
      </c>
      <c r="C368" s="284"/>
      <c r="D368" s="258" t="s">
        <v>34</v>
      </c>
      <c r="E368" s="258"/>
      <c r="F368" s="258" t="s">
        <v>35</v>
      </c>
      <c r="G368" s="258"/>
      <c r="H368" s="270" t="s">
        <v>36</v>
      </c>
      <c r="I368" s="8" t="s">
        <v>37</v>
      </c>
      <c r="J368" s="8" t="s">
        <v>38</v>
      </c>
      <c r="K368" s="28" t="s">
        <v>39</v>
      </c>
      <c r="L368" s="262" t="s">
        <v>40</v>
      </c>
      <c r="M368" s="258" t="s">
        <v>117</v>
      </c>
      <c r="N368" s="258" t="s">
        <v>40</v>
      </c>
      <c r="O368" s="258" t="s">
        <v>41</v>
      </c>
      <c r="P368" s="258"/>
      <c r="Q368" s="258"/>
      <c r="R368" s="42" t="s">
        <v>39</v>
      </c>
      <c r="S368" s="43" t="s">
        <v>42</v>
      </c>
    </row>
    <row r="369" spans="1:19" ht="13.5">
      <c r="A369" s="289"/>
      <c r="B369" s="9" t="s">
        <v>43</v>
      </c>
      <c r="C369" s="10" t="s">
        <v>44</v>
      </c>
      <c r="D369" s="10" t="s">
        <v>45</v>
      </c>
      <c r="E369" s="11" t="s">
        <v>46</v>
      </c>
      <c r="F369" s="11" t="s">
        <v>45</v>
      </c>
      <c r="G369" s="11" t="s">
        <v>46</v>
      </c>
      <c r="H369" s="271"/>
      <c r="I369" s="11" t="s">
        <v>46</v>
      </c>
      <c r="J369" s="11" t="s">
        <v>46</v>
      </c>
      <c r="K369" s="29" t="s">
        <v>47</v>
      </c>
      <c r="L369" s="262"/>
      <c r="M369" s="258"/>
      <c r="N369" s="258"/>
      <c r="O369" s="7" t="s">
        <v>45</v>
      </c>
      <c r="P369" s="7" t="s">
        <v>48</v>
      </c>
      <c r="Q369" s="7" t="s">
        <v>49</v>
      </c>
      <c r="R369" s="29" t="s">
        <v>47</v>
      </c>
      <c r="S369" s="44" t="s">
        <v>47</v>
      </c>
    </row>
    <row r="370" spans="1:19" ht="13.5">
      <c r="A370" s="246"/>
      <c r="B370" s="274" t="s">
        <v>51</v>
      </c>
      <c r="C370" s="55" t="s">
        <v>52</v>
      </c>
      <c r="D370" s="82">
        <v>8.35</v>
      </c>
      <c r="E370" s="82">
        <v>472.42</v>
      </c>
      <c r="F370" s="82">
        <v>16.38</v>
      </c>
      <c r="G370" s="82">
        <v>413.78</v>
      </c>
      <c r="H370" s="82">
        <v>2296.11</v>
      </c>
      <c r="I370" s="91">
        <f aca="true" t="shared" si="69" ref="I370:I386">E370+H370</f>
        <v>2768.53</v>
      </c>
      <c r="J370" s="115">
        <v>2659.41</v>
      </c>
      <c r="K370" s="90">
        <f>(I370-J370)/J370*100</f>
        <v>4.103165739769361</v>
      </c>
      <c r="L370" s="82">
        <v>348</v>
      </c>
      <c r="M370" s="82">
        <v>19335.01</v>
      </c>
      <c r="N370" s="82">
        <v>62</v>
      </c>
      <c r="O370" s="82">
        <v>103</v>
      </c>
      <c r="P370" s="82">
        <v>635</v>
      </c>
      <c r="Q370" s="82">
        <v>455</v>
      </c>
      <c r="R370" s="90">
        <f>(P370-Q370)/Q370*100</f>
        <v>39.56043956043956</v>
      </c>
      <c r="S370" s="96">
        <f>I370/I589*100</f>
        <v>2.5675707155256213</v>
      </c>
    </row>
    <row r="371" spans="1:19" ht="13.5">
      <c r="A371" s="289" t="s">
        <v>93</v>
      </c>
      <c r="B371" s="273"/>
      <c r="C371" s="55" t="s">
        <v>53</v>
      </c>
      <c r="D371" s="82">
        <v>2.66</v>
      </c>
      <c r="E371" s="82">
        <v>87.82</v>
      </c>
      <c r="F371" s="82">
        <v>10.69</v>
      </c>
      <c r="G371" s="82">
        <v>50.77</v>
      </c>
      <c r="H371" s="82">
        <v>1783.0900000000001</v>
      </c>
      <c r="I371" s="91">
        <f t="shared" si="69"/>
        <v>1870.91</v>
      </c>
      <c r="J371" s="82">
        <v>2048.58</v>
      </c>
      <c r="K371" s="90">
        <f>(I371-J371)/J371*100</f>
        <v>-8.67283679426724</v>
      </c>
      <c r="L371" s="82">
        <v>47</v>
      </c>
      <c r="M371" s="82">
        <v>2076.24</v>
      </c>
      <c r="N371" s="82">
        <v>62</v>
      </c>
      <c r="O371" s="82">
        <v>103</v>
      </c>
      <c r="P371" s="82">
        <v>635</v>
      </c>
      <c r="Q371" s="82">
        <v>455</v>
      </c>
      <c r="R371" s="90">
        <f>(P371-Q371)/Q371*100</f>
        <v>39.56043956043956</v>
      </c>
      <c r="S371" s="96">
        <f>I371/I590*100</f>
        <v>4.814817548203762</v>
      </c>
    </row>
    <row r="372" spans="1:19" ht="13.5">
      <c r="A372" s="289"/>
      <c r="B372" s="273"/>
      <c r="C372" s="55" t="s">
        <v>54</v>
      </c>
      <c r="D372" s="82">
        <v>0</v>
      </c>
      <c r="E372" s="82">
        <v>0</v>
      </c>
      <c r="F372" s="82">
        <v>0</v>
      </c>
      <c r="G372" s="82">
        <v>0</v>
      </c>
      <c r="H372" s="82">
        <v>0</v>
      </c>
      <c r="I372" s="91">
        <f t="shared" si="69"/>
        <v>0</v>
      </c>
      <c r="J372" s="115">
        <v>0</v>
      </c>
      <c r="K372" s="90"/>
      <c r="L372" s="82"/>
      <c r="M372" s="82"/>
      <c r="N372" s="82"/>
      <c r="O372" s="82"/>
      <c r="P372" s="82"/>
      <c r="Q372" s="82"/>
      <c r="R372" s="90"/>
      <c r="S372" s="96"/>
    </row>
    <row r="373" spans="1:19" ht="13.5">
      <c r="A373" s="289"/>
      <c r="B373" s="13"/>
      <c r="C373" s="6" t="s">
        <v>55</v>
      </c>
      <c r="D373" s="82">
        <v>0</v>
      </c>
      <c r="E373" s="82">
        <v>0</v>
      </c>
      <c r="F373" s="82">
        <v>0</v>
      </c>
      <c r="G373" s="82">
        <v>0</v>
      </c>
      <c r="H373" s="82">
        <v>0</v>
      </c>
      <c r="I373" s="91">
        <f t="shared" si="69"/>
        <v>0</v>
      </c>
      <c r="J373" s="115">
        <v>0</v>
      </c>
      <c r="K373" s="90"/>
      <c r="L373" s="82"/>
      <c r="M373" s="82"/>
      <c r="N373" s="82"/>
      <c r="O373" s="82"/>
      <c r="P373" s="82"/>
      <c r="Q373" s="82"/>
      <c r="R373" s="90"/>
      <c r="S373" s="96"/>
    </row>
    <row r="374" spans="1:19" ht="13.5">
      <c r="A374" s="289"/>
      <c r="B374" s="273" t="s">
        <v>56</v>
      </c>
      <c r="C374" s="55" t="s">
        <v>57</v>
      </c>
      <c r="D374" s="82">
        <v>0.62</v>
      </c>
      <c r="E374" s="82">
        <v>2.64</v>
      </c>
      <c r="F374" s="82">
        <v>0</v>
      </c>
      <c r="G374" s="82">
        <v>0</v>
      </c>
      <c r="H374" s="82">
        <v>0.2799999999999998</v>
      </c>
      <c r="I374" s="91">
        <f t="shared" si="69"/>
        <v>2.92</v>
      </c>
      <c r="J374" s="82">
        <v>2.84</v>
      </c>
      <c r="K374" s="90">
        <f>(I374-J374)/J374*100</f>
        <v>2.8169014084507067</v>
      </c>
      <c r="L374" s="82">
        <v>35</v>
      </c>
      <c r="M374" s="82">
        <v>2741.6</v>
      </c>
      <c r="N374" s="82">
        <v>0</v>
      </c>
      <c r="O374" s="82">
        <v>0</v>
      </c>
      <c r="P374" s="82">
        <v>0</v>
      </c>
      <c r="Q374" s="82">
        <v>0</v>
      </c>
      <c r="R374" s="90"/>
      <c r="S374" s="96">
        <f>I374/I593*100</f>
        <v>0.5742823264077134</v>
      </c>
    </row>
    <row r="375" spans="1:19" ht="13.5">
      <c r="A375" s="289"/>
      <c r="B375" s="273"/>
      <c r="C375" s="55" t="s">
        <v>58</v>
      </c>
      <c r="D375" s="82">
        <v>25.78</v>
      </c>
      <c r="E375" s="82">
        <v>178.62</v>
      </c>
      <c r="F375" s="82">
        <v>19.37</v>
      </c>
      <c r="G375" s="82">
        <v>141.91</v>
      </c>
      <c r="H375" s="82">
        <v>807.3</v>
      </c>
      <c r="I375" s="91">
        <f t="shared" si="69"/>
        <v>985.92</v>
      </c>
      <c r="J375" s="82">
        <v>926.64</v>
      </c>
      <c r="K375" s="90">
        <f>(I375-J375)/J375*100</f>
        <v>6.397306397306394</v>
      </c>
      <c r="L375" s="82">
        <v>167</v>
      </c>
      <c r="M375" s="82">
        <v>15800.78</v>
      </c>
      <c r="N375" s="82">
        <v>0</v>
      </c>
      <c r="O375" s="82">
        <v>0</v>
      </c>
      <c r="P375" s="82">
        <v>0</v>
      </c>
      <c r="Q375" s="82">
        <v>0</v>
      </c>
      <c r="R375" s="90"/>
      <c r="S375" s="96">
        <f>I375/I594*100</f>
        <v>4.860292634327019</v>
      </c>
    </row>
    <row r="376" spans="1:19" ht="13.5">
      <c r="A376" s="244"/>
      <c r="B376" s="275"/>
      <c r="C376" s="56" t="s">
        <v>59</v>
      </c>
      <c r="D376" s="91">
        <v>34.75</v>
      </c>
      <c r="E376" s="91">
        <v>653.6800000000001</v>
      </c>
      <c r="F376" s="91">
        <v>35.75</v>
      </c>
      <c r="G376" s="91">
        <v>555.6899999999999</v>
      </c>
      <c r="H376" s="91">
        <v>3103.6900000000005</v>
      </c>
      <c r="I376" s="91">
        <f t="shared" si="69"/>
        <v>3757.370000000001</v>
      </c>
      <c r="J376" s="91">
        <v>3588.89</v>
      </c>
      <c r="K376" s="90">
        <f>(I376-J376)/J376*100</f>
        <v>4.694487710684945</v>
      </c>
      <c r="L376" s="79">
        <v>550</v>
      </c>
      <c r="M376" s="91">
        <v>37877.39</v>
      </c>
      <c r="N376" s="79">
        <v>62</v>
      </c>
      <c r="O376" s="79">
        <v>103</v>
      </c>
      <c r="P376" s="79">
        <v>635</v>
      </c>
      <c r="Q376" s="79">
        <v>455</v>
      </c>
      <c r="R376" s="90">
        <f>(P376-Q376)/Q376*100</f>
        <v>39.56043956043956</v>
      </c>
      <c r="S376" s="96">
        <f>I376/I595*100</f>
        <v>2.921284390320575</v>
      </c>
    </row>
    <row r="377" spans="1:19" ht="13.5">
      <c r="A377" s="289" t="s">
        <v>68</v>
      </c>
      <c r="B377" s="274" t="s">
        <v>60</v>
      </c>
      <c r="C377" s="56" t="s">
        <v>52</v>
      </c>
      <c r="D377" s="70"/>
      <c r="E377" s="48"/>
      <c r="F377" s="48"/>
      <c r="G377" s="91"/>
      <c r="H377" s="91">
        <v>0</v>
      </c>
      <c r="I377" s="91">
        <f t="shared" si="69"/>
        <v>0</v>
      </c>
      <c r="J377" s="40"/>
      <c r="K377" s="90"/>
      <c r="L377" s="91"/>
      <c r="M377" s="91"/>
      <c r="N377" s="79"/>
      <c r="O377" s="91"/>
      <c r="P377" s="91"/>
      <c r="Q377" s="91"/>
      <c r="R377" s="90"/>
      <c r="S377" s="96"/>
    </row>
    <row r="378" spans="1:19" ht="13.5">
      <c r="A378" s="289"/>
      <c r="B378" s="273"/>
      <c r="C378" s="56" t="s">
        <v>57</v>
      </c>
      <c r="D378" s="70"/>
      <c r="E378" s="48"/>
      <c r="F378" s="48"/>
      <c r="G378" s="91"/>
      <c r="H378" s="91">
        <v>0</v>
      </c>
      <c r="I378" s="91">
        <f t="shared" si="69"/>
        <v>0</v>
      </c>
      <c r="J378" s="40">
        <v>0</v>
      </c>
      <c r="K378" s="90" t="e">
        <f>(I378-J378)/J378*100</f>
        <v>#DIV/0!</v>
      </c>
      <c r="L378" s="91"/>
      <c r="M378" s="91"/>
      <c r="N378" s="91"/>
      <c r="O378" s="91"/>
      <c r="P378" s="91"/>
      <c r="Q378" s="91"/>
      <c r="R378" s="90"/>
      <c r="S378" s="96">
        <f aca="true" t="shared" si="70" ref="S378:S388">I378/I597*100</f>
        <v>0</v>
      </c>
    </row>
    <row r="379" spans="1:19" ht="13.5">
      <c r="A379" s="289"/>
      <c r="B379" s="273" t="s">
        <v>56</v>
      </c>
      <c r="C379" s="56" t="s">
        <v>58</v>
      </c>
      <c r="D379" s="70">
        <v>0</v>
      </c>
      <c r="E379" s="48">
        <v>0</v>
      </c>
      <c r="F379" s="48"/>
      <c r="G379" s="91"/>
      <c r="H379" s="91">
        <v>0</v>
      </c>
      <c r="I379" s="91">
        <f t="shared" si="69"/>
        <v>0</v>
      </c>
      <c r="J379" s="40">
        <v>0.03</v>
      </c>
      <c r="K379" s="90">
        <f>(I379-J379)/J379*100</f>
        <v>-100</v>
      </c>
      <c r="L379" s="91"/>
      <c r="M379" s="91"/>
      <c r="N379" s="91"/>
      <c r="O379" s="91"/>
      <c r="P379" s="91"/>
      <c r="Q379" s="91"/>
      <c r="R379" s="90"/>
      <c r="S379" s="96">
        <f t="shared" si="70"/>
        <v>0</v>
      </c>
    </row>
    <row r="380" spans="1:19" ht="13.5">
      <c r="A380" s="289"/>
      <c r="B380" s="275"/>
      <c r="C380" s="56" t="s">
        <v>59</v>
      </c>
      <c r="D380" s="79">
        <v>0</v>
      </c>
      <c r="E380" s="79">
        <v>0</v>
      </c>
      <c r="F380" s="79">
        <v>0</v>
      </c>
      <c r="G380" s="79">
        <v>0</v>
      </c>
      <c r="H380" s="79">
        <v>0</v>
      </c>
      <c r="I380" s="91">
        <f t="shared" si="69"/>
        <v>0</v>
      </c>
      <c r="J380" s="79">
        <v>0.03</v>
      </c>
      <c r="K380" s="90">
        <f>(I380-J380)/J380*100</f>
        <v>-100</v>
      </c>
      <c r="L380" s="79"/>
      <c r="M380" s="79"/>
      <c r="N380" s="79"/>
      <c r="O380" s="79"/>
      <c r="P380" s="79"/>
      <c r="Q380" s="79"/>
      <c r="R380" s="90"/>
      <c r="S380" s="96">
        <f t="shared" si="70"/>
        <v>0</v>
      </c>
    </row>
    <row r="381" spans="1:19" ht="13.5">
      <c r="A381" s="289" t="s">
        <v>94</v>
      </c>
      <c r="B381" s="274" t="s">
        <v>62</v>
      </c>
      <c r="C381" s="100" t="s">
        <v>52</v>
      </c>
      <c r="D381" s="91">
        <v>0</v>
      </c>
      <c r="E381" s="91">
        <v>0</v>
      </c>
      <c r="F381" s="91">
        <v>0</v>
      </c>
      <c r="G381" s="91">
        <v>0</v>
      </c>
      <c r="H381" s="240">
        <v>0</v>
      </c>
      <c r="I381" s="91">
        <f t="shared" si="69"/>
        <v>0</v>
      </c>
      <c r="J381" s="70">
        <v>0</v>
      </c>
      <c r="K381" s="90"/>
      <c r="L381" s="91"/>
      <c r="M381" s="91"/>
      <c r="N381" s="91"/>
      <c r="O381" s="91"/>
      <c r="P381" s="91"/>
      <c r="Q381" s="91"/>
      <c r="R381" s="90"/>
      <c r="S381" s="96">
        <f t="shared" si="70"/>
        <v>0</v>
      </c>
    </row>
    <row r="382" spans="1:19" ht="13.5">
      <c r="A382" s="289"/>
      <c r="B382" s="273"/>
      <c r="C382" s="100" t="s">
        <v>53</v>
      </c>
      <c r="D382" s="91">
        <v>0</v>
      </c>
      <c r="E382" s="91">
        <v>0</v>
      </c>
      <c r="F382" s="91">
        <v>0</v>
      </c>
      <c r="G382" s="91">
        <v>0</v>
      </c>
      <c r="H382" s="240">
        <v>0</v>
      </c>
      <c r="I382" s="91">
        <f t="shared" si="69"/>
        <v>0</v>
      </c>
      <c r="J382" s="70">
        <v>0</v>
      </c>
      <c r="K382" s="90"/>
      <c r="L382" s="91"/>
      <c r="M382" s="91"/>
      <c r="N382" s="91"/>
      <c r="O382" s="91"/>
      <c r="P382" s="91"/>
      <c r="Q382" s="91"/>
      <c r="R382" s="90"/>
      <c r="S382" s="96">
        <f t="shared" si="70"/>
        <v>0</v>
      </c>
    </row>
    <row r="383" spans="1:19" ht="13.5">
      <c r="A383" s="289"/>
      <c r="B383" s="273"/>
      <c r="C383" s="101" t="s">
        <v>54</v>
      </c>
      <c r="D383" s="91"/>
      <c r="E383" s="91"/>
      <c r="F383" s="91"/>
      <c r="G383" s="91"/>
      <c r="H383" s="91">
        <v>0</v>
      </c>
      <c r="I383" s="91">
        <f t="shared" si="69"/>
        <v>0</v>
      </c>
      <c r="J383" s="314"/>
      <c r="K383" s="90"/>
      <c r="L383" s="91"/>
      <c r="M383" s="91"/>
      <c r="N383" s="91"/>
      <c r="O383" s="91"/>
      <c r="P383" s="91"/>
      <c r="Q383" s="91"/>
      <c r="R383" s="90"/>
      <c r="S383" s="96">
        <f t="shared" si="70"/>
        <v>0</v>
      </c>
    </row>
    <row r="384" spans="1:19" ht="13.5">
      <c r="A384" s="289"/>
      <c r="B384" s="13"/>
      <c r="C384" s="102" t="s">
        <v>55</v>
      </c>
      <c r="D384" s="91"/>
      <c r="E384" s="91"/>
      <c r="F384" s="91"/>
      <c r="G384" s="91"/>
      <c r="H384" s="91">
        <v>0</v>
      </c>
      <c r="I384" s="91">
        <f t="shared" si="69"/>
        <v>0</v>
      </c>
      <c r="J384" s="91"/>
      <c r="K384" s="90"/>
      <c r="L384" s="91"/>
      <c r="M384" s="91"/>
      <c r="N384" s="91"/>
      <c r="O384" s="91"/>
      <c r="P384" s="91"/>
      <c r="Q384" s="91"/>
      <c r="R384" s="90"/>
      <c r="S384" s="96">
        <f t="shared" si="70"/>
        <v>0</v>
      </c>
    </row>
    <row r="385" spans="1:19" ht="13.5">
      <c r="A385" s="289" t="s">
        <v>95</v>
      </c>
      <c r="B385" s="273" t="s">
        <v>63</v>
      </c>
      <c r="C385" s="100" t="s">
        <v>57</v>
      </c>
      <c r="D385" s="91"/>
      <c r="E385" s="91"/>
      <c r="F385" s="91"/>
      <c r="G385" s="91"/>
      <c r="H385" s="91">
        <v>0</v>
      </c>
      <c r="I385" s="91">
        <f t="shared" si="69"/>
        <v>0</v>
      </c>
      <c r="J385" s="91"/>
      <c r="K385" s="90"/>
      <c r="L385" s="91"/>
      <c r="M385" s="91"/>
      <c r="N385" s="91"/>
      <c r="O385" s="91"/>
      <c r="P385" s="91"/>
      <c r="Q385" s="91"/>
      <c r="R385" s="90"/>
      <c r="S385" s="96">
        <f t="shared" si="70"/>
        <v>0</v>
      </c>
    </row>
    <row r="386" spans="1:19" ht="13.5">
      <c r="A386" s="289"/>
      <c r="B386" s="273"/>
      <c r="C386" s="100" t="s">
        <v>58</v>
      </c>
      <c r="D386" s="91"/>
      <c r="E386" s="91"/>
      <c r="F386" s="91"/>
      <c r="G386" s="91"/>
      <c r="H386" s="91">
        <v>0</v>
      </c>
      <c r="I386" s="91">
        <f t="shared" si="69"/>
        <v>0</v>
      </c>
      <c r="J386" s="91"/>
      <c r="K386" s="90"/>
      <c r="L386" s="91"/>
      <c r="M386" s="91"/>
      <c r="N386" s="106"/>
      <c r="O386" s="106"/>
      <c r="P386" s="106"/>
      <c r="Q386" s="91"/>
      <c r="R386" s="90"/>
      <c r="S386" s="96">
        <f t="shared" si="70"/>
        <v>0</v>
      </c>
    </row>
    <row r="387" spans="1:19" ht="13.5">
      <c r="A387" s="298"/>
      <c r="B387" s="275"/>
      <c r="C387" s="56" t="s">
        <v>59</v>
      </c>
      <c r="D387" s="79">
        <v>0</v>
      </c>
      <c r="E387" s="79">
        <v>0</v>
      </c>
      <c r="F387" s="79">
        <v>0</v>
      </c>
      <c r="G387" s="79">
        <v>0</v>
      </c>
      <c r="H387" s="79">
        <v>0</v>
      </c>
      <c r="I387" s="91">
        <f>E387+H387</f>
        <v>0</v>
      </c>
      <c r="J387" s="79">
        <v>0</v>
      </c>
      <c r="K387" s="90"/>
      <c r="L387" s="79"/>
      <c r="M387" s="79"/>
      <c r="N387" s="79"/>
      <c r="O387" s="79"/>
      <c r="P387" s="79"/>
      <c r="Q387" s="79"/>
      <c r="R387" s="90"/>
      <c r="S387" s="96">
        <f t="shared" si="70"/>
        <v>0</v>
      </c>
    </row>
    <row r="388" spans="1:35" ht="14.25" thickBot="1">
      <c r="A388" s="247"/>
      <c r="B388" s="276" t="s">
        <v>64</v>
      </c>
      <c r="C388" s="276"/>
      <c r="D388" s="81">
        <f aca="true" t="shared" si="71" ref="D388:J388">D376+D380+D387</f>
        <v>34.75</v>
      </c>
      <c r="E388" s="81">
        <f t="shared" si="71"/>
        <v>653.6800000000001</v>
      </c>
      <c r="F388" s="81">
        <f t="shared" si="71"/>
        <v>35.75</v>
      </c>
      <c r="G388" s="81">
        <f t="shared" si="71"/>
        <v>555.6899999999999</v>
      </c>
      <c r="H388" s="81">
        <f t="shared" si="71"/>
        <v>3103.6900000000005</v>
      </c>
      <c r="I388" s="81">
        <f t="shared" si="71"/>
        <v>3757.370000000001</v>
      </c>
      <c r="J388" s="81">
        <f t="shared" si="71"/>
        <v>3588.92</v>
      </c>
      <c r="K388" s="92">
        <f>(I388-J388)/J388*100</f>
        <v>4.6936125631109284</v>
      </c>
      <c r="L388" s="81">
        <f aca="true" t="shared" si="72" ref="L388:Q388">L376+L380+L387</f>
        <v>550</v>
      </c>
      <c r="M388" s="81">
        <f t="shared" si="72"/>
        <v>37877.39</v>
      </c>
      <c r="N388" s="81">
        <f t="shared" si="72"/>
        <v>62</v>
      </c>
      <c r="O388" s="81">
        <f t="shared" si="72"/>
        <v>103</v>
      </c>
      <c r="P388" s="81">
        <f t="shared" si="72"/>
        <v>635</v>
      </c>
      <c r="Q388" s="81">
        <f t="shared" si="72"/>
        <v>455</v>
      </c>
      <c r="R388" s="92">
        <f>(P388-Q388)/Q388*100</f>
        <v>39.56043956043956</v>
      </c>
      <c r="S388" s="96">
        <f t="shared" si="70"/>
        <v>1.914706598814208</v>
      </c>
      <c r="AI388" s="110"/>
    </row>
    <row r="389" spans="1:19" ht="15" thickBot="1" thickTop="1">
      <c r="A389" s="25"/>
      <c r="B389" s="286" t="s">
        <v>51</v>
      </c>
      <c r="C389" s="54" t="s">
        <v>52</v>
      </c>
      <c r="D389" s="40">
        <v>15.25</v>
      </c>
      <c r="E389" s="40">
        <v>191.7</v>
      </c>
      <c r="F389" s="40">
        <v>15.25</v>
      </c>
      <c r="G389" s="40">
        <v>191.7</v>
      </c>
      <c r="H389" s="40">
        <v>1318.95</v>
      </c>
      <c r="I389" s="38">
        <f aca="true" t="shared" si="73" ref="I389:I405">E389+H389</f>
        <v>1510.65</v>
      </c>
      <c r="J389" s="40">
        <v>1516.97</v>
      </c>
      <c r="K389" s="35">
        <f>(I389-J389)/J389*100</f>
        <v>-0.41661997270875073</v>
      </c>
      <c r="L389" s="40">
        <v>224</v>
      </c>
      <c r="M389" s="40">
        <v>692.14</v>
      </c>
      <c r="N389" s="40"/>
      <c r="O389" s="40"/>
      <c r="P389" s="40"/>
      <c r="Q389" s="40"/>
      <c r="R389" s="92"/>
      <c r="S389" s="47">
        <f>I389/I589*100</f>
        <v>1.4009964498881282</v>
      </c>
    </row>
    <row r="390" spans="1:19" ht="14.25" thickTop="1">
      <c r="A390" s="279" t="s">
        <v>96</v>
      </c>
      <c r="B390" s="282"/>
      <c r="C390" s="55" t="s">
        <v>53</v>
      </c>
      <c r="D390" s="40">
        <v>14.43</v>
      </c>
      <c r="E390" s="40">
        <v>168.62</v>
      </c>
      <c r="F390" s="40">
        <v>14.43</v>
      </c>
      <c r="G390" s="40">
        <v>168.62</v>
      </c>
      <c r="H390" s="40">
        <v>640.64</v>
      </c>
      <c r="I390" s="38">
        <f t="shared" si="73"/>
        <v>809.26</v>
      </c>
      <c r="J390" s="40">
        <v>969.86</v>
      </c>
      <c r="K390" s="30">
        <f>(I390-J390)/J390*100</f>
        <v>-16.559091002825152</v>
      </c>
      <c r="L390" s="40">
        <v>16</v>
      </c>
      <c r="M390" s="40">
        <v>58.54</v>
      </c>
      <c r="N390" s="40"/>
      <c r="O390" s="40"/>
      <c r="P390" s="40"/>
      <c r="Q390" s="40"/>
      <c r="R390" s="35"/>
      <c r="S390" s="47">
        <f>I390/I590*100</f>
        <v>2.082643873334033</v>
      </c>
    </row>
    <row r="391" spans="1:19" ht="13.5">
      <c r="A391" s="279"/>
      <c r="B391" s="282"/>
      <c r="C391" s="55" t="s">
        <v>54</v>
      </c>
      <c r="D391" s="40"/>
      <c r="E391" s="40"/>
      <c r="F391" s="40"/>
      <c r="G391" s="40"/>
      <c r="H391" s="40"/>
      <c r="I391" s="38">
        <f t="shared" si="73"/>
        <v>0</v>
      </c>
      <c r="J391" s="40"/>
      <c r="K391" s="30"/>
      <c r="L391" s="40"/>
      <c r="M391" s="40"/>
      <c r="N391" s="40"/>
      <c r="O391" s="40"/>
      <c r="P391" s="40"/>
      <c r="Q391" s="40"/>
      <c r="R391" s="35"/>
      <c r="S391" s="47"/>
    </row>
    <row r="392" spans="1:19" ht="13.5">
      <c r="A392" s="279"/>
      <c r="B392" s="26"/>
      <c r="C392" s="6" t="s">
        <v>55</v>
      </c>
      <c r="D392" s="40">
        <v>0.02</v>
      </c>
      <c r="E392" s="40">
        <v>0.08</v>
      </c>
      <c r="F392" s="40">
        <v>0.02</v>
      </c>
      <c r="G392" s="40">
        <v>0.08</v>
      </c>
      <c r="H392" s="40">
        <v>4.91</v>
      </c>
      <c r="I392" s="38">
        <f t="shared" si="73"/>
        <v>4.99</v>
      </c>
      <c r="J392" s="40">
        <v>4.85</v>
      </c>
      <c r="K392" s="30">
        <f>(I392-J392)/J392*100</f>
        <v>2.886597938144342</v>
      </c>
      <c r="L392" s="40">
        <v>160</v>
      </c>
      <c r="M392" s="40">
        <v>0</v>
      </c>
      <c r="N392" s="40"/>
      <c r="O392" s="40"/>
      <c r="P392" s="40"/>
      <c r="Q392" s="40"/>
      <c r="R392" s="30"/>
      <c r="S392" s="47">
        <f>I392/I592*100</f>
        <v>0.12378338050204887</v>
      </c>
    </row>
    <row r="393" spans="1:19" ht="13.5">
      <c r="A393" s="279"/>
      <c r="B393" s="282" t="s">
        <v>56</v>
      </c>
      <c r="C393" s="55" t="s">
        <v>57</v>
      </c>
      <c r="D393" s="40">
        <v>0.2231</v>
      </c>
      <c r="E393" s="40">
        <v>3.84</v>
      </c>
      <c r="F393" s="40"/>
      <c r="G393" s="40"/>
      <c r="H393" s="40">
        <v>0</v>
      </c>
      <c r="I393" s="38">
        <f t="shared" si="73"/>
        <v>3.84</v>
      </c>
      <c r="J393" s="40">
        <v>2.2</v>
      </c>
      <c r="K393" s="30">
        <f>(I393-J393)/J393*100</f>
        <v>74.54545454545453</v>
      </c>
      <c r="L393" s="40">
        <v>34</v>
      </c>
      <c r="M393" s="40">
        <v>1670.7</v>
      </c>
      <c r="N393" s="21"/>
      <c r="O393" s="40"/>
      <c r="P393" s="40"/>
      <c r="Q393" s="40"/>
      <c r="R393" s="35"/>
      <c r="S393" s="47">
        <f>I393/I593*100</f>
        <v>0.7552205936320613</v>
      </c>
    </row>
    <row r="394" spans="1:19" ht="13.5">
      <c r="A394" s="279" t="s">
        <v>90</v>
      </c>
      <c r="B394" s="282"/>
      <c r="C394" s="55" t="s">
        <v>58</v>
      </c>
      <c r="D394" s="40">
        <v>21.9144</v>
      </c>
      <c r="E394" s="40">
        <v>259.15</v>
      </c>
      <c r="F394" s="40">
        <v>14.36</v>
      </c>
      <c r="G394" s="40">
        <v>205.84</v>
      </c>
      <c r="H394" s="40">
        <v>401.08</v>
      </c>
      <c r="I394" s="38">
        <f t="shared" si="73"/>
        <v>660.23</v>
      </c>
      <c r="J394" s="40">
        <v>475.05</v>
      </c>
      <c r="K394" s="30">
        <f>(I394-J394)/J394*100</f>
        <v>38.98115987790759</v>
      </c>
      <c r="L394" s="40">
        <v>1098</v>
      </c>
      <c r="M394" s="40">
        <v>176926.54</v>
      </c>
      <c r="N394" s="40"/>
      <c r="O394" s="40"/>
      <c r="P394" s="40"/>
      <c r="Q394" s="40"/>
      <c r="R394" s="35"/>
      <c r="S394" s="47">
        <f>I394/I594*100</f>
        <v>3.2547377129602073</v>
      </c>
    </row>
    <row r="395" spans="1:19" ht="13.5">
      <c r="A395" s="279"/>
      <c r="B395" s="271"/>
      <c r="C395" s="56" t="s">
        <v>59</v>
      </c>
      <c r="D395" s="24">
        <v>37.3875</v>
      </c>
      <c r="E395" s="24">
        <v>454.69</v>
      </c>
      <c r="F395" s="24">
        <v>29.61</v>
      </c>
      <c r="G395" s="24">
        <v>397.54</v>
      </c>
      <c r="H395" s="84">
        <v>1720.03</v>
      </c>
      <c r="I395" s="38">
        <f>E395+H395</f>
        <v>2174.72</v>
      </c>
      <c r="J395" s="15">
        <v>1994.22</v>
      </c>
      <c r="K395" s="30">
        <f>(I395-J395)/J395*100</f>
        <v>9.051157846175435</v>
      </c>
      <c r="L395" s="24">
        <v>1516</v>
      </c>
      <c r="M395" s="24">
        <v>179289.38</v>
      </c>
      <c r="N395" s="24"/>
      <c r="O395" s="24">
        <v>68.97</v>
      </c>
      <c r="P395" s="24">
        <v>225.09</v>
      </c>
      <c r="Q395" s="24">
        <v>124.56</v>
      </c>
      <c r="R395" s="30">
        <v>0.39</v>
      </c>
      <c r="S395" s="47">
        <f>I395/I595*100</f>
        <v>1.6908038306895405</v>
      </c>
    </row>
    <row r="396" spans="1:19" ht="13.5">
      <c r="A396" s="279"/>
      <c r="B396" s="270" t="s">
        <v>60</v>
      </c>
      <c r="C396" s="56" t="s">
        <v>52</v>
      </c>
      <c r="D396" s="24">
        <v>0</v>
      </c>
      <c r="E396" s="24">
        <v>0</v>
      </c>
      <c r="F396" s="24">
        <v>0</v>
      </c>
      <c r="G396" s="24">
        <v>0</v>
      </c>
      <c r="H396" s="24">
        <v>0</v>
      </c>
      <c r="I396" s="38">
        <f t="shared" si="73"/>
        <v>0</v>
      </c>
      <c r="J396" s="24"/>
      <c r="K396" s="30"/>
      <c r="L396" s="24"/>
      <c r="M396" s="24"/>
      <c r="N396" s="24"/>
      <c r="O396" s="24"/>
      <c r="P396" s="24"/>
      <c r="Q396" s="24"/>
      <c r="R396" s="30"/>
      <c r="S396" s="47"/>
    </row>
    <row r="397" spans="1:19" ht="13.5">
      <c r="A397" s="279"/>
      <c r="B397" s="282"/>
      <c r="C397" s="56" t="s">
        <v>57</v>
      </c>
      <c r="D397" s="24">
        <v>0</v>
      </c>
      <c r="E397" s="24">
        <v>0</v>
      </c>
      <c r="F397" s="24">
        <v>0</v>
      </c>
      <c r="G397" s="24">
        <v>0</v>
      </c>
      <c r="H397" s="24">
        <v>0</v>
      </c>
      <c r="I397" s="38">
        <f t="shared" si="73"/>
        <v>0</v>
      </c>
      <c r="J397" s="24"/>
      <c r="K397" s="30"/>
      <c r="L397" s="24"/>
      <c r="M397" s="24"/>
      <c r="N397" s="24"/>
      <c r="O397" s="24"/>
      <c r="P397" s="24"/>
      <c r="Q397" s="24"/>
      <c r="R397" s="30"/>
      <c r="S397" s="47"/>
    </row>
    <row r="398" spans="1:19" ht="13.5">
      <c r="A398" s="279" t="s">
        <v>69</v>
      </c>
      <c r="B398" s="282" t="s">
        <v>56</v>
      </c>
      <c r="C398" s="56" t="s">
        <v>58</v>
      </c>
      <c r="D398" s="24">
        <v>0</v>
      </c>
      <c r="E398" s="24">
        <v>0</v>
      </c>
      <c r="F398" s="24">
        <v>0</v>
      </c>
      <c r="G398" s="24">
        <v>0</v>
      </c>
      <c r="H398" s="24">
        <v>0</v>
      </c>
      <c r="I398" s="38">
        <f t="shared" si="73"/>
        <v>0</v>
      </c>
      <c r="J398" s="24"/>
      <c r="K398" s="30"/>
      <c r="L398" s="24"/>
      <c r="M398" s="24"/>
      <c r="N398" s="24"/>
      <c r="O398" s="24"/>
      <c r="P398" s="24"/>
      <c r="Q398" s="24"/>
      <c r="R398" s="30"/>
      <c r="S398" s="47"/>
    </row>
    <row r="399" spans="1:19" ht="13.5">
      <c r="A399" s="279"/>
      <c r="B399" s="282"/>
      <c r="C399" s="56" t="s">
        <v>59</v>
      </c>
      <c r="D399" s="24">
        <v>0</v>
      </c>
      <c r="E399" s="24">
        <v>0</v>
      </c>
      <c r="F399" s="24">
        <v>0</v>
      </c>
      <c r="G399" s="24">
        <v>0</v>
      </c>
      <c r="H399" s="84">
        <v>0</v>
      </c>
      <c r="I399" s="38">
        <f t="shared" si="73"/>
        <v>0</v>
      </c>
      <c r="J399" s="15"/>
      <c r="K399" s="30"/>
      <c r="L399" s="24"/>
      <c r="M399" s="24"/>
      <c r="N399" s="24"/>
      <c r="O399" s="24"/>
      <c r="P399" s="24"/>
      <c r="Q399" s="24"/>
      <c r="R399" s="30"/>
      <c r="S399" s="47"/>
    </row>
    <row r="400" spans="1:19" ht="13.5">
      <c r="A400" s="279"/>
      <c r="B400" s="270" t="s">
        <v>62</v>
      </c>
      <c r="C400" s="56" t="s">
        <v>52</v>
      </c>
      <c r="D400" s="52">
        <v>36</v>
      </c>
      <c r="E400" s="40">
        <v>1339.7</v>
      </c>
      <c r="F400" s="40">
        <v>-2</v>
      </c>
      <c r="G400" s="40">
        <v>45</v>
      </c>
      <c r="H400" s="24">
        <v>55.86</v>
      </c>
      <c r="I400" s="38">
        <f t="shared" si="73"/>
        <v>1395.56</v>
      </c>
      <c r="J400" s="40">
        <v>323.66</v>
      </c>
      <c r="K400" s="30">
        <f>(I400-J400)/J400*100</f>
        <v>331.1808688129518</v>
      </c>
      <c r="L400" s="40"/>
      <c r="M400" s="40"/>
      <c r="N400" s="24"/>
      <c r="O400" s="24"/>
      <c r="P400" s="24"/>
      <c r="Q400" s="24"/>
      <c r="R400" s="30"/>
      <c r="S400" s="47">
        <f>I400/I600*100</f>
        <v>2.5200970670046807</v>
      </c>
    </row>
    <row r="401" spans="1:19" ht="13.5">
      <c r="A401" s="279"/>
      <c r="B401" s="282"/>
      <c r="C401" s="56" t="s">
        <v>53</v>
      </c>
      <c r="D401" s="52">
        <v>38</v>
      </c>
      <c r="E401" s="40">
        <v>1294.7</v>
      </c>
      <c r="F401" s="40">
        <v>0</v>
      </c>
      <c r="G401" s="40">
        <v>0</v>
      </c>
      <c r="H401" s="24">
        <v>8.15</v>
      </c>
      <c r="I401" s="38">
        <f t="shared" si="73"/>
        <v>1302.8500000000001</v>
      </c>
      <c r="J401" s="40">
        <v>261.95</v>
      </c>
      <c r="K401" s="30">
        <f>(I401-J401)/J401*100</f>
        <v>397.3659095247185</v>
      </c>
      <c r="L401" s="40"/>
      <c r="M401" s="40"/>
      <c r="N401" s="24"/>
      <c r="O401" s="24"/>
      <c r="P401" s="24"/>
      <c r="Q401" s="24"/>
      <c r="R401" s="30"/>
      <c r="S401" s="47">
        <f>I401/I601*100</f>
        <v>5.557318429295381</v>
      </c>
    </row>
    <row r="402" spans="1:19" ht="13.5">
      <c r="A402" s="279" t="s">
        <v>97</v>
      </c>
      <c r="B402" s="282"/>
      <c r="C402" s="55" t="s">
        <v>54</v>
      </c>
      <c r="D402" s="52"/>
      <c r="E402" s="40"/>
      <c r="F402" s="194"/>
      <c r="G402" s="194"/>
      <c r="H402" s="24"/>
      <c r="I402" s="38">
        <f t="shared" si="73"/>
        <v>0</v>
      </c>
      <c r="J402" s="38"/>
      <c r="K402" s="30"/>
      <c r="L402" s="24"/>
      <c r="M402" s="24"/>
      <c r="N402" s="24"/>
      <c r="O402" s="24"/>
      <c r="P402" s="24"/>
      <c r="Q402" s="24"/>
      <c r="R402" s="30"/>
      <c r="S402" s="47"/>
    </row>
    <row r="403" spans="1:19" ht="13.5">
      <c r="A403" s="289"/>
      <c r="B403" s="13"/>
      <c r="C403" s="55" t="s">
        <v>55</v>
      </c>
      <c r="D403" s="15"/>
      <c r="E403" s="24"/>
      <c r="F403" s="24"/>
      <c r="G403" s="24"/>
      <c r="H403" s="24"/>
      <c r="I403" s="38">
        <f t="shared" si="73"/>
        <v>0</v>
      </c>
      <c r="J403" s="38"/>
      <c r="K403" s="30"/>
      <c r="L403" s="24"/>
      <c r="M403" s="24"/>
      <c r="N403" s="24"/>
      <c r="O403" s="24"/>
      <c r="P403" s="24"/>
      <c r="Q403" s="24"/>
      <c r="R403" s="30"/>
      <c r="S403" s="47"/>
    </row>
    <row r="404" spans="1:19" ht="13.5">
      <c r="A404" s="289"/>
      <c r="B404" s="273" t="s">
        <v>63</v>
      </c>
      <c r="C404" s="56" t="s">
        <v>57</v>
      </c>
      <c r="D404" s="15"/>
      <c r="E404" s="24"/>
      <c r="F404" s="24"/>
      <c r="G404" s="24"/>
      <c r="H404" s="24"/>
      <c r="I404" s="38">
        <f t="shared" si="73"/>
        <v>0</v>
      </c>
      <c r="J404" s="38"/>
      <c r="K404" s="30"/>
      <c r="L404" s="24"/>
      <c r="M404" s="24"/>
      <c r="N404" s="24"/>
      <c r="O404" s="24"/>
      <c r="P404" s="24"/>
      <c r="Q404" s="24"/>
      <c r="R404" s="30"/>
      <c r="S404" s="47"/>
    </row>
    <row r="405" spans="1:19" ht="13.5">
      <c r="A405" s="289"/>
      <c r="B405" s="273"/>
      <c r="C405" s="56" t="s">
        <v>58</v>
      </c>
      <c r="D405" s="15">
        <v>0</v>
      </c>
      <c r="E405" s="24">
        <v>2.16</v>
      </c>
      <c r="F405" s="24">
        <v>0</v>
      </c>
      <c r="G405" s="24">
        <v>2.09</v>
      </c>
      <c r="H405" s="24">
        <v>6.47</v>
      </c>
      <c r="I405" s="38">
        <f t="shared" si="73"/>
        <v>8.629999999999999</v>
      </c>
      <c r="J405" s="38">
        <v>6.47</v>
      </c>
      <c r="K405" s="30"/>
      <c r="L405" s="24"/>
      <c r="M405" s="24"/>
      <c r="N405" s="24"/>
      <c r="O405" s="24"/>
      <c r="P405" s="24"/>
      <c r="Q405" s="24"/>
      <c r="R405" s="30"/>
      <c r="S405" s="47"/>
    </row>
    <row r="406" spans="1:19" ht="13.5">
      <c r="A406" s="298"/>
      <c r="B406" s="275"/>
      <c r="C406" s="56" t="s">
        <v>59</v>
      </c>
      <c r="D406" s="24">
        <v>36</v>
      </c>
      <c r="E406" s="24">
        <v>1341.86</v>
      </c>
      <c r="F406" s="24">
        <v>-2</v>
      </c>
      <c r="G406" s="24">
        <v>47.09</v>
      </c>
      <c r="H406" s="24">
        <v>62.33</v>
      </c>
      <c r="I406" s="38">
        <f>E406+H406</f>
        <v>1404.1899999999998</v>
      </c>
      <c r="J406" s="24">
        <v>330.13</v>
      </c>
      <c r="K406" s="30">
        <f>(I406-J406)/J406*100</f>
        <v>325.3445612334535</v>
      </c>
      <c r="L406" s="24"/>
      <c r="M406" s="24"/>
      <c r="N406" s="24"/>
      <c r="O406" s="24"/>
      <c r="P406" s="24"/>
      <c r="Q406" s="24"/>
      <c r="R406" s="30"/>
      <c r="S406" s="47">
        <f>I406/I606*100</f>
        <v>2.522266106889261</v>
      </c>
    </row>
    <row r="407" spans="1:19" ht="14.25" thickBot="1">
      <c r="A407" s="98"/>
      <c r="B407" s="285" t="s">
        <v>64</v>
      </c>
      <c r="C407" s="278"/>
      <c r="D407" s="99">
        <f aca="true" t="shared" si="74" ref="D407:J407">D395+D399+D406</f>
        <v>73.3875</v>
      </c>
      <c r="E407" s="99">
        <f t="shared" si="74"/>
        <v>1796.55</v>
      </c>
      <c r="F407" s="99">
        <f t="shared" si="74"/>
        <v>27.61</v>
      </c>
      <c r="G407" s="99">
        <f t="shared" si="74"/>
        <v>444.63</v>
      </c>
      <c r="H407" s="146">
        <f t="shared" si="74"/>
        <v>1782.36</v>
      </c>
      <c r="I407" s="99">
        <f>I395+I399+I406</f>
        <v>3578.91</v>
      </c>
      <c r="J407" s="99">
        <f t="shared" si="74"/>
        <v>2324.35</v>
      </c>
      <c r="K407" s="108">
        <f>(I407-J407)/J407*100</f>
        <v>53.9746595822488</v>
      </c>
      <c r="L407" s="99">
        <f aca="true" t="shared" si="75" ref="L407:Q407">L395+L399+L406</f>
        <v>1516</v>
      </c>
      <c r="M407" s="99">
        <f t="shared" si="75"/>
        <v>179289.38</v>
      </c>
      <c r="N407" s="99">
        <f t="shared" si="75"/>
        <v>0</v>
      </c>
      <c r="O407" s="99">
        <f t="shared" si="75"/>
        <v>68.97</v>
      </c>
      <c r="P407" s="99">
        <f t="shared" si="75"/>
        <v>225.09</v>
      </c>
      <c r="Q407" s="99">
        <f t="shared" si="75"/>
        <v>124.56</v>
      </c>
      <c r="R407" s="108">
        <f>(P407-Q407)/Q407*100</f>
        <v>80.70809248554913</v>
      </c>
      <c r="S407" s="109">
        <f>I407/I607*100</f>
        <v>1.8237657173933246</v>
      </c>
    </row>
    <row r="411" spans="1:19" ht="18.75">
      <c r="A411" s="295" t="str">
        <f>A1</f>
        <v>2021年1-4月丹东市人身保险业务统计表</v>
      </c>
      <c r="B411" s="295"/>
      <c r="C411" s="295"/>
      <c r="D411" s="295"/>
      <c r="E411" s="295"/>
      <c r="F411" s="295"/>
      <c r="G411" s="295"/>
      <c r="H411" s="295"/>
      <c r="I411" s="295"/>
      <c r="J411" s="295"/>
      <c r="K411" s="295"/>
      <c r="L411" s="295"/>
      <c r="M411" s="295"/>
      <c r="N411" s="295"/>
      <c r="O411" s="295"/>
      <c r="P411" s="295"/>
      <c r="Q411" s="295"/>
      <c r="R411" s="295"/>
      <c r="S411" s="295"/>
    </row>
    <row r="412" spans="9:19" ht="14.25" thickBot="1">
      <c r="I412" s="297" t="str">
        <f>A2</f>
        <v>                                                      （2021年1-4月）                                       单位：万元</v>
      </c>
      <c r="J412" s="297"/>
      <c r="K412" s="297"/>
      <c r="Q412" s="3" t="s">
        <v>98</v>
      </c>
      <c r="R412" s="197"/>
      <c r="S412" s="197"/>
    </row>
    <row r="413" spans="1:19" ht="13.5">
      <c r="A413" s="290" t="s">
        <v>27</v>
      </c>
      <c r="B413" s="4"/>
      <c r="C413" s="5" t="s">
        <v>28</v>
      </c>
      <c r="D413" s="260" t="s">
        <v>29</v>
      </c>
      <c r="E413" s="261"/>
      <c r="F413" s="261"/>
      <c r="G413" s="261"/>
      <c r="H413" s="261"/>
      <c r="I413" s="261"/>
      <c r="J413" s="261"/>
      <c r="K413" s="263"/>
      <c r="L413" s="260" t="s">
        <v>30</v>
      </c>
      <c r="M413" s="263"/>
      <c r="N413" s="260" t="s">
        <v>71</v>
      </c>
      <c r="O413" s="261"/>
      <c r="P413" s="261"/>
      <c r="Q413" s="261"/>
      <c r="R413" s="261"/>
      <c r="S413" s="41" t="s">
        <v>32</v>
      </c>
    </row>
    <row r="414" spans="1:19" ht="13.5">
      <c r="A414" s="289"/>
      <c r="B414" s="283" t="s">
        <v>33</v>
      </c>
      <c r="C414" s="284"/>
      <c r="D414" s="258" t="s">
        <v>34</v>
      </c>
      <c r="E414" s="258"/>
      <c r="F414" s="258" t="s">
        <v>35</v>
      </c>
      <c r="G414" s="258"/>
      <c r="H414" s="270" t="s">
        <v>36</v>
      </c>
      <c r="I414" s="8" t="s">
        <v>37</v>
      </c>
      <c r="J414" s="8" t="s">
        <v>38</v>
      </c>
      <c r="K414" s="28" t="s">
        <v>39</v>
      </c>
      <c r="L414" s="262" t="s">
        <v>40</v>
      </c>
      <c r="M414" s="258" t="s">
        <v>118</v>
      </c>
      <c r="N414" s="258" t="s">
        <v>40</v>
      </c>
      <c r="O414" s="258" t="s">
        <v>41</v>
      </c>
      <c r="P414" s="258"/>
      <c r="Q414" s="258"/>
      <c r="R414" s="42" t="s">
        <v>39</v>
      </c>
      <c r="S414" s="43" t="s">
        <v>42</v>
      </c>
    </row>
    <row r="415" spans="1:19" ht="13.5">
      <c r="A415" s="289"/>
      <c r="B415" s="9" t="s">
        <v>43</v>
      </c>
      <c r="C415" s="10" t="s">
        <v>44</v>
      </c>
      <c r="D415" s="10" t="s">
        <v>45</v>
      </c>
      <c r="E415" s="11" t="s">
        <v>46</v>
      </c>
      <c r="F415" s="11" t="s">
        <v>45</v>
      </c>
      <c r="G415" s="11" t="s">
        <v>46</v>
      </c>
      <c r="H415" s="271"/>
      <c r="I415" s="11" t="s">
        <v>46</v>
      </c>
      <c r="J415" s="11" t="s">
        <v>46</v>
      </c>
      <c r="K415" s="29" t="s">
        <v>47</v>
      </c>
      <c r="L415" s="262"/>
      <c r="M415" s="258"/>
      <c r="N415" s="258"/>
      <c r="O415" s="7" t="s">
        <v>45</v>
      </c>
      <c r="P415" s="7" t="s">
        <v>48</v>
      </c>
      <c r="Q415" s="7" t="s">
        <v>49</v>
      </c>
      <c r="R415" s="29" t="s">
        <v>47</v>
      </c>
      <c r="S415" s="44" t="s">
        <v>47</v>
      </c>
    </row>
    <row r="416" spans="1:19" ht="13.5">
      <c r="A416" s="246"/>
      <c r="B416" s="274" t="s">
        <v>51</v>
      </c>
      <c r="C416" s="55" t="s">
        <v>52</v>
      </c>
      <c r="D416" s="107"/>
      <c r="E416" s="107"/>
      <c r="F416" s="107"/>
      <c r="G416" s="107"/>
      <c r="H416" s="107">
        <v>2.57</v>
      </c>
      <c r="I416" s="107">
        <f aca="true" t="shared" si="76" ref="I416:I432">E416+H416</f>
        <v>2.57</v>
      </c>
      <c r="J416" s="107">
        <v>4.72</v>
      </c>
      <c r="K416" s="195">
        <f>(I416-J416)/J416*100</f>
        <v>-45.55084745762712</v>
      </c>
      <c r="L416" s="107">
        <v>0</v>
      </c>
      <c r="M416" s="107">
        <v>0</v>
      </c>
      <c r="N416" s="17">
        <v>0</v>
      </c>
      <c r="O416" s="17">
        <v>0</v>
      </c>
      <c r="P416" s="17">
        <v>0</v>
      </c>
      <c r="Q416" s="17">
        <v>0</v>
      </c>
      <c r="R416" s="195" t="e">
        <f>(P416-Q416)/Q416*100</f>
        <v>#DIV/0!</v>
      </c>
      <c r="S416" s="198">
        <f>I416/I589*100</f>
        <v>0.002383451412446622</v>
      </c>
    </row>
    <row r="417" spans="1:19" ht="13.5">
      <c r="A417" s="289" t="s">
        <v>82</v>
      </c>
      <c r="B417" s="273"/>
      <c r="C417" s="55" t="s">
        <v>53</v>
      </c>
      <c r="D417" s="107">
        <v>0</v>
      </c>
      <c r="E417" s="107">
        <v>0</v>
      </c>
      <c r="F417" s="107">
        <v>0</v>
      </c>
      <c r="G417" s="107">
        <v>0</v>
      </c>
      <c r="H417" s="107">
        <v>0</v>
      </c>
      <c r="I417" s="107">
        <f t="shared" si="76"/>
        <v>0</v>
      </c>
      <c r="J417" s="107">
        <v>0</v>
      </c>
      <c r="K417" s="195" t="e">
        <f>(I417-J417)/J417*100</f>
        <v>#DIV/0!</v>
      </c>
      <c r="L417" s="107">
        <v>0</v>
      </c>
      <c r="M417" s="107">
        <v>0</v>
      </c>
      <c r="N417" s="17">
        <v>0</v>
      </c>
      <c r="O417" s="17">
        <v>0</v>
      </c>
      <c r="P417" s="17">
        <v>0</v>
      </c>
      <c r="Q417" s="17">
        <v>0</v>
      </c>
      <c r="R417" s="195"/>
      <c r="S417" s="198">
        <f>I417/I590*100</f>
        <v>0</v>
      </c>
    </row>
    <row r="418" spans="1:19" ht="13.5">
      <c r="A418" s="289"/>
      <c r="B418" s="273"/>
      <c r="C418" s="55" t="s">
        <v>54</v>
      </c>
      <c r="D418" s="107">
        <v>0</v>
      </c>
      <c r="E418" s="107">
        <v>0</v>
      </c>
      <c r="F418" s="107">
        <v>0</v>
      </c>
      <c r="G418" s="107">
        <v>0</v>
      </c>
      <c r="H418" s="107">
        <v>0</v>
      </c>
      <c r="I418" s="107">
        <f t="shared" si="76"/>
        <v>0</v>
      </c>
      <c r="J418" s="107">
        <v>0</v>
      </c>
      <c r="K418" s="195"/>
      <c r="L418" s="107">
        <v>0</v>
      </c>
      <c r="M418" s="107">
        <v>0</v>
      </c>
      <c r="N418" s="17">
        <v>0</v>
      </c>
      <c r="O418" s="17">
        <v>0</v>
      </c>
      <c r="P418" s="17">
        <v>0</v>
      </c>
      <c r="Q418" s="17">
        <v>0</v>
      </c>
      <c r="R418" s="195"/>
      <c r="S418" s="198"/>
    </row>
    <row r="419" spans="1:19" ht="13.5">
      <c r="A419" s="289"/>
      <c r="B419" s="13"/>
      <c r="C419" s="55" t="s">
        <v>55</v>
      </c>
      <c r="D419" s="107">
        <v>0</v>
      </c>
      <c r="E419" s="107">
        <v>0</v>
      </c>
      <c r="F419" s="107">
        <v>0</v>
      </c>
      <c r="G419" s="107">
        <v>0</v>
      </c>
      <c r="H419" s="107">
        <v>0</v>
      </c>
      <c r="I419" s="107">
        <f t="shared" si="76"/>
        <v>0</v>
      </c>
      <c r="J419" s="107">
        <v>0</v>
      </c>
      <c r="K419" s="195"/>
      <c r="L419" s="107">
        <v>0</v>
      </c>
      <c r="M419" s="107">
        <v>0</v>
      </c>
      <c r="N419" s="17">
        <v>0</v>
      </c>
      <c r="O419" s="17">
        <v>0</v>
      </c>
      <c r="P419" s="17">
        <v>0</v>
      </c>
      <c r="Q419" s="17">
        <v>0</v>
      </c>
      <c r="R419" s="195"/>
      <c r="S419" s="198"/>
    </row>
    <row r="420" spans="1:19" ht="13.5">
      <c r="A420" s="289"/>
      <c r="B420" s="273" t="s">
        <v>56</v>
      </c>
      <c r="C420" s="55" t="s">
        <v>57</v>
      </c>
      <c r="D420" s="107">
        <v>0</v>
      </c>
      <c r="E420" s="107">
        <v>0</v>
      </c>
      <c r="F420" s="107">
        <v>0</v>
      </c>
      <c r="G420" s="107">
        <v>0</v>
      </c>
      <c r="H420" s="107">
        <v>0</v>
      </c>
      <c r="I420" s="107">
        <f t="shared" si="76"/>
        <v>0</v>
      </c>
      <c r="J420" s="107">
        <v>0</v>
      </c>
      <c r="K420" s="195"/>
      <c r="L420" s="107">
        <v>0</v>
      </c>
      <c r="M420" s="107">
        <v>0</v>
      </c>
      <c r="N420" s="17">
        <v>0</v>
      </c>
      <c r="O420" s="17">
        <v>0</v>
      </c>
      <c r="P420" s="17">
        <v>0</v>
      </c>
      <c r="Q420" s="17">
        <v>0</v>
      </c>
      <c r="R420" s="195"/>
      <c r="S420" s="198"/>
    </row>
    <row r="421" spans="1:19" ht="13.5">
      <c r="A421" s="289"/>
      <c r="B421" s="273"/>
      <c r="C421" s="55" t="s">
        <v>58</v>
      </c>
      <c r="D421" s="107">
        <v>0</v>
      </c>
      <c r="E421" s="107">
        <v>0</v>
      </c>
      <c r="F421" s="107">
        <v>0</v>
      </c>
      <c r="G421" s="107">
        <v>0</v>
      </c>
      <c r="H421" s="107">
        <v>0.29</v>
      </c>
      <c r="I421" s="107">
        <f t="shared" si="76"/>
        <v>0.29</v>
      </c>
      <c r="J421" s="107">
        <v>1.07</v>
      </c>
      <c r="K421" s="195"/>
      <c r="L421" s="107">
        <v>0</v>
      </c>
      <c r="M421" s="107">
        <v>0</v>
      </c>
      <c r="N421" s="17">
        <v>0</v>
      </c>
      <c r="O421" s="17">
        <v>0</v>
      </c>
      <c r="P421" s="17">
        <v>0</v>
      </c>
      <c r="Q421" s="17">
        <v>0</v>
      </c>
      <c r="R421" s="195"/>
      <c r="S421" s="198">
        <f>I421/I594*100</f>
        <v>0.0014296138266338399</v>
      </c>
    </row>
    <row r="422" spans="1:19" ht="13.5">
      <c r="A422" s="244"/>
      <c r="B422" s="275"/>
      <c r="C422" s="55" t="s">
        <v>59</v>
      </c>
      <c r="D422" s="111">
        <v>0</v>
      </c>
      <c r="E422" s="111">
        <v>0</v>
      </c>
      <c r="F422" s="111">
        <v>0</v>
      </c>
      <c r="G422" s="111">
        <v>0</v>
      </c>
      <c r="H422" s="111">
        <v>2.86</v>
      </c>
      <c r="I422" s="107">
        <f t="shared" si="76"/>
        <v>2.86</v>
      </c>
      <c r="J422" s="111">
        <v>5.79</v>
      </c>
      <c r="K422" s="111"/>
      <c r="L422" s="111">
        <v>0</v>
      </c>
      <c r="M422" s="111">
        <v>0</v>
      </c>
      <c r="N422" s="111">
        <v>0</v>
      </c>
      <c r="O422" s="111">
        <v>0</v>
      </c>
      <c r="P422" s="111">
        <v>0</v>
      </c>
      <c r="Q422" s="111">
        <v>0</v>
      </c>
      <c r="R422" s="195"/>
      <c r="S422" s="198">
        <f>I422/I595*100</f>
        <v>0.0022235961207751277</v>
      </c>
    </row>
    <row r="423" spans="1:19" ht="13.5">
      <c r="A423" s="289"/>
      <c r="B423" s="274" t="s">
        <v>60</v>
      </c>
      <c r="C423" s="55" t="s">
        <v>52</v>
      </c>
      <c r="D423" s="111"/>
      <c r="E423" s="111"/>
      <c r="F423" s="111"/>
      <c r="G423" s="111"/>
      <c r="H423" s="111"/>
      <c r="I423" s="107">
        <f t="shared" si="76"/>
        <v>0</v>
      </c>
      <c r="J423" s="111"/>
      <c r="K423" s="195"/>
      <c r="L423" s="111">
        <v>0</v>
      </c>
      <c r="M423" s="111">
        <v>0</v>
      </c>
      <c r="N423" s="111">
        <v>0</v>
      </c>
      <c r="O423" s="111">
        <v>0</v>
      </c>
      <c r="P423" s="111">
        <v>0</v>
      </c>
      <c r="Q423" s="111">
        <v>0</v>
      </c>
      <c r="R423" s="195"/>
      <c r="S423" s="198"/>
    </row>
    <row r="424" spans="1:19" ht="13.5">
      <c r="A424" s="289"/>
      <c r="B424" s="273"/>
      <c r="C424" s="55" t="s">
        <v>57</v>
      </c>
      <c r="D424" s="111"/>
      <c r="E424" s="111"/>
      <c r="F424" s="111"/>
      <c r="G424" s="111"/>
      <c r="H424" s="111"/>
      <c r="I424" s="107">
        <f t="shared" si="76"/>
        <v>0</v>
      </c>
      <c r="J424" s="111"/>
      <c r="K424" s="195"/>
      <c r="L424" s="111">
        <v>0</v>
      </c>
      <c r="M424" s="111">
        <v>0</v>
      </c>
      <c r="N424" s="111">
        <v>0</v>
      </c>
      <c r="O424" s="111">
        <v>0</v>
      </c>
      <c r="P424" s="111">
        <v>0</v>
      </c>
      <c r="Q424" s="111">
        <v>0</v>
      </c>
      <c r="R424" s="195"/>
      <c r="S424" s="198"/>
    </row>
    <row r="425" spans="1:19" ht="13.5">
      <c r="A425" s="289"/>
      <c r="B425" s="273" t="s">
        <v>56</v>
      </c>
      <c r="C425" s="55" t="s">
        <v>58</v>
      </c>
      <c r="D425" s="111"/>
      <c r="E425" s="111"/>
      <c r="F425" s="111"/>
      <c r="G425" s="111"/>
      <c r="H425" s="111"/>
      <c r="I425" s="107">
        <f t="shared" si="76"/>
        <v>0</v>
      </c>
      <c r="J425" s="111"/>
      <c r="K425" s="195"/>
      <c r="L425" s="111">
        <v>0</v>
      </c>
      <c r="M425" s="111">
        <v>0</v>
      </c>
      <c r="N425" s="111">
        <v>0</v>
      </c>
      <c r="O425" s="111">
        <v>0</v>
      </c>
      <c r="P425" s="111">
        <v>0</v>
      </c>
      <c r="Q425" s="111">
        <v>0</v>
      </c>
      <c r="R425" s="195"/>
      <c r="S425" s="198"/>
    </row>
    <row r="426" spans="1:19" ht="13.5">
      <c r="A426" s="289"/>
      <c r="B426" s="275"/>
      <c r="C426" s="55" t="s">
        <v>59</v>
      </c>
      <c r="D426" s="111"/>
      <c r="E426" s="111"/>
      <c r="F426" s="111"/>
      <c r="G426" s="111"/>
      <c r="H426" s="111"/>
      <c r="I426" s="107">
        <f t="shared" si="76"/>
        <v>0</v>
      </c>
      <c r="J426" s="111"/>
      <c r="K426" s="195"/>
      <c r="L426" s="111">
        <v>0</v>
      </c>
      <c r="M426" s="111">
        <v>0</v>
      </c>
      <c r="N426" s="111">
        <v>0</v>
      </c>
      <c r="O426" s="111">
        <v>0</v>
      </c>
      <c r="P426" s="111">
        <v>0</v>
      </c>
      <c r="Q426" s="111">
        <v>0</v>
      </c>
      <c r="R426" s="195"/>
      <c r="S426" s="198"/>
    </row>
    <row r="427" spans="1:19" ht="13.5">
      <c r="A427" s="289" t="s">
        <v>99</v>
      </c>
      <c r="B427" s="274" t="s">
        <v>62</v>
      </c>
      <c r="C427" s="55" t="s">
        <v>52</v>
      </c>
      <c r="D427" s="15"/>
      <c r="E427" s="24"/>
      <c r="F427" s="24"/>
      <c r="G427" s="24"/>
      <c r="H427" s="24"/>
      <c r="I427" s="107">
        <f t="shared" si="76"/>
        <v>0</v>
      </c>
      <c r="J427" s="38"/>
      <c r="K427" s="195" t="e">
        <f>(I427-J427)/J427*100</f>
        <v>#DIV/0!</v>
      </c>
      <c r="L427" s="24">
        <v>0</v>
      </c>
      <c r="M427" s="24">
        <v>0</v>
      </c>
      <c r="N427" s="111">
        <v>0</v>
      </c>
      <c r="O427" s="111">
        <v>215.4</v>
      </c>
      <c r="P427" s="111">
        <v>859.3</v>
      </c>
      <c r="Q427" s="111">
        <v>452.3</v>
      </c>
      <c r="R427" s="195"/>
      <c r="S427" s="198">
        <f>I427/I600*100</f>
        <v>0</v>
      </c>
    </row>
    <row r="428" spans="1:19" ht="13.5">
      <c r="A428" s="289"/>
      <c r="B428" s="273"/>
      <c r="C428" s="55" t="s">
        <v>53</v>
      </c>
      <c r="D428" s="24"/>
      <c r="E428" s="24"/>
      <c r="F428" s="24"/>
      <c r="G428" s="24"/>
      <c r="H428" s="24"/>
      <c r="I428" s="107">
        <f t="shared" si="76"/>
        <v>0</v>
      </c>
      <c r="J428" s="38"/>
      <c r="K428" s="195" t="e">
        <f>(I428-J428)/J428*100</f>
        <v>#DIV/0!</v>
      </c>
      <c r="L428" s="24">
        <v>0</v>
      </c>
      <c r="M428" s="24">
        <v>0</v>
      </c>
      <c r="N428" s="111">
        <v>0</v>
      </c>
      <c r="O428" s="111">
        <v>215.4</v>
      </c>
      <c r="P428" s="111">
        <v>859.3</v>
      </c>
      <c r="Q428" s="111">
        <v>452.3</v>
      </c>
      <c r="R428" s="195"/>
      <c r="S428" s="198">
        <f>I428/I601*100</f>
        <v>0</v>
      </c>
    </row>
    <row r="429" spans="1:19" ht="13.5">
      <c r="A429" s="289"/>
      <c r="B429" s="273"/>
      <c r="C429" s="55" t="s">
        <v>54</v>
      </c>
      <c r="D429" s="15"/>
      <c r="E429" s="24"/>
      <c r="F429" s="24"/>
      <c r="G429" s="24"/>
      <c r="H429" s="24"/>
      <c r="I429" s="107">
        <f t="shared" si="76"/>
        <v>0</v>
      </c>
      <c r="J429" s="38"/>
      <c r="K429" s="195"/>
      <c r="L429" s="111">
        <v>0</v>
      </c>
      <c r="M429" s="111">
        <v>0</v>
      </c>
      <c r="N429" s="111">
        <v>0</v>
      </c>
      <c r="O429" s="111">
        <v>0</v>
      </c>
      <c r="P429" s="111">
        <v>0</v>
      </c>
      <c r="Q429" s="111">
        <v>0</v>
      </c>
      <c r="R429" s="195"/>
      <c r="S429" s="198"/>
    </row>
    <row r="430" spans="1:19" ht="13.5">
      <c r="A430" s="289"/>
      <c r="B430" s="13"/>
      <c r="C430" s="55" t="s">
        <v>55</v>
      </c>
      <c r="D430" s="15"/>
      <c r="E430" s="24"/>
      <c r="F430" s="24"/>
      <c r="G430" s="24"/>
      <c r="H430" s="24"/>
      <c r="I430" s="107">
        <f t="shared" si="76"/>
        <v>0</v>
      </c>
      <c r="J430" s="38"/>
      <c r="K430" s="195"/>
      <c r="L430" s="111">
        <v>0</v>
      </c>
      <c r="M430" s="111">
        <v>0</v>
      </c>
      <c r="N430" s="111">
        <v>0</v>
      </c>
      <c r="O430" s="111">
        <v>0</v>
      </c>
      <c r="P430" s="111">
        <v>0</v>
      </c>
      <c r="Q430" s="111">
        <v>0</v>
      </c>
      <c r="R430" s="195"/>
      <c r="S430" s="198"/>
    </row>
    <row r="431" spans="1:19" ht="13.5">
      <c r="A431" s="289"/>
      <c r="B431" s="273" t="s">
        <v>63</v>
      </c>
      <c r="C431" s="55" t="s">
        <v>57</v>
      </c>
      <c r="D431" s="15"/>
      <c r="E431" s="24"/>
      <c r="F431" s="24"/>
      <c r="G431" s="24"/>
      <c r="H431" s="24"/>
      <c r="I431" s="107">
        <f t="shared" si="76"/>
        <v>0</v>
      </c>
      <c r="J431" s="38"/>
      <c r="K431" s="195"/>
      <c r="L431" s="111">
        <v>0</v>
      </c>
      <c r="M431" s="111">
        <v>0</v>
      </c>
      <c r="N431" s="111">
        <v>0</v>
      </c>
      <c r="O431" s="111">
        <v>0</v>
      </c>
      <c r="P431" s="111">
        <v>0</v>
      </c>
      <c r="Q431" s="111">
        <v>0</v>
      </c>
      <c r="R431" s="195"/>
      <c r="S431" s="198"/>
    </row>
    <row r="432" spans="1:19" ht="13.5">
      <c r="A432" s="289"/>
      <c r="B432" s="273"/>
      <c r="C432" s="55" t="s">
        <v>58</v>
      </c>
      <c r="D432" s="15"/>
      <c r="E432" s="24"/>
      <c r="F432" s="24"/>
      <c r="G432" s="24"/>
      <c r="H432" s="24"/>
      <c r="I432" s="107">
        <f t="shared" si="76"/>
        <v>0</v>
      </c>
      <c r="J432" s="111"/>
      <c r="K432" s="195"/>
      <c r="L432" s="111">
        <v>0</v>
      </c>
      <c r="M432" s="111">
        <v>0</v>
      </c>
      <c r="N432" s="111">
        <v>0</v>
      </c>
      <c r="O432" s="111">
        <v>0</v>
      </c>
      <c r="P432" s="111">
        <v>0</v>
      </c>
      <c r="Q432" s="111">
        <v>0</v>
      </c>
      <c r="R432" s="195"/>
      <c r="S432" s="198"/>
    </row>
    <row r="433" spans="1:19" ht="13.5">
      <c r="A433" s="298"/>
      <c r="B433" s="275"/>
      <c r="C433" s="55" t="s">
        <v>59</v>
      </c>
      <c r="D433" s="111"/>
      <c r="E433" s="111"/>
      <c r="F433" s="111"/>
      <c r="G433" s="111"/>
      <c r="H433" s="111"/>
      <c r="I433" s="111">
        <f>E433+H433</f>
        <v>0</v>
      </c>
      <c r="J433" s="111"/>
      <c r="K433" s="195" t="e">
        <f>(I433-J433)/J433*100</f>
        <v>#DIV/0!</v>
      </c>
      <c r="L433" s="111">
        <v>0</v>
      </c>
      <c r="M433" s="111">
        <v>0</v>
      </c>
      <c r="N433" s="111">
        <v>0</v>
      </c>
      <c r="O433" s="111">
        <v>215.4</v>
      </c>
      <c r="P433" s="111">
        <v>859.3</v>
      </c>
      <c r="Q433" s="111">
        <v>452.3</v>
      </c>
      <c r="R433" s="195">
        <f>(P433-Q433)/Q433*100</f>
        <v>89.9845235463188</v>
      </c>
      <c r="S433" s="198">
        <f>I433/I606*100</f>
        <v>0</v>
      </c>
    </row>
    <row r="434" spans="1:19" ht="14.25" thickBot="1">
      <c r="A434" s="247"/>
      <c r="B434" s="276" t="s">
        <v>64</v>
      </c>
      <c r="C434" s="276"/>
      <c r="D434" s="112">
        <f>D422+D426+D433</f>
        <v>0</v>
      </c>
      <c r="E434" s="112">
        <f>E422+E426+E433</f>
        <v>0</v>
      </c>
      <c r="F434" s="112">
        <f>F422+F426+F433</f>
        <v>0</v>
      </c>
      <c r="G434" s="112">
        <f>G422+G426+G433</f>
        <v>0</v>
      </c>
      <c r="H434" s="112">
        <f>H422+H426+H433</f>
        <v>2.86</v>
      </c>
      <c r="I434" s="112">
        <f>E434+H434</f>
        <v>2.86</v>
      </c>
      <c r="J434" s="112">
        <f>J422+J426+J433</f>
        <v>5.79</v>
      </c>
      <c r="K434" s="196">
        <f>(I434-J434)/J434*100</f>
        <v>-50.60449050086356</v>
      </c>
      <c r="L434" s="112">
        <f aca="true" t="shared" si="77" ref="L434:Q434">L422+L426+L433</f>
        <v>0</v>
      </c>
      <c r="M434" s="112">
        <f t="shared" si="77"/>
        <v>0</v>
      </c>
      <c r="N434" s="112">
        <f t="shared" si="77"/>
        <v>0</v>
      </c>
      <c r="O434" s="112">
        <f t="shared" si="77"/>
        <v>215.4</v>
      </c>
      <c r="P434" s="112">
        <f t="shared" si="77"/>
        <v>859.3</v>
      </c>
      <c r="Q434" s="112">
        <f t="shared" si="77"/>
        <v>452.3</v>
      </c>
      <c r="R434" s="196">
        <f>(P434-Q434)/Q434*100</f>
        <v>89.9845235463188</v>
      </c>
      <c r="S434" s="199">
        <f>I434/I607*100</f>
        <v>0.001457418586034549</v>
      </c>
    </row>
    <row r="435" spans="1:19" ht="14.25" thickTop="1">
      <c r="A435" s="246"/>
      <c r="B435" s="274" t="s">
        <v>51</v>
      </c>
      <c r="C435" s="55" t="s">
        <v>52</v>
      </c>
      <c r="D435" s="119">
        <v>0</v>
      </c>
      <c r="E435" s="119">
        <v>0</v>
      </c>
      <c r="F435" s="119">
        <v>0</v>
      </c>
      <c r="G435" s="119">
        <v>0</v>
      </c>
      <c r="H435" s="119">
        <v>0</v>
      </c>
      <c r="I435" s="119">
        <f aca="true" t="shared" si="78" ref="I435:I451">E435+H435</f>
        <v>0</v>
      </c>
      <c r="J435" s="119">
        <v>0</v>
      </c>
      <c r="K435" s="233" t="e">
        <f>(I435-J435)/J435*100</f>
        <v>#DIV/0!</v>
      </c>
      <c r="L435" s="119"/>
      <c r="M435" s="119"/>
      <c r="N435" s="119"/>
      <c r="O435" s="119"/>
      <c r="P435" s="119"/>
      <c r="Q435" s="119"/>
      <c r="R435" s="119"/>
      <c r="S435" s="234">
        <f>I435/I589*100</f>
        <v>0</v>
      </c>
    </row>
    <row r="436" spans="1:19" ht="13.5">
      <c r="A436" s="289" t="s">
        <v>115</v>
      </c>
      <c r="B436" s="273"/>
      <c r="C436" s="55" t="s">
        <v>53</v>
      </c>
      <c r="D436" s="111">
        <v>0</v>
      </c>
      <c r="E436" s="111">
        <v>0</v>
      </c>
      <c r="F436" s="111">
        <v>0</v>
      </c>
      <c r="G436" s="111">
        <v>0</v>
      </c>
      <c r="H436" s="111">
        <v>0</v>
      </c>
      <c r="I436" s="119">
        <f t="shared" si="78"/>
        <v>0</v>
      </c>
      <c r="J436" s="111">
        <v>0</v>
      </c>
      <c r="K436" s="111" t="e">
        <f>(I436-J436)/J436*100</f>
        <v>#DIV/0!</v>
      </c>
      <c r="L436" s="111"/>
      <c r="M436" s="111"/>
      <c r="N436" s="111"/>
      <c r="O436" s="111"/>
      <c r="P436" s="111"/>
      <c r="Q436" s="111"/>
      <c r="R436" s="111"/>
      <c r="S436" s="234">
        <f>I436/I590*100</f>
        <v>0</v>
      </c>
    </row>
    <row r="437" spans="1:19" ht="13.5">
      <c r="A437" s="289"/>
      <c r="B437" s="273"/>
      <c r="C437" s="55" t="s">
        <v>54</v>
      </c>
      <c r="D437" s="111">
        <v>0</v>
      </c>
      <c r="E437" s="111">
        <v>0</v>
      </c>
      <c r="F437" s="111">
        <v>0</v>
      </c>
      <c r="G437" s="111">
        <v>0</v>
      </c>
      <c r="H437" s="111">
        <v>0</v>
      </c>
      <c r="I437" s="119">
        <f t="shared" si="78"/>
        <v>0</v>
      </c>
      <c r="J437" s="111">
        <v>0</v>
      </c>
      <c r="K437" s="111"/>
      <c r="L437" s="111"/>
      <c r="M437" s="111"/>
      <c r="N437" s="111"/>
      <c r="O437" s="111"/>
      <c r="P437" s="111"/>
      <c r="Q437" s="111"/>
      <c r="R437" s="111"/>
      <c r="S437" s="234"/>
    </row>
    <row r="438" spans="1:19" ht="13.5">
      <c r="A438" s="289"/>
      <c r="B438" s="13"/>
      <c r="C438" s="6" t="s">
        <v>55</v>
      </c>
      <c r="D438" s="111">
        <v>0</v>
      </c>
      <c r="E438" s="111">
        <v>0</v>
      </c>
      <c r="F438" s="111">
        <v>0</v>
      </c>
      <c r="G438" s="111">
        <v>0</v>
      </c>
      <c r="H438" s="111">
        <v>0</v>
      </c>
      <c r="I438" s="119">
        <f t="shared" si="78"/>
        <v>0</v>
      </c>
      <c r="J438" s="111">
        <v>0</v>
      </c>
      <c r="K438" s="111"/>
      <c r="L438" s="111"/>
      <c r="M438" s="111"/>
      <c r="N438" s="111"/>
      <c r="O438" s="111"/>
      <c r="P438" s="111"/>
      <c r="Q438" s="111"/>
      <c r="R438" s="111"/>
      <c r="S438" s="234"/>
    </row>
    <row r="439" spans="1:19" ht="13.5">
      <c r="A439" s="289"/>
      <c r="B439" s="273" t="s">
        <v>56</v>
      </c>
      <c r="C439" s="55" t="s">
        <v>57</v>
      </c>
      <c r="D439" s="111">
        <v>0</v>
      </c>
      <c r="E439" s="111">
        <v>0</v>
      </c>
      <c r="F439" s="111">
        <v>0</v>
      </c>
      <c r="G439" s="111">
        <v>0</v>
      </c>
      <c r="H439" s="241">
        <v>0</v>
      </c>
      <c r="I439" s="119">
        <f t="shared" si="78"/>
        <v>0</v>
      </c>
      <c r="J439" s="315">
        <v>0</v>
      </c>
      <c r="K439" s="111"/>
      <c r="L439" s="111"/>
      <c r="M439" s="111"/>
      <c r="N439" s="111"/>
      <c r="O439" s="111"/>
      <c r="P439" s="111"/>
      <c r="Q439" s="111"/>
      <c r="R439" s="111"/>
      <c r="S439" s="234"/>
    </row>
    <row r="440" spans="1:19" ht="13.5">
      <c r="A440" s="289"/>
      <c r="B440" s="273"/>
      <c r="C440" s="55" t="s">
        <v>58</v>
      </c>
      <c r="D440" s="235">
        <v>0</v>
      </c>
      <c r="E440" s="235">
        <v>0</v>
      </c>
      <c r="F440" s="235">
        <v>0</v>
      </c>
      <c r="G440" s="235">
        <v>0</v>
      </c>
      <c r="H440" s="51">
        <v>0.6434</v>
      </c>
      <c r="I440" s="119">
        <f t="shared" si="78"/>
        <v>0.6434</v>
      </c>
      <c r="J440" s="316">
        <v>0.6434</v>
      </c>
      <c r="K440" s="111">
        <f>(I440-J440)/J440*100</f>
        <v>0</v>
      </c>
      <c r="L440" s="251">
        <v>3</v>
      </c>
      <c r="M440" s="251">
        <v>60</v>
      </c>
      <c r="N440" s="111"/>
      <c r="O440" s="111"/>
      <c r="P440" s="111"/>
      <c r="Q440" s="111"/>
      <c r="R440" s="111"/>
      <c r="S440" s="234">
        <f>I440/I594*100</f>
        <v>0.0031717708139869403</v>
      </c>
    </row>
    <row r="441" spans="1:19" ht="13.5">
      <c r="A441" s="244"/>
      <c r="B441" s="275"/>
      <c r="C441" s="56" t="s">
        <v>59</v>
      </c>
      <c r="D441" s="111">
        <v>0</v>
      </c>
      <c r="E441" s="111">
        <v>0</v>
      </c>
      <c r="F441" s="111">
        <v>0</v>
      </c>
      <c r="G441" s="111">
        <v>0</v>
      </c>
      <c r="H441" s="111">
        <v>0.6434</v>
      </c>
      <c r="I441" s="119">
        <f t="shared" si="78"/>
        <v>0.6434</v>
      </c>
      <c r="J441" s="111">
        <v>0.6434</v>
      </c>
      <c r="K441" s="111">
        <f>(I441-J441)/J441*100</f>
        <v>0</v>
      </c>
      <c r="L441" s="252">
        <v>3</v>
      </c>
      <c r="M441" s="252">
        <v>60</v>
      </c>
      <c r="N441" s="111"/>
      <c r="O441" s="111">
        <v>0</v>
      </c>
      <c r="P441" s="111">
        <v>0</v>
      </c>
      <c r="Q441" s="111">
        <v>0</v>
      </c>
      <c r="R441" s="111"/>
      <c r="S441" s="234">
        <f>I441/I595*100</f>
        <v>0.0005002313790582927</v>
      </c>
    </row>
    <row r="442" spans="1:19" ht="13.5">
      <c r="A442" s="289" t="s">
        <v>116</v>
      </c>
      <c r="B442" s="274" t="s">
        <v>60</v>
      </c>
      <c r="C442" s="56" t="s">
        <v>52</v>
      </c>
      <c r="D442" s="111">
        <v>0</v>
      </c>
      <c r="E442" s="111">
        <v>0</v>
      </c>
      <c r="F442" s="111">
        <v>0</v>
      </c>
      <c r="G442" s="111">
        <v>0</v>
      </c>
      <c r="H442" s="111">
        <v>0</v>
      </c>
      <c r="I442" s="119">
        <f t="shared" si="78"/>
        <v>0</v>
      </c>
      <c r="J442" s="111">
        <v>0</v>
      </c>
      <c r="K442" s="119"/>
      <c r="L442" s="111"/>
      <c r="M442" s="111"/>
      <c r="N442" s="111"/>
      <c r="O442" s="111"/>
      <c r="P442" s="111"/>
      <c r="Q442" s="111"/>
      <c r="R442" s="111"/>
      <c r="S442" s="234"/>
    </row>
    <row r="443" spans="1:19" ht="13.5">
      <c r="A443" s="289"/>
      <c r="B443" s="273"/>
      <c r="C443" s="56" t="s">
        <v>57</v>
      </c>
      <c r="D443" s="111">
        <v>0</v>
      </c>
      <c r="E443" s="111">
        <v>0</v>
      </c>
      <c r="F443" s="111">
        <v>0</v>
      </c>
      <c r="G443" s="111">
        <v>0</v>
      </c>
      <c r="H443" s="111">
        <v>0</v>
      </c>
      <c r="I443" s="119">
        <f t="shared" si="78"/>
        <v>0</v>
      </c>
      <c r="J443" s="111">
        <v>0</v>
      </c>
      <c r="K443" s="119"/>
      <c r="L443" s="111"/>
      <c r="M443" s="111"/>
      <c r="N443" s="111"/>
      <c r="O443" s="111"/>
      <c r="P443" s="111"/>
      <c r="Q443" s="111"/>
      <c r="R443" s="111"/>
      <c r="S443" s="234"/>
    </row>
    <row r="444" spans="1:19" ht="13.5">
      <c r="A444" s="289"/>
      <c r="B444" s="273" t="s">
        <v>56</v>
      </c>
      <c r="C444" s="56" t="s">
        <v>58</v>
      </c>
      <c r="D444" s="111">
        <v>0</v>
      </c>
      <c r="E444" s="111">
        <v>0</v>
      </c>
      <c r="F444" s="111">
        <v>0</v>
      </c>
      <c r="G444" s="111">
        <v>0</v>
      </c>
      <c r="H444" s="111">
        <v>0</v>
      </c>
      <c r="I444" s="119">
        <f t="shared" si="78"/>
        <v>0</v>
      </c>
      <c r="J444" s="111">
        <v>0</v>
      </c>
      <c r="K444" s="119"/>
      <c r="L444" s="111"/>
      <c r="M444" s="111"/>
      <c r="N444" s="111"/>
      <c r="O444" s="111"/>
      <c r="P444" s="111"/>
      <c r="Q444" s="111"/>
      <c r="R444" s="111"/>
      <c r="S444" s="234"/>
    </row>
    <row r="445" spans="1:19" ht="13.5">
      <c r="A445" s="289"/>
      <c r="B445" s="275"/>
      <c r="C445" s="56" t="s">
        <v>59</v>
      </c>
      <c r="D445" s="111">
        <v>0</v>
      </c>
      <c r="E445" s="111">
        <v>0</v>
      </c>
      <c r="F445" s="111">
        <v>0</v>
      </c>
      <c r="G445" s="111">
        <v>0</v>
      </c>
      <c r="H445" s="111">
        <v>0</v>
      </c>
      <c r="I445" s="119">
        <f t="shared" si="78"/>
        <v>0</v>
      </c>
      <c r="J445" s="119">
        <v>0</v>
      </c>
      <c r="K445" s="119"/>
      <c r="L445" s="111"/>
      <c r="M445" s="111"/>
      <c r="N445" s="111"/>
      <c r="O445" s="111">
        <v>0</v>
      </c>
      <c r="P445" s="111">
        <v>0</v>
      </c>
      <c r="Q445" s="111">
        <v>0</v>
      </c>
      <c r="R445" s="111"/>
      <c r="S445" s="234"/>
    </row>
    <row r="446" spans="1:19" ht="13.5">
      <c r="A446" s="289" t="s">
        <v>78</v>
      </c>
      <c r="B446" s="274" t="s">
        <v>62</v>
      </c>
      <c r="C446" s="56" t="s">
        <v>52</v>
      </c>
      <c r="D446" s="51">
        <v>505.39649</v>
      </c>
      <c r="E446" s="51">
        <v>1255.500149</v>
      </c>
      <c r="F446" s="51">
        <v>505.39649</v>
      </c>
      <c r="G446" s="51">
        <v>1255.500149</v>
      </c>
      <c r="H446" s="51">
        <v>1028.08</v>
      </c>
      <c r="I446" s="119">
        <f t="shared" si="78"/>
        <v>2283.580149</v>
      </c>
      <c r="J446" s="315">
        <v>1107.297664</v>
      </c>
      <c r="K446" s="111">
        <f>(I446-J446)/J446*100</f>
        <v>106.23001594266887</v>
      </c>
      <c r="L446" s="253">
        <v>1175</v>
      </c>
      <c r="M446" s="254">
        <v>7904.1599</v>
      </c>
      <c r="N446" s="115"/>
      <c r="O446" s="115">
        <v>21.794446</v>
      </c>
      <c r="P446" s="115">
        <v>193.452991</v>
      </c>
      <c r="Q446" s="40">
        <v>310.432475</v>
      </c>
      <c r="R446" s="111"/>
      <c r="S446" s="234">
        <f>I446/I600*100</f>
        <v>4.123680555307555</v>
      </c>
    </row>
    <row r="447" spans="1:19" ht="13.5">
      <c r="A447" s="289"/>
      <c r="B447" s="273"/>
      <c r="C447" s="56" t="s">
        <v>53</v>
      </c>
      <c r="D447" s="51">
        <v>0</v>
      </c>
      <c r="E447" s="51">
        <v>0</v>
      </c>
      <c r="F447" s="51">
        <v>0</v>
      </c>
      <c r="G447" s="51">
        <v>0</v>
      </c>
      <c r="H447" s="51">
        <v>0</v>
      </c>
      <c r="I447" s="119">
        <f t="shared" si="78"/>
        <v>0</v>
      </c>
      <c r="J447" s="315">
        <v>0</v>
      </c>
      <c r="K447" s="111"/>
      <c r="L447" s="40"/>
      <c r="M447" s="40"/>
      <c r="N447" s="40"/>
      <c r="O447" s="40"/>
      <c r="P447" s="40"/>
      <c r="Q447" s="40"/>
      <c r="R447" s="111"/>
      <c r="S447" s="234"/>
    </row>
    <row r="448" spans="1:19" ht="13.5">
      <c r="A448" s="289"/>
      <c r="B448" s="273"/>
      <c r="C448" s="55" t="s">
        <v>54</v>
      </c>
      <c r="D448" s="51">
        <v>0</v>
      </c>
      <c r="E448" s="51">
        <v>0</v>
      </c>
      <c r="F448" s="51">
        <v>0</v>
      </c>
      <c r="G448" s="51">
        <v>0</v>
      </c>
      <c r="H448" s="51">
        <v>0</v>
      </c>
      <c r="I448" s="119">
        <f t="shared" si="78"/>
        <v>0</v>
      </c>
      <c r="J448" s="315">
        <v>0</v>
      </c>
      <c r="K448" s="111"/>
      <c r="L448" s="40"/>
      <c r="M448" s="40"/>
      <c r="N448" s="40"/>
      <c r="O448" s="40"/>
      <c r="P448" s="40"/>
      <c r="Q448" s="40"/>
      <c r="R448" s="111"/>
      <c r="S448" s="234"/>
    </row>
    <row r="449" spans="1:19" ht="13.5">
      <c r="A449" s="289"/>
      <c r="B449" s="13"/>
      <c r="C449" s="69" t="s">
        <v>55</v>
      </c>
      <c r="D449" s="51">
        <v>6.59649</v>
      </c>
      <c r="E449" s="51">
        <v>25.385516</v>
      </c>
      <c r="F449" s="51">
        <v>6.59649</v>
      </c>
      <c r="G449" s="51">
        <v>25.385516</v>
      </c>
      <c r="H449" s="51">
        <v>0</v>
      </c>
      <c r="I449" s="119">
        <f t="shared" si="78"/>
        <v>25.385516</v>
      </c>
      <c r="J449" s="315">
        <v>24.817664</v>
      </c>
      <c r="K449" s="111">
        <f>(I449-J449)/J449*100</f>
        <v>2.2880960915580064</v>
      </c>
      <c r="L449" s="40"/>
      <c r="M449" s="40"/>
      <c r="N449" s="40"/>
      <c r="O449" s="40"/>
      <c r="P449" s="40"/>
      <c r="Q449" s="40"/>
      <c r="R449" s="111"/>
      <c r="S449" s="234">
        <f>I449/I603*100</f>
        <v>0.7515124827139397</v>
      </c>
    </row>
    <row r="450" spans="1:19" ht="13.5">
      <c r="A450" s="289" t="s">
        <v>61</v>
      </c>
      <c r="B450" s="273" t="s">
        <v>63</v>
      </c>
      <c r="C450" s="56" t="s">
        <v>57</v>
      </c>
      <c r="D450" s="51">
        <v>0</v>
      </c>
      <c r="E450" s="51">
        <v>0</v>
      </c>
      <c r="F450" s="51">
        <v>0</v>
      </c>
      <c r="G450" s="51">
        <v>0</v>
      </c>
      <c r="H450" s="51">
        <v>0</v>
      </c>
      <c r="I450" s="119">
        <f t="shared" si="78"/>
        <v>0</v>
      </c>
      <c r="J450" s="231">
        <v>0</v>
      </c>
      <c r="K450" s="111"/>
      <c r="L450" s="40"/>
      <c r="M450" s="40"/>
      <c r="N450" s="40"/>
      <c r="O450" s="40"/>
      <c r="P450" s="40"/>
      <c r="Q450" s="40"/>
      <c r="R450" s="111"/>
      <c r="S450" s="234"/>
    </row>
    <row r="451" spans="1:19" ht="13.5">
      <c r="A451" s="289"/>
      <c r="B451" s="273"/>
      <c r="C451" s="56" t="s">
        <v>58</v>
      </c>
      <c r="D451" s="111">
        <v>0</v>
      </c>
      <c r="E451" s="111">
        <v>0</v>
      </c>
      <c r="F451" s="111">
        <v>0</v>
      </c>
      <c r="G451" s="111">
        <v>0</v>
      </c>
      <c r="H451" s="111">
        <v>0</v>
      </c>
      <c r="I451" s="119">
        <f t="shared" si="78"/>
        <v>0</v>
      </c>
      <c r="J451" s="111">
        <v>0</v>
      </c>
      <c r="K451" s="111"/>
      <c r="L451" s="133">
        <v>2</v>
      </c>
      <c r="M451" s="133">
        <v>93.5428</v>
      </c>
      <c r="N451" s="40"/>
      <c r="O451" s="40"/>
      <c r="P451" s="40"/>
      <c r="Q451" s="40"/>
      <c r="R451" s="111"/>
      <c r="S451" s="234"/>
    </row>
    <row r="452" spans="1:19" ht="13.5">
      <c r="A452" s="298"/>
      <c r="B452" s="275"/>
      <c r="C452" s="56" t="s">
        <v>59</v>
      </c>
      <c r="D452" s="111">
        <v>505.39649</v>
      </c>
      <c r="E452" s="111">
        <v>1255.500149</v>
      </c>
      <c r="F452" s="111">
        <v>505.39649</v>
      </c>
      <c r="G452" s="111">
        <v>1255.500149</v>
      </c>
      <c r="H452" s="111">
        <v>1028.08</v>
      </c>
      <c r="I452" s="119">
        <f>E452+H452</f>
        <v>2283.580149</v>
      </c>
      <c r="J452" s="111">
        <v>1107.297664</v>
      </c>
      <c r="K452" s="111">
        <f>(I452-J452)/J452*100</f>
        <v>106.23001594266887</v>
      </c>
      <c r="L452" s="255">
        <v>1177</v>
      </c>
      <c r="M452" s="256">
        <v>7997.7027</v>
      </c>
      <c r="N452" s="111"/>
      <c r="O452" s="111">
        <v>21.794446</v>
      </c>
      <c r="P452" s="111">
        <v>193.452991</v>
      </c>
      <c r="Q452" s="111">
        <v>310.432475</v>
      </c>
      <c r="R452" s="111"/>
      <c r="S452" s="234">
        <f>I452/I606*100</f>
        <v>4.1018642863058625</v>
      </c>
    </row>
    <row r="453" spans="1:19" ht="14.25" thickBot="1">
      <c r="A453" s="98"/>
      <c r="B453" s="278" t="s">
        <v>64</v>
      </c>
      <c r="C453" s="278"/>
      <c r="D453" s="200">
        <f aca="true" t="shared" si="79" ref="D453:J453">D441+D445+D452</f>
        <v>505.39649</v>
      </c>
      <c r="E453" s="200">
        <f t="shared" si="79"/>
        <v>1255.500149</v>
      </c>
      <c r="F453" s="200">
        <f t="shared" si="79"/>
        <v>505.39649</v>
      </c>
      <c r="G453" s="200">
        <f t="shared" si="79"/>
        <v>1255.500149</v>
      </c>
      <c r="H453" s="200">
        <f t="shared" si="79"/>
        <v>1028.7233999999999</v>
      </c>
      <c r="I453" s="200">
        <f t="shared" si="79"/>
        <v>2284.223549</v>
      </c>
      <c r="J453" s="200">
        <f t="shared" si="79"/>
        <v>1107.9410639999999</v>
      </c>
      <c r="K453" s="200">
        <f>(I453-J453)/J453*100</f>
        <v>106.16832638671836</v>
      </c>
      <c r="L453" s="200">
        <f aca="true" t="shared" si="80" ref="L453:Q453">L441+L445+L452</f>
        <v>1180</v>
      </c>
      <c r="M453" s="200">
        <f t="shared" si="80"/>
        <v>8057.7027</v>
      </c>
      <c r="N453" s="200">
        <f t="shared" si="80"/>
        <v>0</v>
      </c>
      <c r="O453" s="200">
        <f t="shared" si="80"/>
        <v>21.794446</v>
      </c>
      <c r="P453" s="200">
        <f t="shared" si="80"/>
        <v>193.452991</v>
      </c>
      <c r="Q453" s="200">
        <f t="shared" si="80"/>
        <v>310.432475</v>
      </c>
      <c r="R453" s="200">
        <f>(P453-Q453)/Q453*100</f>
        <v>-37.68274694843058</v>
      </c>
      <c r="S453" s="236">
        <f>I453/I607*100</f>
        <v>1.164010438800839</v>
      </c>
    </row>
    <row r="456" spans="1:19" ht="18.75">
      <c r="A456" s="295" t="str">
        <f>A1</f>
        <v>2021年1-4月丹东市人身保险业务统计表</v>
      </c>
      <c r="B456" s="295"/>
      <c r="C456" s="295"/>
      <c r="D456" s="295"/>
      <c r="E456" s="295"/>
      <c r="F456" s="295"/>
      <c r="G456" s="295"/>
      <c r="H456" s="295"/>
      <c r="I456" s="295"/>
      <c r="J456" s="295"/>
      <c r="K456" s="295"/>
      <c r="L456" s="295"/>
      <c r="M456" s="295"/>
      <c r="N456" s="295"/>
      <c r="O456" s="295"/>
      <c r="P456" s="295"/>
      <c r="Q456" s="295"/>
      <c r="R456" s="295"/>
      <c r="S456" s="295"/>
    </row>
    <row r="457" spans="9:19" ht="14.25" thickBot="1">
      <c r="I457" s="296" t="str">
        <f>A2</f>
        <v>                                                      （2021年1-4月）                                       单位：万元</v>
      </c>
      <c r="J457" s="296"/>
      <c r="K457" s="296"/>
      <c r="Q457" s="3" t="s">
        <v>100</v>
      </c>
      <c r="R457" s="207"/>
      <c r="S457" s="207"/>
    </row>
    <row r="458" spans="1:19" ht="13.5">
      <c r="A458" s="290" t="s">
        <v>27</v>
      </c>
      <c r="B458" s="4"/>
      <c r="C458" s="5" t="s">
        <v>28</v>
      </c>
      <c r="D458" s="260" t="s">
        <v>29</v>
      </c>
      <c r="E458" s="261"/>
      <c r="F458" s="261"/>
      <c r="G458" s="261"/>
      <c r="H458" s="261"/>
      <c r="I458" s="261"/>
      <c r="J458" s="261"/>
      <c r="K458" s="263"/>
      <c r="L458" s="260" t="s">
        <v>30</v>
      </c>
      <c r="M458" s="263"/>
      <c r="N458" s="260" t="s">
        <v>71</v>
      </c>
      <c r="O458" s="261"/>
      <c r="P458" s="261"/>
      <c r="Q458" s="261"/>
      <c r="R458" s="261"/>
      <c r="S458" s="41" t="s">
        <v>32</v>
      </c>
    </row>
    <row r="459" spans="1:19" ht="13.5">
      <c r="A459" s="289"/>
      <c r="B459" s="283" t="s">
        <v>33</v>
      </c>
      <c r="C459" s="284"/>
      <c r="D459" s="258" t="s">
        <v>34</v>
      </c>
      <c r="E459" s="258"/>
      <c r="F459" s="258" t="s">
        <v>35</v>
      </c>
      <c r="G459" s="258"/>
      <c r="H459" s="270" t="s">
        <v>36</v>
      </c>
      <c r="I459" s="8" t="s">
        <v>37</v>
      </c>
      <c r="J459" s="8" t="s">
        <v>38</v>
      </c>
      <c r="K459" s="28" t="s">
        <v>39</v>
      </c>
      <c r="L459" s="262" t="s">
        <v>40</v>
      </c>
      <c r="M459" s="258" t="s">
        <v>118</v>
      </c>
      <c r="N459" s="258" t="s">
        <v>40</v>
      </c>
      <c r="O459" s="258" t="s">
        <v>41</v>
      </c>
      <c r="P459" s="258"/>
      <c r="Q459" s="258"/>
      <c r="R459" s="42" t="s">
        <v>39</v>
      </c>
      <c r="S459" s="43" t="s">
        <v>42</v>
      </c>
    </row>
    <row r="460" spans="1:19" ht="14.25" thickBot="1">
      <c r="A460" s="289"/>
      <c r="B460" s="9" t="s">
        <v>43</v>
      </c>
      <c r="C460" s="10" t="s">
        <v>44</v>
      </c>
      <c r="D460" s="10" t="s">
        <v>45</v>
      </c>
      <c r="E460" s="11" t="s">
        <v>46</v>
      </c>
      <c r="F460" s="11" t="s">
        <v>45</v>
      </c>
      <c r="G460" s="11" t="s">
        <v>46</v>
      </c>
      <c r="H460" s="271"/>
      <c r="I460" s="11" t="s">
        <v>46</v>
      </c>
      <c r="J460" s="11" t="s">
        <v>46</v>
      </c>
      <c r="K460" s="29" t="s">
        <v>47</v>
      </c>
      <c r="L460" s="262"/>
      <c r="M460" s="258"/>
      <c r="N460" s="258"/>
      <c r="O460" s="7" t="s">
        <v>45</v>
      </c>
      <c r="P460" s="7" t="s">
        <v>48</v>
      </c>
      <c r="Q460" s="7" t="s">
        <v>49</v>
      </c>
      <c r="R460" s="29" t="s">
        <v>47</v>
      </c>
      <c r="S460" s="44" t="s">
        <v>47</v>
      </c>
    </row>
    <row r="461" spans="1:19" ht="13.5">
      <c r="A461" s="245"/>
      <c r="B461" s="277" t="s">
        <v>51</v>
      </c>
      <c r="C461" s="117" t="s">
        <v>52</v>
      </c>
      <c r="D461" s="201"/>
      <c r="E461" s="201"/>
      <c r="F461" s="201"/>
      <c r="G461" s="201"/>
      <c r="H461" s="201"/>
      <c r="I461" s="201">
        <f aca="true" t="shared" si="81" ref="I461:I477">E461+H461</f>
        <v>0</v>
      </c>
      <c r="J461" s="201"/>
      <c r="K461" s="140" t="e">
        <f>(I461-J461)/J461*100</f>
        <v>#DIV/0!</v>
      </c>
      <c r="L461" s="201"/>
      <c r="M461" s="201"/>
      <c r="N461" s="201"/>
      <c r="O461" s="201"/>
      <c r="P461" s="201"/>
      <c r="Q461" s="201"/>
      <c r="R461" s="140" t="e">
        <f>(P461-Q461)/Q461*100</f>
        <v>#DIV/0!</v>
      </c>
      <c r="S461" s="208"/>
    </row>
    <row r="462" spans="1:19" ht="13.5">
      <c r="A462" s="289" t="s">
        <v>50</v>
      </c>
      <c r="B462" s="273"/>
      <c r="C462" s="55" t="s">
        <v>53</v>
      </c>
      <c r="D462" s="7"/>
      <c r="E462" s="7"/>
      <c r="F462" s="7"/>
      <c r="G462" s="7"/>
      <c r="H462" s="7"/>
      <c r="I462" s="11">
        <f t="shared" si="81"/>
        <v>0</v>
      </c>
      <c r="J462" s="7"/>
      <c r="K462" s="142" t="e">
        <f>(I462-J462)/J462*100</f>
        <v>#DIV/0!</v>
      </c>
      <c r="L462" s="7"/>
      <c r="M462" s="7"/>
      <c r="N462" s="7"/>
      <c r="O462" s="7"/>
      <c r="P462" s="7"/>
      <c r="Q462" s="7"/>
      <c r="R462" s="142" t="e">
        <f>(P462-Q462)/Q462*100</f>
        <v>#DIV/0!</v>
      </c>
      <c r="S462" s="45">
        <f>I462/I590*100</f>
        <v>0</v>
      </c>
    </row>
    <row r="463" spans="1:19" ht="13.5">
      <c r="A463" s="289"/>
      <c r="B463" s="273"/>
      <c r="C463" s="55" t="s">
        <v>54</v>
      </c>
      <c r="D463" s="7"/>
      <c r="E463" s="7"/>
      <c r="F463" s="7"/>
      <c r="G463" s="7"/>
      <c r="H463" s="7"/>
      <c r="I463" s="11">
        <f t="shared" si="81"/>
        <v>0</v>
      </c>
      <c r="J463" s="7"/>
      <c r="K463" s="142" t="e">
        <f>(I463-J463)/J463*100</f>
        <v>#DIV/0!</v>
      </c>
      <c r="L463" s="7"/>
      <c r="M463" s="7"/>
      <c r="N463" s="7"/>
      <c r="O463" s="7"/>
      <c r="P463" s="7"/>
      <c r="Q463" s="7"/>
      <c r="R463" s="142" t="e">
        <f>(P463-Q463)/Q463*100</f>
        <v>#DIV/0!</v>
      </c>
      <c r="S463" s="45">
        <f>I463/I591*100</f>
        <v>0</v>
      </c>
    </row>
    <row r="464" spans="1:19" ht="13.5">
      <c r="A464" s="289"/>
      <c r="B464" s="13"/>
      <c r="C464" s="6" t="s">
        <v>55</v>
      </c>
      <c r="D464" s="7"/>
      <c r="E464" s="7"/>
      <c r="F464" s="7"/>
      <c r="G464" s="7"/>
      <c r="H464" s="7"/>
      <c r="I464" s="11">
        <f t="shared" si="81"/>
        <v>0</v>
      </c>
      <c r="J464" s="7"/>
      <c r="K464" s="142"/>
      <c r="L464" s="7"/>
      <c r="M464" s="7"/>
      <c r="N464" s="7"/>
      <c r="O464" s="7"/>
      <c r="P464" s="7"/>
      <c r="Q464" s="7"/>
      <c r="R464" s="142"/>
      <c r="S464" s="45"/>
    </row>
    <row r="465" spans="1:19" ht="13.5">
      <c r="A465" s="289"/>
      <c r="B465" s="273" t="s">
        <v>56</v>
      </c>
      <c r="C465" s="55" t="s">
        <v>57</v>
      </c>
      <c r="D465" s="7"/>
      <c r="E465" s="7"/>
      <c r="F465" s="7"/>
      <c r="G465" s="7"/>
      <c r="H465" s="7"/>
      <c r="I465" s="11">
        <f t="shared" si="81"/>
        <v>0</v>
      </c>
      <c r="J465" s="7"/>
      <c r="K465" s="142"/>
      <c r="L465" s="7"/>
      <c r="M465" s="7"/>
      <c r="N465" s="7"/>
      <c r="O465" s="7"/>
      <c r="P465" s="7"/>
      <c r="Q465" s="7"/>
      <c r="R465" s="142"/>
      <c r="S465" s="45"/>
    </row>
    <row r="466" spans="1:19" ht="13.5">
      <c r="A466" s="289"/>
      <c r="B466" s="273"/>
      <c r="C466" s="55" t="s">
        <v>58</v>
      </c>
      <c r="D466" s="7"/>
      <c r="E466" s="7"/>
      <c r="F466" s="7"/>
      <c r="G466" s="7"/>
      <c r="H466" s="7"/>
      <c r="I466" s="11">
        <f t="shared" si="81"/>
        <v>0</v>
      </c>
      <c r="J466" s="7"/>
      <c r="K466" s="142"/>
      <c r="L466" s="7"/>
      <c r="M466" s="7"/>
      <c r="N466" s="7"/>
      <c r="O466" s="7"/>
      <c r="P466" s="7"/>
      <c r="Q466" s="7"/>
      <c r="R466" s="142"/>
      <c r="S466" s="45"/>
    </row>
    <row r="467" spans="1:19" ht="13.5">
      <c r="A467" s="244"/>
      <c r="B467" s="275"/>
      <c r="C467" s="56" t="s">
        <v>59</v>
      </c>
      <c r="D467" s="24">
        <v>0</v>
      </c>
      <c r="E467" s="24">
        <v>0</v>
      </c>
      <c r="F467" s="24">
        <v>0</v>
      </c>
      <c r="G467" s="24">
        <v>0</v>
      </c>
      <c r="H467" s="24">
        <v>0</v>
      </c>
      <c r="I467" s="11">
        <f t="shared" si="81"/>
        <v>0</v>
      </c>
      <c r="J467" s="24"/>
      <c r="K467" s="142"/>
      <c r="L467" s="24"/>
      <c r="M467" s="24"/>
      <c r="N467" s="24"/>
      <c r="O467" s="24"/>
      <c r="P467" s="24"/>
      <c r="Q467" s="24"/>
      <c r="R467" s="142"/>
      <c r="S467" s="45"/>
    </row>
    <row r="468" spans="1:19" ht="13.5">
      <c r="A468" s="289" t="s">
        <v>82</v>
      </c>
      <c r="B468" s="274" t="s">
        <v>60</v>
      </c>
      <c r="C468" s="56" t="s">
        <v>52</v>
      </c>
      <c r="D468" s="24"/>
      <c r="E468" s="24"/>
      <c r="F468" s="24"/>
      <c r="G468" s="24"/>
      <c r="H468" s="24"/>
      <c r="I468" s="11">
        <f t="shared" si="81"/>
        <v>0</v>
      </c>
      <c r="J468" s="24"/>
      <c r="K468" s="142"/>
      <c r="L468" s="24"/>
      <c r="M468" s="24"/>
      <c r="N468" s="24"/>
      <c r="O468" s="24"/>
      <c r="P468" s="24"/>
      <c r="Q468" s="24"/>
      <c r="R468" s="142"/>
      <c r="S468" s="45"/>
    </row>
    <row r="469" spans="1:19" ht="13.5">
      <c r="A469" s="289"/>
      <c r="B469" s="273"/>
      <c r="C469" s="56" t="s">
        <v>57</v>
      </c>
      <c r="D469" s="24"/>
      <c r="E469" s="24"/>
      <c r="F469" s="24"/>
      <c r="G469" s="24"/>
      <c r="H469" s="24"/>
      <c r="I469" s="11">
        <f t="shared" si="81"/>
        <v>0</v>
      </c>
      <c r="J469" s="24"/>
      <c r="K469" s="142"/>
      <c r="L469" s="24"/>
      <c r="M469" s="24"/>
      <c r="N469" s="24"/>
      <c r="O469" s="24"/>
      <c r="P469" s="24"/>
      <c r="Q469" s="24"/>
      <c r="R469" s="142"/>
      <c r="S469" s="45"/>
    </row>
    <row r="470" spans="1:19" ht="13.5">
      <c r="A470" s="289"/>
      <c r="B470" s="273" t="s">
        <v>56</v>
      </c>
      <c r="C470" s="56" t="s">
        <v>58</v>
      </c>
      <c r="D470" s="24"/>
      <c r="E470" s="24"/>
      <c r="F470" s="24"/>
      <c r="G470" s="24"/>
      <c r="H470" s="24"/>
      <c r="I470" s="11">
        <f t="shared" si="81"/>
        <v>0</v>
      </c>
      <c r="J470" s="24"/>
      <c r="K470" s="142"/>
      <c r="L470" s="24"/>
      <c r="M470" s="24"/>
      <c r="N470" s="24"/>
      <c r="O470" s="24"/>
      <c r="P470" s="24"/>
      <c r="Q470" s="24"/>
      <c r="R470" s="142"/>
      <c r="S470" s="45"/>
    </row>
    <row r="471" spans="1:19" ht="13.5">
      <c r="A471" s="289"/>
      <c r="B471" s="275"/>
      <c r="C471" s="56" t="s">
        <v>59</v>
      </c>
      <c r="D471" s="24">
        <v>0</v>
      </c>
      <c r="E471" s="24"/>
      <c r="F471" s="24">
        <v>0</v>
      </c>
      <c r="G471" s="24">
        <v>0</v>
      </c>
      <c r="H471" s="24"/>
      <c r="I471" s="11">
        <f t="shared" si="81"/>
        <v>0</v>
      </c>
      <c r="J471" s="24"/>
      <c r="K471" s="142"/>
      <c r="L471" s="24"/>
      <c r="M471" s="24"/>
      <c r="N471" s="24"/>
      <c r="O471" s="24"/>
      <c r="P471" s="24"/>
      <c r="Q471" s="24"/>
      <c r="R471" s="142"/>
      <c r="S471" s="45"/>
    </row>
    <row r="472" spans="1:19" ht="13.5">
      <c r="A472" s="289" t="s">
        <v>78</v>
      </c>
      <c r="B472" s="274" t="s">
        <v>62</v>
      </c>
      <c r="C472" s="56" t="s">
        <v>52</v>
      </c>
      <c r="D472" s="202">
        <v>129.19</v>
      </c>
      <c r="E472" s="202">
        <v>666.72</v>
      </c>
      <c r="F472" s="202">
        <v>128.31</v>
      </c>
      <c r="G472" s="202">
        <v>603.63</v>
      </c>
      <c r="H472" s="203">
        <v>2358.1499999999996</v>
      </c>
      <c r="I472" s="11">
        <f t="shared" si="81"/>
        <v>3024.87</v>
      </c>
      <c r="J472" s="317">
        <v>8670.44</v>
      </c>
      <c r="K472" s="90">
        <f>(I472-J472)/J472*100</f>
        <v>-65.11284317750888</v>
      </c>
      <c r="L472" s="203">
        <v>32263</v>
      </c>
      <c r="M472" s="203">
        <v>109337.77</v>
      </c>
      <c r="N472" s="106">
        <v>28577</v>
      </c>
      <c r="O472" s="91"/>
      <c r="P472" s="91"/>
      <c r="Q472" s="91"/>
      <c r="R472" s="90"/>
      <c r="S472" s="96">
        <f>I472/I600*100</f>
        <v>5.462299016216034</v>
      </c>
    </row>
    <row r="473" spans="1:19" ht="13.5">
      <c r="A473" s="289"/>
      <c r="B473" s="273"/>
      <c r="C473" s="56" t="s">
        <v>53</v>
      </c>
      <c r="D473" s="202">
        <v>0</v>
      </c>
      <c r="E473" s="202">
        <v>0</v>
      </c>
      <c r="F473" s="202">
        <v>0</v>
      </c>
      <c r="G473" s="202">
        <v>0</v>
      </c>
      <c r="H473" s="203">
        <v>0</v>
      </c>
      <c r="I473" s="11">
        <f t="shared" si="81"/>
        <v>0</v>
      </c>
      <c r="J473" s="317">
        <v>8667.51</v>
      </c>
      <c r="K473" s="90">
        <f>(I473-J473)/J473*100</f>
        <v>-100</v>
      </c>
      <c r="L473" s="203">
        <v>1</v>
      </c>
      <c r="M473" s="203">
        <v>2.8255</v>
      </c>
      <c r="N473" s="106">
        <v>1</v>
      </c>
      <c r="O473" s="91"/>
      <c r="P473" s="91"/>
      <c r="Q473" s="91"/>
      <c r="R473" s="90"/>
      <c r="S473" s="96">
        <f>I473/I601*100</f>
        <v>0</v>
      </c>
    </row>
    <row r="474" spans="1:19" ht="13.5">
      <c r="A474" s="289"/>
      <c r="B474" s="273"/>
      <c r="C474" s="55" t="s">
        <v>54</v>
      </c>
      <c r="D474" s="202">
        <v>0</v>
      </c>
      <c r="E474" s="202">
        <v>0</v>
      </c>
      <c r="F474" s="202">
        <v>0</v>
      </c>
      <c r="G474" s="202">
        <v>0</v>
      </c>
      <c r="H474" s="202">
        <v>0</v>
      </c>
      <c r="I474" s="11">
        <f t="shared" si="81"/>
        <v>0</v>
      </c>
      <c r="J474" s="317">
        <v>0</v>
      </c>
      <c r="K474" s="90"/>
      <c r="L474" s="203">
        <v>0</v>
      </c>
      <c r="M474" s="203">
        <v>0</v>
      </c>
      <c r="N474" s="106">
        <v>0</v>
      </c>
      <c r="O474" s="91"/>
      <c r="P474" s="91"/>
      <c r="Q474" s="91"/>
      <c r="R474" s="90"/>
      <c r="S474" s="96"/>
    </row>
    <row r="475" spans="1:19" ht="13.5">
      <c r="A475" s="289"/>
      <c r="B475" s="13"/>
      <c r="C475" s="69" t="s">
        <v>55</v>
      </c>
      <c r="D475" s="202">
        <v>0.88</v>
      </c>
      <c r="E475" s="202">
        <v>3.5</v>
      </c>
      <c r="F475" s="202">
        <v>0</v>
      </c>
      <c r="G475" s="202">
        <v>0</v>
      </c>
      <c r="H475" s="202">
        <v>0.3700000000000001</v>
      </c>
      <c r="I475" s="11">
        <f t="shared" si="81"/>
        <v>3.87</v>
      </c>
      <c r="J475" s="317">
        <v>2.93</v>
      </c>
      <c r="K475" s="90">
        <f aca="true" t="shared" si="82" ref="K475:K480">(I475-J475)/J475*100</f>
        <v>32.08191126279863</v>
      </c>
      <c r="L475" s="203">
        <v>4821</v>
      </c>
      <c r="M475" s="203">
        <v>421.8</v>
      </c>
      <c r="N475" s="106">
        <v>4494</v>
      </c>
      <c r="O475" s="91"/>
      <c r="P475" s="91"/>
      <c r="Q475" s="91"/>
      <c r="R475" s="90"/>
      <c r="S475" s="96">
        <f>I475/I603*100</f>
        <v>0.11456742924205073</v>
      </c>
    </row>
    <row r="476" spans="1:19" ht="13.5">
      <c r="A476" s="289" t="s">
        <v>61</v>
      </c>
      <c r="B476" s="273" t="s">
        <v>63</v>
      </c>
      <c r="C476" s="56" t="s">
        <v>57</v>
      </c>
      <c r="D476" s="202">
        <v>0</v>
      </c>
      <c r="E476" s="202">
        <v>0</v>
      </c>
      <c r="F476" s="202">
        <v>0</v>
      </c>
      <c r="G476" s="202">
        <v>0</v>
      </c>
      <c r="H476" s="242">
        <v>0</v>
      </c>
      <c r="I476" s="11">
        <f t="shared" si="81"/>
        <v>0</v>
      </c>
      <c r="J476" s="317">
        <v>0</v>
      </c>
      <c r="K476" s="90" t="e">
        <f t="shared" si="82"/>
        <v>#DIV/0!</v>
      </c>
      <c r="L476" s="203">
        <v>17</v>
      </c>
      <c r="M476" s="203">
        <v>3800</v>
      </c>
      <c r="N476" s="106">
        <v>17</v>
      </c>
      <c r="O476" s="91"/>
      <c r="P476" s="91"/>
      <c r="Q476" s="91"/>
      <c r="R476" s="90"/>
      <c r="S476" s="96">
        <f>I476/I604*100</f>
        <v>0</v>
      </c>
    </row>
    <row r="477" spans="1:19" ht="13.5">
      <c r="A477" s="289"/>
      <c r="B477" s="273"/>
      <c r="C477" s="56" t="s">
        <v>58</v>
      </c>
      <c r="D477" s="202">
        <v>0.03</v>
      </c>
      <c r="E477" s="202">
        <v>0.11</v>
      </c>
      <c r="F477" s="202">
        <v>0.03</v>
      </c>
      <c r="G477" s="202">
        <v>0.11</v>
      </c>
      <c r="H477" s="242">
        <v>0</v>
      </c>
      <c r="I477" s="11">
        <f t="shared" si="81"/>
        <v>0.11</v>
      </c>
      <c r="J477" s="317">
        <v>3.09</v>
      </c>
      <c r="K477" s="90">
        <f t="shared" si="82"/>
        <v>-96.4401294498382</v>
      </c>
      <c r="L477" s="203">
        <v>4</v>
      </c>
      <c r="M477" s="203">
        <v>800</v>
      </c>
      <c r="N477" s="91">
        <v>4</v>
      </c>
      <c r="O477" s="91"/>
      <c r="P477" s="91"/>
      <c r="Q477" s="91"/>
      <c r="R477" s="90"/>
      <c r="S477" s="96">
        <f>I477/I605*100</f>
        <v>0.037794450291780364</v>
      </c>
    </row>
    <row r="478" spans="1:19" ht="13.5">
      <c r="A478" s="298"/>
      <c r="B478" s="275"/>
      <c r="C478" s="56" t="s">
        <v>59</v>
      </c>
      <c r="D478" s="91">
        <v>129.22</v>
      </c>
      <c r="E478" s="79">
        <v>666.83</v>
      </c>
      <c r="F478" s="91">
        <v>128.34</v>
      </c>
      <c r="G478" s="91">
        <v>603.74</v>
      </c>
      <c r="H478" s="91">
        <f>+H472+H474+H475+H476+H477</f>
        <v>2358.5199999999995</v>
      </c>
      <c r="I478" s="120">
        <f>E478+H478</f>
        <v>3025.3499999999995</v>
      </c>
      <c r="J478" s="91">
        <v>8673.53</v>
      </c>
      <c r="K478" s="90">
        <f t="shared" si="82"/>
        <v>-65.11973786912596</v>
      </c>
      <c r="L478" s="91">
        <v>32284</v>
      </c>
      <c r="M478" s="91">
        <v>113937.77</v>
      </c>
      <c r="N478" s="91">
        <v>28598</v>
      </c>
      <c r="O478" s="91">
        <v>15.25</v>
      </c>
      <c r="P478" s="91">
        <v>120.43</v>
      </c>
      <c r="Q478" s="91">
        <v>77.59</v>
      </c>
      <c r="R478" s="90">
        <f>(P478-Q478)/Q478*100</f>
        <v>55.21330068307771</v>
      </c>
      <c r="S478" s="96">
        <f>I478/I606*100</f>
        <v>5.434263003209983</v>
      </c>
    </row>
    <row r="479" spans="1:19" ht="14.25" thickBot="1">
      <c r="A479" s="247"/>
      <c r="B479" s="276" t="s">
        <v>64</v>
      </c>
      <c r="C479" s="276"/>
      <c r="D479" s="81">
        <f aca="true" t="shared" si="83" ref="D479:J479">D467+D471+D478</f>
        <v>129.22</v>
      </c>
      <c r="E479" s="81">
        <f t="shared" si="83"/>
        <v>666.83</v>
      </c>
      <c r="F479" s="81">
        <f t="shared" si="83"/>
        <v>128.34</v>
      </c>
      <c r="G479" s="81">
        <f t="shared" si="83"/>
        <v>603.74</v>
      </c>
      <c r="H479" s="81">
        <f>H467+H471+H478</f>
        <v>2358.5199999999995</v>
      </c>
      <c r="I479" s="81">
        <f t="shared" si="83"/>
        <v>3025.3499999999995</v>
      </c>
      <c r="J479" s="81">
        <f t="shared" si="83"/>
        <v>8673.53</v>
      </c>
      <c r="K479" s="92">
        <f t="shared" si="82"/>
        <v>-65.11973786912596</v>
      </c>
      <c r="L479" s="81">
        <f aca="true" t="shared" si="84" ref="L479:Q479">L467+L471+L478</f>
        <v>32284</v>
      </c>
      <c r="M479" s="81">
        <f t="shared" si="84"/>
        <v>113937.77</v>
      </c>
      <c r="N479" s="81">
        <f t="shared" si="84"/>
        <v>28598</v>
      </c>
      <c r="O479" s="81">
        <f t="shared" si="84"/>
        <v>15.25</v>
      </c>
      <c r="P479" s="81">
        <f t="shared" si="84"/>
        <v>120.43</v>
      </c>
      <c r="Q479" s="81">
        <f t="shared" si="84"/>
        <v>77.59</v>
      </c>
      <c r="R479" s="92">
        <f>(P479-Q479)/Q479*100</f>
        <v>55.21330068307771</v>
      </c>
      <c r="S479" s="97">
        <f>I479/I607*100</f>
        <v>1.54167878295791</v>
      </c>
    </row>
    <row r="480" spans="1:19" ht="14.25" thickTop="1">
      <c r="A480" s="245"/>
      <c r="B480" s="277" t="s">
        <v>51</v>
      </c>
      <c r="C480" s="117" t="s">
        <v>52</v>
      </c>
      <c r="D480" s="204">
        <v>0</v>
      </c>
      <c r="E480" s="204">
        <v>0.00057</v>
      </c>
      <c r="F480" s="204"/>
      <c r="G480" s="204"/>
      <c r="H480" s="204"/>
      <c r="I480" s="72">
        <f aca="true" t="shared" si="85" ref="I480:I496">E480+H480</f>
        <v>0.00057</v>
      </c>
      <c r="J480" s="204"/>
      <c r="K480" s="178" t="e">
        <f t="shared" si="82"/>
        <v>#DIV/0!</v>
      </c>
      <c r="L480" s="204"/>
      <c r="M480" s="204"/>
      <c r="N480" s="204"/>
      <c r="O480" s="204"/>
      <c r="P480" s="204"/>
      <c r="Q480" s="204"/>
      <c r="R480" s="128" t="e">
        <f>(P480-Q480)/Q480*100</f>
        <v>#DIV/0!</v>
      </c>
      <c r="S480" s="145">
        <f>I480/I589*100</f>
        <v>5.28625410542636E-07</v>
      </c>
    </row>
    <row r="481" spans="1:19" ht="13.5">
      <c r="A481" s="289" t="s">
        <v>101</v>
      </c>
      <c r="B481" s="273"/>
      <c r="C481" s="55" t="s">
        <v>53</v>
      </c>
      <c r="D481" s="24"/>
      <c r="E481" s="24"/>
      <c r="F481" s="24"/>
      <c r="G481" s="24"/>
      <c r="H481" s="24"/>
      <c r="I481" s="38">
        <f t="shared" si="85"/>
        <v>0</v>
      </c>
      <c r="J481" s="24"/>
      <c r="K481" s="90"/>
      <c r="L481" s="24"/>
      <c r="M481" s="24"/>
      <c r="N481" s="24"/>
      <c r="O481" s="24"/>
      <c r="P481" s="24"/>
      <c r="Q481" s="24"/>
      <c r="R481" s="30"/>
      <c r="S481" s="47"/>
    </row>
    <row r="482" spans="1:19" ht="13.5">
      <c r="A482" s="289"/>
      <c r="B482" s="273"/>
      <c r="C482" s="55" t="s">
        <v>54</v>
      </c>
      <c r="D482" s="24"/>
      <c r="E482" s="24"/>
      <c r="F482" s="24"/>
      <c r="G482" s="24"/>
      <c r="H482" s="24"/>
      <c r="I482" s="38">
        <f t="shared" si="85"/>
        <v>0</v>
      </c>
      <c r="J482" s="24"/>
      <c r="K482" s="90"/>
      <c r="L482" s="24"/>
      <c r="M482" s="24"/>
      <c r="N482" s="24"/>
      <c r="O482" s="24"/>
      <c r="P482" s="24"/>
      <c r="Q482" s="24"/>
      <c r="R482" s="30"/>
      <c r="S482" s="45"/>
    </row>
    <row r="483" spans="1:19" ht="13.5">
      <c r="A483" s="289"/>
      <c r="B483" s="13"/>
      <c r="C483" s="6" t="s">
        <v>55</v>
      </c>
      <c r="D483" s="24">
        <v>0</v>
      </c>
      <c r="E483" s="24">
        <v>0.00057</v>
      </c>
      <c r="F483" s="24"/>
      <c r="G483" s="24"/>
      <c r="H483" s="24"/>
      <c r="I483" s="38">
        <f t="shared" si="85"/>
        <v>0.00057</v>
      </c>
      <c r="J483" s="24"/>
      <c r="K483" s="90"/>
      <c r="L483" s="24"/>
      <c r="M483" s="24"/>
      <c r="N483" s="24"/>
      <c r="O483" s="24"/>
      <c r="P483" s="24"/>
      <c r="Q483" s="24"/>
      <c r="R483" s="30"/>
      <c r="S483" s="45"/>
    </row>
    <row r="484" spans="1:19" ht="13.5">
      <c r="A484" s="289"/>
      <c r="B484" s="273" t="s">
        <v>56</v>
      </c>
      <c r="C484" s="55" t="s">
        <v>57</v>
      </c>
      <c r="D484" s="24"/>
      <c r="E484" s="24"/>
      <c r="F484" s="24"/>
      <c r="G484" s="24"/>
      <c r="H484" s="24"/>
      <c r="I484" s="38">
        <f t="shared" si="85"/>
        <v>0</v>
      </c>
      <c r="J484" s="24"/>
      <c r="K484" s="90"/>
      <c r="L484" s="24"/>
      <c r="M484" s="24"/>
      <c r="N484" s="24"/>
      <c r="O484" s="24"/>
      <c r="P484" s="24"/>
      <c r="Q484" s="24"/>
      <c r="R484" s="30"/>
      <c r="S484" s="45"/>
    </row>
    <row r="485" spans="1:19" ht="13.5">
      <c r="A485" s="289"/>
      <c r="B485" s="273"/>
      <c r="C485" s="55" t="s">
        <v>58</v>
      </c>
      <c r="D485" s="24"/>
      <c r="E485" s="24"/>
      <c r="F485" s="24"/>
      <c r="G485" s="24"/>
      <c r="H485" s="24"/>
      <c r="I485" s="38">
        <f t="shared" si="85"/>
        <v>0</v>
      </c>
      <c r="J485" s="24"/>
      <c r="K485" s="90"/>
      <c r="L485" s="24"/>
      <c r="M485" s="24"/>
      <c r="N485" s="24"/>
      <c r="O485" s="24"/>
      <c r="P485" s="24"/>
      <c r="Q485" s="24"/>
      <c r="R485" s="30"/>
      <c r="S485" s="45"/>
    </row>
    <row r="486" spans="1:19" ht="13.5">
      <c r="A486" s="244"/>
      <c r="B486" s="275"/>
      <c r="C486" s="56" t="s">
        <v>59</v>
      </c>
      <c r="D486" s="24">
        <v>0</v>
      </c>
      <c r="E486" s="24">
        <v>0.00057</v>
      </c>
      <c r="F486" s="24">
        <v>0</v>
      </c>
      <c r="G486" s="24">
        <v>0</v>
      </c>
      <c r="H486" s="24">
        <v>0</v>
      </c>
      <c r="I486" s="38">
        <f t="shared" si="85"/>
        <v>0.00057</v>
      </c>
      <c r="J486" s="24">
        <v>0</v>
      </c>
      <c r="K486" s="90"/>
      <c r="L486" s="24">
        <v>0</v>
      </c>
      <c r="M486" s="24">
        <v>0</v>
      </c>
      <c r="N486" s="24">
        <v>0</v>
      </c>
      <c r="O486" s="24">
        <v>0</v>
      </c>
      <c r="P486" s="24">
        <v>0</v>
      </c>
      <c r="Q486" s="24">
        <v>0</v>
      </c>
      <c r="R486" s="30"/>
      <c r="S486" s="45"/>
    </row>
    <row r="487" spans="1:19" ht="13.5">
      <c r="A487" s="289" t="s">
        <v>62</v>
      </c>
      <c r="B487" s="274" t="s">
        <v>60</v>
      </c>
      <c r="C487" s="56" t="s">
        <v>52</v>
      </c>
      <c r="D487" s="52"/>
      <c r="E487" s="40"/>
      <c r="F487" s="24"/>
      <c r="G487" s="24"/>
      <c r="H487" s="24"/>
      <c r="I487" s="38">
        <f t="shared" si="85"/>
        <v>0</v>
      </c>
      <c r="J487" s="24">
        <v>40.196125</v>
      </c>
      <c r="K487" s="90">
        <f>(I487-J487)/J487*100</f>
        <v>-100</v>
      </c>
      <c r="L487" s="40"/>
      <c r="M487" s="40"/>
      <c r="N487" s="40"/>
      <c r="O487" s="40"/>
      <c r="P487" s="40"/>
      <c r="Q487" s="24"/>
      <c r="R487" s="30"/>
      <c r="S487" s="45">
        <f>I487/I596*100</f>
        <v>0</v>
      </c>
    </row>
    <row r="488" spans="1:19" ht="13.5">
      <c r="A488" s="289"/>
      <c r="B488" s="273"/>
      <c r="C488" s="56" t="s">
        <v>57</v>
      </c>
      <c r="D488" s="52">
        <v>0.255283</v>
      </c>
      <c r="E488" s="40">
        <v>5.703612</v>
      </c>
      <c r="F488" s="24"/>
      <c r="G488" s="24"/>
      <c r="H488" s="24"/>
      <c r="I488" s="38">
        <f t="shared" si="85"/>
        <v>5.703612</v>
      </c>
      <c r="J488" s="48"/>
      <c r="K488" s="90"/>
      <c r="L488" s="21">
        <v>1124</v>
      </c>
      <c r="M488" s="21">
        <v>328266.034</v>
      </c>
      <c r="N488" s="53"/>
      <c r="O488" s="53">
        <v>0</v>
      </c>
      <c r="P488" s="53">
        <v>0</v>
      </c>
      <c r="Q488" s="24"/>
      <c r="R488" s="30"/>
      <c r="S488" s="45"/>
    </row>
    <row r="489" spans="1:19" ht="13.5">
      <c r="A489" s="289"/>
      <c r="B489" s="273" t="s">
        <v>56</v>
      </c>
      <c r="C489" s="56" t="s">
        <v>58</v>
      </c>
      <c r="D489" s="36">
        <v>0.0044</v>
      </c>
      <c r="E489" s="21">
        <v>0.377255</v>
      </c>
      <c r="F489" s="24"/>
      <c r="G489" s="24"/>
      <c r="H489" s="24"/>
      <c r="I489" s="38">
        <f t="shared" si="85"/>
        <v>0.377255</v>
      </c>
      <c r="J489" s="24"/>
      <c r="K489" s="90"/>
      <c r="L489" s="24"/>
      <c r="M489" s="24"/>
      <c r="N489" s="24"/>
      <c r="O489" s="24"/>
      <c r="P489" s="24"/>
      <c r="Q489" s="24"/>
      <c r="R489" s="30"/>
      <c r="S489" s="45"/>
    </row>
    <row r="490" spans="1:19" ht="13.5">
      <c r="A490" s="289"/>
      <c r="B490" s="275"/>
      <c r="C490" s="56" t="s">
        <v>59</v>
      </c>
      <c r="D490" s="24">
        <v>0.259683</v>
      </c>
      <c r="E490" s="24">
        <v>6.080867</v>
      </c>
      <c r="F490" s="24"/>
      <c r="G490" s="24"/>
      <c r="H490" s="24"/>
      <c r="I490" s="38">
        <f t="shared" si="85"/>
        <v>6.080867</v>
      </c>
      <c r="J490" s="24">
        <v>40.196125</v>
      </c>
      <c r="K490" s="90">
        <f>(I490-J490)/J490*100</f>
        <v>-84.87200694096757</v>
      </c>
      <c r="L490" s="24">
        <v>1124</v>
      </c>
      <c r="M490" s="24">
        <v>328266.034</v>
      </c>
      <c r="N490" s="24">
        <v>0</v>
      </c>
      <c r="O490" s="24">
        <v>2</v>
      </c>
      <c r="P490" s="24">
        <v>4.255572</v>
      </c>
      <c r="Q490" s="24">
        <v>0</v>
      </c>
      <c r="R490" s="30"/>
      <c r="S490" s="45">
        <f>I490/I599*100</f>
        <v>0.05090664454515711</v>
      </c>
    </row>
    <row r="491" spans="1:19" ht="13.5">
      <c r="A491" s="289" t="s">
        <v>78</v>
      </c>
      <c r="B491" s="274" t="s">
        <v>62</v>
      </c>
      <c r="C491" s="56" t="s">
        <v>52</v>
      </c>
      <c r="D491" s="52">
        <v>28</v>
      </c>
      <c r="E491" s="52">
        <v>1385.8</v>
      </c>
      <c r="F491" s="52">
        <v>7.5</v>
      </c>
      <c r="G491" s="52">
        <v>318.3</v>
      </c>
      <c r="H491" s="52">
        <v>2153.4582</v>
      </c>
      <c r="I491" s="38">
        <f t="shared" si="85"/>
        <v>3539.2582</v>
      </c>
      <c r="J491" s="52">
        <v>3575.841525</v>
      </c>
      <c r="K491" s="30">
        <f>(I491-J491)/J491*100</f>
        <v>-1.0230689683598213</v>
      </c>
      <c r="L491" s="40">
        <v>278</v>
      </c>
      <c r="M491" s="52">
        <v>3178.11</v>
      </c>
      <c r="N491" s="40"/>
      <c r="O491" s="40">
        <v>27.725856</v>
      </c>
      <c r="P491" s="40">
        <v>2226.835345</v>
      </c>
      <c r="Q491" s="40">
        <v>0</v>
      </c>
      <c r="R491" s="30" t="e">
        <f>(P491-Q491)/Q491*100</f>
        <v>#DIV/0!</v>
      </c>
      <c r="S491" s="45">
        <f>I491/I600*100</f>
        <v>6.391179318117649</v>
      </c>
    </row>
    <row r="492" spans="1:19" ht="13.5">
      <c r="A492" s="289"/>
      <c r="B492" s="273"/>
      <c r="C492" s="56" t="s">
        <v>53</v>
      </c>
      <c r="D492" s="52">
        <v>20.5</v>
      </c>
      <c r="E492" s="52">
        <v>1067.5</v>
      </c>
      <c r="F492" s="52"/>
      <c r="G492" s="52"/>
      <c r="H492" s="40"/>
      <c r="I492" s="38">
        <f t="shared" si="85"/>
        <v>1067.5</v>
      </c>
      <c r="J492" s="24"/>
      <c r="K492" s="30"/>
      <c r="L492" s="82"/>
      <c r="M492" s="82"/>
      <c r="N492" s="82"/>
      <c r="O492" s="82"/>
      <c r="P492" s="82"/>
      <c r="Q492" s="82"/>
      <c r="R492" s="30"/>
      <c r="S492" s="45">
        <f>I492/I601*100</f>
        <v>4.55343088097081</v>
      </c>
    </row>
    <row r="493" spans="1:19" ht="13.5">
      <c r="A493" s="289"/>
      <c r="B493" s="273"/>
      <c r="C493" s="55" t="s">
        <v>54</v>
      </c>
      <c r="D493" s="52"/>
      <c r="E493" s="40"/>
      <c r="F493" s="40"/>
      <c r="G493" s="40"/>
      <c r="H493" s="40"/>
      <c r="I493" s="38">
        <f t="shared" si="85"/>
        <v>0</v>
      </c>
      <c r="J493" s="24"/>
      <c r="K493" s="30"/>
      <c r="L493" s="40"/>
      <c r="M493" s="40"/>
      <c r="N493" s="40"/>
      <c r="O493" s="40"/>
      <c r="P493" s="40"/>
      <c r="Q493" s="40"/>
      <c r="R493" s="30"/>
      <c r="S493" s="45"/>
    </row>
    <row r="494" spans="1:19" ht="13.5">
      <c r="A494" s="289"/>
      <c r="B494" s="13"/>
      <c r="C494" s="69" t="s">
        <v>55</v>
      </c>
      <c r="D494" s="52"/>
      <c r="E494" s="52"/>
      <c r="F494" s="52"/>
      <c r="G494" s="52"/>
      <c r="H494" s="40"/>
      <c r="I494" s="38">
        <f t="shared" si="85"/>
        <v>0</v>
      </c>
      <c r="J494" s="24"/>
      <c r="K494" s="30"/>
      <c r="L494" s="40"/>
      <c r="M494" s="40"/>
      <c r="N494" s="40"/>
      <c r="O494" s="40">
        <v>0.01</v>
      </c>
      <c r="P494" s="40">
        <v>0</v>
      </c>
      <c r="Q494" s="40"/>
      <c r="R494" s="30"/>
      <c r="S494" s="45">
        <f>I494/I603*100</f>
        <v>0</v>
      </c>
    </row>
    <row r="495" spans="1:19" ht="13.5">
      <c r="A495" s="289" t="s">
        <v>61</v>
      </c>
      <c r="B495" s="273" t="s">
        <v>63</v>
      </c>
      <c r="C495" s="56" t="s">
        <v>57</v>
      </c>
      <c r="D495" s="52">
        <v>0</v>
      </c>
      <c r="E495" s="52">
        <v>0</v>
      </c>
      <c r="F495" s="52">
        <v>0</v>
      </c>
      <c r="G495" s="52">
        <v>0</v>
      </c>
      <c r="H495" s="40"/>
      <c r="I495" s="38">
        <f t="shared" si="85"/>
        <v>0</v>
      </c>
      <c r="J495" s="24"/>
      <c r="K495" s="30"/>
      <c r="L495" s="40"/>
      <c r="M495" s="40"/>
      <c r="N495" s="40"/>
      <c r="O495" s="40"/>
      <c r="P495" s="40"/>
      <c r="Q495" s="40"/>
      <c r="R495" s="30"/>
      <c r="S495" s="45">
        <f>I495/I604*100</f>
        <v>0</v>
      </c>
    </row>
    <row r="496" spans="1:19" ht="13.5">
      <c r="A496" s="289"/>
      <c r="B496" s="273"/>
      <c r="C496" s="56" t="s">
        <v>58</v>
      </c>
      <c r="D496" s="52">
        <v>0.4169059999999998</v>
      </c>
      <c r="E496" s="52">
        <v>18.985490000000002</v>
      </c>
      <c r="F496" s="52">
        <v>0</v>
      </c>
      <c r="G496" s="52">
        <v>17.3021</v>
      </c>
      <c r="H496" s="40"/>
      <c r="I496" s="38">
        <f t="shared" si="85"/>
        <v>18.985490000000002</v>
      </c>
      <c r="J496" s="24"/>
      <c r="K496" s="30"/>
      <c r="L496" s="24"/>
      <c r="M496" s="24"/>
      <c r="N496" s="24"/>
      <c r="O496" s="24"/>
      <c r="P496" s="24"/>
      <c r="Q496" s="24"/>
      <c r="R496" s="30"/>
      <c r="S496" s="45">
        <f>I496/I605*100</f>
        <v>6.523146891546302</v>
      </c>
    </row>
    <row r="497" spans="1:19" ht="13.5">
      <c r="A497" s="298"/>
      <c r="B497" s="275"/>
      <c r="C497" s="56" t="s">
        <v>59</v>
      </c>
      <c r="D497" s="24">
        <v>28.416906</v>
      </c>
      <c r="E497" s="24">
        <v>1404.78549</v>
      </c>
      <c r="F497" s="24">
        <v>7.5</v>
      </c>
      <c r="G497" s="24">
        <v>335.6021</v>
      </c>
      <c r="H497" s="24">
        <v>2153.4582</v>
      </c>
      <c r="I497" s="38">
        <f>E497+H497</f>
        <v>3558.2436900000002</v>
      </c>
      <c r="J497" s="24">
        <v>3575.841525</v>
      </c>
      <c r="K497" s="30">
        <f>(I497-J497)/J497*100</f>
        <v>-0.49213128929139494</v>
      </c>
      <c r="L497" s="24">
        <v>278</v>
      </c>
      <c r="M497" s="24">
        <v>3178.11</v>
      </c>
      <c r="N497" s="24"/>
      <c r="O497" s="24">
        <v>27.725856</v>
      </c>
      <c r="P497" s="24">
        <v>2226.835345</v>
      </c>
      <c r="Q497" s="24">
        <v>0</v>
      </c>
      <c r="R497" s="30" t="e">
        <f>(P497-Q497)/Q497*100</f>
        <v>#DIV/0!</v>
      </c>
      <c r="S497" s="45">
        <f>I497/I606*100</f>
        <v>6.391469430304716</v>
      </c>
    </row>
    <row r="498" spans="1:19" ht="14.25" thickBot="1">
      <c r="A498" s="98"/>
      <c r="B498" s="278" t="s">
        <v>64</v>
      </c>
      <c r="C498" s="278"/>
      <c r="D498" s="99">
        <f aca="true" t="shared" si="86" ref="D498:I498">D486+D490+D497</f>
        <v>28.676589</v>
      </c>
      <c r="E498" s="99">
        <f t="shared" si="86"/>
        <v>1410.866927</v>
      </c>
      <c r="F498" s="99">
        <f t="shared" si="86"/>
        <v>7.5</v>
      </c>
      <c r="G498" s="99">
        <f t="shared" si="86"/>
        <v>335.6021</v>
      </c>
      <c r="H498" s="99">
        <f t="shared" si="86"/>
        <v>2153.4582</v>
      </c>
      <c r="I498" s="99">
        <f t="shared" si="86"/>
        <v>3564.325127</v>
      </c>
      <c r="J498" s="99">
        <f>J486+J490+J497</f>
        <v>3616.0376499999998</v>
      </c>
      <c r="K498" s="108">
        <f>(I498-J498)/J498*100</f>
        <v>-1.430088068911553</v>
      </c>
      <c r="L498" s="99">
        <f aca="true" t="shared" si="87" ref="L498:Q498">L486+L490+L497</f>
        <v>1402</v>
      </c>
      <c r="M498" s="99">
        <f>M486+M490+M497</f>
        <v>331444.144</v>
      </c>
      <c r="N498" s="99">
        <f t="shared" si="87"/>
        <v>0</v>
      </c>
      <c r="O498" s="99">
        <f t="shared" si="87"/>
        <v>29.725856</v>
      </c>
      <c r="P498" s="99">
        <f t="shared" si="87"/>
        <v>2231.090917</v>
      </c>
      <c r="Q498" s="99">
        <f t="shared" si="87"/>
        <v>0</v>
      </c>
      <c r="R498" s="108" t="e">
        <f>(P498-Q498)/Q498*100</f>
        <v>#DIV/0!</v>
      </c>
      <c r="S498" s="109">
        <f>I498/I607*100</f>
        <v>1.8163334569090053</v>
      </c>
    </row>
    <row r="499" spans="1:20" ht="14.25" customHeight="1">
      <c r="A499" s="279"/>
      <c r="B499" s="280"/>
      <c r="C499" s="280"/>
      <c r="D499" s="280"/>
      <c r="E499" s="280"/>
      <c r="F499" s="280"/>
      <c r="G499" s="280"/>
      <c r="H499" s="280"/>
      <c r="I499" s="280"/>
      <c r="J499" s="280"/>
      <c r="K499" s="280"/>
      <c r="L499" s="280"/>
      <c r="M499" s="280"/>
      <c r="N499" s="280"/>
      <c r="O499" s="280"/>
      <c r="P499" s="280"/>
      <c r="Q499" s="280"/>
      <c r="R499" s="280"/>
      <c r="S499" s="281"/>
      <c r="T499" s="124"/>
    </row>
    <row r="500" spans="1:19" ht="13.5" customHeight="1">
      <c r="A500" s="205"/>
      <c r="B500" s="206"/>
      <c r="C500" s="206"/>
      <c r="D500" s="206"/>
      <c r="E500" s="206"/>
      <c r="F500" s="206"/>
      <c r="G500" s="206"/>
      <c r="H500" s="206"/>
      <c r="I500" s="206"/>
      <c r="J500" s="206"/>
      <c r="K500" s="206"/>
      <c r="L500" s="206"/>
      <c r="M500" s="206"/>
      <c r="N500" s="206"/>
      <c r="O500" s="206"/>
      <c r="P500" s="206"/>
      <c r="Q500" s="206"/>
      <c r="R500" s="206"/>
      <c r="S500" s="209"/>
    </row>
    <row r="501" spans="1:19" ht="13.5" customHeight="1">
      <c r="A501" s="264" t="str">
        <f>A1</f>
        <v>2021年1-4月丹东市人身保险业务统计表</v>
      </c>
      <c r="B501" s="265"/>
      <c r="C501" s="265"/>
      <c r="D501" s="265"/>
      <c r="E501" s="265"/>
      <c r="F501" s="265"/>
      <c r="G501" s="265"/>
      <c r="H501" s="265"/>
      <c r="I501" s="265"/>
      <c r="J501" s="265"/>
      <c r="K501" s="265"/>
      <c r="L501" s="265"/>
      <c r="M501" s="265"/>
      <c r="N501" s="265"/>
      <c r="O501" s="265"/>
      <c r="P501" s="265"/>
      <c r="Q501" s="265"/>
      <c r="R501" s="265"/>
      <c r="S501" s="266"/>
    </row>
    <row r="502" spans="1:19" ht="14.25" customHeight="1" thickBot="1">
      <c r="A502" s="267" t="str">
        <f>A2</f>
        <v>                                                      （2021年1-4月）                                       单位：万元</v>
      </c>
      <c r="B502" s="268"/>
      <c r="C502" s="268"/>
      <c r="D502" s="268"/>
      <c r="E502" s="268"/>
      <c r="F502" s="268"/>
      <c r="G502" s="268"/>
      <c r="H502" s="268"/>
      <c r="I502" s="268"/>
      <c r="J502" s="268"/>
      <c r="K502" s="268"/>
      <c r="L502" s="268"/>
      <c r="M502" s="268"/>
      <c r="N502" s="268"/>
      <c r="O502" s="268"/>
      <c r="P502" s="268"/>
      <c r="Q502" s="268"/>
      <c r="R502" s="268"/>
      <c r="S502" s="269"/>
    </row>
    <row r="503" spans="1:19" ht="13.5">
      <c r="A503" s="290" t="s">
        <v>27</v>
      </c>
      <c r="B503" s="4"/>
      <c r="C503" s="5" t="s">
        <v>28</v>
      </c>
      <c r="D503" s="260" t="s">
        <v>29</v>
      </c>
      <c r="E503" s="261"/>
      <c r="F503" s="261"/>
      <c r="G503" s="261"/>
      <c r="H503" s="261"/>
      <c r="I503" s="261"/>
      <c r="J503" s="261"/>
      <c r="K503" s="263"/>
      <c r="L503" s="260" t="s">
        <v>30</v>
      </c>
      <c r="M503" s="263"/>
      <c r="N503" s="260" t="s">
        <v>71</v>
      </c>
      <c r="O503" s="261"/>
      <c r="P503" s="261"/>
      <c r="Q503" s="261"/>
      <c r="R503" s="261"/>
      <c r="S503" s="41" t="s">
        <v>32</v>
      </c>
    </row>
    <row r="504" spans="1:19" ht="13.5">
      <c r="A504" s="289"/>
      <c r="B504" s="283" t="s">
        <v>33</v>
      </c>
      <c r="C504" s="284"/>
      <c r="D504" s="258" t="s">
        <v>34</v>
      </c>
      <c r="E504" s="258"/>
      <c r="F504" s="258" t="s">
        <v>35</v>
      </c>
      <c r="G504" s="258"/>
      <c r="H504" s="270" t="s">
        <v>36</v>
      </c>
      <c r="I504" s="8" t="s">
        <v>37</v>
      </c>
      <c r="J504" s="8" t="s">
        <v>38</v>
      </c>
      <c r="K504" s="28" t="s">
        <v>39</v>
      </c>
      <c r="L504" s="258" t="s">
        <v>40</v>
      </c>
      <c r="M504" s="258" t="s">
        <v>117</v>
      </c>
      <c r="N504" s="258" t="s">
        <v>40</v>
      </c>
      <c r="O504" s="258" t="s">
        <v>41</v>
      </c>
      <c r="P504" s="258"/>
      <c r="Q504" s="258"/>
      <c r="R504" s="42" t="s">
        <v>39</v>
      </c>
      <c r="S504" s="43" t="s">
        <v>42</v>
      </c>
    </row>
    <row r="505" spans="1:19" ht="14.25" thickBot="1">
      <c r="A505" s="289"/>
      <c r="B505" s="9" t="s">
        <v>43</v>
      </c>
      <c r="C505" s="10" t="s">
        <v>44</v>
      </c>
      <c r="D505" s="137" t="s">
        <v>45</v>
      </c>
      <c r="E505" s="137" t="s">
        <v>46</v>
      </c>
      <c r="F505" s="137" t="s">
        <v>45</v>
      </c>
      <c r="G505" s="137" t="s">
        <v>46</v>
      </c>
      <c r="H505" s="272"/>
      <c r="I505" s="11" t="s">
        <v>46</v>
      </c>
      <c r="J505" s="137" t="s">
        <v>46</v>
      </c>
      <c r="K505" s="29" t="s">
        <v>47</v>
      </c>
      <c r="L505" s="259"/>
      <c r="M505" s="259"/>
      <c r="N505" s="259"/>
      <c r="O505" s="139" t="s">
        <v>45</v>
      </c>
      <c r="P505" s="139" t="s">
        <v>48</v>
      </c>
      <c r="Q505" s="139" t="s">
        <v>49</v>
      </c>
      <c r="R505" s="29" t="s">
        <v>47</v>
      </c>
      <c r="S505" s="44" t="s">
        <v>47</v>
      </c>
    </row>
    <row r="506" spans="1:19" ht="13.5">
      <c r="A506" s="245"/>
      <c r="B506" s="277" t="s">
        <v>51</v>
      </c>
      <c r="C506" s="117" t="s">
        <v>52</v>
      </c>
      <c r="D506" s="40">
        <v>2.43</v>
      </c>
      <c r="E506" s="40">
        <v>363.77</v>
      </c>
      <c r="F506" s="40">
        <v>2.43</v>
      </c>
      <c r="G506" s="40">
        <v>363.77</v>
      </c>
      <c r="H506" s="40">
        <v>849.3651</v>
      </c>
      <c r="I506" s="127">
        <f aca="true" t="shared" si="88" ref="I506:I522">E506+H506</f>
        <v>1213.1351</v>
      </c>
      <c r="J506" s="40">
        <v>1392</v>
      </c>
      <c r="K506" s="128">
        <f>(I506-J506)/J506*100</f>
        <v>-12.849489942528738</v>
      </c>
      <c r="L506" s="40">
        <v>869</v>
      </c>
      <c r="M506" s="40">
        <v>10292.81</v>
      </c>
      <c r="N506" s="40">
        <v>69</v>
      </c>
      <c r="O506" s="40">
        <v>1.77</v>
      </c>
      <c r="P506" s="40">
        <v>180.3</v>
      </c>
      <c r="Q506" s="40">
        <v>2</v>
      </c>
      <c r="R506" s="140">
        <f>(P506-Q506)/Q506*100</f>
        <v>8915</v>
      </c>
      <c r="S506" s="141">
        <f>I506/I589*100</f>
        <v>1.125077263651196</v>
      </c>
    </row>
    <row r="507" spans="1:19" ht="13.5">
      <c r="A507" s="289" t="s">
        <v>79</v>
      </c>
      <c r="B507" s="273"/>
      <c r="C507" s="55" t="s">
        <v>53</v>
      </c>
      <c r="D507" s="40"/>
      <c r="E507" s="40"/>
      <c r="F507" s="40"/>
      <c r="G507" s="40"/>
      <c r="H507" s="40"/>
      <c r="I507" s="24">
        <f t="shared" si="88"/>
        <v>0</v>
      </c>
      <c r="J507" s="40">
        <v>1392</v>
      </c>
      <c r="K507" s="35">
        <f>(I507-J507)/J507*100</f>
        <v>-100</v>
      </c>
      <c r="L507" s="40">
        <v>264</v>
      </c>
      <c r="M507" s="40">
        <v>1131.24</v>
      </c>
      <c r="N507" s="40"/>
      <c r="O507" s="40"/>
      <c r="P507" s="40"/>
      <c r="Q507" s="40"/>
      <c r="R507" s="142"/>
      <c r="S507" s="45">
        <f>I507/I590*100</f>
        <v>0</v>
      </c>
    </row>
    <row r="508" spans="1:19" ht="13.5">
      <c r="A508" s="289"/>
      <c r="B508" s="273"/>
      <c r="C508" s="55" t="s">
        <v>54</v>
      </c>
      <c r="D508" s="40"/>
      <c r="E508" s="40"/>
      <c r="F508" s="40"/>
      <c r="G508" s="40"/>
      <c r="H508" s="40"/>
      <c r="I508" s="24">
        <f t="shared" si="88"/>
        <v>0</v>
      </c>
      <c r="J508" s="40"/>
      <c r="K508" s="35"/>
      <c r="L508" s="40"/>
      <c r="M508" s="40"/>
      <c r="N508" s="40"/>
      <c r="O508" s="40"/>
      <c r="P508" s="40"/>
      <c r="Q508" s="40"/>
      <c r="R508" s="142"/>
      <c r="S508" s="45"/>
    </row>
    <row r="509" spans="1:19" ht="13.5">
      <c r="A509" s="289"/>
      <c r="B509" s="13"/>
      <c r="C509" s="6" t="s">
        <v>55</v>
      </c>
      <c r="D509" s="40"/>
      <c r="E509" s="40"/>
      <c r="F509" s="40"/>
      <c r="G509" s="40"/>
      <c r="H509" s="40"/>
      <c r="I509" s="24">
        <f t="shared" si="88"/>
        <v>0</v>
      </c>
      <c r="J509" s="40"/>
      <c r="K509" s="35" t="e">
        <f>(I509-J509)/J509*100</f>
        <v>#DIV/0!</v>
      </c>
      <c r="L509" s="40"/>
      <c r="M509" s="40"/>
      <c r="N509" s="40"/>
      <c r="O509" s="40"/>
      <c r="P509" s="40"/>
      <c r="Q509" s="40"/>
      <c r="R509" s="142"/>
      <c r="S509" s="45">
        <f>I509/I592*100</f>
        <v>0</v>
      </c>
    </row>
    <row r="510" spans="1:19" ht="13.5">
      <c r="A510" s="289"/>
      <c r="B510" s="273" t="s">
        <v>56</v>
      </c>
      <c r="C510" s="55" t="s">
        <v>57</v>
      </c>
      <c r="D510" s="40">
        <v>0.05</v>
      </c>
      <c r="E510" s="40">
        <v>0.15</v>
      </c>
      <c r="F510" s="40">
        <v>0.05</v>
      </c>
      <c r="G510" s="40">
        <v>0.15</v>
      </c>
      <c r="H510" s="40">
        <v>1.9498</v>
      </c>
      <c r="I510" s="24">
        <f t="shared" si="88"/>
        <v>2.0998</v>
      </c>
      <c r="J510" s="40"/>
      <c r="K510" s="35" t="e">
        <f>(I510-J510)/J510*100</f>
        <v>#DIV/0!</v>
      </c>
      <c r="L510" s="40"/>
      <c r="M510" s="40"/>
      <c r="N510" s="21"/>
      <c r="O510" s="40"/>
      <c r="P510" s="40"/>
      <c r="Q510" s="40"/>
      <c r="R510" s="29" t="e">
        <f>(P510-Q510)/Q510*100</f>
        <v>#DIV/0!</v>
      </c>
      <c r="S510" s="45">
        <f>I510/I593*100</f>
        <v>0.41297192773661523</v>
      </c>
    </row>
    <row r="511" spans="1:19" ht="13.5">
      <c r="A511" s="289"/>
      <c r="B511" s="273"/>
      <c r="C511" s="55" t="s">
        <v>58</v>
      </c>
      <c r="D511" s="40">
        <v>8.49</v>
      </c>
      <c r="E511" s="40">
        <v>81.15</v>
      </c>
      <c r="F511" s="40">
        <v>8.49</v>
      </c>
      <c r="G511" s="40">
        <v>81.15</v>
      </c>
      <c r="H511" s="40">
        <v>242.94</v>
      </c>
      <c r="I511" s="24">
        <f t="shared" si="88"/>
        <v>324.09000000000003</v>
      </c>
      <c r="J511" s="40">
        <v>516</v>
      </c>
      <c r="K511" s="35">
        <f>(I511-J511)/J511*100</f>
        <v>-37.19186046511627</v>
      </c>
      <c r="L511" s="40">
        <v>3893</v>
      </c>
      <c r="M511" s="40">
        <v>290477.07</v>
      </c>
      <c r="N511" s="40"/>
      <c r="O511" s="40"/>
      <c r="P511" s="40"/>
      <c r="Q511" s="40"/>
      <c r="R511" s="142"/>
      <c r="S511" s="45">
        <f>I511/I594*100</f>
        <v>1.5976673968060733</v>
      </c>
    </row>
    <row r="512" spans="1:19" ht="13.5">
      <c r="A512" s="244"/>
      <c r="B512" s="275"/>
      <c r="C512" s="56" t="s">
        <v>59</v>
      </c>
      <c r="D512" s="24">
        <v>10.97</v>
      </c>
      <c r="E512" s="24">
        <v>445.06999999999994</v>
      </c>
      <c r="F512" s="24">
        <v>10.97</v>
      </c>
      <c r="G512" s="24">
        <v>445.07</v>
      </c>
      <c r="H512" s="24">
        <v>1094.25</v>
      </c>
      <c r="I512" s="24">
        <f t="shared" si="88"/>
        <v>1539.32</v>
      </c>
      <c r="J512" s="24">
        <v>1878</v>
      </c>
      <c r="K512" s="35">
        <f>(I512-J512)/J512*100</f>
        <v>-18.034078807241748</v>
      </c>
      <c r="L512" s="24">
        <v>5026</v>
      </c>
      <c r="M512" s="24">
        <v>301901.12</v>
      </c>
      <c r="N512" s="24">
        <v>69</v>
      </c>
      <c r="O512" s="24">
        <v>1.77</v>
      </c>
      <c r="P512" s="24">
        <v>180.3</v>
      </c>
      <c r="Q512" s="24">
        <v>1.92</v>
      </c>
      <c r="R512" s="142">
        <f>(P512-Q512)/Q512*100</f>
        <v>9290.625000000002</v>
      </c>
      <c r="S512" s="47">
        <f>I512/I595*100</f>
        <v>1.1967923009201293</v>
      </c>
    </row>
    <row r="513" spans="1:19" ht="13.5">
      <c r="A513" s="289" t="s">
        <v>96</v>
      </c>
      <c r="B513" s="274" t="s">
        <v>60</v>
      </c>
      <c r="C513" s="56" t="s">
        <v>52</v>
      </c>
      <c r="D513" s="24"/>
      <c r="E513" s="24"/>
      <c r="F513" s="24"/>
      <c r="G513" s="24"/>
      <c r="H513" s="24"/>
      <c r="I513" s="24">
        <f t="shared" si="88"/>
        <v>0</v>
      </c>
      <c r="J513" s="24"/>
      <c r="K513" s="35"/>
      <c r="L513" s="24"/>
      <c r="M513" s="24"/>
      <c r="N513" s="24"/>
      <c r="O513" s="24"/>
      <c r="P513" s="24"/>
      <c r="Q513" s="24"/>
      <c r="R513" s="142"/>
      <c r="S513" s="47"/>
    </row>
    <row r="514" spans="1:19" ht="13.5">
      <c r="A514" s="289"/>
      <c r="B514" s="273"/>
      <c r="C514" s="56" t="s">
        <v>57</v>
      </c>
      <c r="D514" s="24"/>
      <c r="E514" s="24"/>
      <c r="F514" s="24"/>
      <c r="G514" s="24"/>
      <c r="H514" s="24"/>
      <c r="I514" s="24">
        <f t="shared" si="88"/>
        <v>0</v>
      </c>
      <c r="J514" s="24"/>
      <c r="K514" s="35"/>
      <c r="L514" s="24"/>
      <c r="M514" s="24"/>
      <c r="N514" s="24"/>
      <c r="O514" s="24"/>
      <c r="P514" s="24"/>
      <c r="Q514" s="24"/>
      <c r="R514" s="142"/>
      <c r="S514" s="47"/>
    </row>
    <row r="515" spans="1:19" ht="13.5">
      <c r="A515" s="289"/>
      <c r="B515" s="273" t="s">
        <v>56</v>
      </c>
      <c r="C515" s="56" t="s">
        <v>58</v>
      </c>
      <c r="D515" s="24"/>
      <c r="E515" s="24"/>
      <c r="F515" s="24"/>
      <c r="G515" s="24"/>
      <c r="H515" s="24">
        <v>0</v>
      </c>
      <c r="I515" s="24">
        <f t="shared" si="88"/>
        <v>0</v>
      </c>
      <c r="J515" s="24"/>
      <c r="K515" s="35"/>
      <c r="L515" s="24"/>
      <c r="M515" s="24"/>
      <c r="N515" s="24"/>
      <c r="O515" s="24"/>
      <c r="P515" s="24"/>
      <c r="Q515" s="24"/>
      <c r="R515" s="142"/>
      <c r="S515" s="47"/>
    </row>
    <row r="516" spans="1:19" ht="13.5">
      <c r="A516" s="289"/>
      <c r="B516" s="275"/>
      <c r="C516" s="56" t="s">
        <v>59</v>
      </c>
      <c r="D516" s="24"/>
      <c r="E516" s="24"/>
      <c r="F516" s="24"/>
      <c r="G516" s="24"/>
      <c r="H516" s="24">
        <v>0</v>
      </c>
      <c r="I516" s="24">
        <f t="shared" si="88"/>
        <v>0</v>
      </c>
      <c r="J516" s="24">
        <v>0</v>
      </c>
      <c r="K516" s="35"/>
      <c r="L516" s="24">
        <v>0</v>
      </c>
      <c r="M516" s="24">
        <v>0</v>
      </c>
      <c r="N516" s="24">
        <v>0</v>
      </c>
      <c r="O516" s="24">
        <v>0</v>
      </c>
      <c r="P516" s="24">
        <v>8.3</v>
      </c>
      <c r="Q516" s="24">
        <v>0</v>
      </c>
      <c r="R516" s="142"/>
      <c r="S516" s="47"/>
    </row>
    <row r="517" spans="1:19" ht="13.5">
      <c r="A517" s="289" t="s">
        <v>78</v>
      </c>
      <c r="B517" s="274" t="s">
        <v>62</v>
      </c>
      <c r="C517" s="56" t="s">
        <v>52</v>
      </c>
      <c r="D517" s="21">
        <v>0.6593</v>
      </c>
      <c r="E517" s="21">
        <v>15</v>
      </c>
      <c r="F517" s="21">
        <v>0.66</v>
      </c>
      <c r="G517" s="21">
        <v>15</v>
      </c>
      <c r="H517" s="21">
        <v>229.74</v>
      </c>
      <c r="I517" s="24">
        <f t="shared" si="88"/>
        <v>244.74</v>
      </c>
      <c r="J517" s="27">
        <v>840</v>
      </c>
      <c r="K517" s="35">
        <f>(I517-J517)/J517*100</f>
        <v>-70.86428571428571</v>
      </c>
      <c r="L517" s="21">
        <v>350</v>
      </c>
      <c r="M517" s="21">
        <v>4989</v>
      </c>
      <c r="N517" s="24"/>
      <c r="O517" s="24"/>
      <c r="P517" s="24"/>
      <c r="Q517" s="24"/>
      <c r="R517" s="142"/>
      <c r="S517" s="47">
        <f>I517/I600*100</f>
        <v>0.4419505834064644</v>
      </c>
    </row>
    <row r="518" spans="1:19" ht="13.5">
      <c r="A518" s="289"/>
      <c r="B518" s="273"/>
      <c r="C518" s="56" t="s">
        <v>53</v>
      </c>
      <c r="D518" s="118"/>
      <c r="E518" s="118"/>
      <c r="F518" s="27"/>
      <c r="G518" s="27"/>
      <c r="H518" s="27"/>
      <c r="I518" s="24">
        <f t="shared" si="88"/>
        <v>0</v>
      </c>
      <c r="J518" s="24">
        <v>82</v>
      </c>
      <c r="K518" s="35"/>
      <c r="L518" s="65"/>
      <c r="M518" s="65"/>
      <c r="N518" s="24"/>
      <c r="O518" s="24"/>
      <c r="P518" s="24"/>
      <c r="Q518" s="24"/>
      <c r="R518" s="142"/>
      <c r="S518" s="47"/>
    </row>
    <row r="519" spans="1:19" ht="13.5">
      <c r="A519" s="289"/>
      <c r="B519" s="273"/>
      <c r="C519" s="55" t="s">
        <v>54</v>
      </c>
      <c r="D519" s="210"/>
      <c r="E519" s="27"/>
      <c r="F519" s="27"/>
      <c r="G519" s="27"/>
      <c r="H519" s="27"/>
      <c r="I519" s="24">
        <f t="shared" si="88"/>
        <v>0</v>
      </c>
      <c r="J519" s="24"/>
      <c r="K519" s="35"/>
      <c r="L519" s="24"/>
      <c r="M519" s="24"/>
      <c r="N519" s="24"/>
      <c r="O519" s="24"/>
      <c r="P519" s="24"/>
      <c r="Q519" s="24"/>
      <c r="R519" s="142"/>
      <c r="S519" s="45"/>
    </row>
    <row r="520" spans="1:19" ht="13.5">
      <c r="A520" s="289"/>
      <c r="B520" s="13"/>
      <c r="C520" s="69" t="s">
        <v>55</v>
      </c>
      <c r="D520" s="210"/>
      <c r="E520" s="27"/>
      <c r="F520" s="27"/>
      <c r="G520" s="27"/>
      <c r="H520" s="27"/>
      <c r="I520" s="24">
        <f t="shared" si="88"/>
        <v>0</v>
      </c>
      <c r="J520" s="24"/>
      <c r="K520" s="35"/>
      <c r="L520" s="24"/>
      <c r="M520" s="15"/>
      <c r="N520" s="24"/>
      <c r="O520" s="24"/>
      <c r="P520" s="24"/>
      <c r="Q520" s="24"/>
      <c r="R520" s="142"/>
      <c r="S520" s="45"/>
    </row>
    <row r="521" spans="1:19" ht="13.5">
      <c r="A521" s="289" t="s">
        <v>61</v>
      </c>
      <c r="B521" s="273" t="s">
        <v>63</v>
      </c>
      <c r="C521" s="56" t="s">
        <v>57</v>
      </c>
      <c r="D521" s="210"/>
      <c r="E521" s="27"/>
      <c r="F521" s="27"/>
      <c r="G521" s="27"/>
      <c r="H521" s="27"/>
      <c r="I521" s="24">
        <f t="shared" si="88"/>
        <v>0</v>
      </c>
      <c r="J521" s="24"/>
      <c r="K521" s="35"/>
      <c r="L521" s="24"/>
      <c r="M521" s="24"/>
      <c r="N521" s="24"/>
      <c r="O521" s="24"/>
      <c r="P521" s="24"/>
      <c r="Q521" s="24"/>
      <c r="R521" s="142"/>
      <c r="S521" s="45"/>
    </row>
    <row r="522" spans="1:19" ht="13.5">
      <c r="A522" s="289"/>
      <c r="B522" s="273"/>
      <c r="C522" s="56" t="s">
        <v>58</v>
      </c>
      <c r="D522" s="210">
        <v>0.139</v>
      </c>
      <c r="E522" s="210">
        <v>1.1775</v>
      </c>
      <c r="F522" s="27">
        <v>0.14</v>
      </c>
      <c r="G522" s="27">
        <v>1.181</v>
      </c>
      <c r="H522" s="27">
        <v>2.3868</v>
      </c>
      <c r="I522" s="24">
        <f t="shared" si="88"/>
        <v>3.5643000000000002</v>
      </c>
      <c r="J522" s="24">
        <v>8</v>
      </c>
      <c r="K522" s="35"/>
      <c r="L522" s="37"/>
      <c r="M522" s="37">
        <v>0</v>
      </c>
      <c r="N522" s="37"/>
      <c r="O522" s="24"/>
      <c r="P522" s="24"/>
      <c r="Q522" s="24"/>
      <c r="R522" s="142"/>
      <c r="S522" s="45"/>
    </row>
    <row r="523" spans="1:19" ht="13.5">
      <c r="A523" s="298"/>
      <c r="B523" s="275"/>
      <c r="C523" s="56" t="s">
        <v>59</v>
      </c>
      <c r="D523" s="24">
        <v>0.7983</v>
      </c>
      <c r="E523" s="15">
        <v>16.1775</v>
      </c>
      <c r="F523" s="24">
        <v>0.8</v>
      </c>
      <c r="G523" s="24">
        <v>16.181</v>
      </c>
      <c r="H523" s="24">
        <v>232.13</v>
      </c>
      <c r="I523" s="38">
        <f>E523+H523</f>
        <v>248.3075</v>
      </c>
      <c r="J523" s="24">
        <v>930</v>
      </c>
      <c r="K523" s="35">
        <f>(I523-J523)/J523*100</f>
        <v>-73.30026881720431</v>
      </c>
      <c r="L523" s="24">
        <v>350</v>
      </c>
      <c r="M523" s="24">
        <v>4989</v>
      </c>
      <c r="N523" s="24">
        <v>0</v>
      </c>
      <c r="O523" s="24">
        <v>0</v>
      </c>
      <c r="P523" s="24">
        <v>0</v>
      </c>
      <c r="Q523" s="24">
        <v>0</v>
      </c>
      <c r="R523" s="142"/>
      <c r="S523" s="45">
        <f>I523/I606*100</f>
        <v>0.4460205466043807</v>
      </c>
    </row>
    <row r="524" spans="1:19" ht="14.25" thickBot="1">
      <c r="A524" s="247"/>
      <c r="B524" s="276" t="s">
        <v>64</v>
      </c>
      <c r="C524" s="276"/>
      <c r="D524" s="20">
        <f aca="true" t="shared" si="89" ref="D524:J524">D512+D516+D523</f>
        <v>11.7683</v>
      </c>
      <c r="E524" s="20">
        <f t="shared" si="89"/>
        <v>461.24749999999995</v>
      </c>
      <c r="F524" s="20">
        <f t="shared" si="89"/>
        <v>11.770000000000001</v>
      </c>
      <c r="G524" s="20">
        <f t="shared" si="89"/>
        <v>461.251</v>
      </c>
      <c r="H524" s="20">
        <f t="shared" si="89"/>
        <v>1326.38</v>
      </c>
      <c r="I524" s="20">
        <f t="shared" si="89"/>
        <v>1787.6275</v>
      </c>
      <c r="J524" s="20">
        <f t="shared" si="89"/>
        <v>2808</v>
      </c>
      <c r="K524" s="32">
        <f>(I524-J524)/J524*100</f>
        <v>-36.33805199430199</v>
      </c>
      <c r="L524" s="20">
        <f aca="true" t="shared" si="90" ref="L524:Q524">L512+L516+L523</f>
        <v>5376</v>
      </c>
      <c r="M524" s="20">
        <f t="shared" si="90"/>
        <v>306890.12</v>
      </c>
      <c r="N524" s="20">
        <f t="shared" si="90"/>
        <v>69</v>
      </c>
      <c r="O524" s="20">
        <f t="shared" si="90"/>
        <v>1.77</v>
      </c>
      <c r="P524" s="20">
        <f t="shared" si="90"/>
        <v>188.60000000000002</v>
      </c>
      <c r="Q524" s="20">
        <f t="shared" si="90"/>
        <v>1.92</v>
      </c>
      <c r="R524" s="143">
        <f>(P524-Q524)/Q524*100</f>
        <v>9722.916666666668</v>
      </c>
      <c r="S524" s="46">
        <f>I524/I607*100</f>
        <v>0.910951588603663</v>
      </c>
    </row>
    <row r="525" spans="1:19" ht="14.25" thickTop="1">
      <c r="A525" s="245"/>
      <c r="B525" s="277" t="s">
        <v>51</v>
      </c>
      <c r="C525" s="117" t="s">
        <v>52</v>
      </c>
      <c r="D525" s="48">
        <v>0</v>
      </c>
      <c r="E525" s="48">
        <v>3.5</v>
      </c>
      <c r="F525" s="48">
        <v>0</v>
      </c>
      <c r="G525" s="48">
        <v>3.5</v>
      </c>
      <c r="H525" s="48">
        <v>40.08</v>
      </c>
      <c r="I525" s="71">
        <f aca="true" t="shared" si="91" ref="I525:I541">E525+H525</f>
        <v>43.58</v>
      </c>
      <c r="J525" s="70">
        <v>46.81</v>
      </c>
      <c r="K525" s="30">
        <f>(I525-J525)/J525*100</f>
        <v>-6.900234992522973</v>
      </c>
      <c r="L525" s="48">
        <v>1</v>
      </c>
      <c r="M525" s="48">
        <v>3.5</v>
      </c>
      <c r="N525" s="48"/>
      <c r="O525" s="48">
        <v>0</v>
      </c>
      <c r="P525" s="48">
        <v>0</v>
      </c>
      <c r="Q525" s="40">
        <v>0</v>
      </c>
      <c r="R525" s="28"/>
      <c r="S525" s="145">
        <f>I525/I589*100</f>
        <v>0.04041665858148785</v>
      </c>
    </row>
    <row r="526" spans="1:19" ht="14.25" customHeight="1">
      <c r="A526" s="289" t="s">
        <v>102</v>
      </c>
      <c r="B526" s="273"/>
      <c r="C526" s="55" t="s">
        <v>53</v>
      </c>
      <c r="D526" s="48">
        <v>0</v>
      </c>
      <c r="E526" s="48">
        <v>0</v>
      </c>
      <c r="F526" s="48">
        <v>0</v>
      </c>
      <c r="G526" s="48">
        <v>0</v>
      </c>
      <c r="H526" s="48">
        <v>0</v>
      </c>
      <c r="I526" s="71">
        <f t="shared" si="91"/>
        <v>0</v>
      </c>
      <c r="J526" s="70">
        <v>0</v>
      </c>
      <c r="K526" s="30"/>
      <c r="L526" s="70">
        <v>0</v>
      </c>
      <c r="M526" s="70">
        <v>0</v>
      </c>
      <c r="N526" s="48"/>
      <c r="O526" s="48">
        <v>0</v>
      </c>
      <c r="P526" s="48">
        <v>0</v>
      </c>
      <c r="Q526" s="40">
        <v>0</v>
      </c>
      <c r="R526" s="142"/>
      <c r="S526" s="47"/>
    </row>
    <row r="527" spans="1:19" ht="14.25" customHeight="1">
      <c r="A527" s="289"/>
      <c r="B527" s="273"/>
      <c r="C527" s="55" t="s">
        <v>54</v>
      </c>
      <c r="D527" s="48">
        <v>0</v>
      </c>
      <c r="E527" s="48">
        <v>0</v>
      </c>
      <c r="F527" s="48">
        <v>0</v>
      </c>
      <c r="G527" s="48">
        <v>0</v>
      </c>
      <c r="H527" s="48">
        <v>0</v>
      </c>
      <c r="I527" s="71">
        <f t="shared" si="91"/>
        <v>0</v>
      </c>
      <c r="J527" s="70">
        <v>0</v>
      </c>
      <c r="K527" s="30"/>
      <c r="L527" s="70">
        <v>0</v>
      </c>
      <c r="M527" s="70">
        <v>0</v>
      </c>
      <c r="N527" s="48"/>
      <c r="O527" s="48">
        <v>0</v>
      </c>
      <c r="P527" s="48">
        <v>0</v>
      </c>
      <c r="Q527" s="40">
        <v>0</v>
      </c>
      <c r="R527" s="142"/>
      <c r="S527" s="47"/>
    </row>
    <row r="528" spans="1:19" ht="14.25" customHeight="1">
      <c r="A528" s="289"/>
      <c r="B528" s="13"/>
      <c r="C528" s="6" t="s">
        <v>55</v>
      </c>
      <c r="D528" s="48">
        <v>0</v>
      </c>
      <c r="E528" s="48">
        <v>0</v>
      </c>
      <c r="F528" s="48">
        <v>0</v>
      </c>
      <c r="G528" s="48">
        <v>0</v>
      </c>
      <c r="H528" s="48">
        <v>0</v>
      </c>
      <c r="I528" s="71">
        <f t="shared" si="91"/>
        <v>0</v>
      </c>
      <c r="J528" s="70">
        <v>0</v>
      </c>
      <c r="K528" s="30"/>
      <c r="L528" s="70">
        <v>0</v>
      </c>
      <c r="M528" s="70">
        <v>0</v>
      </c>
      <c r="N528" s="48"/>
      <c r="O528" s="48">
        <v>0</v>
      </c>
      <c r="P528" s="48">
        <v>0</v>
      </c>
      <c r="Q528" s="40">
        <v>0</v>
      </c>
      <c r="R528" s="142"/>
      <c r="S528" s="47"/>
    </row>
    <row r="529" spans="1:19" ht="14.25" customHeight="1">
      <c r="A529" s="289"/>
      <c r="B529" s="273" t="s">
        <v>56</v>
      </c>
      <c r="C529" s="55" t="s">
        <v>57</v>
      </c>
      <c r="D529" s="48">
        <v>0</v>
      </c>
      <c r="E529" s="48">
        <v>0.07</v>
      </c>
      <c r="F529" s="48">
        <v>0</v>
      </c>
      <c r="G529" s="48">
        <v>0.07</v>
      </c>
      <c r="H529" s="48">
        <v>0</v>
      </c>
      <c r="I529" s="71">
        <f t="shared" si="91"/>
        <v>0.07</v>
      </c>
      <c r="J529" s="70">
        <v>0.12</v>
      </c>
      <c r="K529" s="30">
        <f aca="true" t="shared" si="92" ref="K529:K537">(I529-J529)/J529*100</f>
        <v>-41.66666666666666</v>
      </c>
      <c r="L529" s="70">
        <v>0</v>
      </c>
      <c r="M529" s="70">
        <v>0</v>
      </c>
      <c r="N529" s="48"/>
      <c r="O529" s="48">
        <v>0</v>
      </c>
      <c r="P529" s="48">
        <v>0</v>
      </c>
      <c r="Q529" s="40">
        <v>4</v>
      </c>
      <c r="R529" s="142"/>
      <c r="S529" s="130">
        <f aca="true" t="shared" si="93" ref="S529:S537">I529/I593*100</f>
        <v>0.013767042071417789</v>
      </c>
    </row>
    <row r="530" spans="1:19" ht="14.25" customHeight="1">
      <c r="A530" s="289"/>
      <c r="B530" s="273"/>
      <c r="C530" s="55" t="s">
        <v>58</v>
      </c>
      <c r="D530" s="48">
        <v>0.05</v>
      </c>
      <c r="E530" s="48">
        <v>0.8</v>
      </c>
      <c r="F530" s="48">
        <v>0.05</v>
      </c>
      <c r="G530" s="48">
        <v>0.8</v>
      </c>
      <c r="H530" s="48">
        <v>10.979999999999999</v>
      </c>
      <c r="I530" s="71">
        <f t="shared" si="91"/>
        <v>11.78</v>
      </c>
      <c r="J530" s="70">
        <v>15.86</v>
      </c>
      <c r="K530" s="30">
        <f t="shared" si="92"/>
        <v>-25.725094577553598</v>
      </c>
      <c r="L530" s="70">
        <v>13</v>
      </c>
      <c r="M530" s="48">
        <v>2600</v>
      </c>
      <c r="N530" s="48"/>
      <c r="O530" s="48">
        <v>0</v>
      </c>
      <c r="P530" s="48">
        <v>0</v>
      </c>
      <c r="Q530" s="40">
        <v>1.97</v>
      </c>
      <c r="R530" s="142">
        <f>(P530-Q530)/Q530*100</f>
        <v>-100</v>
      </c>
      <c r="S530" s="45">
        <f t="shared" si="93"/>
        <v>0.05807189957843667</v>
      </c>
    </row>
    <row r="531" spans="1:19" ht="14.25" customHeight="1">
      <c r="A531" s="244"/>
      <c r="B531" s="275"/>
      <c r="C531" s="56" t="s">
        <v>59</v>
      </c>
      <c r="D531" s="24">
        <v>0.05</v>
      </c>
      <c r="E531" s="24">
        <v>4.37</v>
      </c>
      <c r="F531" s="24">
        <v>0.05</v>
      </c>
      <c r="G531" s="24">
        <v>4.37</v>
      </c>
      <c r="H531" s="24">
        <v>51.059999999999995</v>
      </c>
      <c r="I531" s="71">
        <f t="shared" si="91"/>
        <v>55.42999999999999</v>
      </c>
      <c r="J531" s="24">
        <v>62.79</v>
      </c>
      <c r="K531" s="30">
        <f t="shared" si="92"/>
        <v>-11.721611721611733</v>
      </c>
      <c r="L531" s="21">
        <v>14</v>
      </c>
      <c r="M531" s="21">
        <v>2603.5</v>
      </c>
      <c r="N531" s="36">
        <v>0</v>
      </c>
      <c r="O531" s="21">
        <v>0</v>
      </c>
      <c r="P531" s="21">
        <v>0</v>
      </c>
      <c r="Q531" s="24">
        <v>5.97</v>
      </c>
      <c r="R531" s="142">
        <f>(P531-Q531)/Q531*100</f>
        <v>-100</v>
      </c>
      <c r="S531" s="47">
        <f t="shared" si="93"/>
        <v>0.04309578076033753</v>
      </c>
    </row>
    <row r="532" spans="1:19" ht="14.25" customHeight="1">
      <c r="A532" s="289" t="s">
        <v>103</v>
      </c>
      <c r="B532" s="274" t="s">
        <v>60</v>
      </c>
      <c r="C532" s="56" t="s">
        <v>52</v>
      </c>
      <c r="D532" s="70">
        <v>0</v>
      </c>
      <c r="E532" s="48">
        <v>0.88</v>
      </c>
      <c r="F532" s="70">
        <v>0</v>
      </c>
      <c r="G532" s="48">
        <v>0.88</v>
      </c>
      <c r="H532" s="24">
        <v>0</v>
      </c>
      <c r="I532" s="71">
        <f t="shared" si="91"/>
        <v>0.88</v>
      </c>
      <c r="J532" s="48">
        <v>17.82</v>
      </c>
      <c r="K532" s="30">
        <f t="shared" si="92"/>
        <v>-95.06172839506173</v>
      </c>
      <c r="L532" s="48">
        <v>0</v>
      </c>
      <c r="M532" s="48">
        <v>0</v>
      </c>
      <c r="N532" s="48"/>
      <c r="O532" s="48">
        <v>0</v>
      </c>
      <c r="P532" s="48">
        <v>0</v>
      </c>
      <c r="Q532" s="48">
        <v>5</v>
      </c>
      <c r="R532" s="30"/>
      <c r="S532" s="47">
        <f t="shared" si="93"/>
        <v>0.13322502280278734</v>
      </c>
    </row>
    <row r="533" spans="1:19" ht="14.25" customHeight="1">
      <c r="A533" s="289"/>
      <c r="B533" s="273"/>
      <c r="C533" s="56" t="s">
        <v>57</v>
      </c>
      <c r="D533" s="70">
        <v>0</v>
      </c>
      <c r="E533" s="48">
        <v>1.55</v>
      </c>
      <c r="F533" s="70">
        <v>0</v>
      </c>
      <c r="G533" s="48">
        <v>1.55</v>
      </c>
      <c r="H533" s="24">
        <v>0</v>
      </c>
      <c r="I533" s="71">
        <f t="shared" si="91"/>
        <v>1.55</v>
      </c>
      <c r="J533" s="48">
        <v>17.68</v>
      </c>
      <c r="K533" s="35">
        <f t="shared" si="92"/>
        <v>-91.23303167420815</v>
      </c>
      <c r="L533" s="48">
        <v>59</v>
      </c>
      <c r="M533" s="48">
        <v>1380</v>
      </c>
      <c r="N533" s="48"/>
      <c r="O533" s="48">
        <v>5</v>
      </c>
      <c r="P533" s="48">
        <v>5</v>
      </c>
      <c r="Q533" s="48">
        <v>0</v>
      </c>
      <c r="R533" s="30"/>
      <c r="S533" s="45">
        <f t="shared" si="93"/>
        <v>0.15585300014607045</v>
      </c>
    </row>
    <row r="534" spans="1:19" ht="14.25" customHeight="1">
      <c r="A534" s="289"/>
      <c r="B534" s="273" t="s">
        <v>56</v>
      </c>
      <c r="C534" s="56" t="s">
        <v>58</v>
      </c>
      <c r="D534" s="70">
        <v>0.34</v>
      </c>
      <c r="E534" s="48">
        <v>3</v>
      </c>
      <c r="F534" s="70">
        <v>0.34</v>
      </c>
      <c r="G534" s="48">
        <v>3</v>
      </c>
      <c r="H534" s="24">
        <v>0.2200000000000002</v>
      </c>
      <c r="I534" s="71">
        <f t="shared" si="91"/>
        <v>3.22</v>
      </c>
      <c r="J534" s="48">
        <v>6.85</v>
      </c>
      <c r="K534" s="35">
        <f t="shared" si="92"/>
        <v>-52.992700729927</v>
      </c>
      <c r="L534" s="48">
        <v>6</v>
      </c>
      <c r="M534" s="48">
        <v>519.46</v>
      </c>
      <c r="N534" s="48"/>
      <c r="O534" s="48">
        <v>2.56</v>
      </c>
      <c r="P534" s="48">
        <v>383.35</v>
      </c>
      <c r="Q534" s="48">
        <v>129.74</v>
      </c>
      <c r="R534" s="30">
        <f>(P534-Q534)/Q534*100</f>
        <v>195.4755665176507</v>
      </c>
      <c r="S534" s="45">
        <f t="shared" si="93"/>
        <v>0.03129230194749258</v>
      </c>
    </row>
    <row r="535" spans="1:19" ht="14.25" customHeight="1">
      <c r="A535" s="289"/>
      <c r="B535" s="275"/>
      <c r="C535" s="56" t="s">
        <v>59</v>
      </c>
      <c r="D535" s="24">
        <v>0.34</v>
      </c>
      <c r="E535" s="24">
        <v>5.43</v>
      </c>
      <c r="F535" s="24">
        <v>0.34</v>
      </c>
      <c r="G535" s="24">
        <v>5.43</v>
      </c>
      <c r="H535" s="24">
        <v>0.2200000000000002</v>
      </c>
      <c r="I535" s="71">
        <f t="shared" si="91"/>
        <v>5.65</v>
      </c>
      <c r="J535" s="24">
        <v>42.35</v>
      </c>
      <c r="K535" s="30">
        <f t="shared" si="92"/>
        <v>-86.65879574970484</v>
      </c>
      <c r="L535" s="24">
        <v>65</v>
      </c>
      <c r="M535" s="24">
        <v>1899.46</v>
      </c>
      <c r="N535" s="24">
        <v>0</v>
      </c>
      <c r="O535" s="24">
        <v>7.5600000000000005</v>
      </c>
      <c r="P535" s="24">
        <v>388.35</v>
      </c>
      <c r="Q535" s="24">
        <v>134.74</v>
      </c>
      <c r="R535" s="30">
        <f>(P535-Q535)/Q535*100</f>
        <v>188.22176042748998</v>
      </c>
      <c r="S535" s="45">
        <f t="shared" si="93"/>
        <v>0.047299594232226704</v>
      </c>
    </row>
    <row r="536" spans="1:19" ht="14.25" customHeight="1">
      <c r="A536" s="289" t="s">
        <v>78</v>
      </c>
      <c r="B536" s="274" t="s">
        <v>62</v>
      </c>
      <c r="C536" s="56" t="s">
        <v>52</v>
      </c>
      <c r="D536" s="70">
        <v>434.65999999999997</v>
      </c>
      <c r="E536" s="70">
        <v>3459.1800000000003</v>
      </c>
      <c r="F536" s="70">
        <v>45.51</v>
      </c>
      <c r="G536" s="70">
        <v>740.99</v>
      </c>
      <c r="H536" s="48">
        <v>1155.87</v>
      </c>
      <c r="I536" s="71">
        <f t="shared" si="91"/>
        <v>4615.05</v>
      </c>
      <c r="J536" s="48">
        <v>7368.3099999999995</v>
      </c>
      <c r="K536" s="30">
        <f t="shared" si="92"/>
        <v>-37.366234591107045</v>
      </c>
      <c r="L536" s="48">
        <v>231</v>
      </c>
      <c r="M536" s="48">
        <v>8972.94</v>
      </c>
      <c r="N536" s="48"/>
      <c r="O536" s="48">
        <v>226.4</v>
      </c>
      <c r="P536" s="48">
        <v>566.04</v>
      </c>
      <c r="Q536" s="48">
        <v>92.91</v>
      </c>
      <c r="R536" s="30">
        <f>(P536-Q536)/Q536*100</f>
        <v>509.2347432999677</v>
      </c>
      <c r="S536" s="45">
        <f t="shared" si="93"/>
        <v>8.333840156696919</v>
      </c>
    </row>
    <row r="537" spans="1:19" ht="14.25" customHeight="1">
      <c r="A537" s="289"/>
      <c r="B537" s="273"/>
      <c r="C537" s="56" t="s">
        <v>53</v>
      </c>
      <c r="D537" s="70">
        <v>389</v>
      </c>
      <c r="E537" s="70">
        <v>2717.6</v>
      </c>
      <c r="F537" s="70">
        <v>0</v>
      </c>
      <c r="G537" s="48">
        <v>0</v>
      </c>
      <c r="H537" s="48">
        <v>0</v>
      </c>
      <c r="I537" s="71">
        <f t="shared" si="91"/>
        <v>2717.6</v>
      </c>
      <c r="J537" s="48">
        <v>6015.4</v>
      </c>
      <c r="K537" s="30">
        <f t="shared" si="92"/>
        <v>-54.822621937028295</v>
      </c>
      <c r="L537" s="48">
        <v>100</v>
      </c>
      <c r="M537" s="48">
        <v>7972.62</v>
      </c>
      <c r="N537" s="48"/>
      <c r="O537" s="48">
        <v>0</v>
      </c>
      <c r="P537" s="48">
        <v>0</v>
      </c>
      <c r="Q537" s="48">
        <v>0</v>
      </c>
      <c r="R537" s="30" t="e">
        <f>(P537-Q537)/Q537*100</f>
        <v>#DIV/0!</v>
      </c>
      <c r="S537" s="45">
        <f t="shared" si="93"/>
        <v>11.591947318151073</v>
      </c>
    </row>
    <row r="538" spans="1:19" ht="14.25" customHeight="1">
      <c r="A538" s="289"/>
      <c r="B538" s="273"/>
      <c r="C538" s="55" t="s">
        <v>54</v>
      </c>
      <c r="D538" s="70">
        <v>0</v>
      </c>
      <c r="E538" s="48">
        <v>0</v>
      </c>
      <c r="F538" s="70">
        <v>0</v>
      </c>
      <c r="G538" s="48">
        <v>0</v>
      </c>
      <c r="H538" s="48">
        <v>0</v>
      </c>
      <c r="I538" s="71">
        <f t="shared" si="91"/>
        <v>0</v>
      </c>
      <c r="J538" s="48">
        <v>0</v>
      </c>
      <c r="K538" s="30"/>
      <c r="L538" s="48">
        <v>0</v>
      </c>
      <c r="M538" s="48">
        <v>0</v>
      </c>
      <c r="N538" s="48"/>
      <c r="O538" s="48">
        <v>0</v>
      </c>
      <c r="P538" s="48">
        <v>0</v>
      </c>
      <c r="Q538" s="48">
        <v>0</v>
      </c>
      <c r="R538" s="30"/>
      <c r="S538" s="45"/>
    </row>
    <row r="539" spans="1:19" ht="14.25" customHeight="1">
      <c r="A539" s="289"/>
      <c r="B539" s="13"/>
      <c r="C539" s="69" t="s">
        <v>55</v>
      </c>
      <c r="D539" s="70">
        <v>0</v>
      </c>
      <c r="E539" s="48">
        <v>0</v>
      </c>
      <c r="F539" s="70">
        <v>0</v>
      </c>
      <c r="G539" s="48">
        <v>0</v>
      </c>
      <c r="H539" s="48">
        <v>0</v>
      </c>
      <c r="I539" s="71">
        <f t="shared" si="91"/>
        <v>0</v>
      </c>
      <c r="J539" s="48">
        <v>0</v>
      </c>
      <c r="K539" s="30"/>
      <c r="L539" s="48">
        <v>0</v>
      </c>
      <c r="M539" s="48">
        <v>0</v>
      </c>
      <c r="N539" s="48"/>
      <c r="O539" s="48">
        <v>0.14</v>
      </c>
      <c r="P539" s="48">
        <v>0.21</v>
      </c>
      <c r="Q539" s="48">
        <v>0.21</v>
      </c>
      <c r="R539" s="30"/>
      <c r="S539" s="45"/>
    </row>
    <row r="540" spans="1:19" ht="14.25" customHeight="1">
      <c r="A540" s="289" t="s">
        <v>61</v>
      </c>
      <c r="B540" s="273" t="s">
        <v>63</v>
      </c>
      <c r="C540" s="56" t="s">
        <v>57</v>
      </c>
      <c r="D540" s="70">
        <v>0.01</v>
      </c>
      <c r="E540" s="48">
        <v>0.2</v>
      </c>
      <c r="F540" s="70">
        <v>0.01</v>
      </c>
      <c r="G540" s="48">
        <v>0.2</v>
      </c>
      <c r="H540" s="48">
        <v>0</v>
      </c>
      <c r="I540" s="71">
        <f t="shared" si="91"/>
        <v>0.2</v>
      </c>
      <c r="J540" s="48">
        <v>0.25</v>
      </c>
      <c r="K540" s="30">
        <f>(I540-J540)/J540*100</f>
        <v>-19.999999999999996</v>
      </c>
      <c r="L540" s="48">
        <v>0</v>
      </c>
      <c r="M540" s="48">
        <v>0</v>
      </c>
      <c r="N540" s="48"/>
      <c r="O540" s="48">
        <v>0</v>
      </c>
      <c r="P540" s="48">
        <v>0</v>
      </c>
      <c r="Q540" s="48">
        <v>0</v>
      </c>
      <c r="R540" s="30"/>
      <c r="S540" s="45">
        <f>I540/I604*100</f>
        <v>6.411514053397653</v>
      </c>
    </row>
    <row r="541" spans="1:19" ht="14.25" customHeight="1">
      <c r="A541" s="289"/>
      <c r="B541" s="273"/>
      <c r="C541" s="56" t="s">
        <v>58</v>
      </c>
      <c r="D541" s="70">
        <v>0.11</v>
      </c>
      <c r="E541" s="48">
        <v>1.17</v>
      </c>
      <c r="F541" s="70">
        <v>0.11</v>
      </c>
      <c r="G541" s="48">
        <v>1.17</v>
      </c>
      <c r="H541" s="48">
        <v>8.7</v>
      </c>
      <c r="I541" s="71">
        <f t="shared" si="91"/>
        <v>9.87</v>
      </c>
      <c r="J541" s="48">
        <v>9.78</v>
      </c>
      <c r="K541" s="30">
        <f>(I541-J541)/J541*100</f>
        <v>0.9202453987730048</v>
      </c>
      <c r="L541" s="48">
        <v>12</v>
      </c>
      <c r="M541" s="48">
        <v>412.3</v>
      </c>
      <c r="N541" s="48"/>
      <c r="O541" s="48">
        <v>0</v>
      </c>
      <c r="P541" s="48">
        <v>0.02</v>
      </c>
      <c r="Q541" s="48">
        <v>0</v>
      </c>
      <c r="R541" s="30"/>
      <c r="S541" s="45">
        <f>I541/I605*100</f>
        <v>3.3911929489079284</v>
      </c>
    </row>
    <row r="542" spans="1:19" ht="14.25" customHeight="1">
      <c r="A542" s="298"/>
      <c r="B542" s="275"/>
      <c r="C542" s="56" t="s">
        <v>59</v>
      </c>
      <c r="D542" s="24">
        <v>434.78</v>
      </c>
      <c r="E542" s="24">
        <v>3460.55</v>
      </c>
      <c r="F542" s="24">
        <v>45.629999999999995</v>
      </c>
      <c r="G542" s="24">
        <v>742.36</v>
      </c>
      <c r="H542" s="24">
        <v>1164.57</v>
      </c>
      <c r="I542" s="24">
        <f>I536+I540+I541</f>
        <v>4625.12</v>
      </c>
      <c r="J542" s="24">
        <v>7378.339999999999</v>
      </c>
      <c r="K542" s="30">
        <f>(I542-J542)/J542*100</f>
        <v>-37.314897388843555</v>
      </c>
      <c r="L542" s="24">
        <v>243</v>
      </c>
      <c r="M542" s="24">
        <v>9385.24</v>
      </c>
      <c r="N542" s="24">
        <v>0</v>
      </c>
      <c r="O542" s="24">
        <v>226.4</v>
      </c>
      <c r="P542" s="24">
        <v>566.04</v>
      </c>
      <c r="Q542" s="24">
        <v>93.11999999999999</v>
      </c>
      <c r="R542" s="30">
        <f>(P542-Q542)/Q542*100</f>
        <v>507.86082474226805</v>
      </c>
      <c r="S542" s="45">
        <f>I542/I606*100</f>
        <v>8.307838267111759</v>
      </c>
    </row>
    <row r="543" spans="1:19" ht="15" customHeight="1" thickBot="1">
      <c r="A543" s="98"/>
      <c r="B543" s="278" t="s">
        <v>64</v>
      </c>
      <c r="C543" s="278"/>
      <c r="D543" s="99">
        <f aca="true" t="shared" si="94" ref="D543:J543">D531+D535+D542</f>
        <v>435.16999999999996</v>
      </c>
      <c r="E543" s="99">
        <f t="shared" si="94"/>
        <v>3470.3500000000004</v>
      </c>
      <c r="F543" s="99">
        <f t="shared" si="94"/>
        <v>46.019999999999996</v>
      </c>
      <c r="G543" s="99">
        <f t="shared" si="94"/>
        <v>752.16</v>
      </c>
      <c r="H543" s="99">
        <f t="shared" si="94"/>
        <v>1215.85</v>
      </c>
      <c r="I543" s="99">
        <f t="shared" si="94"/>
        <v>4686.2</v>
      </c>
      <c r="J543" s="99">
        <f t="shared" si="94"/>
        <v>7483.48</v>
      </c>
      <c r="K543" s="108">
        <f>(I543-J543)/J543*100</f>
        <v>-37.37940102732953</v>
      </c>
      <c r="L543" s="99">
        <f aca="true" t="shared" si="95" ref="L543:Q543">L531+L535+L542</f>
        <v>322</v>
      </c>
      <c r="M543" s="99">
        <f t="shared" si="95"/>
        <v>13888.2</v>
      </c>
      <c r="N543" s="99">
        <f t="shared" si="95"/>
        <v>0</v>
      </c>
      <c r="O543" s="99">
        <f t="shared" si="95"/>
        <v>233.96</v>
      </c>
      <c r="P543" s="99">
        <f t="shared" si="95"/>
        <v>954.39</v>
      </c>
      <c r="Q543" s="99">
        <f t="shared" si="95"/>
        <v>233.82999999999998</v>
      </c>
      <c r="R543" s="108">
        <f>(P543-Q543)/Q543*100</f>
        <v>308.1554975837147</v>
      </c>
      <c r="S543" s="132">
        <f>I543/I607*100</f>
        <v>2.388026216040246</v>
      </c>
    </row>
    <row r="544" spans="1:19" ht="15" customHeight="1">
      <c r="A544" s="124"/>
      <c r="B544" s="124"/>
      <c r="C544" s="124"/>
      <c r="D544" s="124"/>
      <c r="E544" s="124"/>
      <c r="F544" s="124"/>
      <c r="G544" s="124"/>
      <c r="H544" s="124"/>
      <c r="I544" s="124"/>
      <c r="J544" s="124"/>
      <c r="K544" s="124"/>
      <c r="L544" s="124"/>
      <c r="M544" s="124"/>
      <c r="N544" s="124"/>
      <c r="O544" s="124"/>
      <c r="P544" s="124"/>
      <c r="Q544" s="124"/>
      <c r="R544" s="124"/>
      <c r="S544" s="124"/>
    </row>
    <row r="545" spans="1:19" ht="15" customHeight="1">
      <c r="A545" s="124"/>
      <c r="B545" s="124"/>
      <c r="C545" s="124"/>
      <c r="D545" s="124"/>
      <c r="E545" s="124"/>
      <c r="F545" s="124"/>
      <c r="G545" s="124"/>
      <c r="H545" s="124"/>
      <c r="I545" s="124"/>
      <c r="J545" s="124"/>
      <c r="K545" s="124"/>
      <c r="L545" s="124"/>
      <c r="M545" s="124"/>
      <c r="N545" s="124"/>
      <c r="O545" s="124"/>
      <c r="P545" s="124"/>
      <c r="Q545" s="124"/>
      <c r="R545" s="124"/>
      <c r="S545" s="124"/>
    </row>
    <row r="546" spans="1:19" ht="15" customHeight="1">
      <c r="A546" s="291" t="str">
        <f>A1</f>
        <v>2021年1-4月丹东市人身保险业务统计表</v>
      </c>
      <c r="B546" s="292"/>
      <c r="C546" s="292"/>
      <c r="D546" s="292"/>
      <c r="E546" s="292"/>
      <c r="F546" s="292"/>
      <c r="G546" s="292"/>
      <c r="H546" s="292"/>
      <c r="I546" s="292"/>
      <c r="J546" s="292"/>
      <c r="K546" s="292"/>
      <c r="L546" s="292"/>
      <c r="M546" s="292"/>
      <c r="N546" s="292"/>
      <c r="O546" s="292"/>
      <c r="P546" s="292"/>
      <c r="Q546" s="292"/>
      <c r="R546" s="292"/>
      <c r="S546" s="292"/>
    </row>
    <row r="547" spans="1:19" ht="15" customHeight="1" thickBot="1">
      <c r="A547" s="124"/>
      <c r="B547" s="124"/>
      <c r="C547" s="293" t="str">
        <f>A2</f>
        <v>                                                      （2021年1-4月）                                       单位：万元</v>
      </c>
      <c r="D547" s="294"/>
      <c r="E547" s="294"/>
      <c r="F547" s="294"/>
      <c r="G547" s="294"/>
      <c r="H547" s="294"/>
      <c r="I547" s="294"/>
      <c r="J547" s="294"/>
      <c r="K547" s="294"/>
      <c r="L547" s="294"/>
      <c r="M547" s="294"/>
      <c r="N547" s="294"/>
      <c r="O547" s="294"/>
      <c r="P547" s="294"/>
      <c r="Q547" s="294"/>
      <c r="R547" s="294"/>
      <c r="S547" s="294"/>
    </row>
    <row r="548" spans="1:19" ht="13.5">
      <c r="A548" s="290" t="s">
        <v>27</v>
      </c>
      <c r="B548" s="4"/>
      <c r="C548" s="5" t="s">
        <v>28</v>
      </c>
      <c r="D548" s="260" t="s">
        <v>29</v>
      </c>
      <c r="E548" s="261"/>
      <c r="F548" s="261"/>
      <c r="G548" s="261"/>
      <c r="H548" s="261"/>
      <c r="I548" s="261"/>
      <c r="J548" s="261"/>
      <c r="K548" s="263"/>
      <c r="L548" s="260" t="s">
        <v>30</v>
      </c>
      <c r="M548" s="263"/>
      <c r="N548" s="260" t="s">
        <v>71</v>
      </c>
      <c r="O548" s="261"/>
      <c r="P548" s="261"/>
      <c r="Q548" s="261"/>
      <c r="R548" s="261"/>
      <c r="S548" s="41" t="s">
        <v>32</v>
      </c>
    </row>
    <row r="549" spans="1:19" ht="13.5">
      <c r="A549" s="289"/>
      <c r="B549" s="283" t="s">
        <v>33</v>
      </c>
      <c r="C549" s="284"/>
      <c r="D549" s="258" t="s">
        <v>34</v>
      </c>
      <c r="E549" s="258"/>
      <c r="F549" s="258" t="s">
        <v>35</v>
      </c>
      <c r="G549" s="258"/>
      <c r="H549" s="270" t="s">
        <v>36</v>
      </c>
      <c r="I549" s="8" t="s">
        <v>37</v>
      </c>
      <c r="J549" s="8" t="s">
        <v>38</v>
      </c>
      <c r="K549" s="28" t="s">
        <v>39</v>
      </c>
      <c r="L549" s="258" t="s">
        <v>40</v>
      </c>
      <c r="M549" s="258" t="s">
        <v>118</v>
      </c>
      <c r="N549" s="258" t="s">
        <v>40</v>
      </c>
      <c r="O549" s="258" t="s">
        <v>41</v>
      </c>
      <c r="P549" s="258"/>
      <c r="Q549" s="258"/>
      <c r="R549" s="42" t="s">
        <v>39</v>
      </c>
      <c r="S549" s="43" t="s">
        <v>42</v>
      </c>
    </row>
    <row r="550" spans="1:19" ht="14.25" thickBot="1">
      <c r="A550" s="289"/>
      <c r="B550" s="9" t="s">
        <v>43</v>
      </c>
      <c r="C550" s="10" t="s">
        <v>44</v>
      </c>
      <c r="D550" s="137" t="s">
        <v>45</v>
      </c>
      <c r="E550" s="137" t="s">
        <v>46</v>
      </c>
      <c r="F550" s="137" t="s">
        <v>45</v>
      </c>
      <c r="G550" s="137" t="s">
        <v>46</v>
      </c>
      <c r="H550" s="272"/>
      <c r="I550" s="137" t="s">
        <v>46</v>
      </c>
      <c r="J550" s="137" t="s">
        <v>46</v>
      </c>
      <c r="K550" s="29" t="s">
        <v>47</v>
      </c>
      <c r="L550" s="259"/>
      <c r="M550" s="259"/>
      <c r="N550" s="259"/>
      <c r="O550" s="139" t="s">
        <v>45</v>
      </c>
      <c r="P550" s="139" t="s">
        <v>48</v>
      </c>
      <c r="Q550" s="139" t="s">
        <v>49</v>
      </c>
      <c r="R550" s="29" t="s">
        <v>47</v>
      </c>
      <c r="S550" s="44" t="s">
        <v>47</v>
      </c>
    </row>
    <row r="551" spans="1:19" ht="13.5">
      <c r="A551" s="245"/>
      <c r="B551" s="277" t="s">
        <v>51</v>
      </c>
      <c r="C551" s="117" t="s">
        <v>52</v>
      </c>
      <c r="D551" s="53"/>
      <c r="E551" s="53"/>
      <c r="F551" s="58"/>
      <c r="G551" s="58"/>
      <c r="H551" s="58"/>
      <c r="I551" s="38">
        <f aca="true" t="shared" si="96" ref="I551:I567">E551+H551</f>
        <v>0</v>
      </c>
      <c r="J551" s="58"/>
      <c r="K551" s="128" t="e">
        <f>(I551-J551)/J551*100</f>
        <v>#DIV/0!</v>
      </c>
      <c r="L551" s="58"/>
      <c r="M551" s="58"/>
      <c r="N551" s="58"/>
      <c r="O551" s="38"/>
      <c r="P551" s="11"/>
      <c r="Q551" s="11"/>
      <c r="R551" s="140" t="e">
        <f>(P551-Q551)/Q551*100</f>
        <v>#DIV/0!</v>
      </c>
      <c r="S551" s="208">
        <f>I551/I589*100</f>
        <v>0</v>
      </c>
    </row>
    <row r="552" spans="1:19" ht="13.5">
      <c r="A552" s="289" t="s">
        <v>97</v>
      </c>
      <c r="B552" s="273"/>
      <c r="C552" s="55" t="s">
        <v>53</v>
      </c>
      <c r="D552" s="53"/>
      <c r="E552" s="53"/>
      <c r="F552" s="58"/>
      <c r="G552" s="58"/>
      <c r="H552" s="58"/>
      <c r="I552" s="38">
        <f t="shared" si="96"/>
        <v>0</v>
      </c>
      <c r="J552" s="318"/>
      <c r="K552" s="35"/>
      <c r="L552" s="58"/>
      <c r="M552" s="58"/>
      <c r="N552" s="58"/>
      <c r="O552" s="24"/>
      <c r="P552" s="7"/>
      <c r="Q552" s="7"/>
      <c r="R552" s="142"/>
      <c r="S552" s="47"/>
    </row>
    <row r="553" spans="1:19" ht="13.5">
      <c r="A553" s="289"/>
      <c r="B553" s="273"/>
      <c r="C553" s="55" t="s">
        <v>54</v>
      </c>
      <c r="D553" s="53"/>
      <c r="E553" s="53"/>
      <c r="F553" s="58"/>
      <c r="G553" s="58"/>
      <c r="H553" s="58"/>
      <c r="I553" s="38">
        <f t="shared" si="96"/>
        <v>0</v>
      </c>
      <c r="J553" s="318"/>
      <c r="K553" s="35"/>
      <c r="L553" s="58"/>
      <c r="M553" s="58"/>
      <c r="N553" s="58"/>
      <c r="O553" s="24"/>
      <c r="P553" s="7"/>
      <c r="Q553" s="7"/>
      <c r="R553" s="142"/>
      <c r="S553" s="47"/>
    </row>
    <row r="554" spans="1:19" ht="13.5">
      <c r="A554" s="289"/>
      <c r="B554" s="13"/>
      <c r="C554" s="6" t="s">
        <v>55</v>
      </c>
      <c r="D554" s="53"/>
      <c r="E554" s="53"/>
      <c r="F554" s="58"/>
      <c r="G554" s="58"/>
      <c r="H554" s="58"/>
      <c r="I554" s="38">
        <f t="shared" si="96"/>
        <v>0</v>
      </c>
      <c r="J554" s="58"/>
      <c r="K554" s="35"/>
      <c r="L554" s="58"/>
      <c r="M554" s="58"/>
      <c r="N554" s="58"/>
      <c r="O554" s="24"/>
      <c r="P554" s="7"/>
      <c r="Q554" s="7"/>
      <c r="R554" s="142"/>
      <c r="S554" s="47"/>
    </row>
    <row r="555" spans="1:19" ht="13.5">
      <c r="A555" s="289"/>
      <c r="B555" s="273" t="s">
        <v>56</v>
      </c>
      <c r="C555" s="55" t="s">
        <v>57</v>
      </c>
      <c r="D555" s="58">
        <v>0.0633</v>
      </c>
      <c r="E555" s="58">
        <v>0.27759999999999996</v>
      </c>
      <c r="F555" s="58">
        <v>0</v>
      </c>
      <c r="G555" s="58">
        <v>0</v>
      </c>
      <c r="H555" s="58">
        <v>0</v>
      </c>
      <c r="I555" s="38">
        <f t="shared" si="96"/>
        <v>0.27759999999999996</v>
      </c>
      <c r="J555" s="58">
        <v>0</v>
      </c>
      <c r="K555" s="35"/>
      <c r="L555" s="58">
        <v>15</v>
      </c>
      <c r="M555" s="58">
        <v>151.01</v>
      </c>
      <c r="N555" s="58"/>
      <c r="O555" s="24">
        <v>0</v>
      </c>
      <c r="P555" s="7">
        <v>0</v>
      </c>
      <c r="Q555" s="7">
        <v>0</v>
      </c>
      <c r="R555" s="142"/>
      <c r="S555" s="47"/>
    </row>
    <row r="556" spans="1:19" ht="13.5">
      <c r="A556" s="289"/>
      <c r="B556" s="273"/>
      <c r="C556" s="55" t="s">
        <v>58</v>
      </c>
      <c r="D556" s="53">
        <v>7.1719</v>
      </c>
      <c r="E556" s="53">
        <v>19.1924</v>
      </c>
      <c r="F556" s="58">
        <v>7.165</v>
      </c>
      <c r="G556" s="58">
        <v>19.1801</v>
      </c>
      <c r="H556" s="58">
        <v>0</v>
      </c>
      <c r="I556" s="38">
        <f t="shared" si="96"/>
        <v>19.1924</v>
      </c>
      <c r="J556" s="53">
        <v>0.000978</v>
      </c>
      <c r="K556" s="35">
        <f>(I556-J556)/J556*100</f>
        <v>1962313.0879345604</v>
      </c>
      <c r="L556" s="58">
        <v>3</v>
      </c>
      <c r="M556" s="53">
        <v>42.1569</v>
      </c>
      <c r="N556" s="58"/>
      <c r="O556" s="24">
        <v>0</v>
      </c>
      <c r="P556" s="7">
        <v>0</v>
      </c>
      <c r="Q556" s="7">
        <v>0</v>
      </c>
      <c r="R556" s="142"/>
      <c r="S556" s="47">
        <f>I556/I594*100</f>
        <v>0.09461282898719763</v>
      </c>
    </row>
    <row r="557" spans="1:19" ht="13.5">
      <c r="A557" s="244"/>
      <c r="B557" s="275"/>
      <c r="C557" s="56" t="s">
        <v>59</v>
      </c>
      <c r="D557" s="24">
        <v>7.2352</v>
      </c>
      <c r="E557" s="24">
        <v>19.47</v>
      </c>
      <c r="F557" s="24">
        <v>7.165</v>
      </c>
      <c r="G557" s="24">
        <v>19.1801</v>
      </c>
      <c r="H557" s="24">
        <v>0</v>
      </c>
      <c r="I557" s="38">
        <f t="shared" si="96"/>
        <v>19.47</v>
      </c>
      <c r="J557" s="24">
        <v>0.000978</v>
      </c>
      <c r="K557" s="35">
        <f>(I557-J557)/J557*100</f>
        <v>1990697.54601227</v>
      </c>
      <c r="L557" s="24">
        <v>18</v>
      </c>
      <c r="M557" s="24">
        <v>193.1569</v>
      </c>
      <c r="N557" s="24"/>
      <c r="O557" s="24">
        <v>0</v>
      </c>
      <c r="P557" s="24">
        <v>0</v>
      </c>
      <c r="Q557" s="24">
        <v>0</v>
      </c>
      <c r="R557" s="142"/>
      <c r="S557" s="47">
        <f>I557/I595*100</f>
        <v>0.015137558206815293</v>
      </c>
    </row>
    <row r="558" spans="1:19" ht="13.5">
      <c r="A558" s="289" t="s">
        <v>104</v>
      </c>
      <c r="B558" s="274" t="s">
        <v>60</v>
      </c>
      <c r="C558" s="56" t="s">
        <v>52</v>
      </c>
      <c r="D558" s="24"/>
      <c r="E558" s="24"/>
      <c r="F558" s="24"/>
      <c r="G558" s="24"/>
      <c r="H558" s="24"/>
      <c r="I558" s="38">
        <f t="shared" si="96"/>
        <v>0</v>
      </c>
      <c r="J558" s="24"/>
      <c r="K558" s="35"/>
      <c r="L558" s="24"/>
      <c r="M558" s="24"/>
      <c r="N558" s="24"/>
      <c r="O558" s="24"/>
      <c r="P558" s="24"/>
      <c r="Q558" s="24"/>
      <c r="R558" s="142"/>
      <c r="S558" s="47"/>
    </row>
    <row r="559" spans="1:19" ht="13.5">
      <c r="A559" s="289"/>
      <c r="B559" s="273"/>
      <c r="C559" s="56" t="s">
        <v>57</v>
      </c>
      <c r="D559" s="70">
        <v>0</v>
      </c>
      <c r="E559" s="70">
        <v>0.0085</v>
      </c>
      <c r="F559" s="24">
        <v>0</v>
      </c>
      <c r="G559" s="24">
        <v>0</v>
      </c>
      <c r="H559" s="24">
        <v>0</v>
      </c>
      <c r="I559" s="38">
        <f t="shared" si="96"/>
        <v>0.0085</v>
      </c>
      <c r="J559" s="24">
        <v>0</v>
      </c>
      <c r="K559" s="35" t="e">
        <f>(I559-J559)/J559*100</f>
        <v>#DIV/0!</v>
      </c>
      <c r="L559" s="24">
        <v>0</v>
      </c>
      <c r="M559" s="24">
        <v>0</v>
      </c>
      <c r="N559" s="24"/>
      <c r="O559" s="24">
        <v>0</v>
      </c>
      <c r="P559" s="24">
        <v>0</v>
      </c>
      <c r="Q559" s="24">
        <v>0</v>
      </c>
      <c r="R559" s="142"/>
      <c r="S559" s="47">
        <f>I559/I597*100</f>
        <v>0.0008546777427365156</v>
      </c>
    </row>
    <row r="560" spans="1:19" ht="13.5">
      <c r="A560" s="289"/>
      <c r="B560" s="273" t="s">
        <v>56</v>
      </c>
      <c r="C560" s="56" t="s">
        <v>58</v>
      </c>
      <c r="D560" s="70">
        <v>0</v>
      </c>
      <c r="E560" s="70">
        <v>0.0656</v>
      </c>
      <c r="F560" s="24">
        <v>0</v>
      </c>
      <c r="G560" s="24">
        <v>0</v>
      </c>
      <c r="H560" s="24">
        <v>0</v>
      </c>
      <c r="I560" s="38">
        <f t="shared" si="96"/>
        <v>0.0656</v>
      </c>
      <c r="J560" s="24">
        <v>0</v>
      </c>
      <c r="K560" s="35" t="e">
        <f>(I560-J560)/J560*100</f>
        <v>#DIV/0!</v>
      </c>
      <c r="L560" s="24">
        <v>0</v>
      </c>
      <c r="M560" s="24">
        <v>0</v>
      </c>
      <c r="N560" s="24"/>
      <c r="O560" s="24">
        <v>0</v>
      </c>
      <c r="P560" s="24">
        <v>0</v>
      </c>
      <c r="Q560" s="24">
        <v>0</v>
      </c>
      <c r="R560" s="142"/>
      <c r="S560" s="47">
        <f>I560/I598*100</f>
        <v>0.0006375077663836997</v>
      </c>
    </row>
    <row r="561" spans="1:19" ht="13.5">
      <c r="A561" s="289"/>
      <c r="B561" s="275"/>
      <c r="C561" s="56" t="s">
        <v>59</v>
      </c>
      <c r="D561" s="24">
        <v>0</v>
      </c>
      <c r="E561" s="24">
        <v>0.0741</v>
      </c>
      <c r="F561" s="24">
        <v>0</v>
      </c>
      <c r="G561" s="24">
        <v>0</v>
      </c>
      <c r="H561" s="24">
        <v>0</v>
      </c>
      <c r="I561" s="38">
        <f t="shared" si="96"/>
        <v>0.0741</v>
      </c>
      <c r="J561" s="24">
        <v>0</v>
      </c>
      <c r="K561" s="35" t="e">
        <f>(I561-J561)/J561*100</f>
        <v>#DIV/0!</v>
      </c>
      <c r="L561" s="24">
        <v>0</v>
      </c>
      <c r="M561" s="24">
        <v>0</v>
      </c>
      <c r="N561" s="24"/>
      <c r="O561" s="24">
        <v>0</v>
      </c>
      <c r="P561" s="24">
        <v>0</v>
      </c>
      <c r="Q561" s="24">
        <v>0</v>
      </c>
      <c r="R561" s="142"/>
      <c r="S561" s="47">
        <f>I561/I599*100</f>
        <v>0.0006203362712580528</v>
      </c>
    </row>
    <row r="562" spans="1:19" ht="13.5">
      <c r="A562" s="289" t="s">
        <v>77</v>
      </c>
      <c r="B562" s="274" t="s">
        <v>62</v>
      </c>
      <c r="C562" s="56" t="s">
        <v>52</v>
      </c>
      <c r="D562" s="122"/>
      <c r="E562" s="122"/>
      <c r="F562" s="24"/>
      <c r="G562" s="24"/>
      <c r="H562" s="24"/>
      <c r="I562" s="38">
        <f t="shared" si="96"/>
        <v>0</v>
      </c>
      <c r="J562" s="24"/>
      <c r="K562" s="35"/>
      <c r="L562" s="122"/>
      <c r="M562" s="122"/>
      <c r="N562" s="24"/>
      <c r="O562" s="24"/>
      <c r="P562" s="24"/>
      <c r="Q562" s="24"/>
      <c r="R562" s="30"/>
      <c r="S562" s="47"/>
    </row>
    <row r="563" spans="1:19" ht="13.5">
      <c r="A563" s="289"/>
      <c r="B563" s="273"/>
      <c r="C563" s="56" t="s">
        <v>53</v>
      </c>
      <c r="D563" s="122"/>
      <c r="E563" s="122"/>
      <c r="F563" s="24"/>
      <c r="G563" s="24"/>
      <c r="H563" s="24"/>
      <c r="I563" s="38">
        <f t="shared" si="96"/>
        <v>0</v>
      </c>
      <c r="J563" s="24"/>
      <c r="K563" s="35"/>
      <c r="L563" s="122"/>
      <c r="M563" s="122"/>
      <c r="N563" s="24"/>
      <c r="O563" s="24"/>
      <c r="P563" s="24"/>
      <c r="Q563" s="24"/>
      <c r="R563" s="30"/>
      <c r="S563" s="47"/>
    </row>
    <row r="564" spans="1:19" ht="13.5">
      <c r="A564" s="289"/>
      <c r="B564" s="273"/>
      <c r="C564" s="55" t="s">
        <v>54</v>
      </c>
      <c r="D564" s="37"/>
      <c r="E564" s="122"/>
      <c r="F564" s="24"/>
      <c r="G564" s="24"/>
      <c r="H564" s="24"/>
      <c r="I564" s="38">
        <f t="shared" si="96"/>
        <v>0</v>
      </c>
      <c r="J564" s="24"/>
      <c r="K564" s="35"/>
      <c r="L564" s="24"/>
      <c r="M564" s="24"/>
      <c r="N564" s="24"/>
      <c r="O564" s="24"/>
      <c r="P564" s="24"/>
      <c r="Q564" s="24"/>
      <c r="R564" s="30"/>
      <c r="S564" s="47"/>
    </row>
    <row r="565" spans="1:19" ht="13.5">
      <c r="A565" s="289"/>
      <c r="B565" s="13"/>
      <c r="C565" s="69" t="s">
        <v>55</v>
      </c>
      <c r="D565" s="15"/>
      <c r="E565" s="15"/>
      <c r="F565" s="24"/>
      <c r="G565" s="24"/>
      <c r="H565" s="24"/>
      <c r="I565" s="38">
        <f t="shared" si="96"/>
        <v>0</v>
      </c>
      <c r="J565" s="24"/>
      <c r="K565" s="35"/>
      <c r="L565" s="24"/>
      <c r="M565" s="15"/>
      <c r="N565" s="24"/>
      <c r="O565" s="24"/>
      <c r="P565" s="24"/>
      <c r="Q565" s="24"/>
      <c r="R565" s="30"/>
      <c r="S565" s="47"/>
    </row>
    <row r="566" spans="1:19" ht="13.5">
      <c r="A566" s="289" t="s">
        <v>70</v>
      </c>
      <c r="B566" s="273" t="s">
        <v>63</v>
      </c>
      <c r="C566" s="56" t="s">
        <v>57</v>
      </c>
      <c r="D566" s="15">
        <v>0.1149</v>
      </c>
      <c r="E566" s="24">
        <v>0.4477</v>
      </c>
      <c r="F566" s="15">
        <v>0</v>
      </c>
      <c r="G566" s="24">
        <v>0</v>
      </c>
      <c r="H566" s="15">
        <v>0</v>
      </c>
      <c r="I566" s="38">
        <f t="shared" si="96"/>
        <v>0.4477</v>
      </c>
      <c r="J566" s="24">
        <v>0</v>
      </c>
      <c r="K566" s="35"/>
      <c r="L566" s="24"/>
      <c r="M566" s="24"/>
      <c r="N566" s="24"/>
      <c r="O566" s="24">
        <v>0</v>
      </c>
      <c r="P566" s="24">
        <v>0</v>
      </c>
      <c r="Q566" s="24">
        <v>0</v>
      </c>
      <c r="R566" s="30"/>
      <c r="S566" s="47"/>
    </row>
    <row r="567" spans="1:19" ht="13.5">
      <c r="A567" s="289"/>
      <c r="B567" s="273"/>
      <c r="C567" s="56" t="s">
        <v>58</v>
      </c>
      <c r="D567" s="15">
        <v>34.585</v>
      </c>
      <c r="E567" s="15">
        <v>53.3083</v>
      </c>
      <c r="F567" s="15">
        <v>32</v>
      </c>
      <c r="G567" s="24">
        <v>44</v>
      </c>
      <c r="H567" s="24">
        <v>0</v>
      </c>
      <c r="I567" s="38">
        <f t="shared" si="96"/>
        <v>53.3083</v>
      </c>
      <c r="J567" s="24">
        <v>3.8439</v>
      </c>
      <c r="K567" s="35"/>
      <c r="L567" s="37">
        <v>216</v>
      </c>
      <c r="M567" s="37">
        <v>166.5859</v>
      </c>
      <c r="N567" s="37"/>
      <c r="O567" s="24">
        <v>0</v>
      </c>
      <c r="P567" s="24">
        <v>3.2086</v>
      </c>
      <c r="Q567" s="24">
        <v>0</v>
      </c>
      <c r="R567" s="30"/>
      <c r="S567" s="47">
        <f>I567/I605*100</f>
        <v>18.315980858993775</v>
      </c>
    </row>
    <row r="568" spans="1:19" ht="13.5">
      <c r="A568" s="298"/>
      <c r="B568" s="275"/>
      <c r="C568" s="56" t="s">
        <v>59</v>
      </c>
      <c r="D568" s="24">
        <v>34.6999</v>
      </c>
      <c r="E568" s="24">
        <v>53.756</v>
      </c>
      <c r="F568" s="24">
        <v>32</v>
      </c>
      <c r="G568" s="24">
        <v>44</v>
      </c>
      <c r="H568" s="24">
        <v>0</v>
      </c>
      <c r="I568" s="38">
        <f>E568+H568</f>
        <v>53.756</v>
      </c>
      <c r="J568" s="38">
        <v>3.8439</v>
      </c>
      <c r="K568" s="35">
        <f>(I568-J568)/J568*100</f>
        <v>1298.4755066468952</v>
      </c>
      <c r="L568" s="24">
        <v>216</v>
      </c>
      <c r="M568" s="24">
        <v>166.5859</v>
      </c>
      <c r="N568" s="24"/>
      <c r="O568" s="24">
        <v>0</v>
      </c>
      <c r="P568" s="24">
        <v>3.2086</v>
      </c>
      <c r="Q568" s="24">
        <v>0</v>
      </c>
      <c r="R568" s="30" t="e">
        <f>(P568-Q568)/Q568*100</f>
        <v>#DIV/0!</v>
      </c>
      <c r="S568" s="47">
        <f>I568/I606*100</f>
        <v>0.09655882526007104</v>
      </c>
    </row>
    <row r="569" spans="1:19" ht="14.25" thickBot="1">
      <c r="A569" s="247"/>
      <c r="B569" s="276" t="s">
        <v>64</v>
      </c>
      <c r="C569" s="276"/>
      <c r="D569" s="20">
        <f aca="true" t="shared" si="97" ref="D569:J569">D557+D561+D568</f>
        <v>41.9351</v>
      </c>
      <c r="E569" s="20">
        <f t="shared" si="97"/>
        <v>73.3001</v>
      </c>
      <c r="F569" s="20">
        <f t="shared" si="97"/>
        <v>39.165</v>
      </c>
      <c r="G569" s="20">
        <f t="shared" si="97"/>
        <v>63.180099999999996</v>
      </c>
      <c r="H569" s="20">
        <f t="shared" si="97"/>
        <v>0</v>
      </c>
      <c r="I569" s="20">
        <f t="shared" si="97"/>
        <v>73.3001</v>
      </c>
      <c r="J569" s="20">
        <f t="shared" si="97"/>
        <v>3.844878</v>
      </c>
      <c r="K569" s="125">
        <f>(I569-J569)/J569*100</f>
        <v>1806.4350026190689</v>
      </c>
      <c r="L569" s="20">
        <f aca="true" t="shared" si="98" ref="L569:Q569">L557+L561+L568</f>
        <v>234</v>
      </c>
      <c r="M569" s="20">
        <f t="shared" si="98"/>
        <v>359.7428</v>
      </c>
      <c r="N569" s="20">
        <f t="shared" si="98"/>
        <v>0</v>
      </c>
      <c r="O569" s="20">
        <f t="shared" si="98"/>
        <v>0</v>
      </c>
      <c r="P569" s="20">
        <f t="shared" si="98"/>
        <v>3.2086</v>
      </c>
      <c r="Q569" s="20">
        <f t="shared" si="98"/>
        <v>0</v>
      </c>
      <c r="R569" s="32" t="e">
        <f>(P569-Q569)/Q569*100</f>
        <v>#DIV/0!</v>
      </c>
      <c r="S569" s="46">
        <f>I569/I607*100</f>
        <v>0.03735277206230457</v>
      </c>
    </row>
    <row r="570" spans="1:19" ht="14.25" thickTop="1">
      <c r="A570" s="245"/>
      <c r="B570" s="277" t="s">
        <v>51</v>
      </c>
      <c r="C570" s="117" t="s">
        <v>52</v>
      </c>
      <c r="D570" s="82">
        <v>10.5</v>
      </c>
      <c r="E570" s="82">
        <v>203.83</v>
      </c>
      <c r="F570" s="82">
        <v>10.5</v>
      </c>
      <c r="G570" s="82">
        <v>203.83</v>
      </c>
      <c r="H570" s="82">
        <v>433.66</v>
      </c>
      <c r="I570" s="72">
        <f aca="true" t="shared" si="99" ref="I570:I586">E570+H570</f>
        <v>637.49</v>
      </c>
      <c r="J570" s="224">
        <v>458.88</v>
      </c>
      <c r="K570" s="126">
        <f>(I570-J570)/J570*100</f>
        <v>38.923029986053</v>
      </c>
      <c r="L570" s="82">
        <v>147</v>
      </c>
      <c r="M570" s="82">
        <v>121</v>
      </c>
      <c r="N570" s="82"/>
      <c r="O570" s="82"/>
      <c r="P570" s="82"/>
      <c r="Q570" s="243"/>
      <c r="R570" s="35"/>
      <c r="S570" s="145">
        <f>I570/I589*100</f>
        <v>0.591216513976886</v>
      </c>
    </row>
    <row r="571" spans="1:19" ht="13.5">
      <c r="A571" s="289" t="s">
        <v>82</v>
      </c>
      <c r="B571" s="273"/>
      <c r="C571" s="55" t="s">
        <v>53</v>
      </c>
      <c r="D571" s="82">
        <v>0</v>
      </c>
      <c r="E571" s="82">
        <v>1.84</v>
      </c>
      <c r="F571" s="82">
        <v>0</v>
      </c>
      <c r="G571" s="82">
        <v>1.84</v>
      </c>
      <c r="H571" s="82">
        <v>292.37</v>
      </c>
      <c r="I571" s="38">
        <f t="shared" si="99"/>
        <v>294.21</v>
      </c>
      <c r="J571" s="224">
        <v>310.47</v>
      </c>
      <c r="K571" s="30">
        <f>(I571-J571)/J571*100</f>
        <v>-5.237220987535043</v>
      </c>
      <c r="L571" s="82">
        <v>3</v>
      </c>
      <c r="M571" s="82">
        <v>8</v>
      </c>
      <c r="N571" s="82"/>
      <c r="O571" s="82"/>
      <c r="P571" s="82"/>
      <c r="Q571" s="243"/>
      <c r="R571" s="30"/>
      <c r="S571" s="45">
        <f>I571/I590*100</f>
        <v>0.7571542569428934</v>
      </c>
    </row>
    <row r="572" spans="1:19" ht="13.5">
      <c r="A572" s="289"/>
      <c r="B572" s="273"/>
      <c r="C572" s="55" t="s">
        <v>54</v>
      </c>
      <c r="D572" s="82"/>
      <c r="E572" s="82"/>
      <c r="F572" s="82"/>
      <c r="G572" s="82"/>
      <c r="H572" s="82"/>
      <c r="I572" s="38">
        <f t="shared" si="99"/>
        <v>0</v>
      </c>
      <c r="J572" s="224"/>
      <c r="K572" s="30"/>
      <c r="L572" s="82"/>
      <c r="M572" s="82"/>
      <c r="N572" s="82"/>
      <c r="O572" s="82"/>
      <c r="P572" s="82"/>
      <c r="Q572" s="243"/>
      <c r="R572" s="30"/>
      <c r="S572" s="47"/>
    </row>
    <row r="573" spans="1:19" ht="13.5">
      <c r="A573" s="289"/>
      <c r="B573" s="13"/>
      <c r="C573" s="6" t="s">
        <v>55</v>
      </c>
      <c r="D573" s="82"/>
      <c r="E573" s="82"/>
      <c r="F573" s="82"/>
      <c r="G573" s="82"/>
      <c r="H573" s="82"/>
      <c r="I573" s="38">
        <f t="shared" si="99"/>
        <v>0</v>
      </c>
      <c r="J573" s="82"/>
      <c r="K573" s="30"/>
      <c r="L573" s="82"/>
      <c r="M573" s="82"/>
      <c r="N573" s="82"/>
      <c r="O573" s="82"/>
      <c r="P573" s="82"/>
      <c r="Q573" s="243"/>
      <c r="R573" s="30"/>
      <c r="S573" s="47"/>
    </row>
    <row r="574" spans="1:19" ht="13.5">
      <c r="A574" s="289"/>
      <c r="B574" s="273" t="s">
        <v>56</v>
      </c>
      <c r="C574" s="55" t="s">
        <v>57</v>
      </c>
      <c r="D574" s="82">
        <v>0</v>
      </c>
      <c r="E574" s="82">
        <v>0.21</v>
      </c>
      <c r="F574" s="82">
        <v>0</v>
      </c>
      <c r="G574" s="82">
        <v>0.21</v>
      </c>
      <c r="H574" s="82">
        <v>1.11</v>
      </c>
      <c r="I574" s="38">
        <f t="shared" si="99"/>
        <v>1.32</v>
      </c>
      <c r="J574" s="82">
        <v>1.31</v>
      </c>
      <c r="K574" s="30">
        <f>(I574-J574)/J574*100</f>
        <v>0.7633587786259549</v>
      </c>
      <c r="L574" s="82">
        <v>4</v>
      </c>
      <c r="M574" s="82">
        <v>1380</v>
      </c>
      <c r="N574" s="82"/>
      <c r="O574" s="82"/>
      <c r="P574" s="82"/>
      <c r="Q574" s="243"/>
      <c r="R574" s="30"/>
      <c r="S574" s="47">
        <f>I574/I593*100</f>
        <v>0.2596070790610211</v>
      </c>
    </row>
    <row r="575" spans="1:19" ht="13.5">
      <c r="A575" s="289"/>
      <c r="B575" s="273"/>
      <c r="C575" s="55" t="s">
        <v>58</v>
      </c>
      <c r="D575" s="82">
        <v>12.34</v>
      </c>
      <c r="E575" s="82">
        <v>49.63</v>
      </c>
      <c r="F575" s="82">
        <v>12.34</v>
      </c>
      <c r="G575" s="82">
        <v>49.63</v>
      </c>
      <c r="H575" s="82">
        <v>166.68</v>
      </c>
      <c r="I575" s="38">
        <f t="shared" si="99"/>
        <v>216.31</v>
      </c>
      <c r="J575" s="82">
        <v>171.1</v>
      </c>
      <c r="K575" s="30">
        <f>(I575-J575)/J575*100</f>
        <v>26.423144360023382</v>
      </c>
      <c r="L575" s="82">
        <v>107</v>
      </c>
      <c r="M575" s="82">
        <v>1710</v>
      </c>
      <c r="N575" s="82"/>
      <c r="O575" s="82"/>
      <c r="P575" s="82"/>
      <c r="Q575" s="243"/>
      <c r="R575" s="30"/>
      <c r="S575" s="47">
        <f>I575/I594*100</f>
        <v>1.066344023583331</v>
      </c>
    </row>
    <row r="576" spans="1:19" ht="13.5">
      <c r="A576" s="244"/>
      <c r="B576" s="275"/>
      <c r="C576" s="56" t="s">
        <v>59</v>
      </c>
      <c r="D576" s="24">
        <v>22.84</v>
      </c>
      <c r="E576" s="24">
        <v>253.67000000000002</v>
      </c>
      <c r="F576" s="24">
        <v>22.84</v>
      </c>
      <c r="G576" s="24">
        <v>253.67000000000002</v>
      </c>
      <c r="H576" s="24">
        <v>601.45</v>
      </c>
      <c r="I576" s="38">
        <f t="shared" si="99"/>
        <v>855.1200000000001</v>
      </c>
      <c r="J576" s="24">
        <v>941.76</v>
      </c>
      <c r="K576" s="30">
        <f>(I576-J576)/J576*100</f>
        <v>-9.199796126401617</v>
      </c>
      <c r="L576" s="24">
        <v>258</v>
      </c>
      <c r="M576" s="24">
        <v>3211</v>
      </c>
      <c r="N576" s="24"/>
      <c r="O576" s="24"/>
      <c r="P576" s="24"/>
      <c r="Q576" s="24"/>
      <c r="R576" s="30"/>
      <c r="S576" s="47">
        <f>I576/I595*100</f>
        <v>0.6648396904885412</v>
      </c>
    </row>
    <row r="577" spans="1:19" ht="13.5">
      <c r="A577" s="289" t="s">
        <v>69</v>
      </c>
      <c r="B577" s="274" t="s">
        <v>60</v>
      </c>
      <c r="C577" s="56" t="s">
        <v>52</v>
      </c>
      <c r="D577" s="115"/>
      <c r="E577" s="82"/>
      <c r="F577" s="82"/>
      <c r="G577" s="82"/>
      <c r="H577" s="82"/>
      <c r="I577" s="38">
        <f t="shared" si="99"/>
        <v>0</v>
      </c>
      <c r="J577" s="82"/>
      <c r="K577" s="30"/>
      <c r="L577" s="82"/>
      <c r="M577" s="82"/>
      <c r="N577" s="82"/>
      <c r="O577" s="82"/>
      <c r="P577" s="82"/>
      <c r="Q577" s="24"/>
      <c r="R577" s="30"/>
      <c r="S577" s="47"/>
    </row>
    <row r="578" spans="1:19" ht="13.5">
      <c r="A578" s="289"/>
      <c r="B578" s="273"/>
      <c r="C578" s="56" t="s">
        <v>57</v>
      </c>
      <c r="D578" s="115">
        <v>0.29</v>
      </c>
      <c r="E578" s="82">
        <v>1.39</v>
      </c>
      <c r="F578" s="115">
        <v>0.29</v>
      </c>
      <c r="G578" s="82">
        <v>1.39</v>
      </c>
      <c r="H578" s="82">
        <v>0</v>
      </c>
      <c r="I578" s="38">
        <f t="shared" si="99"/>
        <v>1.39</v>
      </c>
      <c r="J578" s="82">
        <v>6.3</v>
      </c>
      <c r="K578" s="30">
        <f>(I578-J578)/J578*100</f>
        <v>-77.93650793650794</v>
      </c>
      <c r="L578" s="82">
        <v>498</v>
      </c>
      <c r="M578" s="82">
        <v>1410</v>
      </c>
      <c r="N578" s="82"/>
      <c r="O578" s="82"/>
      <c r="P578" s="82"/>
      <c r="Q578" s="24"/>
      <c r="R578" s="30"/>
      <c r="S578" s="47">
        <f>I578/I597*100</f>
        <v>0.139764948518089</v>
      </c>
    </row>
    <row r="579" spans="1:19" ht="13.5">
      <c r="A579" s="289"/>
      <c r="B579" s="273" t="s">
        <v>56</v>
      </c>
      <c r="C579" s="56" t="s">
        <v>58</v>
      </c>
      <c r="D579" s="115">
        <v>0.11</v>
      </c>
      <c r="E579" s="82">
        <v>0.51</v>
      </c>
      <c r="F579" s="115">
        <v>0.11</v>
      </c>
      <c r="G579" s="82">
        <v>0.51</v>
      </c>
      <c r="H579" s="82">
        <v>0</v>
      </c>
      <c r="I579" s="38">
        <f t="shared" si="99"/>
        <v>0.51</v>
      </c>
      <c r="J579" s="82">
        <v>2.39</v>
      </c>
      <c r="K579" s="30">
        <f>(I579-J579)/J579*100</f>
        <v>-78.66108786610879</v>
      </c>
      <c r="L579" s="82">
        <v>53</v>
      </c>
      <c r="M579" s="82">
        <v>42.4</v>
      </c>
      <c r="N579" s="82"/>
      <c r="O579" s="82"/>
      <c r="P579" s="82"/>
      <c r="Q579" s="24"/>
      <c r="R579" s="30"/>
      <c r="S579" s="47">
        <f>I579/I598*100</f>
        <v>0.00495623415938547</v>
      </c>
    </row>
    <row r="580" spans="1:19" ht="13.5">
      <c r="A580" s="289"/>
      <c r="B580" s="275"/>
      <c r="C580" s="56" t="s">
        <v>59</v>
      </c>
      <c r="D580" s="24">
        <v>0.39999999999999997</v>
      </c>
      <c r="E580" s="24">
        <v>1.9</v>
      </c>
      <c r="F580" s="24">
        <v>0.39999999999999997</v>
      </c>
      <c r="G580" s="24">
        <v>1.9</v>
      </c>
      <c r="H580" s="24">
        <v>0</v>
      </c>
      <c r="I580" s="38">
        <f t="shared" si="99"/>
        <v>1.9</v>
      </c>
      <c r="J580" s="24">
        <v>8.69</v>
      </c>
      <c r="K580" s="30">
        <f>(I580-J580)/J580*100</f>
        <v>-78.13578826237053</v>
      </c>
      <c r="L580" s="24">
        <v>551</v>
      </c>
      <c r="M580" s="24">
        <v>1452.4</v>
      </c>
      <c r="N580" s="24"/>
      <c r="O580" s="24"/>
      <c r="P580" s="24"/>
      <c r="Q580" s="24"/>
      <c r="R580" s="30"/>
      <c r="S580" s="47">
        <f>I580/I599*100</f>
        <v>0.01590605823738597</v>
      </c>
    </row>
    <row r="581" spans="1:19" ht="13.5">
      <c r="A581" s="289" t="s">
        <v>78</v>
      </c>
      <c r="B581" s="274" t="s">
        <v>62</v>
      </c>
      <c r="C581" s="56" t="s">
        <v>52</v>
      </c>
      <c r="D581" s="138"/>
      <c r="E581" s="53"/>
      <c r="F581" s="53"/>
      <c r="G581" s="53"/>
      <c r="H581" s="24"/>
      <c r="I581" s="38">
        <f t="shared" si="99"/>
        <v>0</v>
      </c>
      <c r="J581" s="24"/>
      <c r="K581" s="30"/>
      <c r="L581" s="53"/>
      <c r="M581" s="53"/>
      <c r="N581" s="53"/>
      <c r="O581" s="53"/>
      <c r="P581" s="53"/>
      <c r="Q581" s="24"/>
      <c r="R581" s="30"/>
      <c r="S581" s="47"/>
    </row>
    <row r="582" spans="1:19" ht="13.5">
      <c r="A582" s="289"/>
      <c r="B582" s="273"/>
      <c r="C582" s="56" t="s">
        <v>53</v>
      </c>
      <c r="D582" s="138"/>
      <c r="E582" s="53"/>
      <c r="F582" s="53"/>
      <c r="G582" s="53"/>
      <c r="H582" s="24"/>
      <c r="I582" s="38">
        <f t="shared" si="99"/>
        <v>0</v>
      </c>
      <c r="J582" s="24"/>
      <c r="K582" s="30"/>
      <c r="L582" s="53"/>
      <c r="M582" s="53"/>
      <c r="N582" s="53"/>
      <c r="O582" s="53"/>
      <c r="P582" s="53"/>
      <c r="Q582" s="24"/>
      <c r="R582" s="30"/>
      <c r="S582" s="47"/>
    </row>
    <row r="583" spans="1:19" ht="13.5">
      <c r="A583" s="289"/>
      <c r="B583" s="273"/>
      <c r="C583" s="55" t="s">
        <v>54</v>
      </c>
      <c r="D583" s="138"/>
      <c r="E583" s="53"/>
      <c r="F583" s="53"/>
      <c r="G583" s="53"/>
      <c r="H583" s="24"/>
      <c r="I583" s="38">
        <f t="shared" si="99"/>
        <v>0</v>
      </c>
      <c r="J583" s="24"/>
      <c r="K583" s="30"/>
      <c r="L583" s="53"/>
      <c r="M583" s="53"/>
      <c r="N583" s="53"/>
      <c r="O583" s="53"/>
      <c r="P583" s="53"/>
      <c r="Q583" s="24"/>
      <c r="R583" s="30"/>
      <c r="S583" s="47"/>
    </row>
    <row r="584" spans="1:19" ht="13.5">
      <c r="A584" s="289"/>
      <c r="B584" s="13"/>
      <c r="C584" s="69" t="s">
        <v>55</v>
      </c>
      <c r="D584" s="138"/>
      <c r="E584" s="53"/>
      <c r="F584" s="53"/>
      <c r="G584" s="53"/>
      <c r="H584" s="24"/>
      <c r="I584" s="38">
        <f t="shared" si="99"/>
        <v>0</v>
      </c>
      <c r="J584" s="24"/>
      <c r="K584" s="30"/>
      <c r="L584" s="53"/>
      <c r="M584" s="53"/>
      <c r="N584" s="53"/>
      <c r="O584" s="53"/>
      <c r="P584" s="53"/>
      <c r="Q584" s="24"/>
      <c r="R584" s="30"/>
      <c r="S584" s="47"/>
    </row>
    <row r="585" spans="1:19" ht="13.5">
      <c r="A585" s="289" t="s">
        <v>61</v>
      </c>
      <c r="B585" s="273" t="s">
        <v>63</v>
      </c>
      <c r="C585" s="56" t="s">
        <v>57</v>
      </c>
      <c r="D585" s="138"/>
      <c r="E585" s="53"/>
      <c r="F585" s="138"/>
      <c r="G585" s="53"/>
      <c r="H585" s="24"/>
      <c r="I585" s="38">
        <f t="shared" si="99"/>
        <v>0</v>
      </c>
      <c r="J585" s="24"/>
      <c r="K585" s="30"/>
      <c r="L585" s="53"/>
      <c r="M585" s="53"/>
      <c r="N585" s="53"/>
      <c r="O585" s="53"/>
      <c r="P585" s="53"/>
      <c r="Q585" s="24"/>
      <c r="R585" s="30"/>
      <c r="S585" s="47"/>
    </row>
    <row r="586" spans="1:19" ht="13.5">
      <c r="A586" s="289"/>
      <c r="B586" s="273"/>
      <c r="C586" s="56" t="s">
        <v>58</v>
      </c>
      <c r="D586" s="138"/>
      <c r="E586" s="53"/>
      <c r="F586" s="138"/>
      <c r="G586" s="53"/>
      <c r="H586" s="24"/>
      <c r="I586" s="38">
        <f t="shared" si="99"/>
        <v>0</v>
      </c>
      <c r="J586" s="24"/>
      <c r="K586" s="30"/>
      <c r="L586" s="53"/>
      <c r="M586" s="53"/>
      <c r="N586" s="53"/>
      <c r="O586" s="53"/>
      <c r="P586" s="53"/>
      <c r="Q586" s="24"/>
      <c r="R586" s="30"/>
      <c r="S586" s="47"/>
    </row>
    <row r="587" spans="1:19" ht="13.5">
      <c r="A587" s="298"/>
      <c r="B587" s="275"/>
      <c r="C587" s="56" t="s">
        <v>59</v>
      </c>
      <c r="D587" s="24"/>
      <c r="E587" s="24"/>
      <c r="F587" s="24"/>
      <c r="G587" s="24"/>
      <c r="H587" s="24"/>
      <c r="I587" s="24">
        <f>I581+I585+I586</f>
        <v>0</v>
      </c>
      <c r="J587" s="24"/>
      <c r="K587" s="30" t="e">
        <f aca="true" t="shared" si="100" ref="K587:K607">(I587-J587)/J587*100</f>
        <v>#DIV/0!</v>
      </c>
      <c r="L587" s="24">
        <v>0</v>
      </c>
      <c r="M587" s="24">
        <v>0</v>
      </c>
      <c r="N587" s="24">
        <v>0</v>
      </c>
      <c r="O587" s="24">
        <v>0</v>
      </c>
      <c r="P587" s="24">
        <v>0</v>
      </c>
      <c r="Q587" s="24">
        <v>0</v>
      </c>
      <c r="R587" s="30" t="e">
        <f>(P587-Q587)/Q587*100</f>
        <v>#DIV/0!</v>
      </c>
      <c r="S587" s="47">
        <f>I587/I606*100</f>
        <v>0</v>
      </c>
    </row>
    <row r="588" spans="1:19" ht="14.25" thickBot="1">
      <c r="A588" s="247"/>
      <c r="B588" s="276" t="s">
        <v>64</v>
      </c>
      <c r="C588" s="276"/>
      <c r="D588" s="20">
        <f aca="true" t="shared" si="101" ref="D588:J588">D576+D580+D587</f>
        <v>23.24</v>
      </c>
      <c r="E588" s="20">
        <f t="shared" si="101"/>
        <v>255.57000000000002</v>
      </c>
      <c r="F588" s="20">
        <f t="shared" si="101"/>
        <v>23.24</v>
      </c>
      <c r="G588" s="20">
        <f t="shared" si="101"/>
        <v>255.57000000000002</v>
      </c>
      <c r="H588" s="20">
        <f t="shared" si="101"/>
        <v>601.45</v>
      </c>
      <c r="I588" s="20">
        <f t="shared" si="101"/>
        <v>857.0200000000001</v>
      </c>
      <c r="J588" s="20">
        <f t="shared" si="101"/>
        <v>950.45</v>
      </c>
      <c r="K588" s="125">
        <f t="shared" si="100"/>
        <v>-9.830080488189799</v>
      </c>
      <c r="L588" s="20">
        <f aca="true" t="shared" si="102" ref="L588:Q588">L576+L580+L587</f>
        <v>809</v>
      </c>
      <c r="M588" s="20">
        <f t="shared" si="102"/>
        <v>4663.4</v>
      </c>
      <c r="N588" s="20">
        <f t="shared" si="102"/>
        <v>0</v>
      </c>
      <c r="O588" s="20">
        <f t="shared" si="102"/>
        <v>0</v>
      </c>
      <c r="P588" s="20">
        <f t="shared" si="102"/>
        <v>0</v>
      </c>
      <c r="Q588" s="20">
        <f t="shared" si="102"/>
        <v>0</v>
      </c>
      <c r="R588" s="32" t="e">
        <f>(P588-Q588)/Q588*100</f>
        <v>#DIV/0!</v>
      </c>
      <c r="S588" s="46">
        <f>I588/I607*100</f>
        <v>0.4367261806305348</v>
      </c>
    </row>
    <row r="589" spans="1:19" ht="14.25" thickTop="1">
      <c r="A589" s="289" t="s">
        <v>105</v>
      </c>
      <c r="B589" s="273" t="s">
        <v>51</v>
      </c>
      <c r="C589" s="54" t="s">
        <v>52</v>
      </c>
      <c r="D589" s="38">
        <f aca="true" t="shared" si="103" ref="D589:I598">D416+D389+D370+D344+D325+D298+D279+D253+D234+D208+D189+D162+D143+D117+D98+D71+D52+D25+D6+D461+D435+D480+D506+D525+D551+D570</f>
        <v>1073.7405620000002</v>
      </c>
      <c r="E589" s="38">
        <f t="shared" si="103"/>
        <v>24972.690586000004</v>
      </c>
      <c r="F589" s="38">
        <f t="shared" si="103"/>
        <v>540.2846940000002</v>
      </c>
      <c r="G589" s="38">
        <f t="shared" si="103"/>
        <v>22118.008566</v>
      </c>
      <c r="H589" s="38">
        <f t="shared" si="103"/>
        <v>82854.135108</v>
      </c>
      <c r="I589" s="38">
        <f t="shared" si="103"/>
        <v>107826.825694</v>
      </c>
      <c r="J589" s="38">
        <f aca="true" t="shared" si="104" ref="J589:J606">J416+J389+J370+J344+J325+J298+J279+J253+J234+J208+J189+J162+J143+J117+J98+J71+J52+J25+J6+J461+J435+J480+J506+J525+J551+J570</f>
        <v>107996.62123445475</v>
      </c>
      <c r="K589" s="35">
        <f t="shared" si="100"/>
        <v>-0.15722301171453962</v>
      </c>
      <c r="L589" s="38">
        <f aca="true" t="shared" si="105" ref="L589:Q598">L416+L389+L370+L344+L325+L298+L279+L253+L234+L208+L189+L162+L143+L117+L98+L71+L52+L25+L6+L461+L435+L480+L506+L525+L551+L570</f>
        <v>35666.999156527156</v>
      </c>
      <c r="M589" s="38">
        <f t="shared" si="105"/>
        <v>695212.3885934828</v>
      </c>
      <c r="N589" s="38">
        <f t="shared" si="105"/>
        <v>17825</v>
      </c>
      <c r="O589" s="38">
        <f t="shared" si="105"/>
        <v>2630.469596</v>
      </c>
      <c r="P589" s="38">
        <f t="shared" si="105"/>
        <v>12920.920360999999</v>
      </c>
      <c r="Q589" s="38">
        <f t="shared" si="105"/>
        <v>7310.757936999999</v>
      </c>
      <c r="R589" s="35">
        <f>(P589-Q589)/Q589*100</f>
        <v>76.73845136640037</v>
      </c>
      <c r="S589" s="47">
        <f>I589/I607*100</f>
        <v>54.94713980403611</v>
      </c>
    </row>
    <row r="590" spans="1:19" ht="13.5">
      <c r="A590" s="289"/>
      <c r="B590" s="273"/>
      <c r="C590" s="55" t="s">
        <v>53</v>
      </c>
      <c r="D590" s="38">
        <f t="shared" si="103"/>
        <v>65.64904800000001</v>
      </c>
      <c r="E590" s="38">
        <f t="shared" si="103"/>
        <v>7141.356725</v>
      </c>
      <c r="F590" s="38">
        <f t="shared" si="103"/>
        <v>66.885014</v>
      </c>
      <c r="G590" s="38">
        <f t="shared" si="103"/>
        <v>6873.751843</v>
      </c>
      <c r="H590" s="38">
        <f t="shared" si="103"/>
        <v>31715.982754</v>
      </c>
      <c r="I590" s="24">
        <f t="shared" si="103"/>
        <v>38857.339478999995</v>
      </c>
      <c r="J590" s="24">
        <f t="shared" si="104"/>
        <v>60980.77398</v>
      </c>
      <c r="K590" s="30">
        <f t="shared" si="100"/>
        <v>-36.279359963938596</v>
      </c>
      <c r="L590" s="38">
        <f t="shared" si="105"/>
        <v>8209.525849659743</v>
      </c>
      <c r="M590" s="38">
        <f t="shared" si="105"/>
        <v>60208.9508607257</v>
      </c>
      <c r="N590" s="38">
        <f t="shared" si="105"/>
        <v>10419</v>
      </c>
      <c r="O590" s="38">
        <f t="shared" si="105"/>
        <v>796.5231550000001</v>
      </c>
      <c r="P590" s="38">
        <f t="shared" si="105"/>
        <v>4965.7003030000005</v>
      </c>
      <c r="Q590" s="38">
        <f t="shared" si="105"/>
        <v>3217.591243</v>
      </c>
      <c r="R590" s="30">
        <f aca="true" t="shared" si="106" ref="R590:R607">(P590-Q590)/Q590*100</f>
        <v>54.3297432140606</v>
      </c>
      <c r="S590" s="45">
        <f>I590/I607*100</f>
        <v>19.801191874317706</v>
      </c>
    </row>
    <row r="591" spans="1:19" ht="13.5">
      <c r="A591" s="289"/>
      <c r="B591" s="273"/>
      <c r="C591" s="55" t="s">
        <v>54</v>
      </c>
      <c r="D591" s="38">
        <f t="shared" si="103"/>
        <v>7.409472999999999</v>
      </c>
      <c r="E591" s="38">
        <f t="shared" si="103"/>
        <v>134.54988100000003</v>
      </c>
      <c r="F591" s="38">
        <f t="shared" si="103"/>
        <v>7</v>
      </c>
      <c r="G591" s="38">
        <f t="shared" si="103"/>
        <v>119</v>
      </c>
      <c r="H591" s="38">
        <f t="shared" si="103"/>
        <v>565.9614650000001</v>
      </c>
      <c r="I591" s="24">
        <f t="shared" si="103"/>
        <v>700.5113460000001</v>
      </c>
      <c r="J591" s="24">
        <f t="shared" si="104"/>
        <v>636.4913250000001</v>
      </c>
      <c r="K591" s="30">
        <f t="shared" si="100"/>
        <v>10.058270786330047</v>
      </c>
      <c r="L591" s="38">
        <f t="shared" si="105"/>
        <v>82</v>
      </c>
      <c r="M591" s="38">
        <f t="shared" si="105"/>
        <v>134.445881</v>
      </c>
      <c r="N591" s="38">
        <f t="shared" si="105"/>
        <v>309</v>
      </c>
      <c r="O591" s="38">
        <f t="shared" si="105"/>
        <v>16.367541</v>
      </c>
      <c r="P591" s="38">
        <f t="shared" si="105"/>
        <v>67.164064</v>
      </c>
      <c r="Q591" s="38">
        <f t="shared" si="105"/>
        <v>1090</v>
      </c>
      <c r="R591" s="30">
        <f t="shared" si="106"/>
        <v>-93.83815926605504</v>
      </c>
      <c r="S591" s="45">
        <f>I591/I607*100</f>
        <v>0.35697141796799964</v>
      </c>
    </row>
    <row r="592" spans="1:19" ht="13.5">
      <c r="A592" s="289"/>
      <c r="B592" s="13"/>
      <c r="C592" s="6" t="s">
        <v>55</v>
      </c>
      <c r="D592" s="38">
        <f t="shared" si="103"/>
        <v>440.69010799999995</v>
      </c>
      <c r="E592" s="38">
        <f t="shared" si="103"/>
        <v>2465.6318960000003</v>
      </c>
      <c r="F592" s="38">
        <f t="shared" si="103"/>
        <v>44.522817999999994</v>
      </c>
      <c r="G592" s="38">
        <f t="shared" si="103"/>
        <v>386.144958</v>
      </c>
      <c r="H592" s="38">
        <f t="shared" si="103"/>
        <v>1565.603945</v>
      </c>
      <c r="I592" s="24">
        <f t="shared" si="103"/>
        <v>4031.2358410000006</v>
      </c>
      <c r="J592" s="24">
        <f t="shared" si="104"/>
        <v>7130.8499996957435</v>
      </c>
      <c r="K592" s="30">
        <f t="shared" si="100"/>
        <v>-43.46766737244502</v>
      </c>
      <c r="L592" s="38">
        <f t="shared" si="105"/>
        <v>1581</v>
      </c>
      <c r="M592" s="38">
        <f t="shared" si="105"/>
        <v>4482.117491</v>
      </c>
      <c r="N592" s="38">
        <f t="shared" si="105"/>
        <v>64</v>
      </c>
      <c r="O592" s="38">
        <f t="shared" si="105"/>
        <v>32.014111</v>
      </c>
      <c r="P592" s="38">
        <f t="shared" si="105"/>
        <v>144.028222</v>
      </c>
      <c r="Q592" s="38">
        <f t="shared" si="105"/>
        <v>73.02</v>
      </c>
      <c r="R592" s="30">
        <f t="shared" si="106"/>
        <v>97.24489454943853</v>
      </c>
      <c r="S592" s="45">
        <f>I592/I607*100</f>
        <v>2.054265048727978</v>
      </c>
    </row>
    <row r="593" spans="1:19" ht="13.5">
      <c r="A593" s="289"/>
      <c r="B593" s="273" t="s">
        <v>56</v>
      </c>
      <c r="C593" s="55" t="s">
        <v>57</v>
      </c>
      <c r="D593" s="38">
        <f t="shared" si="103"/>
        <v>55.53239599999999</v>
      </c>
      <c r="E593" s="38">
        <f t="shared" si="103"/>
        <v>185.27010400000003</v>
      </c>
      <c r="F593" s="38">
        <f t="shared" si="103"/>
        <v>3.929466</v>
      </c>
      <c r="G593" s="38">
        <f t="shared" si="103"/>
        <v>18.605107</v>
      </c>
      <c r="H593" s="38">
        <f>H420+H393+H374+H348+H329+H302+H283+H257+H238+H212+H193+H166+H147+H121+H102+H75+H56+H29+H10+H465+H439+H484+H510+H529+H555+H574</f>
        <v>323.190607</v>
      </c>
      <c r="I593" s="24">
        <f t="shared" si="103"/>
        <v>508.460711</v>
      </c>
      <c r="J593" s="24">
        <f t="shared" si="104"/>
        <v>279.90627404361277</v>
      </c>
      <c r="K593" s="30">
        <f t="shared" si="100"/>
        <v>81.65391709682638</v>
      </c>
      <c r="L593" s="38">
        <f t="shared" si="105"/>
        <v>15956</v>
      </c>
      <c r="M593" s="38">
        <f t="shared" si="105"/>
        <v>665006.5924750001</v>
      </c>
      <c r="N593" s="38">
        <f t="shared" si="105"/>
        <v>597</v>
      </c>
      <c r="O593" s="38">
        <f t="shared" si="105"/>
        <v>8.380768999999999</v>
      </c>
      <c r="P593" s="38">
        <f t="shared" si="105"/>
        <v>44.841409999999996</v>
      </c>
      <c r="Q593" s="38">
        <f t="shared" si="105"/>
        <v>35.14</v>
      </c>
      <c r="R593" s="30">
        <f t="shared" si="106"/>
        <v>27.60788275469549</v>
      </c>
      <c r="S593" s="45">
        <f>I593/I607*100</f>
        <v>0.25910492674116836</v>
      </c>
    </row>
    <row r="594" spans="1:19" ht="13.5">
      <c r="A594" s="289"/>
      <c r="B594" s="273"/>
      <c r="C594" s="55" t="s">
        <v>58</v>
      </c>
      <c r="D594" s="38">
        <f t="shared" si="103"/>
        <v>717.9035080000001</v>
      </c>
      <c r="E594" s="38">
        <f t="shared" si="103"/>
        <v>4413.494693</v>
      </c>
      <c r="F594" s="38">
        <f t="shared" si="103"/>
        <v>605.002874</v>
      </c>
      <c r="G594" s="38">
        <f t="shared" si="103"/>
        <v>3911.750134</v>
      </c>
      <c r="H594" s="38">
        <f t="shared" si="103"/>
        <v>15871.703631000002</v>
      </c>
      <c r="I594" s="24">
        <f t="shared" si="103"/>
        <v>20285.198324</v>
      </c>
      <c r="J594" s="24">
        <f t="shared" si="104"/>
        <v>14931.973169669067</v>
      </c>
      <c r="K594" s="30">
        <f t="shared" si="100"/>
        <v>35.85075524515944</v>
      </c>
      <c r="L594" s="38">
        <f t="shared" si="105"/>
        <v>18108.888498563683</v>
      </c>
      <c r="M594" s="38">
        <f t="shared" si="105"/>
        <v>3020074.8532294906</v>
      </c>
      <c r="N594" s="38">
        <f t="shared" si="105"/>
        <v>3938</v>
      </c>
      <c r="O594" s="38">
        <f t="shared" si="105"/>
        <v>614.6030209999999</v>
      </c>
      <c r="P594" s="38">
        <f t="shared" si="105"/>
        <v>3723.379911</v>
      </c>
      <c r="Q594" s="38">
        <f t="shared" si="105"/>
        <v>2710.7623230000004</v>
      </c>
      <c r="R594" s="30">
        <f t="shared" si="106"/>
        <v>37.355454567456725</v>
      </c>
      <c r="S594" s="45">
        <f>I594/I607*100</f>
        <v>10.33707169887919</v>
      </c>
    </row>
    <row r="595" spans="1:19" ht="13.5">
      <c r="A595" s="289"/>
      <c r="B595" s="275"/>
      <c r="C595" s="56" t="s">
        <v>59</v>
      </c>
      <c r="D595" s="38">
        <f t="shared" si="103"/>
        <v>1847.1764660000001</v>
      </c>
      <c r="E595" s="24">
        <f t="shared" si="103"/>
        <v>29571.455383</v>
      </c>
      <c r="F595" s="24">
        <f t="shared" si="103"/>
        <v>1149.227034</v>
      </c>
      <c r="G595" s="24">
        <f t="shared" si="103"/>
        <v>26048.363807</v>
      </c>
      <c r="H595" s="24">
        <f>H422+H395+H376+H350+H331+H304+H285+H259+H240+H214+H195+H168+H149+H123+H104+H77+H58+H31+H12+H467+H441+H486+H512+H531+H557+H576</f>
        <v>99049.02444600001</v>
      </c>
      <c r="I595" s="24">
        <f t="shared" si="103"/>
        <v>128620.479829</v>
      </c>
      <c r="J595" s="24">
        <f t="shared" si="104"/>
        <v>123554.97067816742</v>
      </c>
      <c r="K595" s="30">
        <f t="shared" si="100"/>
        <v>4.0998019934196614</v>
      </c>
      <c r="L595" s="38">
        <f t="shared" si="105"/>
        <v>70155.88765509083</v>
      </c>
      <c r="M595" s="24">
        <f t="shared" si="105"/>
        <v>4381425.064297974</v>
      </c>
      <c r="N595" s="24">
        <f t="shared" si="105"/>
        <v>22360</v>
      </c>
      <c r="O595" s="24">
        <f t="shared" si="105"/>
        <v>3552.6133859999995</v>
      </c>
      <c r="P595" s="24">
        <f t="shared" si="105"/>
        <v>18856.211681999997</v>
      </c>
      <c r="Q595" s="24">
        <f t="shared" si="105"/>
        <v>10181.14026</v>
      </c>
      <c r="R595" s="30">
        <f t="shared" si="106"/>
        <v>85.20726756002865</v>
      </c>
      <c r="S595" s="45">
        <f>I595/I607*100</f>
        <v>65.54331393268058</v>
      </c>
    </row>
    <row r="596" spans="1:19" ht="13.5">
      <c r="A596" s="289"/>
      <c r="B596" s="274" t="s">
        <v>60</v>
      </c>
      <c r="C596" s="56" t="s">
        <v>52</v>
      </c>
      <c r="D596" s="38">
        <f t="shared" si="103"/>
        <v>2.242325</v>
      </c>
      <c r="E596" s="38">
        <f t="shared" si="103"/>
        <v>195.193268</v>
      </c>
      <c r="F596" s="38">
        <f t="shared" si="103"/>
        <v>0</v>
      </c>
      <c r="G596" s="38">
        <f t="shared" si="103"/>
        <v>179.94</v>
      </c>
      <c r="H596" s="38">
        <f t="shared" si="103"/>
        <v>465.343305</v>
      </c>
      <c r="I596" s="24">
        <f t="shared" si="103"/>
        <v>660.536573</v>
      </c>
      <c r="J596" s="24">
        <f t="shared" si="104"/>
        <v>777.5908590000001</v>
      </c>
      <c r="K596" s="30">
        <f t="shared" si="100"/>
        <v>-15.053454479973528</v>
      </c>
      <c r="L596" s="38">
        <f t="shared" si="105"/>
        <v>87</v>
      </c>
      <c r="M596" s="38">
        <f t="shared" si="105"/>
        <v>3781</v>
      </c>
      <c r="N596" s="38">
        <f t="shared" si="105"/>
        <v>1078</v>
      </c>
      <c r="O596" s="38">
        <f t="shared" si="105"/>
        <v>35.407087</v>
      </c>
      <c r="P596" s="38">
        <f t="shared" si="105"/>
        <v>237.97268790000004</v>
      </c>
      <c r="Q596" s="38">
        <f t="shared" si="105"/>
        <v>443.43152040000007</v>
      </c>
      <c r="R596" s="30">
        <f t="shared" si="106"/>
        <v>-46.333835789270154</v>
      </c>
      <c r="S596" s="45">
        <f>I596/I607*100</f>
        <v>0.33660079658942893</v>
      </c>
    </row>
    <row r="597" spans="1:19" ht="13.5">
      <c r="A597" s="289"/>
      <c r="B597" s="273"/>
      <c r="C597" s="56" t="s">
        <v>57</v>
      </c>
      <c r="D597" s="38">
        <f t="shared" si="103"/>
        <v>243.54340200000001</v>
      </c>
      <c r="E597" s="38">
        <f t="shared" si="103"/>
        <v>986.593969</v>
      </c>
      <c r="F597" s="38">
        <f t="shared" si="103"/>
        <v>115.38000000000001</v>
      </c>
      <c r="G597" s="38">
        <f t="shared" si="103"/>
        <v>343.46</v>
      </c>
      <c r="H597" s="38">
        <f t="shared" si="103"/>
        <v>7.932924000000001</v>
      </c>
      <c r="I597" s="24">
        <f t="shared" si="103"/>
        <v>994.526893</v>
      </c>
      <c r="J597" s="24">
        <f t="shared" si="104"/>
        <v>1120.513027</v>
      </c>
      <c r="K597" s="30">
        <f t="shared" si="100"/>
        <v>-11.243611717510179</v>
      </c>
      <c r="L597" s="38">
        <f t="shared" si="105"/>
        <v>383209.68573583604</v>
      </c>
      <c r="M597" s="38">
        <f t="shared" si="105"/>
        <v>3421778.4893426877</v>
      </c>
      <c r="N597" s="38">
        <f t="shared" si="105"/>
        <v>70</v>
      </c>
      <c r="O597" s="38">
        <f t="shared" si="105"/>
        <v>63.816913199999995</v>
      </c>
      <c r="P597" s="38">
        <f t="shared" si="105"/>
        <v>237.20868074</v>
      </c>
      <c r="Q597" s="38">
        <f t="shared" si="105"/>
        <v>370.62222224000004</v>
      </c>
      <c r="R597" s="30">
        <f t="shared" si="106"/>
        <v>-35.99717812214908</v>
      </c>
      <c r="S597" s="45">
        <f>I597/I607*100</f>
        <v>0.5067978944648228</v>
      </c>
    </row>
    <row r="598" spans="1:19" ht="13.5">
      <c r="A598" s="68"/>
      <c r="B598" s="273" t="s">
        <v>56</v>
      </c>
      <c r="C598" s="56" t="s">
        <v>58</v>
      </c>
      <c r="D598" s="38">
        <f t="shared" si="103"/>
        <v>91.71723399999998</v>
      </c>
      <c r="E598" s="38">
        <f t="shared" si="103"/>
        <v>10170.462143</v>
      </c>
      <c r="F598" s="38">
        <f t="shared" si="103"/>
        <v>2.6854</v>
      </c>
      <c r="G598" s="38">
        <f t="shared" si="103"/>
        <v>46.297536</v>
      </c>
      <c r="H598" s="38">
        <f t="shared" si="103"/>
        <v>119.608576</v>
      </c>
      <c r="I598" s="24">
        <f t="shared" si="103"/>
        <v>10290.070719</v>
      </c>
      <c r="J598" s="24">
        <f t="shared" si="104"/>
        <v>7422.894368000001</v>
      </c>
      <c r="K598" s="30">
        <f t="shared" si="100"/>
        <v>38.62612356926912</v>
      </c>
      <c r="L598" s="38">
        <f t="shared" si="105"/>
        <v>1328634.2699838332</v>
      </c>
      <c r="M598" s="38">
        <f t="shared" si="105"/>
        <v>43685329.51722154</v>
      </c>
      <c r="N598" s="38">
        <f t="shared" si="105"/>
        <v>14601</v>
      </c>
      <c r="O598" s="38">
        <f t="shared" si="105"/>
        <v>1424.4008297999999</v>
      </c>
      <c r="P598" s="38">
        <f t="shared" si="105"/>
        <v>6146.54985036</v>
      </c>
      <c r="Q598" s="38">
        <f t="shared" si="105"/>
        <v>4834.769855359999</v>
      </c>
      <c r="R598" s="30">
        <f t="shared" si="106"/>
        <v>27.132211754520526</v>
      </c>
      <c r="S598" s="45">
        <f>I598/I607*100</f>
        <v>5.243685425692481</v>
      </c>
    </row>
    <row r="599" spans="1:19" ht="13.5">
      <c r="A599" s="289" t="s">
        <v>106</v>
      </c>
      <c r="B599" s="273"/>
      <c r="C599" s="56" t="s">
        <v>59</v>
      </c>
      <c r="D599" s="38">
        <f aca="true" t="shared" si="107" ref="D599:I606">D426+D399+D380+D354+D335+D308+D289+D263+D244+D218+D199+D172+D153+D127+D108+D81+D62+D35+D16+D471+D445+D490+D516+D535+D561+D580</f>
        <v>337.5029609999999</v>
      </c>
      <c r="E599" s="24">
        <f t="shared" si="107"/>
        <v>11352.249380000001</v>
      </c>
      <c r="F599" s="24">
        <f t="shared" si="107"/>
        <v>118.06540000000001</v>
      </c>
      <c r="G599" s="24">
        <f t="shared" si="107"/>
        <v>569.6975359999999</v>
      </c>
      <c r="H599" s="84">
        <f t="shared" si="107"/>
        <v>592.8848050000001</v>
      </c>
      <c r="I599" s="24">
        <f t="shared" si="107"/>
        <v>11945.134185</v>
      </c>
      <c r="J599" s="24">
        <f t="shared" si="104"/>
        <v>9320.998254000002</v>
      </c>
      <c r="K599" s="30">
        <f t="shared" si="100"/>
        <v>28.152949496304007</v>
      </c>
      <c r="L599" s="38">
        <f aca="true" t="shared" si="108" ref="L599:Q606">L426+L399+L380+L354+L335+L308+L289+L263+L244+L218+L199+L172+L153+L127+L108+L81+L62+L35+L16+L471+L445+L490+L516+L535+L561+L580</f>
        <v>1711930.9557196691</v>
      </c>
      <c r="M599" s="38">
        <f t="shared" si="108"/>
        <v>47110889.00656422</v>
      </c>
      <c r="N599" s="38">
        <f t="shared" si="108"/>
        <v>15749</v>
      </c>
      <c r="O599" s="38">
        <f t="shared" si="108"/>
        <v>1540.6448299999997</v>
      </c>
      <c r="P599" s="38">
        <f t="shared" si="108"/>
        <v>6846.226791000001</v>
      </c>
      <c r="Q599" s="38">
        <f t="shared" si="108"/>
        <v>5648.823597999999</v>
      </c>
      <c r="R599" s="30">
        <f t="shared" si="106"/>
        <v>21.197390434071085</v>
      </c>
      <c r="S599" s="45">
        <f>I599/I607*100</f>
        <v>6.087084116746733</v>
      </c>
    </row>
    <row r="600" spans="1:19" ht="13.5">
      <c r="A600" s="289"/>
      <c r="B600" s="274" t="s">
        <v>62</v>
      </c>
      <c r="C600" s="56" t="s">
        <v>52</v>
      </c>
      <c r="D600" s="38">
        <f t="shared" si="107"/>
        <v>2142.9506800000004</v>
      </c>
      <c r="E600" s="38">
        <f t="shared" si="107"/>
        <v>35693.889497</v>
      </c>
      <c r="F600" s="38">
        <f t="shared" si="107"/>
        <v>1172.8259899999998</v>
      </c>
      <c r="G600" s="38">
        <f t="shared" si="107"/>
        <v>10216.577818999998</v>
      </c>
      <c r="H600" s="38">
        <f t="shared" si="107"/>
        <v>19683.342526</v>
      </c>
      <c r="I600" s="24">
        <f t="shared" si="107"/>
        <v>55377.23202300001</v>
      </c>
      <c r="J600" s="24">
        <f t="shared" si="104"/>
        <v>56745.62106913794</v>
      </c>
      <c r="K600" s="30">
        <f t="shared" si="100"/>
        <v>-2.4114443024082934</v>
      </c>
      <c r="L600" s="38">
        <f t="shared" si="108"/>
        <v>40690.26563172486</v>
      </c>
      <c r="M600" s="38">
        <f t="shared" si="108"/>
        <v>179237.8426108054</v>
      </c>
      <c r="N600" s="38">
        <f t="shared" si="108"/>
        <v>30627</v>
      </c>
      <c r="O600" s="38">
        <f t="shared" si="108"/>
        <v>1101.756941</v>
      </c>
      <c r="P600" s="38">
        <f t="shared" si="108"/>
        <v>7024.022905999999</v>
      </c>
      <c r="Q600" s="38">
        <f t="shared" si="108"/>
        <v>5978.781757</v>
      </c>
      <c r="R600" s="30">
        <f t="shared" si="106"/>
        <v>17.482510509372982</v>
      </c>
      <c r="S600" s="45">
        <f>I600/I607*100</f>
        <v>28.219513004709036</v>
      </c>
    </row>
    <row r="601" spans="1:19" ht="13.5">
      <c r="A601" s="289"/>
      <c r="B601" s="273"/>
      <c r="C601" s="56" t="s">
        <v>53</v>
      </c>
      <c r="D601" s="38">
        <f t="shared" si="107"/>
        <v>1008.707117</v>
      </c>
      <c r="E601" s="38">
        <f t="shared" si="107"/>
        <v>19991.061117999998</v>
      </c>
      <c r="F601" s="38">
        <f t="shared" si="107"/>
        <v>89.438</v>
      </c>
      <c r="G601" s="38">
        <f t="shared" si="107"/>
        <v>4070.5849999999996</v>
      </c>
      <c r="H601" s="38">
        <f t="shared" si="107"/>
        <v>3452.79974</v>
      </c>
      <c r="I601" s="24">
        <f t="shared" si="107"/>
        <v>23443.860857999996</v>
      </c>
      <c r="J601" s="24">
        <f t="shared" si="104"/>
        <v>36981.52423313449</v>
      </c>
      <c r="K601" s="30">
        <f t="shared" si="100"/>
        <v>-36.60655869615319</v>
      </c>
      <c r="L601" s="38">
        <f t="shared" si="108"/>
        <v>3880</v>
      </c>
      <c r="M601" s="38">
        <f t="shared" si="108"/>
        <v>29597.479099999997</v>
      </c>
      <c r="N601" s="38">
        <f t="shared" si="108"/>
        <v>1354</v>
      </c>
      <c r="O601" s="38">
        <f t="shared" si="108"/>
        <v>358.39194299999997</v>
      </c>
      <c r="P601" s="38">
        <f t="shared" si="108"/>
        <v>2091.327032</v>
      </c>
      <c r="Q601" s="38">
        <f t="shared" si="108"/>
        <v>3289.274287</v>
      </c>
      <c r="R601" s="30">
        <f t="shared" si="106"/>
        <v>-36.41980420223921</v>
      </c>
      <c r="S601" s="45">
        <f>I601/I607*100</f>
        <v>11.94668480519478</v>
      </c>
    </row>
    <row r="602" spans="1:19" ht="13.5">
      <c r="A602" s="289"/>
      <c r="B602" s="273"/>
      <c r="C602" s="55" t="s">
        <v>54</v>
      </c>
      <c r="D602" s="38">
        <f t="shared" si="107"/>
        <v>10</v>
      </c>
      <c r="E602" s="38">
        <f t="shared" si="107"/>
        <v>10</v>
      </c>
      <c r="F602" s="38">
        <f t="shared" si="107"/>
        <v>0</v>
      </c>
      <c r="G602" s="38">
        <f t="shared" si="107"/>
        <v>0</v>
      </c>
      <c r="H602" s="38">
        <f t="shared" si="107"/>
        <v>0.1561</v>
      </c>
      <c r="I602" s="24">
        <f t="shared" si="107"/>
        <v>10.1561</v>
      </c>
      <c r="J602" s="24">
        <f t="shared" si="104"/>
        <v>1</v>
      </c>
      <c r="K602" s="30">
        <f t="shared" si="100"/>
        <v>915.61</v>
      </c>
      <c r="L602" s="38">
        <f t="shared" si="108"/>
        <v>43</v>
      </c>
      <c r="M602" s="38">
        <f t="shared" si="108"/>
        <v>10</v>
      </c>
      <c r="N602" s="38">
        <f t="shared" si="108"/>
        <v>0</v>
      </c>
      <c r="O602" s="38">
        <f t="shared" si="108"/>
        <v>0.003945000000000001</v>
      </c>
      <c r="P602" s="38">
        <f t="shared" si="108"/>
        <v>0.36394499999999996</v>
      </c>
      <c r="Q602" s="38">
        <f t="shared" si="108"/>
        <v>1103</v>
      </c>
      <c r="R602" s="30">
        <f t="shared" si="106"/>
        <v>-99.96700407978241</v>
      </c>
      <c r="S602" s="45">
        <f>I602/I607*100</f>
        <v>0.005175415699869051</v>
      </c>
    </row>
    <row r="603" spans="1:19" ht="13.5">
      <c r="A603" s="289"/>
      <c r="B603" s="13"/>
      <c r="C603" s="55" t="s">
        <v>55</v>
      </c>
      <c r="D603" s="38">
        <f t="shared" si="107"/>
        <v>80.1339870000002</v>
      </c>
      <c r="E603" s="38">
        <f t="shared" si="107"/>
        <v>3377.2466540000005</v>
      </c>
      <c r="F603" s="38">
        <f t="shared" si="107"/>
        <v>6.59649</v>
      </c>
      <c r="G603" s="38">
        <f t="shared" si="107"/>
        <v>25.385516</v>
      </c>
      <c r="H603" s="38">
        <f t="shared" si="107"/>
        <v>0.6767450000000002</v>
      </c>
      <c r="I603" s="24">
        <f t="shared" si="107"/>
        <v>3377.9233990000002</v>
      </c>
      <c r="J603" s="24">
        <f t="shared" si="104"/>
        <v>196.797664</v>
      </c>
      <c r="K603" s="30">
        <f t="shared" si="100"/>
        <v>1616.4448654227929</v>
      </c>
      <c r="L603" s="38">
        <f t="shared" si="108"/>
        <v>4878</v>
      </c>
      <c r="M603" s="38">
        <f t="shared" si="108"/>
        <v>515.8</v>
      </c>
      <c r="N603" s="38">
        <f t="shared" si="108"/>
        <v>4498</v>
      </c>
      <c r="O603" s="38">
        <f t="shared" si="108"/>
        <v>0.15000000000000002</v>
      </c>
      <c r="P603" s="38">
        <f t="shared" si="108"/>
        <v>0.21</v>
      </c>
      <c r="Q603" s="38">
        <f t="shared" si="108"/>
        <v>0.28</v>
      </c>
      <c r="R603" s="30">
        <f t="shared" si="106"/>
        <v>-25.00000000000001</v>
      </c>
      <c r="S603" s="45">
        <f>I603/I607*100</f>
        <v>1.721345574791468</v>
      </c>
    </row>
    <row r="604" spans="1:19" ht="13.5">
      <c r="A604" s="289"/>
      <c r="B604" s="273" t="s">
        <v>63</v>
      </c>
      <c r="C604" s="56" t="s">
        <v>57</v>
      </c>
      <c r="D604" s="38">
        <f t="shared" si="107"/>
        <v>0.215507</v>
      </c>
      <c r="E604" s="38">
        <f t="shared" si="107"/>
        <v>0.793336</v>
      </c>
      <c r="F604" s="38">
        <f t="shared" si="107"/>
        <v>0.01</v>
      </c>
      <c r="G604" s="38">
        <f t="shared" si="107"/>
        <v>0.30000000000000004</v>
      </c>
      <c r="H604" s="38">
        <f t="shared" si="107"/>
        <v>2.326052</v>
      </c>
      <c r="I604" s="24">
        <f t="shared" si="107"/>
        <v>3.1193880000000007</v>
      </c>
      <c r="J604" s="24">
        <f t="shared" si="104"/>
        <v>4.643574</v>
      </c>
      <c r="K604" s="30">
        <f t="shared" si="100"/>
        <v>-32.823553581788495</v>
      </c>
      <c r="L604" s="38">
        <f t="shared" si="108"/>
        <v>161</v>
      </c>
      <c r="M604" s="38">
        <f t="shared" si="108"/>
        <v>4075</v>
      </c>
      <c r="N604" s="38">
        <f t="shared" si="108"/>
        <v>17</v>
      </c>
      <c r="O604" s="38">
        <f t="shared" si="108"/>
        <v>0</v>
      </c>
      <c r="P604" s="38">
        <f t="shared" si="108"/>
        <v>0</v>
      </c>
      <c r="Q604" s="38">
        <f t="shared" si="108"/>
        <v>0</v>
      </c>
      <c r="R604" s="30" t="e">
        <f t="shared" si="106"/>
        <v>#DIV/0!</v>
      </c>
      <c r="S604" s="45">
        <f>I604/I607*100</f>
        <v>0.0015895993175710286</v>
      </c>
    </row>
    <row r="605" spans="1:19" ht="13.5">
      <c r="A605" s="289"/>
      <c r="B605" s="273"/>
      <c r="C605" s="56" t="s">
        <v>58</v>
      </c>
      <c r="D605" s="38">
        <f t="shared" si="107"/>
        <v>35.937336</v>
      </c>
      <c r="E605" s="38">
        <f t="shared" si="107"/>
        <v>98.56768000000001</v>
      </c>
      <c r="F605" s="38">
        <f t="shared" si="107"/>
        <v>32.93643</v>
      </c>
      <c r="G605" s="38">
        <f t="shared" si="107"/>
        <v>87.36949</v>
      </c>
      <c r="H605" s="38">
        <f t="shared" si="107"/>
        <v>192.480342</v>
      </c>
      <c r="I605" s="24">
        <f t="shared" si="107"/>
        <v>291.04802200000006</v>
      </c>
      <c r="J605" s="24">
        <f t="shared" si="104"/>
        <v>264.6089904152093</v>
      </c>
      <c r="K605" s="30">
        <f t="shared" si="100"/>
        <v>9.991735935844112</v>
      </c>
      <c r="L605" s="38">
        <f t="shared" si="108"/>
        <v>284</v>
      </c>
      <c r="M605" s="38">
        <f t="shared" si="108"/>
        <v>3497.5287000000003</v>
      </c>
      <c r="N605" s="38">
        <f t="shared" si="108"/>
        <v>17</v>
      </c>
      <c r="O605" s="38">
        <f t="shared" si="108"/>
        <v>0.36719999999999997</v>
      </c>
      <c r="P605" s="38">
        <f t="shared" si="108"/>
        <v>65.40696200000001</v>
      </c>
      <c r="Q605" s="38">
        <f t="shared" si="108"/>
        <v>32.391925</v>
      </c>
      <c r="R605" s="30">
        <f t="shared" si="106"/>
        <v>101.92366461703035</v>
      </c>
      <c r="S605" s="45">
        <f>I605/I607*100</f>
        <v>0.14831426457740995</v>
      </c>
    </row>
    <row r="606" spans="1:19" ht="13.5">
      <c r="A606" s="289"/>
      <c r="B606" s="275"/>
      <c r="C606" s="56" t="s">
        <v>59</v>
      </c>
      <c r="D606" s="24">
        <f t="shared" si="107"/>
        <v>2179.103523</v>
      </c>
      <c r="E606" s="24">
        <f t="shared" si="107"/>
        <v>35793.250513</v>
      </c>
      <c r="F606" s="24">
        <f t="shared" si="107"/>
        <v>1205.7724199999998</v>
      </c>
      <c r="G606" s="24">
        <f t="shared" si="107"/>
        <v>10304.247309</v>
      </c>
      <c r="H606" s="84">
        <f t="shared" si="107"/>
        <v>19878.51212</v>
      </c>
      <c r="I606" s="24">
        <f t="shared" si="107"/>
        <v>55671.76263300001</v>
      </c>
      <c r="J606" s="24">
        <f t="shared" si="104"/>
        <v>57096.87363355315</v>
      </c>
      <c r="K606" s="30">
        <f t="shared" si="100"/>
        <v>-2.4959527726500013</v>
      </c>
      <c r="L606" s="24">
        <f t="shared" si="108"/>
        <v>41136.26563172486</v>
      </c>
      <c r="M606" s="24">
        <f t="shared" si="108"/>
        <v>186800.0868888054</v>
      </c>
      <c r="N606" s="24">
        <f t="shared" si="108"/>
        <v>30661</v>
      </c>
      <c r="O606" s="24">
        <f t="shared" si="108"/>
        <v>1217.6541410000002</v>
      </c>
      <c r="P606" s="24">
        <f t="shared" si="108"/>
        <v>7884.289868000001</v>
      </c>
      <c r="Q606" s="24">
        <f t="shared" si="108"/>
        <v>6091.573681999999</v>
      </c>
      <c r="R606" s="30">
        <f t="shared" si="106"/>
        <v>29.429442695527126</v>
      </c>
      <c r="S606" s="45">
        <f>I606/I607*100</f>
        <v>28.369601950572704</v>
      </c>
    </row>
    <row r="607" spans="1:19" ht="14.25" thickBot="1">
      <c r="A607" s="131"/>
      <c r="B607" s="285" t="s">
        <v>64</v>
      </c>
      <c r="C607" s="278"/>
      <c r="D607" s="99">
        <f aca="true" t="shared" si="109" ref="D607:I607">D595+D599+D606</f>
        <v>4363.782950000001</v>
      </c>
      <c r="E607" s="99">
        <f t="shared" si="109"/>
        <v>76716.955276</v>
      </c>
      <c r="F607" s="99">
        <f t="shared" si="109"/>
        <v>2473.0648539999997</v>
      </c>
      <c r="G607" s="99">
        <f t="shared" si="109"/>
        <v>36922.308652</v>
      </c>
      <c r="H607" s="146">
        <f>H595+H599+H606</f>
        <v>119520.421371</v>
      </c>
      <c r="I607" s="146">
        <f t="shared" si="109"/>
        <v>196237.376647</v>
      </c>
      <c r="J607" s="146">
        <f>J595+J599+J606</f>
        <v>189972.84256572058</v>
      </c>
      <c r="K607" s="108">
        <f t="shared" si="100"/>
        <v>3.2975945386047574</v>
      </c>
      <c r="L607" s="99">
        <f aca="true" t="shared" si="110" ref="L607:Q607">L595+L599+L606</f>
        <v>1823223.1090064847</v>
      </c>
      <c r="M607" s="99">
        <f t="shared" si="110"/>
        <v>51679114.157751</v>
      </c>
      <c r="N607" s="99">
        <f t="shared" si="110"/>
        <v>68770</v>
      </c>
      <c r="O607" s="99">
        <f t="shared" si="110"/>
        <v>6310.912356999999</v>
      </c>
      <c r="P607" s="99">
        <f t="shared" si="110"/>
        <v>33586.728341</v>
      </c>
      <c r="Q607" s="99">
        <f t="shared" si="110"/>
        <v>21921.537539999998</v>
      </c>
      <c r="R607" s="108">
        <f t="shared" si="106"/>
        <v>53.213378759198136</v>
      </c>
      <c r="S607" s="109"/>
    </row>
    <row r="608" ht="13.5"/>
    <row r="609" spans="1:11" ht="13.5">
      <c r="A609" s="1" t="s">
        <v>107</v>
      </c>
      <c r="B609" s="147" t="s">
        <v>108</v>
      </c>
      <c r="C609" s="147"/>
      <c r="D609" s="147"/>
      <c r="E609" s="147"/>
      <c r="F609" s="147"/>
      <c r="G609" s="147"/>
      <c r="H609" s="147"/>
      <c r="I609" s="147"/>
      <c r="J609" s="147"/>
      <c r="K609" s="147"/>
    </row>
  </sheetData>
  <sheetProtection/>
  <mergeCells count="453">
    <mergeCell ref="H4:H5"/>
    <mergeCell ref="B36:B38"/>
    <mergeCell ref="B40:B42"/>
    <mergeCell ref="A1:S1"/>
    <mergeCell ref="A2:S2"/>
    <mergeCell ref="D3:K3"/>
    <mergeCell ref="L3:M3"/>
    <mergeCell ref="N3:R3"/>
    <mergeCell ref="B4:C4"/>
    <mergeCell ref="D4:E4"/>
    <mergeCell ref="F4:G4"/>
    <mergeCell ref="B59:B60"/>
    <mergeCell ref="B61:B62"/>
    <mergeCell ref="B24:C24"/>
    <mergeCell ref="B43:C43"/>
    <mergeCell ref="A47:S47"/>
    <mergeCell ref="A48:S48"/>
    <mergeCell ref="D49:K49"/>
    <mergeCell ref="L49:M49"/>
    <mergeCell ref="N49:R49"/>
    <mergeCell ref="B34:B35"/>
    <mergeCell ref="F96:G96"/>
    <mergeCell ref="O96:Q96"/>
    <mergeCell ref="B50:C50"/>
    <mergeCell ref="D50:E50"/>
    <mergeCell ref="F50:G50"/>
    <mergeCell ref="O50:Q50"/>
    <mergeCell ref="B70:C70"/>
    <mergeCell ref="B89:C89"/>
    <mergeCell ref="B52:B54"/>
    <mergeCell ref="B56:B58"/>
    <mergeCell ref="A108:A116"/>
    <mergeCell ref="A118:A121"/>
    <mergeCell ref="A122:A125"/>
    <mergeCell ref="A93:S93"/>
    <mergeCell ref="A94:S94"/>
    <mergeCell ref="D95:K95"/>
    <mergeCell ref="L95:M95"/>
    <mergeCell ref="N95:R95"/>
    <mergeCell ref="B96:C96"/>
    <mergeCell ref="D96:E96"/>
    <mergeCell ref="D141:E141"/>
    <mergeCell ref="F141:G141"/>
    <mergeCell ref="O141:Q141"/>
    <mergeCell ref="B161:C161"/>
    <mergeCell ref="B180:C180"/>
    <mergeCell ref="B154:B156"/>
    <mergeCell ref="B158:B160"/>
    <mergeCell ref="B162:B164"/>
    <mergeCell ref="B166:B168"/>
    <mergeCell ref="A231:A233"/>
    <mergeCell ref="A184:S184"/>
    <mergeCell ref="A185:S185"/>
    <mergeCell ref="D186:K186"/>
    <mergeCell ref="L186:M186"/>
    <mergeCell ref="N186:R186"/>
    <mergeCell ref="B187:C187"/>
    <mergeCell ref="D187:E187"/>
    <mergeCell ref="F187:G187"/>
    <mergeCell ref="O187:Q187"/>
    <mergeCell ref="B249:B251"/>
    <mergeCell ref="B207:C207"/>
    <mergeCell ref="B226:C226"/>
    <mergeCell ref="A229:S229"/>
    <mergeCell ref="A230:S230"/>
    <mergeCell ref="D231:K231"/>
    <mergeCell ref="L231:M231"/>
    <mergeCell ref="N231:R231"/>
    <mergeCell ref="A208:A217"/>
    <mergeCell ref="A218:A225"/>
    <mergeCell ref="L277:L278"/>
    <mergeCell ref="B232:C232"/>
    <mergeCell ref="D232:E232"/>
    <mergeCell ref="F232:G232"/>
    <mergeCell ref="O232:Q232"/>
    <mergeCell ref="B252:C252"/>
    <mergeCell ref="B271:C271"/>
    <mergeCell ref="B241:B242"/>
    <mergeCell ref="B243:B244"/>
    <mergeCell ref="B245:B247"/>
    <mergeCell ref="A308:A315"/>
    <mergeCell ref="A274:S274"/>
    <mergeCell ref="A275:S275"/>
    <mergeCell ref="D276:K276"/>
    <mergeCell ref="L276:M276"/>
    <mergeCell ref="N276:R276"/>
    <mergeCell ref="B277:C277"/>
    <mergeCell ref="D277:E277"/>
    <mergeCell ref="F277:G277"/>
    <mergeCell ref="O277:Q277"/>
    <mergeCell ref="B334:B335"/>
    <mergeCell ref="B297:C297"/>
    <mergeCell ref="B316:C316"/>
    <mergeCell ref="A320:S320"/>
    <mergeCell ref="A321:S321"/>
    <mergeCell ref="D322:K322"/>
    <mergeCell ref="L322:M322"/>
    <mergeCell ref="N322:R322"/>
    <mergeCell ref="A289:A297"/>
    <mergeCell ref="A298:A307"/>
    <mergeCell ref="O368:Q368"/>
    <mergeCell ref="B323:C323"/>
    <mergeCell ref="D323:E323"/>
    <mergeCell ref="F323:G323"/>
    <mergeCell ref="O323:Q323"/>
    <mergeCell ref="B343:C343"/>
    <mergeCell ref="B362:C362"/>
    <mergeCell ref="B325:B327"/>
    <mergeCell ref="B329:B331"/>
    <mergeCell ref="B332:B333"/>
    <mergeCell ref="A390:A393"/>
    <mergeCell ref="A394:A397"/>
    <mergeCell ref="A398:A401"/>
    <mergeCell ref="A365:S365"/>
    <mergeCell ref="A366:S366"/>
    <mergeCell ref="D367:K367"/>
    <mergeCell ref="L367:M367"/>
    <mergeCell ref="N367:R367"/>
    <mergeCell ref="B368:C368"/>
    <mergeCell ref="F368:G368"/>
    <mergeCell ref="B435:B437"/>
    <mergeCell ref="B439:B441"/>
    <mergeCell ref="B442:B443"/>
    <mergeCell ref="B444:B445"/>
    <mergeCell ref="B446:B448"/>
    <mergeCell ref="N413:R413"/>
    <mergeCell ref="N458:R458"/>
    <mergeCell ref="B459:C459"/>
    <mergeCell ref="D459:E459"/>
    <mergeCell ref="F459:G459"/>
    <mergeCell ref="A468:A471"/>
    <mergeCell ref="O414:Q414"/>
    <mergeCell ref="B434:C434"/>
    <mergeCell ref="B453:C453"/>
    <mergeCell ref="B427:B429"/>
    <mergeCell ref="B431:B433"/>
    <mergeCell ref="F549:G549"/>
    <mergeCell ref="O549:Q549"/>
    <mergeCell ref="M549:M550"/>
    <mergeCell ref="B504:C504"/>
    <mergeCell ref="D504:E504"/>
    <mergeCell ref="F504:G504"/>
    <mergeCell ref="O504:Q504"/>
    <mergeCell ref="B524:C524"/>
    <mergeCell ref="B543:C543"/>
    <mergeCell ref="B513:B514"/>
    <mergeCell ref="B607:C607"/>
    <mergeCell ref="A3:A5"/>
    <mergeCell ref="A6:A14"/>
    <mergeCell ref="A16:A24"/>
    <mergeCell ref="A26:A30"/>
    <mergeCell ref="A32:A36"/>
    <mergeCell ref="A37:A42"/>
    <mergeCell ref="A49:A51"/>
    <mergeCell ref="B549:C549"/>
    <mergeCell ref="B515:B516"/>
    <mergeCell ref="A52:A60"/>
    <mergeCell ref="A62:A70"/>
    <mergeCell ref="A71:A80"/>
    <mergeCell ref="A81:A88"/>
    <mergeCell ref="A95:A97"/>
    <mergeCell ref="A98:A106"/>
    <mergeCell ref="A126:A129"/>
    <mergeCell ref="A130:A134"/>
    <mergeCell ref="A140:A142"/>
    <mergeCell ref="A143:A151"/>
    <mergeCell ref="A153:A161"/>
    <mergeCell ref="A162:A171"/>
    <mergeCell ref="A138:S138"/>
    <mergeCell ref="A139:S139"/>
    <mergeCell ref="D140:K140"/>
    <mergeCell ref="L140:M140"/>
    <mergeCell ref="A172:A179"/>
    <mergeCell ref="A186:A188"/>
    <mergeCell ref="A189:A192"/>
    <mergeCell ref="A193:A196"/>
    <mergeCell ref="A197:A200"/>
    <mergeCell ref="A202:A205"/>
    <mergeCell ref="A234:A242"/>
    <mergeCell ref="A244:A252"/>
    <mergeCell ref="A253:A262"/>
    <mergeCell ref="A263:A270"/>
    <mergeCell ref="A276:A278"/>
    <mergeCell ref="A279:A287"/>
    <mergeCell ref="A322:A324"/>
    <mergeCell ref="A325:A333"/>
    <mergeCell ref="A335:A342"/>
    <mergeCell ref="A345:A348"/>
    <mergeCell ref="A349:A352"/>
    <mergeCell ref="A353:A356"/>
    <mergeCell ref="A357:A361"/>
    <mergeCell ref="A367:A369"/>
    <mergeCell ref="A371:A375"/>
    <mergeCell ref="A377:A380"/>
    <mergeCell ref="A381:A384"/>
    <mergeCell ref="A385:A387"/>
    <mergeCell ref="A402:A406"/>
    <mergeCell ref="A413:A415"/>
    <mergeCell ref="A417:A421"/>
    <mergeCell ref="A423:A426"/>
    <mergeCell ref="A427:A430"/>
    <mergeCell ref="A431:A433"/>
    <mergeCell ref="A411:S411"/>
    <mergeCell ref="I412:K412"/>
    <mergeCell ref="D413:K413"/>
    <mergeCell ref="L413:M413"/>
    <mergeCell ref="A436:A440"/>
    <mergeCell ref="A442:A445"/>
    <mergeCell ref="A446:A449"/>
    <mergeCell ref="A450:A452"/>
    <mergeCell ref="A458:A460"/>
    <mergeCell ref="A462:A466"/>
    <mergeCell ref="A456:S456"/>
    <mergeCell ref="I457:K457"/>
    <mergeCell ref="D458:K458"/>
    <mergeCell ref="L458:M458"/>
    <mergeCell ref="A472:A475"/>
    <mergeCell ref="A476:A478"/>
    <mergeCell ref="A481:A485"/>
    <mergeCell ref="A487:A490"/>
    <mergeCell ref="A491:A494"/>
    <mergeCell ref="A507:A511"/>
    <mergeCell ref="A503:A505"/>
    <mergeCell ref="A513:A516"/>
    <mergeCell ref="A517:A520"/>
    <mergeCell ref="A521:A523"/>
    <mergeCell ref="A526:A530"/>
    <mergeCell ref="A532:A535"/>
    <mergeCell ref="A536:A539"/>
    <mergeCell ref="A540:A542"/>
    <mergeCell ref="A548:A550"/>
    <mergeCell ref="A552:A556"/>
    <mergeCell ref="A558:A561"/>
    <mergeCell ref="A562:A565"/>
    <mergeCell ref="A546:S546"/>
    <mergeCell ref="C547:S547"/>
    <mergeCell ref="D548:K548"/>
    <mergeCell ref="L548:M548"/>
    <mergeCell ref="B560:B561"/>
    <mergeCell ref="A566:A568"/>
    <mergeCell ref="A571:A575"/>
    <mergeCell ref="A577:A580"/>
    <mergeCell ref="A581:A584"/>
    <mergeCell ref="A585:A587"/>
    <mergeCell ref="A589:A597"/>
    <mergeCell ref="A599:A606"/>
    <mergeCell ref="B6:B8"/>
    <mergeCell ref="B10:B12"/>
    <mergeCell ref="B13:B14"/>
    <mergeCell ref="B15:B16"/>
    <mergeCell ref="B17:B19"/>
    <mergeCell ref="B21:B23"/>
    <mergeCell ref="B25:B27"/>
    <mergeCell ref="B29:B31"/>
    <mergeCell ref="B32:B33"/>
    <mergeCell ref="B63:B65"/>
    <mergeCell ref="B67:B69"/>
    <mergeCell ref="B71:B73"/>
    <mergeCell ref="B75:B77"/>
    <mergeCell ref="B78:B79"/>
    <mergeCell ref="B80:B81"/>
    <mergeCell ref="B82:B84"/>
    <mergeCell ref="B86:B88"/>
    <mergeCell ref="B98:B100"/>
    <mergeCell ref="B102:B104"/>
    <mergeCell ref="B105:B106"/>
    <mergeCell ref="B107:B108"/>
    <mergeCell ref="B109:B111"/>
    <mergeCell ref="B113:B115"/>
    <mergeCell ref="B117:B119"/>
    <mergeCell ref="B121:B123"/>
    <mergeCell ref="B124:B125"/>
    <mergeCell ref="B126:B127"/>
    <mergeCell ref="B116:C116"/>
    <mergeCell ref="B128:B130"/>
    <mergeCell ref="B132:B134"/>
    <mergeCell ref="B143:B145"/>
    <mergeCell ref="B147:B149"/>
    <mergeCell ref="B150:B151"/>
    <mergeCell ref="B152:B153"/>
    <mergeCell ref="B141:C141"/>
    <mergeCell ref="B135:C135"/>
    <mergeCell ref="B169:B170"/>
    <mergeCell ref="B171:B172"/>
    <mergeCell ref="B173:B175"/>
    <mergeCell ref="B177:B179"/>
    <mergeCell ref="B189:B191"/>
    <mergeCell ref="B193:B195"/>
    <mergeCell ref="B196:B197"/>
    <mergeCell ref="B198:B199"/>
    <mergeCell ref="B200:B202"/>
    <mergeCell ref="B204:B206"/>
    <mergeCell ref="B208:B210"/>
    <mergeCell ref="B212:B214"/>
    <mergeCell ref="B215:B216"/>
    <mergeCell ref="B217:B218"/>
    <mergeCell ref="B219:B221"/>
    <mergeCell ref="B223:B225"/>
    <mergeCell ref="B234:B236"/>
    <mergeCell ref="B238:B240"/>
    <mergeCell ref="B253:B255"/>
    <mergeCell ref="B257:B259"/>
    <mergeCell ref="B260:B261"/>
    <mergeCell ref="B262:B263"/>
    <mergeCell ref="B264:B266"/>
    <mergeCell ref="B268:B270"/>
    <mergeCell ref="B279:B281"/>
    <mergeCell ref="B283:B285"/>
    <mergeCell ref="B286:B287"/>
    <mergeCell ref="B288:B289"/>
    <mergeCell ref="B290:B292"/>
    <mergeCell ref="B294:B296"/>
    <mergeCell ref="B298:B300"/>
    <mergeCell ref="B302:B304"/>
    <mergeCell ref="B305:B306"/>
    <mergeCell ref="B307:B308"/>
    <mergeCell ref="B309:B311"/>
    <mergeCell ref="B313:B315"/>
    <mergeCell ref="B336:B338"/>
    <mergeCell ref="B340:B342"/>
    <mergeCell ref="B344:B346"/>
    <mergeCell ref="B348:B350"/>
    <mergeCell ref="B351:B352"/>
    <mergeCell ref="B353:B354"/>
    <mergeCell ref="B355:B357"/>
    <mergeCell ref="B359:B361"/>
    <mergeCell ref="B370:B372"/>
    <mergeCell ref="B374:B376"/>
    <mergeCell ref="B377:B378"/>
    <mergeCell ref="B379:B380"/>
    <mergeCell ref="B381:B383"/>
    <mergeCell ref="B385:B387"/>
    <mergeCell ref="B389:B391"/>
    <mergeCell ref="B393:B395"/>
    <mergeCell ref="B396:B397"/>
    <mergeCell ref="B398:B399"/>
    <mergeCell ref="B388:C388"/>
    <mergeCell ref="B400:B402"/>
    <mergeCell ref="B404:B406"/>
    <mergeCell ref="B416:B418"/>
    <mergeCell ref="B420:B422"/>
    <mergeCell ref="B423:B424"/>
    <mergeCell ref="B425:B426"/>
    <mergeCell ref="B414:C414"/>
    <mergeCell ref="B407:C407"/>
    <mergeCell ref="B450:B452"/>
    <mergeCell ref="B461:B463"/>
    <mergeCell ref="B465:B467"/>
    <mergeCell ref="B468:B469"/>
    <mergeCell ref="B470:B471"/>
    <mergeCell ref="B472:B474"/>
    <mergeCell ref="B476:B478"/>
    <mergeCell ref="B480:B482"/>
    <mergeCell ref="B484:B486"/>
    <mergeCell ref="B487:B488"/>
    <mergeCell ref="B489:B490"/>
    <mergeCell ref="B491:B493"/>
    <mergeCell ref="B479:C479"/>
    <mergeCell ref="B495:B497"/>
    <mergeCell ref="B506:B508"/>
    <mergeCell ref="B510:B512"/>
    <mergeCell ref="B525:B527"/>
    <mergeCell ref="B529:B531"/>
    <mergeCell ref="B532:B533"/>
    <mergeCell ref="B517:B519"/>
    <mergeCell ref="B521:B523"/>
    <mergeCell ref="B498:C498"/>
    <mergeCell ref="A499:S499"/>
    <mergeCell ref="B534:B535"/>
    <mergeCell ref="B536:B538"/>
    <mergeCell ref="B540:B542"/>
    <mergeCell ref="B551:B553"/>
    <mergeCell ref="B555:B557"/>
    <mergeCell ref="B558:B559"/>
    <mergeCell ref="B562:B564"/>
    <mergeCell ref="B566:B568"/>
    <mergeCell ref="B570:B572"/>
    <mergeCell ref="B574:B576"/>
    <mergeCell ref="B577:B578"/>
    <mergeCell ref="B569:C569"/>
    <mergeCell ref="B579:B580"/>
    <mergeCell ref="B581:B583"/>
    <mergeCell ref="B585:B587"/>
    <mergeCell ref="B589:B591"/>
    <mergeCell ref="B593:B595"/>
    <mergeCell ref="B596:B597"/>
    <mergeCell ref="B588:C588"/>
    <mergeCell ref="B598:B599"/>
    <mergeCell ref="B600:B602"/>
    <mergeCell ref="B604:B606"/>
    <mergeCell ref="H50:H51"/>
    <mergeCell ref="H96:H97"/>
    <mergeCell ref="H141:H142"/>
    <mergeCell ref="H187:H188"/>
    <mergeCell ref="H232:H233"/>
    <mergeCell ref="H277:H278"/>
    <mergeCell ref="H323:H324"/>
    <mergeCell ref="H368:H369"/>
    <mergeCell ref="H414:H415"/>
    <mergeCell ref="H459:H460"/>
    <mergeCell ref="H504:H505"/>
    <mergeCell ref="H549:H550"/>
    <mergeCell ref="D503:K503"/>
    <mergeCell ref="D414:E414"/>
    <mergeCell ref="F414:G414"/>
    <mergeCell ref="D368:E368"/>
    <mergeCell ref="D549:E549"/>
    <mergeCell ref="L4:L5"/>
    <mergeCell ref="L50:L51"/>
    <mergeCell ref="L96:L97"/>
    <mergeCell ref="L141:L142"/>
    <mergeCell ref="L187:L188"/>
    <mergeCell ref="L232:L233"/>
    <mergeCell ref="L323:L324"/>
    <mergeCell ref="L368:L369"/>
    <mergeCell ref="L414:L415"/>
    <mergeCell ref="L459:L460"/>
    <mergeCell ref="L504:L505"/>
    <mergeCell ref="L549:L550"/>
    <mergeCell ref="L503:M503"/>
    <mergeCell ref="A501:S501"/>
    <mergeCell ref="A502:S502"/>
    <mergeCell ref="A495:A497"/>
    <mergeCell ref="M4:M5"/>
    <mergeCell ref="M50:M51"/>
    <mergeCell ref="M96:M97"/>
    <mergeCell ref="M141:M142"/>
    <mergeCell ref="M187:M188"/>
    <mergeCell ref="M232:M233"/>
    <mergeCell ref="M277:M278"/>
    <mergeCell ref="M323:M324"/>
    <mergeCell ref="M368:M369"/>
    <mergeCell ref="M414:M415"/>
    <mergeCell ref="M459:M460"/>
    <mergeCell ref="M504:M505"/>
    <mergeCell ref="N4:N5"/>
    <mergeCell ref="N50:N51"/>
    <mergeCell ref="N96:N97"/>
    <mergeCell ref="N141:N142"/>
    <mergeCell ref="N187:N188"/>
    <mergeCell ref="N232:N233"/>
    <mergeCell ref="N140:R140"/>
    <mergeCell ref="O4:Q4"/>
    <mergeCell ref="N549:N550"/>
    <mergeCell ref="N277:N278"/>
    <mergeCell ref="N323:N324"/>
    <mergeCell ref="N368:N369"/>
    <mergeCell ref="N414:N415"/>
    <mergeCell ref="N459:N460"/>
    <mergeCell ref="N504:N505"/>
    <mergeCell ref="N548:R548"/>
    <mergeCell ref="N503:R503"/>
    <mergeCell ref="O459:Q459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87"/>
  <sheetViews>
    <sheetView zoomScalePageLayoutView="0" workbookViewId="0" topLeftCell="A1">
      <pane ySplit="5" topLeftCell="A750" activePane="bottomLeft" state="frozen"/>
      <selection pane="topLeft" activeCell="A1" sqref="A1"/>
      <selection pane="bottomLeft" activeCell="H673" sqref="H673"/>
    </sheetView>
  </sheetViews>
  <sheetFormatPr defaultColWidth="9.00390625" defaultRowHeight="14.25"/>
  <cols>
    <col min="1" max="1" width="5.50390625" style="1" customWidth="1"/>
    <col min="2" max="2" width="4.375" style="1" customWidth="1"/>
    <col min="3" max="3" width="10.25390625" style="1" customWidth="1"/>
    <col min="4" max="4" width="7.75390625" style="1" customWidth="1"/>
    <col min="5" max="5" width="8.25390625" style="1" customWidth="1"/>
    <col min="6" max="6" width="7.625" style="1" customWidth="1"/>
    <col min="7" max="7" width="7.125" style="1" customWidth="1"/>
    <col min="8" max="9" width="8.25390625" style="1" customWidth="1"/>
    <col min="10" max="10" width="8.75390625" style="1" customWidth="1"/>
    <col min="11" max="11" width="11.00390625" style="2" customWidth="1"/>
    <col min="12" max="12" width="8.25390625" style="1" customWidth="1"/>
    <col min="13" max="13" width="9.875" style="1" customWidth="1"/>
    <col min="14" max="14" width="7.125" style="1" customWidth="1"/>
    <col min="15" max="15" width="7.25390625" style="1" customWidth="1"/>
    <col min="16" max="16" width="7.625" style="1" customWidth="1"/>
    <col min="17" max="17" width="8.50390625" style="1" customWidth="1"/>
    <col min="18" max="18" width="11.00390625" style="2" customWidth="1"/>
    <col min="19" max="19" width="7.625" style="2" customWidth="1"/>
    <col min="20" max="16384" width="9.00390625" style="1" customWidth="1"/>
  </cols>
  <sheetData>
    <row r="1" spans="1:19" ht="18.75">
      <c r="A1" s="295" t="s">
        <v>122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</row>
    <row r="2" spans="1:19" ht="13.5">
      <c r="A2" s="296" t="s">
        <v>121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</row>
    <row r="3" spans="1:19" ht="13.5">
      <c r="A3" s="290" t="s">
        <v>27</v>
      </c>
      <c r="B3" s="4"/>
      <c r="C3" s="5" t="s">
        <v>28</v>
      </c>
      <c r="D3" s="260" t="s">
        <v>29</v>
      </c>
      <c r="E3" s="261"/>
      <c r="F3" s="261"/>
      <c r="G3" s="261"/>
      <c r="H3" s="261"/>
      <c r="I3" s="261"/>
      <c r="J3" s="261"/>
      <c r="K3" s="263"/>
      <c r="L3" s="260" t="s">
        <v>30</v>
      </c>
      <c r="M3" s="263"/>
      <c r="N3" s="260" t="s">
        <v>31</v>
      </c>
      <c r="O3" s="261"/>
      <c r="P3" s="261"/>
      <c r="Q3" s="261"/>
      <c r="R3" s="261"/>
      <c r="S3" s="41" t="s">
        <v>32</v>
      </c>
    </row>
    <row r="4" spans="1:19" ht="13.5">
      <c r="A4" s="289"/>
      <c r="B4" s="283" t="s">
        <v>33</v>
      </c>
      <c r="C4" s="284"/>
      <c r="D4" s="258" t="s">
        <v>34</v>
      </c>
      <c r="E4" s="258"/>
      <c r="F4" s="258" t="s">
        <v>35</v>
      </c>
      <c r="G4" s="258"/>
      <c r="H4" s="270" t="s">
        <v>36</v>
      </c>
      <c r="I4" s="8" t="s">
        <v>37</v>
      </c>
      <c r="J4" s="8" t="s">
        <v>38</v>
      </c>
      <c r="K4" s="28" t="s">
        <v>39</v>
      </c>
      <c r="L4" s="262" t="s">
        <v>40</v>
      </c>
      <c r="M4" s="258" t="s">
        <v>119</v>
      </c>
      <c r="N4" s="258" t="s">
        <v>40</v>
      </c>
      <c r="O4" s="258" t="s">
        <v>41</v>
      </c>
      <c r="P4" s="258"/>
      <c r="Q4" s="258"/>
      <c r="R4" s="42" t="s">
        <v>39</v>
      </c>
      <c r="S4" s="43" t="s">
        <v>42</v>
      </c>
    </row>
    <row r="5" spans="1:19" ht="13.5">
      <c r="A5" s="298"/>
      <c r="B5" s="9" t="s">
        <v>43</v>
      </c>
      <c r="C5" s="10" t="s">
        <v>44</v>
      </c>
      <c r="D5" s="10" t="s">
        <v>45</v>
      </c>
      <c r="E5" s="11" t="s">
        <v>46</v>
      </c>
      <c r="F5" s="11" t="s">
        <v>45</v>
      </c>
      <c r="G5" s="11" t="s">
        <v>46</v>
      </c>
      <c r="H5" s="271"/>
      <c r="I5" s="11" t="s">
        <v>46</v>
      </c>
      <c r="J5" s="11" t="s">
        <v>46</v>
      </c>
      <c r="K5" s="29" t="s">
        <v>47</v>
      </c>
      <c r="L5" s="262"/>
      <c r="M5" s="258"/>
      <c r="N5" s="258"/>
      <c r="O5" s="7" t="s">
        <v>45</v>
      </c>
      <c r="P5" s="7" t="s">
        <v>48</v>
      </c>
      <c r="Q5" s="7" t="s">
        <v>49</v>
      </c>
      <c r="R5" s="29" t="s">
        <v>47</v>
      </c>
      <c r="S5" s="44" t="s">
        <v>47</v>
      </c>
    </row>
    <row r="6" spans="1:19" ht="13.5">
      <c r="A6" s="304" t="s">
        <v>50</v>
      </c>
      <c r="B6" s="274" t="s">
        <v>51</v>
      </c>
      <c r="C6" s="7" t="s">
        <v>52</v>
      </c>
      <c r="D6" s="21">
        <v>50.876140000000305</v>
      </c>
      <c r="E6" s="21">
        <v>2712.861751999997</v>
      </c>
      <c r="F6" s="21">
        <v>25.125844432848027</v>
      </c>
      <c r="G6" s="21">
        <v>2712.030089304982</v>
      </c>
      <c r="H6" s="21">
        <v>19281.814011000002</v>
      </c>
      <c r="I6" s="15">
        <f aca="true" t="shared" si="0" ref="I6:I23">E6+H6</f>
        <v>21994.675763</v>
      </c>
      <c r="J6" s="34">
        <v>20684.846139999998</v>
      </c>
      <c r="K6" s="30">
        <f>(I6-J6)/J6*100</f>
        <v>6.332315039400151</v>
      </c>
      <c r="L6" s="21">
        <v>12982.852637385926</v>
      </c>
      <c r="M6" s="21">
        <v>48950.81357727483</v>
      </c>
      <c r="N6" s="21">
        <v>2627.4062780220656</v>
      </c>
      <c r="O6" s="21">
        <v>278.39604699999995</v>
      </c>
      <c r="P6" s="21">
        <v>1191.560234</v>
      </c>
      <c r="Q6" s="21">
        <v>171.60580547499995</v>
      </c>
      <c r="R6" s="30">
        <f aca="true" t="shared" si="1" ref="R6:R18">(P6-Q6)/Q6*100</f>
        <v>594.3589295838772</v>
      </c>
      <c r="S6" s="45">
        <f>I6/I253*100</f>
        <v>61.31793447340581</v>
      </c>
    </row>
    <row r="7" spans="1:19" ht="13.5">
      <c r="A7" s="289"/>
      <c r="B7" s="273"/>
      <c r="C7" s="7" t="s">
        <v>53</v>
      </c>
      <c r="D7" s="21">
        <v>1.1395822000001772</v>
      </c>
      <c r="E7" s="21">
        <v>1980.3890789599977</v>
      </c>
      <c r="F7" s="21">
        <v>0.7577142338236245</v>
      </c>
      <c r="G7" s="21">
        <v>1941.3991062765563</v>
      </c>
      <c r="H7" s="21">
        <v>2828.1176232839202</v>
      </c>
      <c r="I7" s="15">
        <f t="shared" si="0"/>
        <v>4808.506702243918</v>
      </c>
      <c r="J7" s="34">
        <v>10001.952483497453</v>
      </c>
      <c r="K7" s="30">
        <f>(I7-J7)/J7*100</f>
        <v>-51.924319674807194</v>
      </c>
      <c r="L7" s="21">
        <v>4024.684317589637</v>
      </c>
      <c r="M7" s="21">
        <v>15174.752208955197</v>
      </c>
      <c r="N7" s="21">
        <v>183.9184394615446</v>
      </c>
      <c r="O7" s="21">
        <v>31.911472369671912</v>
      </c>
      <c r="P7" s="21">
        <v>369.42237351639255</v>
      </c>
      <c r="Q7" s="21">
        <v>150.8</v>
      </c>
      <c r="R7" s="30">
        <f t="shared" si="1"/>
        <v>144.9750487509234</v>
      </c>
      <c r="S7" s="45">
        <f aca="true" t="shared" si="2" ref="S7:S24">I7/I254*100</f>
        <v>49.74760511035762</v>
      </c>
    </row>
    <row r="8" spans="1:19" ht="13.5">
      <c r="A8" s="289"/>
      <c r="B8" s="273"/>
      <c r="C8" s="7" t="s">
        <v>54</v>
      </c>
      <c r="D8" s="21"/>
      <c r="E8" s="21"/>
      <c r="F8" s="21"/>
      <c r="G8" s="21"/>
      <c r="H8" s="21"/>
      <c r="I8" s="15">
        <f t="shared" si="0"/>
        <v>0</v>
      </c>
      <c r="J8" s="34"/>
      <c r="K8" s="30"/>
      <c r="L8" s="21"/>
      <c r="M8" s="21"/>
      <c r="N8" s="21"/>
      <c r="O8" s="21"/>
      <c r="P8" s="21"/>
      <c r="Q8" s="21"/>
      <c r="R8" s="30"/>
      <c r="S8" s="45"/>
    </row>
    <row r="9" spans="1:19" ht="13.5">
      <c r="A9" s="289"/>
      <c r="B9" s="13"/>
      <c r="C9" s="13" t="s">
        <v>55</v>
      </c>
      <c r="D9" s="21"/>
      <c r="E9" s="21"/>
      <c r="F9" s="21"/>
      <c r="G9" s="21"/>
      <c r="H9" s="21"/>
      <c r="I9" s="15">
        <f t="shared" si="0"/>
        <v>0</v>
      </c>
      <c r="J9" s="21"/>
      <c r="K9" s="30"/>
      <c r="L9" s="21"/>
      <c r="M9" s="21"/>
      <c r="N9" s="21"/>
      <c r="O9" s="21"/>
      <c r="P9" s="21"/>
      <c r="Q9" s="21"/>
      <c r="R9" s="30"/>
      <c r="S9" s="45"/>
    </row>
    <row r="10" spans="1:19" ht="13.5">
      <c r="A10" s="289"/>
      <c r="B10" s="273" t="s">
        <v>56</v>
      </c>
      <c r="C10" s="7" t="s">
        <v>57</v>
      </c>
      <c r="D10" s="21"/>
      <c r="E10" s="21"/>
      <c r="F10" s="21"/>
      <c r="G10" s="21"/>
      <c r="H10" s="21"/>
      <c r="I10" s="15">
        <f t="shared" si="0"/>
        <v>0</v>
      </c>
      <c r="J10" s="21"/>
      <c r="K10" s="30"/>
      <c r="L10" s="21"/>
      <c r="M10" s="21"/>
      <c r="N10" s="21"/>
      <c r="O10" s="21"/>
      <c r="P10" s="21"/>
      <c r="Q10" s="21"/>
      <c r="R10" s="30"/>
      <c r="S10" s="45"/>
    </row>
    <row r="11" spans="1:19" ht="13.5">
      <c r="A11" s="289"/>
      <c r="B11" s="273"/>
      <c r="C11" s="7" t="s">
        <v>58</v>
      </c>
      <c r="D11" s="21">
        <v>19.629546949282734</v>
      </c>
      <c r="E11" s="21">
        <v>69.1720527994421</v>
      </c>
      <c r="F11" s="21">
        <v>19.629546949282734</v>
      </c>
      <c r="G11" s="21">
        <v>69.1720527994421</v>
      </c>
      <c r="H11" s="21">
        <v>477.0519012005577</v>
      </c>
      <c r="I11" s="15">
        <f t="shared" si="0"/>
        <v>546.2239539999998</v>
      </c>
      <c r="J11" s="21">
        <v>309.619232</v>
      </c>
      <c r="K11" s="30">
        <f aca="true" t="shared" si="3" ref="K11:K18">(I11-J11)/J11*100</f>
        <v>76.41796682707353</v>
      </c>
      <c r="L11" s="21">
        <v>658.0887824322634</v>
      </c>
      <c r="M11" s="21">
        <v>7311.496410896436</v>
      </c>
      <c r="N11" s="21">
        <v>12.904342816300517</v>
      </c>
      <c r="O11" s="21">
        <v>7.78152</v>
      </c>
      <c r="P11" s="21">
        <v>412.336825</v>
      </c>
      <c r="Q11" s="21">
        <v>530.155781874504</v>
      </c>
      <c r="R11" s="30">
        <f t="shared" si="1"/>
        <v>-22.223459764585492</v>
      </c>
      <c r="S11" s="45">
        <f t="shared" si="2"/>
        <v>19.958769358570798</v>
      </c>
    </row>
    <row r="12" spans="1:19" ht="13.5">
      <c r="A12" s="289"/>
      <c r="B12" s="275"/>
      <c r="C12" s="14" t="s">
        <v>59</v>
      </c>
      <c r="D12" s="15">
        <v>70.50568694928305</v>
      </c>
      <c r="E12" s="15">
        <v>2782.033804799439</v>
      </c>
      <c r="F12" s="15">
        <v>44.75539138213076</v>
      </c>
      <c r="G12" s="15">
        <v>2781.202142104424</v>
      </c>
      <c r="H12" s="15">
        <v>19758.86591220056</v>
      </c>
      <c r="I12" s="15">
        <f t="shared" si="0"/>
        <v>22540.899717</v>
      </c>
      <c r="J12" s="15">
        <v>20994.465372</v>
      </c>
      <c r="K12" s="30">
        <f t="shared" si="3"/>
        <v>7.365914385523994</v>
      </c>
      <c r="L12" s="15">
        <v>13640.94141981819</v>
      </c>
      <c r="M12" s="15">
        <v>56262.30998817126</v>
      </c>
      <c r="N12" s="15">
        <v>2640.310620838366</v>
      </c>
      <c r="O12" s="15">
        <v>286.17756699999995</v>
      </c>
      <c r="P12" s="15">
        <v>1603.897059</v>
      </c>
      <c r="Q12" s="15">
        <v>701.761587349504</v>
      </c>
      <c r="R12" s="30">
        <f t="shared" si="1"/>
        <v>128.55298550292383</v>
      </c>
      <c r="S12" s="45">
        <f t="shared" si="2"/>
        <v>58.32676016983961</v>
      </c>
    </row>
    <row r="13" spans="1:19" ht="13.5">
      <c r="A13" s="289"/>
      <c r="B13" s="274" t="s">
        <v>60</v>
      </c>
      <c r="C13" s="14" t="s">
        <v>52</v>
      </c>
      <c r="D13" s="36"/>
      <c r="E13" s="21"/>
      <c r="F13" s="16"/>
      <c r="G13" s="16"/>
      <c r="H13" s="17"/>
      <c r="I13" s="15">
        <f t="shared" si="0"/>
        <v>0</v>
      </c>
      <c r="J13" s="21"/>
      <c r="K13" s="30"/>
      <c r="L13" s="21"/>
      <c r="M13" s="21"/>
      <c r="N13" s="21"/>
      <c r="O13" s="21"/>
      <c r="P13" s="21"/>
      <c r="Q13" s="21">
        <v>0</v>
      </c>
      <c r="R13" s="30"/>
      <c r="S13" s="45"/>
    </row>
    <row r="14" spans="1:19" ht="13.5">
      <c r="A14" s="289"/>
      <c r="B14" s="273"/>
      <c r="C14" s="14" t="s">
        <v>57</v>
      </c>
      <c r="D14" s="36">
        <v>10.021726000000001</v>
      </c>
      <c r="E14" s="21">
        <v>58.30587800000001</v>
      </c>
      <c r="F14" s="16"/>
      <c r="G14" s="16"/>
      <c r="H14" s="17"/>
      <c r="I14" s="15">
        <f t="shared" si="0"/>
        <v>58.30587800000001</v>
      </c>
      <c r="J14" s="21">
        <v>48.589015</v>
      </c>
      <c r="K14" s="30">
        <f t="shared" si="3"/>
        <v>19.99806540634751</v>
      </c>
      <c r="L14" s="21">
        <v>704.510851388437</v>
      </c>
      <c r="M14" s="21">
        <v>1558.3434006093746</v>
      </c>
      <c r="N14" s="21">
        <v>5.48847298399749</v>
      </c>
      <c r="O14" s="21">
        <v>3.584742000000002</v>
      </c>
      <c r="P14" s="21">
        <v>27.340392</v>
      </c>
      <c r="Q14" s="21">
        <v>54.32072586600001</v>
      </c>
      <c r="R14" s="30">
        <f t="shared" si="1"/>
        <v>-49.66858125673045</v>
      </c>
      <c r="S14" s="45">
        <f t="shared" si="2"/>
        <v>99.5730573794829</v>
      </c>
    </row>
    <row r="15" spans="1:19" ht="13.5">
      <c r="A15" s="244"/>
      <c r="B15" s="273" t="s">
        <v>56</v>
      </c>
      <c r="C15" s="14" t="s">
        <v>58</v>
      </c>
      <c r="D15" s="36">
        <v>9.628891000000003</v>
      </c>
      <c r="E15" s="21">
        <v>55.529026</v>
      </c>
      <c r="F15" s="16"/>
      <c r="G15" s="16"/>
      <c r="H15" s="17"/>
      <c r="I15" s="15">
        <f t="shared" si="0"/>
        <v>55.529026</v>
      </c>
      <c r="J15" s="21">
        <v>81.057007</v>
      </c>
      <c r="K15" s="30">
        <f t="shared" si="3"/>
        <v>-31.493860857704746</v>
      </c>
      <c r="L15" s="21">
        <v>379.7978334918466</v>
      </c>
      <c r="M15" s="21">
        <v>1346.6443480103267</v>
      </c>
      <c r="N15" s="21">
        <v>9.857488679093038</v>
      </c>
      <c r="O15" s="21">
        <v>68.46555799999999</v>
      </c>
      <c r="P15" s="21">
        <v>379.317313</v>
      </c>
      <c r="Q15" s="21">
        <v>759.7427799010949</v>
      </c>
      <c r="R15" s="30">
        <f t="shared" si="1"/>
        <v>-50.07292954473612</v>
      </c>
      <c r="S15" s="45">
        <f t="shared" si="2"/>
        <v>75.99530066269119</v>
      </c>
    </row>
    <row r="16" spans="1:19" ht="13.5">
      <c r="A16" s="289" t="s">
        <v>61</v>
      </c>
      <c r="B16" s="273"/>
      <c r="C16" s="14" t="s">
        <v>59</v>
      </c>
      <c r="D16" s="15">
        <v>19.650617000000004</v>
      </c>
      <c r="E16" s="15">
        <v>113.83490400000001</v>
      </c>
      <c r="F16" s="15">
        <v>0</v>
      </c>
      <c r="G16" s="15">
        <v>0</v>
      </c>
      <c r="H16" s="15">
        <v>0</v>
      </c>
      <c r="I16" s="15">
        <f t="shared" si="0"/>
        <v>113.83490400000001</v>
      </c>
      <c r="J16" s="15">
        <v>129.64602200000002</v>
      </c>
      <c r="K16" s="30">
        <f t="shared" si="3"/>
        <v>-12.195605970848844</v>
      </c>
      <c r="L16" s="15">
        <v>1084.3086848802836</v>
      </c>
      <c r="M16" s="15">
        <v>2904.987748619701</v>
      </c>
      <c r="N16" s="15">
        <v>15.345961663090527</v>
      </c>
      <c r="O16" s="15">
        <v>72.0503</v>
      </c>
      <c r="P16" s="15">
        <v>406.657705</v>
      </c>
      <c r="Q16" s="15">
        <v>814.0635057670949</v>
      </c>
      <c r="R16" s="30">
        <f t="shared" si="1"/>
        <v>-50.045948243705496</v>
      </c>
      <c r="S16" s="45">
        <f t="shared" si="2"/>
        <v>64.78386375238836</v>
      </c>
    </row>
    <row r="17" spans="1:19" ht="13.5">
      <c r="A17" s="289"/>
      <c r="B17" s="274" t="s">
        <v>62</v>
      </c>
      <c r="C17" s="14" t="s">
        <v>52</v>
      </c>
      <c r="D17" s="36">
        <v>0.8526030000000446</v>
      </c>
      <c r="E17" s="21">
        <v>103.30336899999998</v>
      </c>
      <c r="F17" s="21">
        <v>70</v>
      </c>
      <c r="G17" s="21">
        <v>149.7994</v>
      </c>
      <c r="H17" s="21">
        <v>195.3986</v>
      </c>
      <c r="I17" s="15">
        <f t="shared" si="0"/>
        <v>298.70196899999996</v>
      </c>
      <c r="J17" s="21">
        <v>212.8337700000002</v>
      </c>
      <c r="K17" s="30">
        <f t="shared" si="3"/>
        <v>40.34519474987437</v>
      </c>
      <c r="L17" s="21">
        <v>639.6329551114616</v>
      </c>
      <c r="M17" s="21">
        <v>747.775202719834</v>
      </c>
      <c r="N17" s="21">
        <v>84.05444681325214</v>
      </c>
      <c r="O17" s="21">
        <v>10.380794000000037</v>
      </c>
      <c r="P17" s="21">
        <v>173.94766000000004</v>
      </c>
      <c r="Q17" s="21">
        <v>523.4467973495307</v>
      </c>
      <c r="R17" s="30">
        <f t="shared" si="1"/>
        <v>-66.76879849475003</v>
      </c>
      <c r="S17" s="45">
        <f t="shared" si="2"/>
        <v>33.98774532415026</v>
      </c>
    </row>
    <row r="18" spans="1:19" ht="13.5">
      <c r="A18" s="289"/>
      <c r="B18" s="273"/>
      <c r="C18" s="14" t="s">
        <v>53</v>
      </c>
      <c r="D18" s="36">
        <v>0</v>
      </c>
      <c r="E18" s="21">
        <v>91.63603599999999</v>
      </c>
      <c r="F18" s="21">
        <v>0</v>
      </c>
      <c r="G18" s="21">
        <v>77.49959999999999</v>
      </c>
      <c r="H18" s="21">
        <v>92.55</v>
      </c>
      <c r="I18" s="15">
        <f t="shared" si="0"/>
        <v>184.186036</v>
      </c>
      <c r="J18" s="21">
        <v>212.8337700000002</v>
      </c>
      <c r="K18" s="30">
        <f t="shared" si="3"/>
        <v>-13.460144976053451</v>
      </c>
      <c r="L18" s="21">
        <v>525</v>
      </c>
      <c r="M18" s="21">
        <v>332</v>
      </c>
      <c r="N18" s="21">
        <v>44</v>
      </c>
      <c r="O18" s="21">
        <v>0.38079400000003716</v>
      </c>
      <c r="P18" s="21">
        <v>143.94766000000004</v>
      </c>
      <c r="Q18" s="21">
        <v>559.2461815287555</v>
      </c>
      <c r="R18" s="30">
        <f t="shared" si="1"/>
        <v>-74.26041254202136</v>
      </c>
      <c r="S18" s="45">
        <f t="shared" si="2"/>
        <v>25.548534357552317</v>
      </c>
    </row>
    <row r="19" spans="1:19" ht="13.5">
      <c r="A19" s="289"/>
      <c r="B19" s="273"/>
      <c r="C19" s="7" t="s">
        <v>54</v>
      </c>
      <c r="D19" s="36"/>
      <c r="E19" s="21"/>
      <c r="F19" s="21"/>
      <c r="G19" s="21"/>
      <c r="H19" s="21"/>
      <c r="I19" s="15">
        <f t="shared" si="0"/>
        <v>0</v>
      </c>
      <c r="J19" s="220"/>
      <c r="K19" s="30"/>
      <c r="L19" s="21"/>
      <c r="M19" s="21"/>
      <c r="N19" s="21"/>
      <c r="O19" s="21">
        <v>0</v>
      </c>
      <c r="P19" s="21"/>
      <c r="Q19" s="21">
        <v>0</v>
      </c>
      <c r="R19" s="30"/>
      <c r="S19" s="45"/>
    </row>
    <row r="20" spans="1:19" ht="13.5">
      <c r="A20" s="289"/>
      <c r="B20" s="13"/>
      <c r="C20" s="7" t="s">
        <v>55</v>
      </c>
      <c r="D20" s="36"/>
      <c r="E20" s="21"/>
      <c r="F20" s="21"/>
      <c r="G20" s="21"/>
      <c r="H20" s="21"/>
      <c r="I20" s="15">
        <f t="shared" si="0"/>
        <v>0</v>
      </c>
      <c r="J20" s="220"/>
      <c r="K20" s="30"/>
      <c r="L20" s="31"/>
      <c r="M20" s="31"/>
      <c r="N20" s="31"/>
      <c r="O20" s="31">
        <v>0</v>
      </c>
      <c r="P20" s="31"/>
      <c r="Q20" s="31">
        <v>0</v>
      </c>
      <c r="R20" s="30"/>
      <c r="S20" s="45"/>
    </row>
    <row r="21" spans="1:19" ht="13.5" customHeight="1">
      <c r="A21" s="289"/>
      <c r="B21" s="273" t="s">
        <v>63</v>
      </c>
      <c r="C21" s="14" t="s">
        <v>57</v>
      </c>
      <c r="D21" s="18"/>
      <c r="E21" s="19"/>
      <c r="F21" s="19"/>
      <c r="G21" s="19"/>
      <c r="H21" s="19"/>
      <c r="I21" s="15">
        <f t="shared" si="0"/>
        <v>0</v>
      </c>
      <c r="J21" s="220"/>
      <c r="K21" s="30"/>
      <c r="L21" s="31"/>
      <c r="M21" s="31"/>
      <c r="N21" s="31"/>
      <c r="O21" s="31">
        <v>0</v>
      </c>
      <c r="P21" s="31"/>
      <c r="Q21" s="31">
        <v>0</v>
      </c>
      <c r="R21" s="30"/>
      <c r="S21" s="45"/>
    </row>
    <row r="22" spans="1:19" ht="15" customHeight="1">
      <c r="A22" s="289"/>
      <c r="B22" s="273"/>
      <c r="C22" s="14" t="s">
        <v>58</v>
      </c>
      <c r="D22" s="18"/>
      <c r="E22" s="19"/>
      <c r="F22" s="19"/>
      <c r="G22" s="19"/>
      <c r="H22" s="19"/>
      <c r="I22" s="15">
        <f t="shared" si="0"/>
        <v>0</v>
      </c>
      <c r="J22" s="220"/>
      <c r="K22" s="30"/>
      <c r="L22" s="31"/>
      <c r="M22" s="31"/>
      <c r="N22" s="31"/>
      <c r="O22" s="31">
        <v>0</v>
      </c>
      <c r="P22" s="31"/>
      <c r="Q22" s="31">
        <v>0</v>
      </c>
      <c r="R22" s="30"/>
      <c r="S22" s="45"/>
    </row>
    <row r="23" spans="1:19" ht="13.5">
      <c r="A23" s="289"/>
      <c r="B23" s="275"/>
      <c r="C23" s="14" t="s">
        <v>59</v>
      </c>
      <c r="D23" s="15">
        <v>0.8526030000000446</v>
      </c>
      <c r="E23" s="15">
        <v>103.30336899999998</v>
      </c>
      <c r="F23" s="15">
        <v>70</v>
      </c>
      <c r="G23" s="15">
        <v>149.7994</v>
      </c>
      <c r="H23" s="15">
        <v>195.3986</v>
      </c>
      <c r="I23" s="15">
        <f t="shared" si="0"/>
        <v>298.70196899999996</v>
      </c>
      <c r="J23" s="15">
        <v>212.8337700000002</v>
      </c>
      <c r="K23" s="30">
        <f>(I23-J23)/J23*100</f>
        <v>40.34519474987437</v>
      </c>
      <c r="L23" s="15">
        <v>639.6329551114616</v>
      </c>
      <c r="M23" s="15">
        <v>747.775202719834</v>
      </c>
      <c r="N23" s="15">
        <v>84.05444681325214</v>
      </c>
      <c r="O23" s="15">
        <v>10.380794000000037</v>
      </c>
      <c r="P23" s="15">
        <v>173.94766000000004</v>
      </c>
      <c r="Q23" s="15">
        <v>395.8174455176466</v>
      </c>
      <c r="R23" s="30">
        <f>(P23-Q23)/Q23*100</f>
        <v>-56.05356409379257</v>
      </c>
      <c r="S23" s="45">
        <f t="shared" si="2"/>
        <v>33.554404438752705</v>
      </c>
    </row>
    <row r="24" spans="1:19" ht="13.5">
      <c r="A24" s="305"/>
      <c r="B24" s="288" t="s">
        <v>64</v>
      </c>
      <c r="C24" s="288"/>
      <c r="D24" s="20">
        <f aca="true" t="shared" si="4" ref="D24:J24">D12+D16+D23</f>
        <v>91.0089069492831</v>
      </c>
      <c r="E24" s="20">
        <f t="shared" si="4"/>
        <v>2999.1720777994387</v>
      </c>
      <c r="F24" s="20">
        <f t="shared" si="4"/>
        <v>114.75539138213077</v>
      </c>
      <c r="G24" s="20">
        <f t="shared" si="4"/>
        <v>2931.001542104424</v>
      </c>
      <c r="H24" s="20">
        <f t="shared" si="4"/>
        <v>19954.26451220056</v>
      </c>
      <c r="I24" s="20">
        <f t="shared" si="4"/>
        <v>22953.43659</v>
      </c>
      <c r="J24" s="20">
        <f t="shared" si="4"/>
        <v>21336.945164</v>
      </c>
      <c r="K24" s="32">
        <f>(I24-J24)/J24*100</f>
        <v>7.576020904470281</v>
      </c>
      <c r="L24" s="20">
        <f aca="true" t="shared" si="5" ref="L24:Q24">L12+L16+L23</f>
        <v>15364.883059809934</v>
      </c>
      <c r="M24" s="20">
        <f t="shared" si="5"/>
        <v>59915.0729395108</v>
      </c>
      <c r="N24" s="20">
        <f t="shared" si="5"/>
        <v>2739.711029314709</v>
      </c>
      <c r="O24" s="20">
        <f t="shared" si="5"/>
        <v>368.608661</v>
      </c>
      <c r="P24" s="20">
        <f t="shared" si="5"/>
        <v>2184.5024240000002</v>
      </c>
      <c r="Q24" s="20">
        <f t="shared" si="5"/>
        <v>1911.6425386342455</v>
      </c>
      <c r="R24" s="32">
        <f>(P24-Q24)/Q24*100</f>
        <v>14.273583049721045</v>
      </c>
      <c r="S24" s="46">
        <f t="shared" si="2"/>
        <v>57.80002043121476</v>
      </c>
    </row>
    <row r="25" spans="1:19" ht="13.5">
      <c r="A25" s="244"/>
      <c r="B25" s="273" t="s">
        <v>51</v>
      </c>
      <c r="C25" s="11" t="s">
        <v>52</v>
      </c>
      <c r="D25" s="21">
        <v>49</v>
      </c>
      <c r="E25" s="21">
        <v>1122</v>
      </c>
      <c r="F25" s="21">
        <v>48</v>
      </c>
      <c r="G25" s="21">
        <v>603</v>
      </c>
      <c r="H25" s="21">
        <v>2473</v>
      </c>
      <c r="I25" s="33">
        <f aca="true" t="shared" si="6" ref="I25:I41">E25+H25</f>
        <v>3595</v>
      </c>
      <c r="J25" s="34">
        <v>2736</v>
      </c>
      <c r="K25" s="35">
        <f>(I25-J25)/J25*100</f>
        <v>31.396198830409354</v>
      </c>
      <c r="L25" s="21">
        <v>1139</v>
      </c>
      <c r="M25" s="21">
        <v>203796</v>
      </c>
      <c r="N25" s="21">
        <v>2193</v>
      </c>
      <c r="O25" s="21">
        <v>83</v>
      </c>
      <c r="P25" s="21">
        <v>432</v>
      </c>
      <c r="Q25" s="21">
        <v>330</v>
      </c>
      <c r="R25" s="35">
        <f>(P25-Q25)/Q25*100</f>
        <v>30.909090909090907</v>
      </c>
      <c r="S25" s="47">
        <f>I25/I253*100</f>
        <v>10.02233344138313</v>
      </c>
    </row>
    <row r="26" spans="1:19" ht="13.5">
      <c r="A26" s="289" t="s">
        <v>65</v>
      </c>
      <c r="B26" s="273"/>
      <c r="C26" s="7" t="s">
        <v>53</v>
      </c>
      <c r="D26" s="21">
        <v>1</v>
      </c>
      <c r="E26" s="21">
        <v>21</v>
      </c>
      <c r="F26" s="21">
        <v>1</v>
      </c>
      <c r="G26" s="21">
        <v>21</v>
      </c>
      <c r="H26" s="21">
        <v>1277</v>
      </c>
      <c r="I26" s="33">
        <f t="shared" si="6"/>
        <v>1298</v>
      </c>
      <c r="J26" s="34">
        <v>1420</v>
      </c>
      <c r="K26" s="30">
        <f>(I26-J26)/J26*100</f>
        <v>-8.591549295774648</v>
      </c>
      <c r="L26" s="21">
        <v>38</v>
      </c>
      <c r="M26" s="21">
        <v>183</v>
      </c>
      <c r="N26" s="21">
        <v>1894</v>
      </c>
      <c r="O26" s="21">
        <v>46</v>
      </c>
      <c r="P26" s="21">
        <v>252</v>
      </c>
      <c r="Q26" s="21">
        <v>138</v>
      </c>
      <c r="R26" s="30">
        <f>(P26-Q26)/Q26*100</f>
        <v>82.6086956521739</v>
      </c>
      <c r="S26" s="47">
        <f>I26/I254*100</f>
        <v>13.428782662008373</v>
      </c>
    </row>
    <row r="27" spans="1:19" ht="13.5">
      <c r="A27" s="289"/>
      <c r="B27" s="273"/>
      <c r="C27" s="7" t="s">
        <v>54</v>
      </c>
      <c r="D27" s="21"/>
      <c r="E27" s="21"/>
      <c r="F27" s="21"/>
      <c r="G27" s="21"/>
      <c r="H27" s="21"/>
      <c r="I27" s="33">
        <f t="shared" si="6"/>
        <v>0</v>
      </c>
      <c r="J27" s="34"/>
      <c r="K27" s="30"/>
      <c r="L27" s="21"/>
      <c r="M27" s="21"/>
      <c r="N27" s="21"/>
      <c r="O27" s="21"/>
      <c r="P27" s="21"/>
      <c r="Q27" s="21"/>
      <c r="R27" s="30"/>
      <c r="S27" s="47"/>
    </row>
    <row r="28" spans="1:19" ht="13.5">
      <c r="A28" s="289"/>
      <c r="B28" s="13"/>
      <c r="C28" s="13" t="s">
        <v>55</v>
      </c>
      <c r="D28" s="21">
        <v>0</v>
      </c>
      <c r="E28" s="21">
        <v>519</v>
      </c>
      <c r="F28" s="21"/>
      <c r="G28" s="21"/>
      <c r="H28" s="21">
        <v>137</v>
      </c>
      <c r="I28" s="33">
        <f t="shared" si="6"/>
        <v>656</v>
      </c>
      <c r="J28" s="21">
        <v>142</v>
      </c>
      <c r="K28" s="30">
        <f>(I28-J28)/J28*100</f>
        <v>361.9718309859155</v>
      </c>
      <c r="L28" s="21">
        <v>7</v>
      </c>
      <c r="M28" s="21"/>
      <c r="N28" s="21"/>
      <c r="O28" s="21"/>
      <c r="P28" s="21"/>
      <c r="Q28" s="21"/>
      <c r="R28" s="30"/>
      <c r="S28" s="47">
        <f>I28/I256*100</f>
        <v>58.948276481794316</v>
      </c>
    </row>
    <row r="29" spans="1:19" ht="13.5">
      <c r="A29" s="289"/>
      <c r="B29" s="273" t="s">
        <v>56</v>
      </c>
      <c r="C29" s="7" t="s">
        <v>57</v>
      </c>
      <c r="D29" s="21">
        <v>0</v>
      </c>
      <c r="E29" s="21">
        <v>1</v>
      </c>
      <c r="F29" s="21"/>
      <c r="G29" s="21"/>
      <c r="H29" s="21"/>
      <c r="I29" s="33">
        <f t="shared" si="6"/>
        <v>1</v>
      </c>
      <c r="J29" s="21">
        <v>2</v>
      </c>
      <c r="K29" s="30">
        <f>(I29-J29)/J29*100</f>
        <v>-50</v>
      </c>
      <c r="L29" s="21">
        <v>3964</v>
      </c>
      <c r="M29" s="21">
        <v>71952</v>
      </c>
      <c r="N29" s="21">
        <v>1</v>
      </c>
      <c r="O29" s="21"/>
      <c r="P29" s="21"/>
      <c r="Q29" s="21"/>
      <c r="R29" s="30"/>
      <c r="S29" s="47">
        <f>I29/I257*100</f>
        <v>2.5480812094885343</v>
      </c>
    </row>
    <row r="30" spans="1:19" ht="13.5">
      <c r="A30" s="289"/>
      <c r="B30" s="273"/>
      <c r="C30" s="7" t="s">
        <v>58</v>
      </c>
      <c r="D30" s="21">
        <v>4</v>
      </c>
      <c r="E30" s="21">
        <v>26</v>
      </c>
      <c r="F30" s="21"/>
      <c r="G30" s="21"/>
      <c r="H30" s="21"/>
      <c r="I30" s="33">
        <f t="shared" si="6"/>
        <v>26</v>
      </c>
      <c r="J30" s="21">
        <v>38</v>
      </c>
      <c r="K30" s="30">
        <f>(I30-J30)/J30*100</f>
        <v>-31.57894736842105</v>
      </c>
      <c r="L30" s="21">
        <v>69</v>
      </c>
      <c r="M30" s="21">
        <v>22741</v>
      </c>
      <c r="N30" s="21">
        <v>12</v>
      </c>
      <c r="O30" s="21">
        <v>3</v>
      </c>
      <c r="P30" s="21">
        <v>4</v>
      </c>
      <c r="Q30" s="21">
        <v>5</v>
      </c>
      <c r="R30" s="30">
        <f>(P30-Q30)/Q30*100</f>
        <v>-20</v>
      </c>
      <c r="S30" s="47">
        <f>I30/I258*100</f>
        <v>0.9500279135009171</v>
      </c>
    </row>
    <row r="31" spans="1:19" ht="13.5">
      <c r="A31" s="244"/>
      <c r="B31" s="275"/>
      <c r="C31" s="14" t="s">
        <v>59</v>
      </c>
      <c r="D31" s="15">
        <v>53</v>
      </c>
      <c r="E31" s="15">
        <v>1149</v>
      </c>
      <c r="F31" s="15">
        <v>48</v>
      </c>
      <c r="G31" s="15">
        <v>603</v>
      </c>
      <c r="H31" s="15">
        <v>2473</v>
      </c>
      <c r="I31" s="33">
        <f t="shared" si="6"/>
        <v>3622</v>
      </c>
      <c r="J31" s="15">
        <v>2776</v>
      </c>
      <c r="K31" s="30">
        <f>(I31-J31)/J31*100</f>
        <v>30.47550432276657</v>
      </c>
      <c r="L31" s="15">
        <v>5172</v>
      </c>
      <c r="M31" s="15">
        <v>298489</v>
      </c>
      <c r="N31" s="15">
        <v>2206</v>
      </c>
      <c r="O31" s="15">
        <v>86</v>
      </c>
      <c r="P31" s="15">
        <v>436</v>
      </c>
      <c r="Q31" s="15">
        <v>335</v>
      </c>
      <c r="R31" s="30">
        <f>(P31-Q31)/Q31*100</f>
        <v>30.149253731343283</v>
      </c>
      <c r="S31" s="47">
        <f>I31/I259*100</f>
        <v>9.372275640613864</v>
      </c>
    </row>
    <row r="32" spans="1:19" ht="13.5">
      <c r="A32" s="289" t="s">
        <v>66</v>
      </c>
      <c r="B32" s="274" t="s">
        <v>60</v>
      </c>
      <c r="C32" s="14" t="s">
        <v>52</v>
      </c>
      <c r="D32" s="22"/>
      <c r="E32" s="21"/>
      <c r="F32" s="23"/>
      <c r="G32" s="21"/>
      <c r="H32" s="23"/>
      <c r="I32" s="33">
        <f t="shared" si="6"/>
        <v>0</v>
      </c>
      <c r="J32" s="36"/>
      <c r="K32" s="30"/>
      <c r="L32" s="23"/>
      <c r="M32" s="23"/>
      <c r="N32" s="21"/>
      <c r="O32" s="21"/>
      <c r="P32" s="21"/>
      <c r="Q32" s="21"/>
      <c r="R32" s="30"/>
      <c r="S32" s="47"/>
    </row>
    <row r="33" spans="1:19" ht="13.5">
      <c r="A33" s="289"/>
      <c r="B33" s="273"/>
      <c r="C33" s="14" t="s">
        <v>57</v>
      </c>
      <c r="D33" s="22"/>
      <c r="E33" s="21"/>
      <c r="F33" s="23"/>
      <c r="G33" s="21"/>
      <c r="H33" s="23"/>
      <c r="I33" s="33">
        <f t="shared" si="6"/>
        <v>0</v>
      </c>
      <c r="J33" s="36"/>
      <c r="K33" s="30"/>
      <c r="L33" s="23"/>
      <c r="M33" s="23"/>
      <c r="N33" s="21"/>
      <c r="O33" s="21"/>
      <c r="P33" s="21"/>
      <c r="Q33" s="21"/>
      <c r="R33" s="30"/>
      <c r="S33" s="47"/>
    </row>
    <row r="34" spans="1:19" ht="13.5">
      <c r="A34" s="289"/>
      <c r="B34" s="273" t="s">
        <v>56</v>
      </c>
      <c r="C34" s="14" t="s">
        <v>58</v>
      </c>
      <c r="D34" s="22"/>
      <c r="E34" s="21"/>
      <c r="F34" s="23"/>
      <c r="G34" s="21"/>
      <c r="H34" s="23"/>
      <c r="I34" s="33">
        <f t="shared" si="6"/>
        <v>0</v>
      </c>
      <c r="J34" s="36"/>
      <c r="K34" s="30"/>
      <c r="L34" s="23"/>
      <c r="M34" s="23"/>
      <c r="N34" s="21"/>
      <c r="O34" s="21"/>
      <c r="P34" s="21"/>
      <c r="Q34" s="21"/>
      <c r="R34" s="30"/>
      <c r="S34" s="47"/>
    </row>
    <row r="35" spans="1:19" ht="13.5">
      <c r="A35" s="289"/>
      <c r="B35" s="273"/>
      <c r="C35" s="14" t="s">
        <v>59</v>
      </c>
      <c r="D35" s="15"/>
      <c r="E35" s="15"/>
      <c r="F35" s="15"/>
      <c r="G35" s="15"/>
      <c r="H35" s="15"/>
      <c r="I35" s="33">
        <f t="shared" si="6"/>
        <v>0</v>
      </c>
      <c r="J35" s="15"/>
      <c r="K35" s="30"/>
      <c r="L35" s="15"/>
      <c r="M35" s="15"/>
      <c r="N35" s="15"/>
      <c r="O35" s="15"/>
      <c r="P35" s="15"/>
      <c r="Q35" s="15"/>
      <c r="R35" s="30"/>
      <c r="S35" s="47"/>
    </row>
    <row r="36" spans="1:19" ht="13.5">
      <c r="A36" s="289"/>
      <c r="B36" s="274" t="s">
        <v>62</v>
      </c>
      <c r="C36" s="14" t="s">
        <v>52</v>
      </c>
      <c r="D36" s="15"/>
      <c r="E36" s="24"/>
      <c r="F36" s="24"/>
      <c r="G36" s="24"/>
      <c r="H36" s="24"/>
      <c r="I36" s="33">
        <f t="shared" si="6"/>
        <v>0</v>
      </c>
      <c r="J36" s="37"/>
      <c r="K36" s="30"/>
      <c r="L36" s="24"/>
      <c r="M36" s="24"/>
      <c r="N36" s="24"/>
      <c r="O36" s="24"/>
      <c r="P36" s="24"/>
      <c r="Q36" s="24"/>
      <c r="R36" s="30"/>
      <c r="S36" s="47"/>
    </row>
    <row r="37" spans="1:19" ht="13.5">
      <c r="A37" s="289" t="s">
        <v>67</v>
      </c>
      <c r="B37" s="273"/>
      <c r="C37" s="14" t="s">
        <v>53</v>
      </c>
      <c r="D37" s="15"/>
      <c r="E37" s="24"/>
      <c r="F37" s="24"/>
      <c r="G37" s="24"/>
      <c r="H37" s="24"/>
      <c r="I37" s="33">
        <f t="shared" si="6"/>
        <v>0</v>
      </c>
      <c r="J37" s="37"/>
      <c r="K37" s="30"/>
      <c r="L37" s="24"/>
      <c r="M37" s="24"/>
      <c r="N37" s="24"/>
      <c r="O37" s="24"/>
      <c r="P37" s="24"/>
      <c r="Q37" s="24"/>
      <c r="R37" s="30"/>
      <c r="S37" s="47"/>
    </row>
    <row r="38" spans="1:19" ht="13.5">
      <c r="A38" s="289"/>
      <c r="B38" s="273"/>
      <c r="C38" s="7" t="s">
        <v>54</v>
      </c>
      <c r="D38" s="15"/>
      <c r="E38" s="24"/>
      <c r="F38" s="24"/>
      <c r="G38" s="24"/>
      <c r="H38" s="24"/>
      <c r="I38" s="33">
        <f t="shared" si="6"/>
        <v>0</v>
      </c>
      <c r="J38" s="37"/>
      <c r="K38" s="30"/>
      <c r="L38" s="24"/>
      <c r="M38" s="24"/>
      <c r="N38" s="24"/>
      <c r="O38" s="24"/>
      <c r="P38" s="24"/>
      <c r="Q38" s="48"/>
      <c r="R38" s="30"/>
      <c r="S38" s="47"/>
    </row>
    <row r="39" spans="1:19" ht="13.5">
      <c r="A39" s="289"/>
      <c r="B39" s="13"/>
      <c r="C39" s="7" t="s">
        <v>55</v>
      </c>
      <c r="D39" s="15"/>
      <c r="E39" s="24"/>
      <c r="F39" s="24"/>
      <c r="G39" s="24"/>
      <c r="H39" s="24"/>
      <c r="I39" s="33">
        <f t="shared" si="6"/>
        <v>0</v>
      </c>
      <c r="J39" s="38"/>
      <c r="K39" s="30"/>
      <c r="L39" s="24"/>
      <c r="M39" s="24"/>
      <c r="N39" s="24"/>
      <c r="O39" s="24"/>
      <c r="P39" s="24"/>
      <c r="Q39" s="24"/>
      <c r="R39" s="30"/>
      <c r="S39" s="47"/>
    </row>
    <row r="40" spans="1:19" ht="13.5">
      <c r="A40" s="289"/>
      <c r="B40" s="273" t="s">
        <v>63</v>
      </c>
      <c r="C40" s="14" t="s">
        <v>57</v>
      </c>
      <c r="D40" s="15"/>
      <c r="E40" s="24"/>
      <c r="F40" s="24"/>
      <c r="G40" s="24"/>
      <c r="H40" s="24"/>
      <c r="I40" s="33">
        <f t="shared" si="6"/>
        <v>0</v>
      </c>
      <c r="J40" s="38"/>
      <c r="K40" s="30"/>
      <c r="L40" s="24"/>
      <c r="M40" s="24"/>
      <c r="N40" s="24"/>
      <c r="O40" s="24"/>
      <c r="P40" s="24"/>
      <c r="Q40" s="24"/>
      <c r="R40" s="30"/>
      <c r="S40" s="47"/>
    </row>
    <row r="41" spans="1:19" ht="13.5">
      <c r="A41" s="289"/>
      <c r="B41" s="273"/>
      <c r="C41" s="14" t="s">
        <v>58</v>
      </c>
      <c r="D41" s="15"/>
      <c r="E41" s="24"/>
      <c r="F41" s="24"/>
      <c r="G41" s="24"/>
      <c r="H41" s="24"/>
      <c r="I41" s="33">
        <f t="shared" si="6"/>
        <v>0</v>
      </c>
      <c r="J41" s="38"/>
      <c r="K41" s="30"/>
      <c r="L41" s="24"/>
      <c r="M41" s="24"/>
      <c r="N41" s="24"/>
      <c r="O41" s="24"/>
      <c r="P41" s="24"/>
      <c r="Q41" s="24"/>
      <c r="R41" s="30"/>
      <c r="S41" s="47"/>
    </row>
    <row r="42" spans="1:19" ht="13.5">
      <c r="A42" s="298"/>
      <c r="B42" s="275"/>
      <c r="C42" s="14" t="s">
        <v>59</v>
      </c>
      <c r="D42" s="15"/>
      <c r="E42" s="15"/>
      <c r="F42" s="15"/>
      <c r="G42" s="15"/>
      <c r="H42" s="15"/>
      <c r="I42" s="15">
        <f>I36+I40+I41</f>
        <v>0</v>
      </c>
      <c r="J42" s="15">
        <v>0</v>
      </c>
      <c r="K42" s="30" t="e">
        <f>(I42-J42)/J42*100</f>
        <v>#DIV/0!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30"/>
      <c r="S42" s="47"/>
    </row>
    <row r="43" spans="1:19" ht="13.5">
      <c r="A43" s="247"/>
      <c r="B43" s="273" t="s">
        <v>64</v>
      </c>
      <c r="C43" s="287"/>
      <c r="D43" s="20">
        <f aca="true" t="shared" si="7" ref="D43:J43">D31+D35+D42</f>
        <v>53</v>
      </c>
      <c r="E43" s="20">
        <f t="shared" si="7"/>
        <v>1149</v>
      </c>
      <c r="F43" s="20">
        <f t="shared" si="7"/>
        <v>48</v>
      </c>
      <c r="G43" s="20">
        <f t="shared" si="7"/>
        <v>603</v>
      </c>
      <c r="H43" s="20">
        <f t="shared" si="7"/>
        <v>2473</v>
      </c>
      <c r="I43" s="20">
        <f t="shared" si="7"/>
        <v>3622</v>
      </c>
      <c r="J43" s="20">
        <f t="shared" si="7"/>
        <v>2776</v>
      </c>
      <c r="K43" s="32">
        <f>(I43-J43)/J43*100</f>
        <v>30.47550432276657</v>
      </c>
      <c r="L43" s="20">
        <f aca="true" t="shared" si="8" ref="L43:Q43">L31+L35+L42</f>
        <v>5172</v>
      </c>
      <c r="M43" s="20">
        <f t="shared" si="8"/>
        <v>298489</v>
      </c>
      <c r="N43" s="20">
        <f t="shared" si="8"/>
        <v>2206</v>
      </c>
      <c r="O43" s="20">
        <f t="shared" si="8"/>
        <v>86</v>
      </c>
      <c r="P43" s="20">
        <f t="shared" si="8"/>
        <v>436</v>
      </c>
      <c r="Q43" s="20">
        <f t="shared" si="8"/>
        <v>335</v>
      </c>
      <c r="R43" s="32">
        <f>(P43-Q43)/Q43*100</f>
        <v>30.149253731343283</v>
      </c>
      <c r="S43" s="46">
        <f>I43/I271*100</f>
        <v>9.120711540557155</v>
      </c>
    </row>
    <row r="44" spans="1:19" ht="13.5">
      <c r="A44" s="289" t="s">
        <v>66</v>
      </c>
      <c r="B44" s="258" t="s">
        <v>51</v>
      </c>
      <c r="C44" s="11" t="s">
        <v>52</v>
      </c>
      <c r="D44" s="82">
        <v>21.9</v>
      </c>
      <c r="E44" s="82">
        <v>850.3</v>
      </c>
      <c r="F44" s="82">
        <v>21.9</v>
      </c>
      <c r="G44" s="82">
        <v>850.3</v>
      </c>
      <c r="H44" s="82">
        <v>544.8687</v>
      </c>
      <c r="I44" s="38">
        <f>E44+H44</f>
        <v>1395.1687</v>
      </c>
      <c r="J44" s="221">
        <v>1649.332414</v>
      </c>
      <c r="K44" s="35">
        <f>(I44-J44)/J44*100</f>
        <v>-15.410096342167689</v>
      </c>
      <c r="L44" s="82">
        <v>350</v>
      </c>
      <c r="M44" s="82">
        <v>9804</v>
      </c>
      <c r="N44" s="115">
        <v>94</v>
      </c>
      <c r="O44" s="115">
        <v>59</v>
      </c>
      <c r="P44" s="115">
        <v>254</v>
      </c>
      <c r="Q44" s="115">
        <v>117</v>
      </c>
      <c r="R44" s="35">
        <f>(P44-Q44)/Q44*100</f>
        <v>117.0940170940171</v>
      </c>
      <c r="S44" s="47">
        <f>I44/I253*100</f>
        <v>3.8895259856414537</v>
      </c>
    </row>
    <row r="45" spans="1:19" ht="13.5">
      <c r="A45" s="289"/>
      <c r="B45" s="258"/>
      <c r="C45" s="7" t="s">
        <v>53</v>
      </c>
      <c r="D45" s="82">
        <v>0</v>
      </c>
      <c r="E45" s="82">
        <v>0</v>
      </c>
      <c r="F45" s="82">
        <v>0</v>
      </c>
      <c r="G45" s="82">
        <v>0</v>
      </c>
      <c r="H45" s="82">
        <v>304.4187</v>
      </c>
      <c r="I45" s="38">
        <f aca="true" t="shared" si="9" ref="I45:I60">E45+H45</f>
        <v>304.4187</v>
      </c>
      <c r="J45" s="39">
        <v>658.682414</v>
      </c>
      <c r="K45" s="30"/>
      <c r="L45" s="82">
        <v>0</v>
      </c>
      <c r="M45" s="82">
        <v>0</v>
      </c>
      <c r="N45" s="82"/>
      <c r="O45" s="82"/>
      <c r="P45" s="82"/>
      <c r="Q45" s="82"/>
      <c r="R45" s="35"/>
      <c r="S45" s="47">
        <f>I45/I254*100</f>
        <v>3.1494395689916246</v>
      </c>
    </row>
    <row r="46" spans="1:19" ht="13.5">
      <c r="A46" s="289"/>
      <c r="B46" s="258"/>
      <c r="C46" s="7" t="s">
        <v>54</v>
      </c>
      <c r="D46" s="82">
        <v>0</v>
      </c>
      <c r="E46" s="82">
        <v>0</v>
      </c>
      <c r="F46" s="82">
        <v>0</v>
      </c>
      <c r="G46" s="82">
        <v>0</v>
      </c>
      <c r="H46" s="82">
        <v>0</v>
      </c>
      <c r="I46" s="38">
        <f t="shared" si="9"/>
        <v>0</v>
      </c>
      <c r="J46" s="39">
        <v>0.4</v>
      </c>
      <c r="K46" s="30"/>
      <c r="L46" s="40">
        <v>0</v>
      </c>
      <c r="M46" s="40">
        <v>0</v>
      </c>
      <c r="N46" s="40"/>
      <c r="O46" s="40"/>
      <c r="P46" s="40"/>
      <c r="Q46" s="40"/>
      <c r="R46" s="35"/>
      <c r="S46" s="47" t="e">
        <f>I46/I255*100</f>
        <v>#DIV/0!</v>
      </c>
    </row>
    <row r="47" spans="1:19" ht="13.5">
      <c r="A47" s="289"/>
      <c r="B47" s="13"/>
      <c r="C47" s="13" t="s">
        <v>55</v>
      </c>
      <c r="D47" s="82">
        <v>0</v>
      </c>
      <c r="E47" s="82">
        <v>0</v>
      </c>
      <c r="F47" s="82">
        <v>0</v>
      </c>
      <c r="G47" s="82">
        <v>0</v>
      </c>
      <c r="H47" s="82">
        <v>240.45</v>
      </c>
      <c r="I47" s="38">
        <f t="shared" si="9"/>
        <v>240.45</v>
      </c>
      <c r="J47" s="39">
        <v>258.65</v>
      </c>
      <c r="K47" s="30"/>
      <c r="L47" s="40">
        <v>0</v>
      </c>
      <c r="M47" s="40">
        <v>0</v>
      </c>
      <c r="N47" s="40"/>
      <c r="O47" s="40"/>
      <c r="P47" s="40"/>
      <c r="Q47" s="40"/>
      <c r="R47" s="35"/>
      <c r="S47" s="47">
        <f>I47/I256*100</f>
        <v>21.606879695194273</v>
      </c>
    </row>
    <row r="48" spans="1:19" ht="13.5">
      <c r="A48" s="289"/>
      <c r="B48" s="273" t="s">
        <v>56</v>
      </c>
      <c r="C48" s="7" t="s">
        <v>57</v>
      </c>
      <c r="D48" s="82">
        <v>0</v>
      </c>
      <c r="E48" s="82">
        <v>0</v>
      </c>
      <c r="F48" s="82">
        <v>0</v>
      </c>
      <c r="G48" s="82">
        <v>0</v>
      </c>
      <c r="H48" s="82">
        <v>0</v>
      </c>
      <c r="I48" s="38">
        <f t="shared" si="9"/>
        <v>0</v>
      </c>
      <c r="J48" s="39">
        <v>0</v>
      </c>
      <c r="K48" s="30"/>
      <c r="L48" s="40">
        <v>0</v>
      </c>
      <c r="M48" s="40">
        <v>0</v>
      </c>
      <c r="N48" s="40"/>
      <c r="O48" s="40"/>
      <c r="P48" s="40"/>
      <c r="Q48" s="40"/>
      <c r="R48" s="35"/>
      <c r="S48" s="47"/>
    </row>
    <row r="49" spans="1:19" ht="13.5">
      <c r="A49" s="289"/>
      <c r="B49" s="273"/>
      <c r="C49" s="7" t="s">
        <v>58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38">
        <f t="shared" si="9"/>
        <v>0</v>
      </c>
      <c r="J49" s="38">
        <v>0</v>
      </c>
      <c r="K49" s="30"/>
      <c r="L49" s="24">
        <v>0</v>
      </c>
      <c r="M49" s="24">
        <v>0</v>
      </c>
      <c r="N49" s="24"/>
      <c r="O49" s="24"/>
      <c r="P49" s="24"/>
      <c r="Q49" s="24"/>
      <c r="R49" s="35"/>
      <c r="S49" s="47"/>
    </row>
    <row r="50" spans="1:19" ht="13.5">
      <c r="A50" s="289"/>
      <c r="B50" s="273"/>
      <c r="C50" s="14" t="s">
        <v>59</v>
      </c>
      <c r="D50" s="15">
        <v>21.9</v>
      </c>
      <c r="E50" s="15">
        <v>850.3</v>
      </c>
      <c r="F50" s="15">
        <v>21.9</v>
      </c>
      <c r="G50" s="15">
        <v>850.3</v>
      </c>
      <c r="H50" s="15">
        <v>544.8687</v>
      </c>
      <c r="I50" s="38">
        <f t="shared" si="9"/>
        <v>1395.1687</v>
      </c>
      <c r="J50" s="15">
        <v>1649.332414</v>
      </c>
      <c r="K50" s="30">
        <f>(I50-J50)/J50*100</f>
        <v>-15.410096342167689</v>
      </c>
      <c r="L50" s="15">
        <v>350</v>
      </c>
      <c r="M50" s="15">
        <v>9804</v>
      </c>
      <c r="N50" s="15">
        <v>94</v>
      </c>
      <c r="O50" s="15">
        <v>59</v>
      </c>
      <c r="P50" s="15">
        <v>254</v>
      </c>
      <c r="Q50" s="15">
        <v>117</v>
      </c>
      <c r="R50" s="35">
        <f>(P50-Q50)/Q50*100</f>
        <v>117.0940170940171</v>
      </c>
      <c r="S50" s="47">
        <f>I50/I259*100</f>
        <v>3.6101340755264806</v>
      </c>
    </row>
    <row r="51" spans="1:19" ht="13.5">
      <c r="A51" s="279"/>
      <c r="B51" s="270" t="s">
        <v>60</v>
      </c>
      <c r="C51" s="14" t="s">
        <v>52</v>
      </c>
      <c r="D51" s="21"/>
      <c r="E51" s="21"/>
      <c r="F51" s="24"/>
      <c r="G51" s="24"/>
      <c r="H51" s="24"/>
      <c r="I51" s="38">
        <f t="shared" si="9"/>
        <v>0</v>
      </c>
      <c r="J51" s="38"/>
      <c r="K51" s="30"/>
      <c r="L51" s="21"/>
      <c r="M51" s="21"/>
      <c r="N51" s="24"/>
      <c r="O51" s="24"/>
      <c r="P51" s="24"/>
      <c r="Q51" s="24"/>
      <c r="R51" s="35"/>
      <c r="S51" s="47"/>
    </row>
    <row r="52" spans="1:19" ht="13.5">
      <c r="A52" s="279"/>
      <c r="B52" s="282"/>
      <c r="C52" s="12" t="s">
        <v>57</v>
      </c>
      <c r="D52" s="15"/>
      <c r="E52" s="24"/>
      <c r="F52" s="24"/>
      <c r="G52" s="24"/>
      <c r="H52" s="24"/>
      <c r="I52" s="38">
        <f t="shared" si="9"/>
        <v>0</v>
      </c>
      <c r="J52" s="38"/>
      <c r="K52" s="30"/>
      <c r="L52" s="24"/>
      <c r="M52" s="24"/>
      <c r="N52" s="24"/>
      <c r="O52" s="24"/>
      <c r="P52" s="24"/>
      <c r="Q52" s="24"/>
      <c r="R52" s="35"/>
      <c r="S52" s="47"/>
    </row>
    <row r="53" spans="1:19" ht="13.5">
      <c r="A53" s="25"/>
      <c r="B53" s="282" t="s">
        <v>56</v>
      </c>
      <c r="C53" s="14" t="s">
        <v>58</v>
      </c>
      <c r="D53" s="15"/>
      <c r="E53" s="24"/>
      <c r="F53" s="24"/>
      <c r="G53" s="24"/>
      <c r="H53" s="24"/>
      <c r="I53" s="38">
        <f t="shared" si="9"/>
        <v>0</v>
      </c>
      <c r="J53" s="38"/>
      <c r="K53" s="30"/>
      <c r="L53" s="24"/>
      <c r="M53" s="24"/>
      <c r="N53" s="24"/>
      <c r="O53" s="24"/>
      <c r="P53" s="24"/>
      <c r="Q53" s="24"/>
      <c r="R53" s="35"/>
      <c r="S53" s="47"/>
    </row>
    <row r="54" spans="1:19" ht="13.5">
      <c r="A54" s="279" t="s">
        <v>68</v>
      </c>
      <c r="B54" s="271"/>
      <c r="C54" s="14" t="s">
        <v>59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38">
        <f t="shared" si="9"/>
        <v>0</v>
      </c>
      <c r="J54" s="15">
        <v>0</v>
      </c>
      <c r="K54" s="30"/>
      <c r="L54" s="15"/>
      <c r="M54" s="15"/>
      <c r="N54" s="15"/>
      <c r="O54" s="15"/>
      <c r="P54" s="15"/>
      <c r="Q54" s="15"/>
      <c r="R54" s="35"/>
      <c r="S54" s="47"/>
    </row>
    <row r="55" spans="1:19" ht="13.5">
      <c r="A55" s="289"/>
      <c r="B55" s="273" t="s">
        <v>62</v>
      </c>
      <c r="C55" s="14" t="s">
        <v>52</v>
      </c>
      <c r="D55" s="115">
        <v>0</v>
      </c>
      <c r="E55" s="82">
        <v>201.18</v>
      </c>
      <c r="F55" s="115">
        <v>0</v>
      </c>
      <c r="G55" s="82">
        <v>0</v>
      </c>
      <c r="H55" s="82">
        <v>254.06</v>
      </c>
      <c r="I55" s="38">
        <f t="shared" si="9"/>
        <v>455.24</v>
      </c>
      <c r="J55" s="221">
        <v>241.6</v>
      </c>
      <c r="K55" s="30">
        <f>(I55-J55)/J55*100</f>
        <v>88.42715231788081</v>
      </c>
      <c r="L55" s="40"/>
      <c r="M55" s="40"/>
      <c r="N55" s="40"/>
      <c r="O55" s="40"/>
      <c r="P55" s="40"/>
      <c r="Q55" s="40"/>
      <c r="R55" s="35"/>
      <c r="S55" s="47">
        <f>I55/I264*100</f>
        <v>51.79939467143642</v>
      </c>
    </row>
    <row r="56" spans="1:19" ht="13.5">
      <c r="A56" s="289"/>
      <c r="B56" s="273"/>
      <c r="C56" s="14" t="s">
        <v>53</v>
      </c>
      <c r="D56" s="115">
        <v>0</v>
      </c>
      <c r="E56" s="82">
        <v>201.18</v>
      </c>
      <c r="F56" s="115">
        <v>0</v>
      </c>
      <c r="G56" s="82">
        <v>0</v>
      </c>
      <c r="H56" s="82">
        <v>243.06</v>
      </c>
      <c r="I56" s="38">
        <f t="shared" si="9"/>
        <v>444.24</v>
      </c>
      <c r="J56" s="39">
        <v>232</v>
      </c>
      <c r="K56" s="30"/>
      <c r="L56" s="40"/>
      <c r="M56" s="40"/>
      <c r="N56" s="40"/>
      <c r="O56" s="40"/>
      <c r="P56" s="40"/>
      <c r="Q56" s="40"/>
      <c r="R56" s="35"/>
      <c r="S56" s="47">
        <f>I56/I265*100</f>
        <v>61.62074579312322</v>
      </c>
    </row>
    <row r="57" spans="1:19" ht="13.5">
      <c r="A57" s="289"/>
      <c r="B57" s="273"/>
      <c r="C57" s="7" t="s">
        <v>54</v>
      </c>
      <c r="D57" s="115">
        <v>0</v>
      </c>
      <c r="E57" s="82">
        <v>0</v>
      </c>
      <c r="F57" s="115">
        <v>0</v>
      </c>
      <c r="G57" s="82">
        <v>0</v>
      </c>
      <c r="H57" s="82">
        <v>0</v>
      </c>
      <c r="I57" s="38">
        <f t="shared" si="9"/>
        <v>0</v>
      </c>
      <c r="J57" s="39">
        <v>0</v>
      </c>
      <c r="K57" s="30"/>
      <c r="L57" s="40"/>
      <c r="M57" s="40"/>
      <c r="N57" s="40"/>
      <c r="O57" s="40"/>
      <c r="P57" s="40"/>
      <c r="Q57" s="40"/>
      <c r="R57" s="35"/>
      <c r="S57" s="47"/>
    </row>
    <row r="58" spans="1:19" ht="13.5">
      <c r="A58" s="289"/>
      <c r="B58" s="13"/>
      <c r="C58" s="7" t="s">
        <v>55</v>
      </c>
      <c r="D58" s="115">
        <v>0</v>
      </c>
      <c r="E58" s="82">
        <v>0</v>
      </c>
      <c r="F58" s="115">
        <v>0</v>
      </c>
      <c r="G58" s="82">
        <v>0</v>
      </c>
      <c r="H58" s="82">
        <v>11</v>
      </c>
      <c r="I58" s="38">
        <f t="shared" si="9"/>
        <v>11</v>
      </c>
      <c r="J58" s="39">
        <v>10</v>
      </c>
      <c r="K58" s="30"/>
      <c r="L58" s="40"/>
      <c r="M58" s="40"/>
      <c r="N58" s="40"/>
      <c r="O58" s="40"/>
      <c r="P58" s="40"/>
      <c r="Q58" s="40"/>
      <c r="R58" s="35"/>
      <c r="S58" s="47">
        <f>I58/I267*100</f>
        <v>96.91629955947137</v>
      </c>
    </row>
    <row r="59" spans="1:19" ht="13.5">
      <c r="A59" s="289"/>
      <c r="B59" s="282" t="s">
        <v>63</v>
      </c>
      <c r="C59" s="14" t="s">
        <v>57</v>
      </c>
      <c r="D59" s="115">
        <v>0</v>
      </c>
      <c r="E59" s="82">
        <v>0</v>
      </c>
      <c r="F59" s="82">
        <v>0</v>
      </c>
      <c r="G59" s="82">
        <v>0</v>
      </c>
      <c r="H59" s="82">
        <v>0</v>
      </c>
      <c r="I59" s="38">
        <f t="shared" si="9"/>
        <v>0</v>
      </c>
      <c r="J59" s="39">
        <v>0</v>
      </c>
      <c r="K59" s="30"/>
      <c r="L59" s="40"/>
      <c r="M59" s="40"/>
      <c r="N59" s="40"/>
      <c r="O59" s="40"/>
      <c r="P59" s="40"/>
      <c r="Q59" s="40"/>
      <c r="R59" s="35"/>
      <c r="S59" s="47"/>
    </row>
    <row r="60" spans="1:19" ht="13.5">
      <c r="A60" s="289"/>
      <c r="B60" s="282"/>
      <c r="C60" s="14" t="s">
        <v>58</v>
      </c>
      <c r="D60" s="115">
        <v>0</v>
      </c>
      <c r="E60" s="82">
        <v>0</v>
      </c>
      <c r="F60" s="82">
        <v>0</v>
      </c>
      <c r="G60" s="82">
        <v>0</v>
      </c>
      <c r="H60" s="82">
        <v>0</v>
      </c>
      <c r="I60" s="38">
        <f t="shared" si="9"/>
        <v>0</v>
      </c>
      <c r="J60" s="39">
        <v>0</v>
      </c>
      <c r="K60" s="30"/>
      <c r="L60" s="40"/>
      <c r="M60" s="40"/>
      <c r="N60" s="40"/>
      <c r="O60" s="40"/>
      <c r="P60" s="40"/>
      <c r="Q60" s="40"/>
      <c r="R60" s="35"/>
      <c r="S60" s="47"/>
    </row>
    <row r="61" spans="1:19" ht="13.5">
      <c r="A61" s="289"/>
      <c r="B61" s="271"/>
      <c r="C61" s="14" t="s">
        <v>59</v>
      </c>
      <c r="D61" s="15">
        <v>0</v>
      </c>
      <c r="E61" s="15">
        <v>201.18</v>
      </c>
      <c r="F61" s="15">
        <v>0</v>
      </c>
      <c r="G61" s="15">
        <v>0</v>
      </c>
      <c r="H61" s="15">
        <v>254.06</v>
      </c>
      <c r="I61" s="15">
        <f>I55+I59+I60</f>
        <v>455.24</v>
      </c>
      <c r="J61" s="38">
        <v>241.6</v>
      </c>
      <c r="K61" s="30"/>
      <c r="L61" s="15"/>
      <c r="M61" s="15"/>
      <c r="N61" s="15"/>
      <c r="O61" s="15"/>
      <c r="P61" s="15"/>
      <c r="Q61" s="15"/>
      <c r="R61" s="30"/>
      <c r="S61" s="47">
        <f>I61/I270*100</f>
        <v>51.13895675959801</v>
      </c>
    </row>
    <row r="62" spans="1:19" ht="13.5">
      <c r="A62" s="305"/>
      <c r="B62" s="288" t="s">
        <v>64</v>
      </c>
      <c r="C62" s="288"/>
      <c r="D62" s="20">
        <f aca="true" t="shared" si="10" ref="D62:J62">D50+D54+D61</f>
        <v>21.9</v>
      </c>
      <c r="E62" s="20">
        <f t="shared" si="10"/>
        <v>1051.48</v>
      </c>
      <c r="F62" s="20">
        <f t="shared" si="10"/>
        <v>21.9</v>
      </c>
      <c r="G62" s="20">
        <f t="shared" si="10"/>
        <v>850.3</v>
      </c>
      <c r="H62" s="20">
        <f t="shared" si="10"/>
        <v>798.9286999999999</v>
      </c>
      <c r="I62" s="20">
        <f t="shared" si="10"/>
        <v>1850.4087</v>
      </c>
      <c r="J62" s="20">
        <f t="shared" si="10"/>
        <v>1890.9324139999999</v>
      </c>
      <c r="K62" s="32">
        <f>(I62-J62)/J62*100</f>
        <v>-2.1430545957101526</v>
      </c>
      <c r="L62" s="20">
        <f aca="true" t="shared" si="11" ref="L62:Q62">L50+L54+L61</f>
        <v>350</v>
      </c>
      <c r="M62" s="20">
        <f t="shared" si="11"/>
        <v>9804</v>
      </c>
      <c r="N62" s="20">
        <f t="shared" si="11"/>
        <v>94</v>
      </c>
      <c r="O62" s="20">
        <f t="shared" si="11"/>
        <v>59</v>
      </c>
      <c r="P62" s="20">
        <f t="shared" si="11"/>
        <v>254</v>
      </c>
      <c r="Q62" s="20">
        <f t="shared" si="11"/>
        <v>117</v>
      </c>
      <c r="R62" s="32">
        <f>(P62-Q62)/Q62*100</f>
        <v>117.0940170940171</v>
      </c>
      <c r="S62" s="46">
        <f>I62/I271*100</f>
        <v>4.659592486150569</v>
      </c>
    </row>
    <row r="63" spans="1:19" ht="13.5">
      <c r="A63" s="289" t="s">
        <v>69</v>
      </c>
      <c r="B63" s="273" t="s">
        <v>51</v>
      </c>
      <c r="C63" s="11" t="s">
        <v>52</v>
      </c>
      <c r="D63" s="27">
        <v>5</v>
      </c>
      <c r="E63" s="27">
        <v>60</v>
      </c>
      <c r="F63" s="27">
        <v>5</v>
      </c>
      <c r="G63" s="27">
        <v>60</v>
      </c>
      <c r="H63" s="27">
        <v>761</v>
      </c>
      <c r="I63" s="33">
        <f aca="true" t="shared" si="12" ref="I63:I79">E63+H63</f>
        <v>821</v>
      </c>
      <c r="J63" s="21">
        <v>218</v>
      </c>
      <c r="K63" s="35">
        <f>(I63-J63)/J63*100</f>
        <v>276.60550458715596</v>
      </c>
      <c r="L63" s="27">
        <v>181</v>
      </c>
      <c r="M63" s="27">
        <v>60</v>
      </c>
      <c r="N63" s="27"/>
      <c r="O63" s="82"/>
      <c r="P63" s="82"/>
      <c r="Q63" s="82"/>
      <c r="R63" s="35"/>
      <c r="S63" s="47">
        <f>I63/I253*100</f>
        <v>2.288827748365939</v>
      </c>
    </row>
    <row r="64" spans="1:19" ht="13.5">
      <c r="A64" s="289"/>
      <c r="B64" s="273"/>
      <c r="C64" s="7" t="s">
        <v>53</v>
      </c>
      <c r="D64" s="27">
        <v>5</v>
      </c>
      <c r="E64" s="27">
        <v>60</v>
      </c>
      <c r="F64" s="27">
        <v>5</v>
      </c>
      <c r="G64" s="27">
        <v>60</v>
      </c>
      <c r="H64" s="27">
        <v>761</v>
      </c>
      <c r="I64" s="15">
        <f t="shared" si="12"/>
        <v>821</v>
      </c>
      <c r="J64" s="21">
        <v>218</v>
      </c>
      <c r="K64" s="30">
        <f>(I64-J64)/J64*100</f>
        <v>276.60550458715596</v>
      </c>
      <c r="L64" s="27">
        <v>181</v>
      </c>
      <c r="M64" s="27">
        <v>60</v>
      </c>
      <c r="N64" s="27"/>
      <c r="O64" s="82"/>
      <c r="P64" s="82"/>
      <c r="Q64" s="82"/>
      <c r="R64" s="30"/>
      <c r="S64" s="47">
        <f>I64/I254*100</f>
        <v>8.493860219960613</v>
      </c>
    </row>
    <row r="65" spans="1:19" ht="13.5">
      <c r="A65" s="289"/>
      <c r="B65" s="273"/>
      <c r="C65" s="7" t="s">
        <v>54</v>
      </c>
      <c r="D65" s="27"/>
      <c r="E65" s="27"/>
      <c r="F65" s="27"/>
      <c r="G65" s="27"/>
      <c r="H65" s="27"/>
      <c r="I65" s="15">
        <f t="shared" si="12"/>
        <v>0</v>
      </c>
      <c r="J65" s="34"/>
      <c r="K65" s="30"/>
      <c r="L65" s="27"/>
      <c r="M65" s="27"/>
      <c r="N65" s="27"/>
      <c r="O65" s="82"/>
      <c r="P65" s="82"/>
      <c r="Q65" s="82"/>
      <c r="R65" s="30"/>
      <c r="S65" s="47"/>
    </row>
    <row r="66" spans="1:19" ht="13.5">
      <c r="A66" s="289"/>
      <c r="B66" s="13"/>
      <c r="C66" s="13" t="s">
        <v>55</v>
      </c>
      <c r="D66" s="27"/>
      <c r="E66" s="27"/>
      <c r="F66" s="27"/>
      <c r="G66" s="27"/>
      <c r="H66" s="27"/>
      <c r="I66" s="15">
        <f t="shared" si="12"/>
        <v>0</v>
      </c>
      <c r="J66" s="50"/>
      <c r="K66" s="30"/>
      <c r="L66" s="57"/>
      <c r="M66" s="57"/>
      <c r="N66" s="50"/>
      <c r="O66" s="82"/>
      <c r="P66" s="82"/>
      <c r="Q66" s="82"/>
      <c r="R66" s="30"/>
      <c r="S66" s="47"/>
    </row>
    <row r="67" spans="1:19" ht="13.5">
      <c r="A67" s="289"/>
      <c r="B67" s="273" t="s">
        <v>56</v>
      </c>
      <c r="C67" s="7" t="s">
        <v>57</v>
      </c>
      <c r="D67" s="40"/>
      <c r="E67" s="40"/>
      <c r="F67" s="40"/>
      <c r="G67" s="40"/>
      <c r="H67" s="40"/>
      <c r="I67" s="15">
        <f t="shared" si="12"/>
        <v>0</v>
      </c>
      <c r="J67" s="50"/>
      <c r="K67" s="30"/>
      <c r="L67" s="57"/>
      <c r="M67" s="57"/>
      <c r="N67" s="50"/>
      <c r="O67" s="82"/>
      <c r="P67" s="82"/>
      <c r="Q67" s="82"/>
      <c r="R67" s="30"/>
      <c r="S67" s="47"/>
    </row>
    <row r="68" spans="1:19" ht="13.5">
      <c r="A68" s="289"/>
      <c r="B68" s="273"/>
      <c r="C68" s="7" t="s">
        <v>58</v>
      </c>
      <c r="D68" s="82">
        <v>2</v>
      </c>
      <c r="E68" s="82">
        <v>13</v>
      </c>
      <c r="F68" s="50">
        <v>2</v>
      </c>
      <c r="G68" s="50">
        <v>13</v>
      </c>
      <c r="H68" s="82">
        <v>6</v>
      </c>
      <c r="I68" s="15">
        <f t="shared" si="12"/>
        <v>19</v>
      </c>
      <c r="J68" s="50"/>
      <c r="K68" s="30"/>
      <c r="L68" s="57">
        <v>71</v>
      </c>
      <c r="M68" s="57">
        <v>13</v>
      </c>
      <c r="N68" s="50"/>
      <c r="O68" s="82"/>
      <c r="P68" s="82"/>
      <c r="Q68" s="82"/>
      <c r="R68" s="30"/>
      <c r="S68" s="47"/>
    </row>
    <row r="69" spans="1:19" ht="13.5">
      <c r="A69" s="289"/>
      <c r="B69" s="275"/>
      <c r="C69" s="14" t="s">
        <v>59</v>
      </c>
      <c r="D69" s="15">
        <v>7</v>
      </c>
      <c r="E69" s="15">
        <v>73</v>
      </c>
      <c r="F69" s="15">
        <v>7</v>
      </c>
      <c r="G69" s="15">
        <v>73</v>
      </c>
      <c r="H69" s="15">
        <v>767</v>
      </c>
      <c r="I69" s="15">
        <f t="shared" si="12"/>
        <v>840</v>
      </c>
      <c r="J69" s="15">
        <v>653</v>
      </c>
      <c r="K69" s="30">
        <f>(I69-J69)/J69*100</f>
        <v>28.637059724349157</v>
      </c>
      <c r="L69" s="15">
        <v>252</v>
      </c>
      <c r="M69" s="15">
        <v>73</v>
      </c>
      <c r="N69" s="15"/>
      <c r="O69" s="15"/>
      <c r="P69" s="15"/>
      <c r="Q69" s="15"/>
      <c r="R69" s="30"/>
      <c r="S69" s="47">
        <f>I69/I259*100</f>
        <v>2.173581319192613</v>
      </c>
    </row>
    <row r="70" spans="1:19" ht="13.5">
      <c r="A70" s="289"/>
      <c r="B70" s="274" t="s">
        <v>60</v>
      </c>
      <c r="C70" s="14" t="s">
        <v>52</v>
      </c>
      <c r="D70" s="15"/>
      <c r="E70" s="24"/>
      <c r="F70" s="24"/>
      <c r="G70" s="24"/>
      <c r="H70" s="24"/>
      <c r="I70" s="15">
        <f t="shared" si="12"/>
        <v>0</v>
      </c>
      <c r="J70" s="24"/>
      <c r="K70" s="30"/>
      <c r="L70" s="58"/>
      <c r="M70" s="59"/>
      <c r="N70" s="58"/>
      <c r="O70" s="53"/>
      <c r="P70" s="53"/>
      <c r="Q70" s="53"/>
      <c r="R70" s="30"/>
      <c r="S70" s="47"/>
    </row>
    <row r="71" spans="1:19" ht="13.5">
      <c r="A71" s="289"/>
      <c r="B71" s="273"/>
      <c r="C71" s="14" t="s">
        <v>57</v>
      </c>
      <c r="D71" s="15"/>
      <c r="E71" s="24"/>
      <c r="F71" s="24"/>
      <c r="G71" s="24"/>
      <c r="H71" s="24"/>
      <c r="I71" s="15">
        <f t="shared" si="12"/>
        <v>0</v>
      </c>
      <c r="J71" s="24"/>
      <c r="K71" s="30"/>
      <c r="L71" s="58"/>
      <c r="M71" s="59"/>
      <c r="N71" s="58"/>
      <c r="O71" s="60"/>
      <c r="P71" s="53"/>
      <c r="Q71" s="53"/>
      <c r="R71" s="30"/>
      <c r="S71" s="47"/>
    </row>
    <row r="72" spans="1:19" ht="13.5">
      <c r="A72" s="289"/>
      <c r="B72" s="273" t="s">
        <v>56</v>
      </c>
      <c r="C72" s="14" t="s">
        <v>58</v>
      </c>
      <c r="D72" s="15"/>
      <c r="E72" s="24"/>
      <c r="F72" s="24"/>
      <c r="G72" s="24"/>
      <c r="H72" s="24"/>
      <c r="I72" s="15">
        <f t="shared" si="12"/>
        <v>0</v>
      </c>
      <c r="J72" s="24"/>
      <c r="K72" s="30"/>
      <c r="L72" s="58"/>
      <c r="M72" s="59"/>
      <c r="N72" s="58"/>
      <c r="O72" s="53"/>
      <c r="P72" s="53"/>
      <c r="Q72" s="53"/>
      <c r="R72" s="30"/>
      <c r="S72" s="47"/>
    </row>
    <row r="73" spans="1:19" ht="13.5">
      <c r="A73" s="289" t="s">
        <v>70</v>
      </c>
      <c r="B73" s="273"/>
      <c r="C73" s="14" t="s">
        <v>59</v>
      </c>
      <c r="D73" s="15"/>
      <c r="E73" s="15"/>
      <c r="F73" s="15"/>
      <c r="G73" s="15"/>
      <c r="H73" s="15"/>
      <c r="I73" s="15">
        <f t="shared" si="12"/>
        <v>0</v>
      </c>
      <c r="J73" s="15"/>
      <c r="K73" s="30"/>
      <c r="L73" s="15"/>
      <c r="M73" s="15"/>
      <c r="N73" s="15"/>
      <c r="O73" s="15"/>
      <c r="P73" s="15"/>
      <c r="Q73" s="15"/>
      <c r="R73" s="30"/>
      <c r="S73" s="47"/>
    </row>
    <row r="74" spans="1:19" ht="13.5">
      <c r="A74" s="289"/>
      <c r="B74" s="274" t="s">
        <v>62</v>
      </c>
      <c r="C74" s="14" t="s">
        <v>52</v>
      </c>
      <c r="D74" s="82"/>
      <c r="E74" s="82"/>
      <c r="F74" s="82"/>
      <c r="G74" s="82"/>
      <c r="H74" s="82"/>
      <c r="I74" s="15">
        <f t="shared" si="12"/>
        <v>0</v>
      </c>
      <c r="J74" s="50"/>
      <c r="K74" s="30"/>
      <c r="L74" s="57"/>
      <c r="M74" s="57"/>
      <c r="N74" s="50"/>
      <c r="O74" s="82"/>
      <c r="P74" s="82"/>
      <c r="Q74" s="82"/>
      <c r="R74" s="30"/>
      <c r="S74" s="47"/>
    </row>
    <row r="75" spans="1:19" ht="13.5">
      <c r="A75" s="289"/>
      <c r="B75" s="273"/>
      <c r="C75" s="14" t="s">
        <v>53</v>
      </c>
      <c r="D75" s="82"/>
      <c r="E75" s="82"/>
      <c r="F75" s="82"/>
      <c r="G75" s="82"/>
      <c r="H75" s="82"/>
      <c r="I75" s="15">
        <f t="shared" si="12"/>
        <v>0</v>
      </c>
      <c r="J75" s="50"/>
      <c r="K75" s="30"/>
      <c r="L75" s="57"/>
      <c r="M75" s="57"/>
      <c r="N75" s="50"/>
      <c r="O75" s="82"/>
      <c r="P75" s="82"/>
      <c r="Q75" s="82"/>
      <c r="R75" s="30"/>
      <c r="S75" s="47"/>
    </row>
    <row r="76" spans="1:19" ht="13.5">
      <c r="A76" s="289"/>
      <c r="B76" s="273"/>
      <c r="C76" s="7" t="s">
        <v>54</v>
      </c>
      <c r="D76" s="82"/>
      <c r="E76" s="82"/>
      <c r="F76" s="50"/>
      <c r="G76" s="50"/>
      <c r="H76" s="82"/>
      <c r="I76" s="15">
        <f t="shared" si="12"/>
        <v>0</v>
      </c>
      <c r="J76" s="50"/>
      <c r="K76" s="30"/>
      <c r="L76" s="57"/>
      <c r="M76" s="57"/>
      <c r="N76" s="50"/>
      <c r="O76" s="82"/>
      <c r="P76" s="82"/>
      <c r="Q76" s="82"/>
      <c r="R76" s="30"/>
      <c r="S76" s="47"/>
    </row>
    <row r="77" spans="1:19" ht="13.5">
      <c r="A77" s="289"/>
      <c r="B77" s="13"/>
      <c r="C77" s="7" t="s">
        <v>55</v>
      </c>
      <c r="D77" s="82"/>
      <c r="E77" s="82"/>
      <c r="F77" s="50"/>
      <c r="G77" s="50"/>
      <c r="H77" s="82"/>
      <c r="I77" s="15">
        <f t="shared" si="12"/>
        <v>0</v>
      </c>
      <c r="J77" s="50"/>
      <c r="K77" s="30"/>
      <c r="L77" s="50"/>
      <c r="M77" s="50"/>
      <c r="N77" s="50"/>
      <c r="O77" s="82"/>
      <c r="P77" s="82"/>
      <c r="Q77" s="82"/>
      <c r="R77" s="30"/>
      <c r="S77" s="47"/>
    </row>
    <row r="78" spans="1:19" ht="13.5">
      <c r="A78" s="289"/>
      <c r="B78" s="282" t="s">
        <v>63</v>
      </c>
      <c r="C78" s="14" t="s">
        <v>57</v>
      </c>
      <c r="D78" s="82"/>
      <c r="E78" s="82"/>
      <c r="F78" s="50"/>
      <c r="G78" s="50"/>
      <c r="H78" s="82"/>
      <c r="I78" s="15">
        <f t="shared" si="12"/>
        <v>0</v>
      </c>
      <c r="J78" s="50"/>
      <c r="K78" s="30"/>
      <c r="L78" s="50"/>
      <c r="M78" s="50"/>
      <c r="N78" s="50"/>
      <c r="O78" s="82"/>
      <c r="P78" s="82"/>
      <c r="Q78" s="82"/>
      <c r="R78" s="30"/>
      <c r="S78" s="47"/>
    </row>
    <row r="79" spans="1:19" ht="13.5">
      <c r="A79" s="289"/>
      <c r="B79" s="282"/>
      <c r="C79" s="14" t="s">
        <v>58</v>
      </c>
      <c r="D79" s="82"/>
      <c r="E79" s="82"/>
      <c r="F79" s="50"/>
      <c r="G79" s="50"/>
      <c r="H79" s="82"/>
      <c r="I79" s="15">
        <f t="shared" si="12"/>
        <v>0</v>
      </c>
      <c r="J79" s="50"/>
      <c r="K79" s="30"/>
      <c r="L79" s="50"/>
      <c r="M79" s="50"/>
      <c r="N79" s="50"/>
      <c r="O79" s="82"/>
      <c r="P79" s="82"/>
      <c r="Q79" s="82"/>
      <c r="R79" s="30"/>
      <c r="S79" s="47"/>
    </row>
    <row r="80" spans="1:19" ht="13.5">
      <c r="A80" s="298"/>
      <c r="B80" s="271"/>
      <c r="C80" s="14" t="s">
        <v>59</v>
      </c>
      <c r="D80" s="15"/>
      <c r="E80" s="15"/>
      <c r="F80" s="15"/>
      <c r="G80" s="15"/>
      <c r="H80" s="15"/>
      <c r="I80" s="15">
        <f>I74+I78+I79</f>
        <v>0</v>
      </c>
      <c r="J80" s="15"/>
      <c r="K80" s="30"/>
      <c r="L80" s="15"/>
      <c r="M80" s="15"/>
      <c r="N80" s="15"/>
      <c r="O80" s="15"/>
      <c r="P80" s="15"/>
      <c r="Q80" s="15"/>
      <c r="R80" s="30"/>
      <c r="S80" s="47"/>
    </row>
    <row r="81" spans="1:19" ht="13.5">
      <c r="A81" s="247"/>
      <c r="B81" s="288" t="s">
        <v>64</v>
      </c>
      <c r="C81" s="288"/>
      <c r="D81" s="20">
        <f aca="true" t="shared" si="13" ref="D81:J81">D69+D73+D80</f>
        <v>7</v>
      </c>
      <c r="E81" s="20">
        <f t="shared" si="13"/>
        <v>73</v>
      </c>
      <c r="F81" s="20">
        <f t="shared" si="13"/>
        <v>7</v>
      </c>
      <c r="G81" s="20">
        <f t="shared" si="13"/>
        <v>73</v>
      </c>
      <c r="H81" s="20">
        <f t="shared" si="13"/>
        <v>767</v>
      </c>
      <c r="I81" s="61">
        <f t="shared" si="13"/>
        <v>840</v>
      </c>
      <c r="J81" s="61">
        <f t="shared" si="13"/>
        <v>653</v>
      </c>
      <c r="K81" s="32">
        <f>(I81-J81)/J81*100</f>
        <v>28.637059724349157</v>
      </c>
      <c r="L81" s="20">
        <f aca="true" t="shared" si="14" ref="L81:Q81">L69+L73+L80</f>
        <v>252</v>
      </c>
      <c r="M81" s="20">
        <f t="shared" si="14"/>
        <v>73</v>
      </c>
      <c r="N81" s="20">
        <f t="shared" si="14"/>
        <v>0</v>
      </c>
      <c r="O81" s="20">
        <f t="shared" si="14"/>
        <v>0</v>
      </c>
      <c r="P81" s="20">
        <f t="shared" si="14"/>
        <v>0</v>
      </c>
      <c r="Q81" s="20">
        <f t="shared" si="14"/>
        <v>0</v>
      </c>
      <c r="R81" s="32"/>
      <c r="S81" s="46">
        <f>I81/I271*100</f>
        <v>2.1152395621391524</v>
      </c>
    </row>
    <row r="82" spans="1:19" ht="13.5">
      <c r="A82" s="289" t="s">
        <v>65</v>
      </c>
      <c r="B82" s="271" t="s">
        <v>51</v>
      </c>
      <c r="C82" s="11" t="s">
        <v>52</v>
      </c>
      <c r="D82" s="51">
        <v>11.54692</v>
      </c>
      <c r="E82" s="51">
        <v>271.59684000000004</v>
      </c>
      <c r="F82" s="51">
        <v>0</v>
      </c>
      <c r="G82" s="51">
        <v>257.73286</v>
      </c>
      <c r="H82" s="51">
        <v>884.227367</v>
      </c>
      <c r="I82" s="33">
        <f aca="true" t="shared" si="15" ref="I82:I98">E82+H82</f>
        <v>1155.8242070000001</v>
      </c>
      <c r="J82" s="52">
        <v>1413.136875</v>
      </c>
      <c r="K82" s="35">
        <f>(I82-J82)/J82*100</f>
        <v>-18.208616062049888</v>
      </c>
      <c r="L82" s="52">
        <v>440</v>
      </c>
      <c r="M82" s="62">
        <v>97620.5097</v>
      </c>
      <c r="N82" s="39"/>
      <c r="O82" s="39"/>
      <c r="P82" s="39"/>
      <c r="Q82" s="39"/>
      <c r="R82" s="35"/>
      <c r="S82" s="47">
        <f>I82/I253*100</f>
        <v>3.2222685958765616</v>
      </c>
    </row>
    <row r="83" spans="1:19" ht="13.5">
      <c r="A83" s="289"/>
      <c r="B83" s="258"/>
      <c r="C83" s="7" t="s">
        <v>53</v>
      </c>
      <c r="D83" s="51"/>
      <c r="E83" s="51"/>
      <c r="F83" s="51"/>
      <c r="G83" s="51"/>
      <c r="H83" s="51"/>
      <c r="I83" s="33">
        <f t="shared" si="15"/>
        <v>0</v>
      </c>
      <c r="J83" s="52"/>
      <c r="K83" s="35"/>
      <c r="L83" s="40"/>
      <c r="M83" s="40"/>
      <c r="N83" s="40"/>
      <c r="O83" s="40"/>
      <c r="P83" s="40"/>
      <c r="Q83" s="40"/>
      <c r="R83" s="30"/>
      <c r="S83" s="47"/>
    </row>
    <row r="84" spans="1:19" ht="13.5">
      <c r="A84" s="289"/>
      <c r="B84" s="258"/>
      <c r="C84" s="7" t="s">
        <v>54</v>
      </c>
      <c r="D84" s="51"/>
      <c r="E84" s="51"/>
      <c r="F84" s="51"/>
      <c r="G84" s="51"/>
      <c r="H84" s="51"/>
      <c r="I84" s="33">
        <f t="shared" si="15"/>
        <v>0</v>
      </c>
      <c r="J84" s="52"/>
      <c r="K84" s="35"/>
      <c r="L84" s="40"/>
      <c r="M84" s="40"/>
      <c r="N84" s="40"/>
      <c r="O84" s="40"/>
      <c r="P84" s="40"/>
      <c r="Q84" s="40"/>
      <c r="R84" s="30"/>
      <c r="S84" s="47"/>
    </row>
    <row r="85" spans="1:19" ht="13.5">
      <c r="A85" s="289"/>
      <c r="B85" s="13"/>
      <c r="C85" s="13" t="s">
        <v>55</v>
      </c>
      <c r="D85" s="51"/>
      <c r="E85" s="51"/>
      <c r="F85" s="51"/>
      <c r="G85" s="51"/>
      <c r="H85" s="51"/>
      <c r="I85" s="33">
        <f t="shared" si="15"/>
        <v>0</v>
      </c>
      <c r="J85" s="52"/>
      <c r="K85" s="35"/>
      <c r="L85" s="40"/>
      <c r="M85" s="40"/>
      <c r="N85" s="40"/>
      <c r="O85" s="40"/>
      <c r="P85" s="40"/>
      <c r="Q85" s="40"/>
      <c r="R85" s="30"/>
      <c r="S85" s="47"/>
    </row>
    <row r="86" spans="1:19" ht="13.5">
      <c r="A86" s="289"/>
      <c r="B86" s="273" t="s">
        <v>56</v>
      </c>
      <c r="C86" s="7" t="s">
        <v>57</v>
      </c>
      <c r="D86" s="51">
        <v>0.148771</v>
      </c>
      <c r="E86" s="51">
        <v>0.711654</v>
      </c>
      <c r="F86" s="51">
        <v>0.148771</v>
      </c>
      <c r="G86" s="51">
        <v>0.67845</v>
      </c>
      <c r="H86" s="51">
        <v>10.257563</v>
      </c>
      <c r="I86" s="33">
        <f t="shared" si="15"/>
        <v>10.969216999999999</v>
      </c>
      <c r="J86" s="52"/>
      <c r="K86" s="35"/>
      <c r="L86" s="40"/>
      <c r="M86" s="40"/>
      <c r="N86" s="40"/>
      <c r="O86" s="40"/>
      <c r="P86" s="40"/>
      <c r="Q86" s="40"/>
      <c r="R86" s="30"/>
      <c r="S86" s="47">
        <f>I86/I257*100</f>
        <v>27.950455720502188</v>
      </c>
    </row>
    <row r="87" spans="1:19" ht="13.5">
      <c r="A87" s="289"/>
      <c r="B87" s="273"/>
      <c r="C87" s="7" t="s">
        <v>58</v>
      </c>
      <c r="D87" s="51">
        <v>6.0468</v>
      </c>
      <c r="E87" s="51">
        <v>56.42488</v>
      </c>
      <c r="F87" s="51">
        <v>6.0468</v>
      </c>
      <c r="G87" s="51">
        <v>56.421</v>
      </c>
      <c r="H87" s="51">
        <v>350.282858</v>
      </c>
      <c r="I87" s="33">
        <f t="shared" si="15"/>
        <v>406.70773799999995</v>
      </c>
      <c r="J87" s="52"/>
      <c r="K87" s="35"/>
      <c r="L87" s="40"/>
      <c r="M87" s="40"/>
      <c r="N87" s="40"/>
      <c r="O87" s="40"/>
      <c r="P87" s="40"/>
      <c r="Q87" s="40"/>
      <c r="R87" s="30"/>
      <c r="S87" s="47">
        <f>I87/I258*100</f>
        <v>14.860911682185293</v>
      </c>
    </row>
    <row r="88" spans="1:19" ht="13.5">
      <c r="A88" s="289"/>
      <c r="B88" s="275"/>
      <c r="C88" s="14" t="s">
        <v>59</v>
      </c>
      <c r="D88" s="15">
        <v>17.742491</v>
      </c>
      <c r="E88" s="15">
        <v>328.733374</v>
      </c>
      <c r="F88" s="15">
        <v>6.195571</v>
      </c>
      <c r="G88" s="15">
        <v>314.83231</v>
      </c>
      <c r="H88" s="15">
        <v>1244.7677879999999</v>
      </c>
      <c r="I88" s="15">
        <f t="shared" si="15"/>
        <v>1573.501162</v>
      </c>
      <c r="J88" s="15">
        <v>1413.136875</v>
      </c>
      <c r="K88" s="35">
        <f>(I88-J88)/J88*100</f>
        <v>11.34810716760895</v>
      </c>
      <c r="L88" s="15">
        <v>440</v>
      </c>
      <c r="M88" s="15">
        <v>97620.5097</v>
      </c>
      <c r="N88" s="15"/>
      <c r="O88" s="15"/>
      <c r="P88" s="15"/>
      <c r="Q88" s="15"/>
      <c r="R88" s="30"/>
      <c r="S88" s="47">
        <f>I88/I259*100</f>
        <v>4.071586585060798</v>
      </c>
    </row>
    <row r="89" spans="1:19" ht="13.5">
      <c r="A89" s="289"/>
      <c r="B89" s="274" t="s">
        <v>60</v>
      </c>
      <c r="C89" s="14" t="s">
        <v>52</v>
      </c>
      <c r="D89" s="15"/>
      <c r="E89" s="24"/>
      <c r="F89" s="24"/>
      <c r="G89" s="24"/>
      <c r="H89" s="24"/>
      <c r="I89" s="15">
        <f t="shared" si="15"/>
        <v>0</v>
      </c>
      <c r="J89" s="24"/>
      <c r="K89" s="30"/>
      <c r="L89" s="24"/>
      <c r="M89" s="24"/>
      <c r="N89" s="24"/>
      <c r="O89" s="24"/>
      <c r="P89" s="24"/>
      <c r="Q89" s="24"/>
      <c r="R89" s="30"/>
      <c r="S89" s="47"/>
    </row>
    <row r="90" spans="1:19" ht="13.5">
      <c r="A90" s="289"/>
      <c r="B90" s="273"/>
      <c r="C90" s="12" t="s">
        <v>57</v>
      </c>
      <c r="D90" s="15"/>
      <c r="E90" s="24"/>
      <c r="F90" s="24"/>
      <c r="G90" s="24"/>
      <c r="H90" s="24"/>
      <c r="I90" s="15">
        <f t="shared" si="15"/>
        <v>0</v>
      </c>
      <c r="J90" s="24"/>
      <c r="K90" s="30"/>
      <c r="L90" s="24"/>
      <c r="M90" s="24"/>
      <c r="N90" s="24"/>
      <c r="O90" s="24"/>
      <c r="P90" s="24"/>
      <c r="Q90" s="24"/>
      <c r="R90" s="30"/>
      <c r="S90" s="47"/>
    </row>
    <row r="91" spans="1:19" ht="13.5">
      <c r="A91" s="25"/>
      <c r="B91" s="282" t="s">
        <v>56</v>
      </c>
      <c r="C91" s="14" t="s">
        <v>58</v>
      </c>
      <c r="D91" s="15"/>
      <c r="E91" s="24"/>
      <c r="F91" s="24"/>
      <c r="G91" s="24"/>
      <c r="H91" s="24"/>
      <c r="I91" s="15">
        <f t="shared" si="15"/>
        <v>0</v>
      </c>
      <c r="J91" s="24"/>
      <c r="K91" s="30"/>
      <c r="L91" s="24"/>
      <c r="M91" s="24"/>
      <c r="N91" s="24"/>
      <c r="O91" s="24"/>
      <c r="P91" s="24"/>
      <c r="Q91" s="24"/>
      <c r="R91" s="30"/>
      <c r="S91" s="47"/>
    </row>
    <row r="92" spans="1:19" ht="13.5">
      <c r="A92" s="279" t="s">
        <v>66</v>
      </c>
      <c r="B92" s="271"/>
      <c r="C92" s="14" t="s">
        <v>59</v>
      </c>
      <c r="D92" s="15"/>
      <c r="E92" s="15"/>
      <c r="F92" s="15"/>
      <c r="G92" s="15"/>
      <c r="H92" s="15"/>
      <c r="I92" s="15">
        <f t="shared" si="15"/>
        <v>0</v>
      </c>
      <c r="J92" s="15"/>
      <c r="K92" s="30"/>
      <c r="L92" s="15"/>
      <c r="M92" s="15"/>
      <c r="N92" s="15"/>
      <c r="O92" s="15"/>
      <c r="P92" s="15"/>
      <c r="Q92" s="15"/>
      <c r="R92" s="30"/>
      <c r="S92" s="47"/>
    </row>
    <row r="93" spans="1:19" ht="13.5">
      <c r="A93" s="289"/>
      <c r="B93" s="273" t="s">
        <v>62</v>
      </c>
      <c r="C93" s="14" t="s">
        <v>52</v>
      </c>
      <c r="D93" s="52"/>
      <c r="E93" s="52"/>
      <c r="F93" s="52"/>
      <c r="G93" s="52"/>
      <c r="H93" s="40"/>
      <c r="I93" s="24">
        <f t="shared" si="15"/>
        <v>0</v>
      </c>
      <c r="J93" s="52"/>
      <c r="K93" s="30"/>
      <c r="L93" s="40"/>
      <c r="M93" s="52"/>
      <c r="N93" s="40"/>
      <c r="O93" s="40"/>
      <c r="P93" s="40"/>
      <c r="Q93" s="40"/>
      <c r="R93" s="30"/>
      <c r="S93" s="47"/>
    </row>
    <row r="94" spans="1:19" ht="13.5">
      <c r="A94" s="289"/>
      <c r="B94" s="273"/>
      <c r="C94" s="14" t="s">
        <v>53</v>
      </c>
      <c r="D94" s="52"/>
      <c r="E94" s="52"/>
      <c r="F94" s="52"/>
      <c r="G94" s="52"/>
      <c r="H94" s="40"/>
      <c r="I94" s="15">
        <f t="shared" si="15"/>
        <v>0</v>
      </c>
      <c r="J94" s="52"/>
      <c r="K94" s="30"/>
      <c r="L94" s="40"/>
      <c r="M94" s="52"/>
      <c r="N94" s="40"/>
      <c r="O94" s="40"/>
      <c r="P94" s="40"/>
      <c r="Q94" s="40"/>
      <c r="R94" s="30"/>
      <c r="S94" s="47"/>
    </row>
    <row r="95" spans="1:19" ht="13.5">
      <c r="A95" s="289"/>
      <c r="B95" s="273"/>
      <c r="C95" s="7" t="s">
        <v>54</v>
      </c>
      <c r="D95" s="52"/>
      <c r="E95" s="52"/>
      <c r="F95" s="52"/>
      <c r="G95" s="52"/>
      <c r="H95" s="40"/>
      <c r="I95" s="15">
        <f t="shared" si="15"/>
        <v>0</v>
      </c>
      <c r="J95" s="52"/>
      <c r="K95" s="30"/>
      <c r="L95" s="40"/>
      <c r="M95" s="52"/>
      <c r="N95" s="40"/>
      <c r="O95" s="40"/>
      <c r="P95" s="40"/>
      <c r="Q95" s="40"/>
      <c r="R95" s="30"/>
      <c r="S95" s="47"/>
    </row>
    <row r="96" spans="1:19" ht="13.5">
      <c r="A96" s="289"/>
      <c r="B96" s="13"/>
      <c r="C96" s="7" t="s">
        <v>55</v>
      </c>
      <c r="D96" s="52"/>
      <c r="E96" s="52"/>
      <c r="F96" s="52"/>
      <c r="G96" s="52"/>
      <c r="H96" s="40"/>
      <c r="I96" s="15">
        <f t="shared" si="15"/>
        <v>0</v>
      </c>
      <c r="J96" s="52"/>
      <c r="K96" s="30"/>
      <c r="L96" s="40"/>
      <c r="M96" s="52"/>
      <c r="N96" s="40"/>
      <c r="O96" s="40"/>
      <c r="P96" s="40"/>
      <c r="Q96" s="40"/>
      <c r="R96" s="30"/>
      <c r="S96" s="47"/>
    </row>
    <row r="97" spans="1:19" ht="13.5">
      <c r="A97" s="289"/>
      <c r="B97" s="282" t="s">
        <v>63</v>
      </c>
      <c r="C97" s="14" t="s">
        <v>57</v>
      </c>
      <c r="D97" s="52"/>
      <c r="E97" s="52"/>
      <c r="F97" s="52"/>
      <c r="G97" s="52"/>
      <c r="H97" s="40"/>
      <c r="I97" s="15">
        <f t="shared" si="15"/>
        <v>0</v>
      </c>
      <c r="J97" s="52"/>
      <c r="K97" s="30"/>
      <c r="L97" s="40"/>
      <c r="M97" s="52"/>
      <c r="N97" s="40"/>
      <c r="O97" s="40"/>
      <c r="P97" s="40"/>
      <c r="Q97" s="40"/>
      <c r="R97" s="30"/>
      <c r="S97" s="47"/>
    </row>
    <row r="98" spans="1:19" ht="13.5">
      <c r="A98" s="289"/>
      <c r="B98" s="282"/>
      <c r="C98" s="14" t="s">
        <v>58</v>
      </c>
      <c r="D98" s="52"/>
      <c r="E98" s="52"/>
      <c r="F98" s="52"/>
      <c r="G98" s="52"/>
      <c r="H98" s="40"/>
      <c r="I98" s="15">
        <f t="shared" si="15"/>
        <v>0</v>
      </c>
      <c r="J98" s="52"/>
      <c r="K98" s="30"/>
      <c r="L98" s="40"/>
      <c r="M98" s="52"/>
      <c r="N98" s="40"/>
      <c r="O98" s="40"/>
      <c r="P98" s="40"/>
      <c r="Q98" s="40"/>
      <c r="R98" s="30"/>
      <c r="S98" s="47"/>
    </row>
    <row r="99" spans="1:19" ht="13.5">
      <c r="A99" s="289"/>
      <c r="B99" s="271"/>
      <c r="C99" s="14" t="s">
        <v>59</v>
      </c>
      <c r="D99" s="15"/>
      <c r="E99" s="15"/>
      <c r="F99" s="15"/>
      <c r="G99" s="15"/>
      <c r="H99" s="15"/>
      <c r="I99" s="15">
        <f>I93+I97+I98</f>
        <v>0</v>
      </c>
      <c r="J99" s="15"/>
      <c r="K99" s="30"/>
      <c r="L99" s="15"/>
      <c r="M99" s="15"/>
      <c r="N99" s="15"/>
      <c r="O99" s="15"/>
      <c r="P99" s="15"/>
      <c r="Q99" s="15"/>
      <c r="R99" s="30"/>
      <c r="S99" s="47"/>
    </row>
    <row r="100" spans="1:19" ht="14.25" thickBot="1">
      <c r="A100" s="305"/>
      <c r="B100" s="288" t="s">
        <v>64</v>
      </c>
      <c r="C100" s="288"/>
      <c r="D100" s="20">
        <f aca="true" t="shared" si="16" ref="D100:I100">D88+D92+D99</f>
        <v>17.742491</v>
      </c>
      <c r="E100" s="20">
        <f t="shared" si="16"/>
        <v>328.733374</v>
      </c>
      <c r="F100" s="20">
        <f t="shared" si="16"/>
        <v>6.195571</v>
      </c>
      <c r="G100" s="20">
        <f t="shared" si="16"/>
        <v>314.83231</v>
      </c>
      <c r="H100" s="20">
        <f t="shared" si="16"/>
        <v>1244.7677879999999</v>
      </c>
      <c r="I100" s="20">
        <f t="shared" si="16"/>
        <v>1573.501162</v>
      </c>
      <c r="J100" s="20">
        <v>1413.136875</v>
      </c>
      <c r="K100" s="32">
        <f>(I100-J100)/J100*100</f>
        <v>11.34810716760895</v>
      </c>
      <c r="L100" s="20">
        <f aca="true" t="shared" si="17" ref="L100:Q100">L88+L92+L99</f>
        <v>440</v>
      </c>
      <c r="M100" s="20">
        <f t="shared" si="17"/>
        <v>97620.5097</v>
      </c>
      <c r="N100" s="20">
        <f t="shared" si="17"/>
        <v>0</v>
      </c>
      <c r="O100" s="20">
        <f t="shared" si="17"/>
        <v>0</v>
      </c>
      <c r="P100" s="20">
        <f t="shared" si="17"/>
        <v>0</v>
      </c>
      <c r="Q100" s="20">
        <f t="shared" si="17"/>
        <v>0</v>
      </c>
      <c r="R100" s="32"/>
      <c r="S100" s="46">
        <f>I100/I271*100</f>
        <v>3.9622998915884855</v>
      </c>
    </row>
    <row r="101" spans="1:19" ht="14.25" thickTop="1">
      <c r="A101" s="248"/>
      <c r="B101" s="273" t="s">
        <v>51</v>
      </c>
      <c r="C101" s="11" t="s">
        <v>52</v>
      </c>
      <c r="D101" s="222">
        <v>14</v>
      </c>
      <c r="E101" s="222">
        <v>72</v>
      </c>
      <c r="F101" s="222">
        <v>8</v>
      </c>
      <c r="G101" s="222">
        <v>66</v>
      </c>
      <c r="H101" s="222">
        <v>1123</v>
      </c>
      <c r="I101" s="38">
        <f aca="true" t="shared" si="18" ref="I101:I117">E101+H101</f>
        <v>1195</v>
      </c>
      <c r="J101" s="222">
        <v>1357</v>
      </c>
      <c r="K101" s="35">
        <f>(I101-J101)/J101*100</f>
        <v>-11.938098747236552</v>
      </c>
      <c r="L101" s="118">
        <v>40</v>
      </c>
      <c r="M101" s="118">
        <v>217</v>
      </c>
      <c r="N101" s="118">
        <v>30</v>
      </c>
      <c r="O101" s="21">
        <v>28</v>
      </c>
      <c r="P101" s="21">
        <v>148</v>
      </c>
      <c r="Q101" s="21">
        <v>108</v>
      </c>
      <c r="R101" s="67">
        <f>(P101-Q101)/Q101*100</f>
        <v>37.03703703703704</v>
      </c>
      <c r="S101" s="47">
        <f>I101/I253*100</f>
        <v>3.331484968693419</v>
      </c>
    </row>
    <row r="102" spans="1:19" ht="13.5">
      <c r="A102" s="289" t="s">
        <v>72</v>
      </c>
      <c r="B102" s="273"/>
      <c r="C102" s="7" t="s">
        <v>53</v>
      </c>
      <c r="D102" s="118">
        <v>0</v>
      </c>
      <c r="E102" s="118">
        <v>0</v>
      </c>
      <c r="F102" s="118">
        <v>0</v>
      </c>
      <c r="G102" s="118">
        <v>0</v>
      </c>
      <c r="H102" s="118">
        <v>852</v>
      </c>
      <c r="I102" s="38">
        <f t="shared" si="18"/>
        <v>852</v>
      </c>
      <c r="J102" s="222">
        <v>1043</v>
      </c>
      <c r="K102" s="30">
        <f>(I102-J102)/J102*100</f>
        <v>-18.312559923298178</v>
      </c>
      <c r="L102" s="118"/>
      <c r="M102" s="118"/>
      <c r="N102" s="118"/>
      <c r="O102" s="21"/>
      <c r="P102" s="21"/>
      <c r="Q102" s="21"/>
      <c r="R102" s="30"/>
      <c r="S102" s="45">
        <f>I102/I254*100</f>
        <v>8.814578449946946</v>
      </c>
    </row>
    <row r="103" spans="1:19" ht="13.5">
      <c r="A103" s="289"/>
      <c r="B103" s="273"/>
      <c r="C103" s="7" t="s">
        <v>54</v>
      </c>
      <c r="D103" s="118"/>
      <c r="E103" s="118"/>
      <c r="F103" s="118"/>
      <c r="G103" s="118"/>
      <c r="H103" s="118"/>
      <c r="I103" s="38">
        <f t="shared" si="18"/>
        <v>0</v>
      </c>
      <c r="J103" s="222">
        <v>0</v>
      </c>
      <c r="K103" s="30"/>
      <c r="L103" s="118"/>
      <c r="M103" s="118"/>
      <c r="N103" s="118"/>
      <c r="O103" s="21"/>
      <c r="P103" s="21"/>
      <c r="Q103" s="21"/>
      <c r="R103" s="30"/>
      <c r="S103" s="45"/>
    </row>
    <row r="104" spans="1:19" ht="13.5">
      <c r="A104" s="289"/>
      <c r="B104" s="13"/>
      <c r="C104" s="13" t="s">
        <v>55</v>
      </c>
      <c r="D104" s="118"/>
      <c r="E104" s="118"/>
      <c r="F104" s="118"/>
      <c r="G104" s="118"/>
      <c r="H104" s="118">
        <v>0</v>
      </c>
      <c r="I104" s="38">
        <f t="shared" si="18"/>
        <v>0</v>
      </c>
      <c r="J104" s="118">
        <v>1</v>
      </c>
      <c r="K104" s="30">
        <f>(I104-J104)/J104*100</f>
        <v>-100</v>
      </c>
      <c r="L104" s="118"/>
      <c r="M104" s="118"/>
      <c r="N104" s="118"/>
      <c r="O104" s="21"/>
      <c r="P104" s="21"/>
      <c r="Q104" s="21"/>
      <c r="R104" s="30"/>
      <c r="S104" s="45">
        <f>I104/I256*100</f>
        <v>0</v>
      </c>
    </row>
    <row r="105" spans="1:19" ht="13.5">
      <c r="A105" s="289"/>
      <c r="B105" s="273" t="s">
        <v>56</v>
      </c>
      <c r="C105" s="7" t="s">
        <v>57</v>
      </c>
      <c r="D105" s="118">
        <v>0</v>
      </c>
      <c r="E105" s="118">
        <v>1</v>
      </c>
      <c r="F105" s="118">
        <v>0</v>
      </c>
      <c r="G105" s="118">
        <v>1</v>
      </c>
      <c r="H105" s="118">
        <v>0</v>
      </c>
      <c r="I105" s="38">
        <f t="shared" si="18"/>
        <v>1</v>
      </c>
      <c r="J105" s="118">
        <v>1</v>
      </c>
      <c r="K105" s="30">
        <f>(I105-J105)/J105*100</f>
        <v>0</v>
      </c>
      <c r="L105" s="118"/>
      <c r="M105" s="118"/>
      <c r="N105" s="118"/>
      <c r="O105" s="21"/>
      <c r="P105" s="21"/>
      <c r="Q105" s="21"/>
      <c r="R105" s="30"/>
      <c r="S105" s="45">
        <f>I105/I257*100</f>
        <v>2.5480812094885343</v>
      </c>
    </row>
    <row r="106" spans="1:19" ht="13.5">
      <c r="A106" s="289" t="s">
        <v>73</v>
      </c>
      <c r="B106" s="273"/>
      <c r="C106" s="7" t="s">
        <v>58</v>
      </c>
      <c r="D106" s="118">
        <v>11</v>
      </c>
      <c r="E106" s="118">
        <v>123</v>
      </c>
      <c r="F106" s="118">
        <v>11</v>
      </c>
      <c r="G106" s="118">
        <v>123</v>
      </c>
      <c r="H106" s="118">
        <v>689</v>
      </c>
      <c r="I106" s="38">
        <f t="shared" si="18"/>
        <v>812</v>
      </c>
      <c r="J106" s="118">
        <v>755</v>
      </c>
      <c r="K106" s="30">
        <f>(I106-J106)/J106*100</f>
        <v>7.549668874172186</v>
      </c>
      <c r="L106" s="118">
        <v>412</v>
      </c>
      <c r="M106" s="118">
        <v>4950</v>
      </c>
      <c r="N106" s="118">
        <v>51</v>
      </c>
      <c r="O106" s="21">
        <v>10</v>
      </c>
      <c r="P106" s="21">
        <v>80</v>
      </c>
      <c r="Q106" s="21">
        <v>36</v>
      </c>
      <c r="R106" s="35">
        <f>(P106-Q106)/Q106*100</f>
        <v>122.22222222222223</v>
      </c>
      <c r="S106" s="45">
        <f>I106/I258*100</f>
        <v>29.670102529336333</v>
      </c>
    </row>
    <row r="107" spans="1:19" ht="13.5">
      <c r="A107" s="289"/>
      <c r="B107" s="275"/>
      <c r="C107" s="14" t="s">
        <v>59</v>
      </c>
      <c r="D107" s="24">
        <v>25</v>
      </c>
      <c r="E107" s="24">
        <v>196</v>
      </c>
      <c r="F107" s="24">
        <v>19</v>
      </c>
      <c r="G107" s="24">
        <v>190</v>
      </c>
      <c r="H107" s="24">
        <v>1812</v>
      </c>
      <c r="I107" s="38">
        <f t="shared" si="18"/>
        <v>2008</v>
      </c>
      <c r="J107" s="15">
        <v>2113</v>
      </c>
      <c r="K107" s="30">
        <f>(I107-J107)/J107*100</f>
        <v>-4.969238050165641</v>
      </c>
      <c r="L107" s="24">
        <v>452</v>
      </c>
      <c r="M107" s="24">
        <v>5167</v>
      </c>
      <c r="N107" s="15">
        <v>81</v>
      </c>
      <c r="O107" s="15">
        <v>38</v>
      </c>
      <c r="P107" s="15">
        <v>228</v>
      </c>
      <c r="Q107" s="15">
        <v>144</v>
      </c>
      <c r="R107" s="30">
        <f>(P107-Q107)/Q107*100</f>
        <v>58.333333333333336</v>
      </c>
      <c r="S107" s="45">
        <f>I107/I259*100</f>
        <v>5.195894391593772</v>
      </c>
    </row>
    <row r="108" spans="1:19" ht="13.5">
      <c r="A108" s="289"/>
      <c r="B108" s="274" t="s">
        <v>60</v>
      </c>
      <c r="C108" s="14" t="s">
        <v>52</v>
      </c>
      <c r="D108" s="23"/>
      <c r="E108" s="23"/>
      <c r="F108" s="24"/>
      <c r="G108" s="24"/>
      <c r="H108" s="53"/>
      <c r="I108" s="38">
        <f t="shared" si="18"/>
        <v>0</v>
      </c>
      <c r="J108" s="65"/>
      <c r="K108" s="30"/>
      <c r="L108" s="63"/>
      <c r="M108" s="63"/>
      <c r="N108" s="64"/>
      <c r="O108" s="64"/>
      <c r="P108" s="64"/>
      <c r="Q108" s="64"/>
      <c r="R108" s="30"/>
      <c r="S108" s="45"/>
    </row>
    <row r="109" spans="1:19" ht="13.5">
      <c r="A109" s="289"/>
      <c r="B109" s="273"/>
      <c r="C109" s="14" t="s">
        <v>57</v>
      </c>
      <c r="D109" s="23"/>
      <c r="E109" s="23"/>
      <c r="F109" s="24"/>
      <c r="G109" s="24"/>
      <c r="H109" s="53"/>
      <c r="I109" s="38">
        <f t="shared" si="18"/>
        <v>0</v>
      </c>
      <c r="J109" s="65"/>
      <c r="K109" s="30"/>
      <c r="L109" s="63"/>
      <c r="M109" s="63"/>
      <c r="N109" s="64"/>
      <c r="O109" s="64"/>
      <c r="P109" s="64"/>
      <c r="Q109" s="64"/>
      <c r="R109" s="30"/>
      <c r="S109" s="45"/>
    </row>
    <row r="110" spans="1:19" ht="13.5">
      <c r="A110" s="289" t="s">
        <v>74</v>
      </c>
      <c r="B110" s="273" t="s">
        <v>56</v>
      </c>
      <c r="C110" s="14" t="s">
        <v>58</v>
      </c>
      <c r="D110" s="23"/>
      <c r="E110" s="23"/>
      <c r="F110" s="24"/>
      <c r="G110" s="24"/>
      <c r="H110" s="53"/>
      <c r="I110" s="38">
        <f t="shared" si="18"/>
        <v>0</v>
      </c>
      <c r="J110" s="65"/>
      <c r="K110" s="30"/>
      <c r="L110" s="63"/>
      <c r="M110" s="63"/>
      <c r="N110" s="64"/>
      <c r="O110" s="64"/>
      <c r="P110" s="64"/>
      <c r="Q110" s="64"/>
      <c r="R110" s="30"/>
      <c r="S110" s="45"/>
    </row>
    <row r="111" spans="1:19" ht="13.5">
      <c r="A111" s="289"/>
      <c r="B111" s="273"/>
      <c r="C111" s="14" t="s">
        <v>59</v>
      </c>
      <c r="D111" s="24"/>
      <c r="E111" s="24"/>
      <c r="F111" s="24"/>
      <c r="G111" s="24"/>
      <c r="H111" s="24"/>
      <c r="I111" s="38">
        <f t="shared" si="18"/>
        <v>0</v>
      </c>
      <c r="J111" s="15"/>
      <c r="K111" s="30"/>
      <c r="L111" s="24"/>
      <c r="M111" s="24"/>
      <c r="N111" s="24"/>
      <c r="O111" s="15"/>
      <c r="P111" s="15"/>
      <c r="Q111" s="15"/>
      <c r="R111" s="30"/>
      <c r="S111" s="45"/>
    </row>
    <row r="112" spans="1:19" ht="13.5">
      <c r="A112" s="289"/>
      <c r="B112" s="274" t="s">
        <v>62</v>
      </c>
      <c r="C112" s="14" t="s">
        <v>52</v>
      </c>
      <c r="D112" s="23"/>
      <c r="E112" s="23"/>
      <c r="F112" s="23"/>
      <c r="G112" s="23"/>
      <c r="H112" s="23"/>
      <c r="I112" s="38">
        <f t="shared" si="18"/>
        <v>0</v>
      </c>
      <c r="J112" s="223"/>
      <c r="K112" s="30"/>
      <c r="L112" s="65"/>
      <c r="M112" s="65"/>
      <c r="N112" s="48"/>
      <c r="O112" s="48"/>
      <c r="P112" s="48"/>
      <c r="Q112" s="48"/>
      <c r="R112" s="30"/>
      <c r="S112" s="45"/>
    </row>
    <row r="113" spans="1:19" ht="13.5">
      <c r="A113" s="289"/>
      <c r="B113" s="273"/>
      <c r="C113" s="14" t="s">
        <v>53</v>
      </c>
      <c r="D113" s="23"/>
      <c r="E113" s="23"/>
      <c r="F113" s="23"/>
      <c r="G113" s="23"/>
      <c r="H113" s="23"/>
      <c r="I113" s="38">
        <f t="shared" si="18"/>
        <v>0</v>
      </c>
      <c r="J113" s="223"/>
      <c r="K113" s="30"/>
      <c r="L113" s="48"/>
      <c r="M113" s="48"/>
      <c r="N113" s="48"/>
      <c r="O113" s="48"/>
      <c r="P113" s="48"/>
      <c r="Q113" s="48"/>
      <c r="R113" s="30"/>
      <c r="S113" s="45"/>
    </row>
    <row r="114" spans="1:19" ht="13.5">
      <c r="A114" s="289" t="s">
        <v>75</v>
      </c>
      <c r="B114" s="273"/>
      <c r="C114" s="7" t="s">
        <v>54</v>
      </c>
      <c r="D114" s="23"/>
      <c r="E114" s="23"/>
      <c r="F114" s="23"/>
      <c r="G114" s="23"/>
      <c r="H114" s="23"/>
      <c r="I114" s="38">
        <f t="shared" si="18"/>
        <v>0</v>
      </c>
      <c r="J114" s="223"/>
      <c r="K114" s="30"/>
      <c r="L114" s="53"/>
      <c r="M114" s="53"/>
      <c r="N114" s="53"/>
      <c r="O114" s="53"/>
      <c r="P114" s="53"/>
      <c r="Q114" s="53"/>
      <c r="R114" s="30"/>
      <c r="S114" s="45"/>
    </row>
    <row r="115" spans="1:19" ht="13.5">
      <c r="A115" s="289"/>
      <c r="B115" s="13"/>
      <c r="C115" s="7" t="s">
        <v>55</v>
      </c>
      <c r="D115" s="23"/>
      <c r="E115" s="23"/>
      <c r="F115" s="23"/>
      <c r="G115" s="23"/>
      <c r="H115" s="23"/>
      <c r="I115" s="38">
        <f t="shared" si="18"/>
        <v>0</v>
      </c>
      <c r="J115" s="223"/>
      <c r="K115" s="30"/>
      <c r="L115" s="53"/>
      <c r="M115" s="53"/>
      <c r="N115" s="53"/>
      <c r="O115" s="53"/>
      <c r="P115" s="53"/>
      <c r="Q115" s="53"/>
      <c r="R115" s="30"/>
      <c r="S115" s="45"/>
    </row>
    <row r="116" spans="1:19" ht="13.5">
      <c r="A116" s="289"/>
      <c r="B116" s="273" t="s">
        <v>63</v>
      </c>
      <c r="C116" s="14" t="s">
        <v>57</v>
      </c>
      <c r="D116" s="23"/>
      <c r="E116" s="23"/>
      <c r="F116" s="23"/>
      <c r="G116" s="23"/>
      <c r="H116" s="23"/>
      <c r="I116" s="38">
        <f t="shared" si="18"/>
        <v>0</v>
      </c>
      <c r="J116" s="223"/>
      <c r="K116" s="30"/>
      <c r="L116" s="53"/>
      <c r="M116" s="53"/>
      <c r="N116" s="53"/>
      <c r="O116" s="53"/>
      <c r="P116" s="53"/>
      <c r="Q116" s="53"/>
      <c r="R116" s="30"/>
      <c r="S116" s="45"/>
    </row>
    <row r="117" spans="1:19" ht="13.5">
      <c r="A117" s="289"/>
      <c r="B117" s="273"/>
      <c r="C117" s="14" t="s">
        <v>58</v>
      </c>
      <c r="D117" s="23"/>
      <c r="E117" s="23"/>
      <c r="F117" s="23"/>
      <c r="G117" s="23"/>
      <c r="H117" s="23"/>
      <c r="I117" s="38">
        <f t="shared" si="18"/>
        <v>0</v>
      </c>
      <c r="J117" s="223"/>
      <c r="K117" s="30"/>
      <c r="L117" s="53"/>
      <c r="M117" s="53"/>
      <c r="N117" s="53"/>
      <c r="O117" s="53"/>
      <c r="P117" s="53"/>
      <c r="Q117" s="53"/>
      <c r="R117" s="30"/>
      <c r="S117" s="45"/>
    </row>
    <row r="118" spans="1:19" ht="13.5">
      <c r="A118" s="298"/>
      <c r="B118" s="275"/>
      <c r="C118" s="14" t="s">
        <v>59</v>
      </c>
      <c r="D118" s="24"/>
      <c r="E118" s="24"/>
      <c r="F118" s="24"/>
      <c r="G118" s="24"/>
      <c r="H118" s="24"/>
      <c r="I118" s="38">
        <f>I112+I116+I117</f>
        <v>0</v>
      </c>
      <c r="J118" s="15"/>
      <c r="K118" s="30"/>
      <c r="L118" s="24"/>
      <c r="M118" s="24"/>
      <c r="N118" s="15"/>
      <c r="O118" s="15"/>
      <c r="P118" s="15"/>
      <c r="Q118" s="15"/>
      <c r="R118" s="30"/>
      <c r="S118" s="45"/>
    </row>
    <row r="119" spans="1:19" ht="14.25" thickBot="1">
      <c r="A119" s="247"/>
      <c r="B119" s="288" t="s">
        <v>64</v>
      </c>
      <c r="C119" s="288"/>
      <c r="D119" s="20">
        <f aca="true" t="shared" si="19" ref="D119:J119">D107+D111+D118</f>
        <v>25</v>
      </c>
      <c r="E119" s="20">
        <f t="shared" si="19"/>
        <v>196</v>
      </c>
      <c r="F119" s="20">
        <f t="shared" si="19"/>
        <v>19</v>
      </c>
      <c r="G119" s="20">
        <f t="shared" si="19"/>
        <v>190</v>
      </c>
      <c r="H119" s="20">
        <f t="shared" si="19"/>
        <v>1812</v>
      </c>
      <c r="I119" s="20">
        <f t="shared" si="19"/>
        <v>2008</v>
      </c>
      <c r="J119" s="20">
        <f t="shared" si="19"/>
        <v>2113</v>
      </c>
      <c r="K119" s="32">
        <f>(I119-J119)/J119*100</f>
        <v>-4.969238050165641</v>
      </c>
      <c r="L119" s="20">
        <f aca="true" t="shared" si="20" ref="L119:Q119">L107+L111+L118</f>
        <v>452</v>
      </c>
      <c r="M119" s="20">
        <f t="shared" si="20"/>
        <v>5167</v>
      </c>
      <c r="N119" s="20">
        <f t="shared" si="20"/>
        <v>81</v>
      </c>
      <c r="O119" s="20">
        <f t="shared" si="20"/>
        <v>38</v>
      </c>
      <c r="P119" s="20">
        <f t="shared" si="20"/>
        <v>228</v>
      </c>
      <c r="Q119" s="20">
        <f t="shared" si="20"/>
        <v>144</v>
      </c>
      <c r="R119" s="32">
        <f>(P119-Q119)/Q119*100</f>
        <v>58.333333333333336</v>
      </c>
      <c r="S119" s="46">
        <f>I119/I271*100</f>
        <v>5.056429810446926</v>
      </c>
    </row>
    <row r="120" spans="1:19" ht="14.25" thickTop="1">
      <c r="A120" s="289" t="s">
        <v>76</v>
      </c>
      <c r="B120" s="271" t="s">
        <v>51</v>
      </c>
      <c r="C120" s="54" t="s">
        <v>52</v>
      </c>
      <c r="D120" s="38">
        <v>8.066775</v>
      </c>
      <c r="E120" s="38">
        <v>206.575929</v>
      </c>
      <c r="F120" s="38">
        <v>3.5105440000000003</v>
      </c>
      <c r="G120" s="38">
        <v>185.526189</v>
      </c>
      <c r="H120" s="34">
        <v>1635.015592</v>
      </c>
      <c r="I120" s="33">
        <f aca="true" t="shared" si="21" ref="I120:I136">E120+H120</f>
        <v>1841.591521</v>
      </c>
      <c r="J120" s="38">
        <v>1761.370772</v>
      </c>
      <c r="K120" s="35">
        <f>(I120-J120)/J120*100</f>
        <v>4.554449879335233</v>
      </c>
      <c r="L120" s="38">
        <v>212</v>
      </c>
      <c r="M120" s="33">
        <v>17011.02482</v>
      </c>
      <c r="N120" s="38">
        <v>136</v>
      </c>
      <c r="O120" s="38">
        <v>59.879447</v>
      </c>
      <c r="P120" s="38">
        <v>229.55669500000002</v>
      </c>
      <c r="Q120" s="38">
        <v>247.232946</v>
      </c>
      <c r="R120" s="35">
        <f>(P120-Q120)/Q120*100</f>
        <v>-7.149634094478646</v>
      </c>
      <c r="S120" s="47">
        <f>I120/I253*100</f>
        <v>5.134087423167156</v>
      </c>
    </row>
    <row r="121" spans="1:19" ht="13.5">
      <c r="A121" s="289"/>
      <c r="B121" s="258"/>
      <c r="C121" s="55" t="s">
        <v>53</v>
      </c>
      <c r="D121" s="21"/>
      <c r="E121" s="21"/>
      <c r="F121" s="21"/>
      <c r="G121" s="21"/>
      <c r="H121" s="21"/>
      <c r="I121" s="15">
        <f t="shared" si="21"/>
        <v>0</v>
      </c>
      <c r="J121" s="38"/>
      <c r="K121" s="30"/>
      <c r="L121" s="21"/>
      <c r="M121" s="21"/>
      <c r="N121" s="21"/>
      <c r="O121" s="21"/>
      <c r="P121" s="21"/>
      <c r="Q121" s="21"/>
      <c r="R121" s="24"/>
      <c r="S121" s="47"/>
    </row>
    <row r="122" spans="1:19" ht="13.5">
      <c r="A122" s="289"/>
      <c r="B122" s="258"/>
      <c r="C122" s="55" t="s">
        <v>54</v>
      </c>
      <c r="D122" s="24"/>
      <c r="E122" s="24"/>
      <c r="F122" s="24"/>
      <c r="G122" s="24"/>
      <c r="H122" s="24"/>
      <c r="I122" s="15">
        <f t="shared" si="21"/>
        <v>0</v>
      </c>
      <c r="J122" s="38"/>
      <c r="K122" s="30"/>
      <c r="L122" s="24"/>
      <c r="M122" s="24"/>
      <c r="N122" s="24"/>
      <c r="O122" s="66"/>
      <c r="P122" s="24"/>
      <c r="Q122" s="24"/>
      <c r="R122" s="24"/>
      <c r="S122" s="47"/>
    </row>
    <row r="123" spans="1:19" ht="13.5">
      <c r="A123" s="289"/>
      <c r="B123" s="13"/>
      <c r="C123" s="6" t="s">
        <v>55</v>
      </c>
      <c r="D123" s="24"/>
      <c r="E123" s="24"/>
      <c r="F123" s="24"/>
      <c r="G123" s="24"/>
      <c r="H123" s="24"/>
      <c r="I123" s="15">
        <f t="shared" si="21"/>
        <v>0</v>
      </c>
      <c r="J123" s="38"/>
      <c r="K123" s="30"/>
      <c r="L123" s="24"/>
      <c r="M123" s="24"/>
      <c r="N123" s="24"/>
      <c r="O123" s="24"/>
      <c r="P123" s="24"/>
      <c r="Q123" s="24"/>
      <c r="R123" s="24"/>
      <c r="S123" s="47"/>
    </row>
    <row r="124" spans="1:19" ht="13.5">
      <c r="A124" s="289"/>
      <c r="B124" s="273" t="s">
        <v>56</v>
      </c>
      <c r="C124" s="55" t="s">
        <v>57</v>
      </c>
      <c r="D124" s="24"/>
      <c r="E124" s="24"/>
      <c r="F124" s="24"/>
      <c r="G124" s="24"/>
      <c r="H124" s="24"/>
      <c r="I124" s="15">
        <f t="shared" si="21"/>
        <v>0</v>
      </c>
      <c r="J124" s="38"/>
      <c r="K124" s="30"/>
      <c r="L124" s="24"/>
      <c r="M124" s="24"/>
      <c r="N124" s="24"/>
      <c r="O124" s="24"/>
      <c r="P124" s="24"/>
      <c r="Q124" s="24"/>
      <c r="R124" s="30"/>
      <c r="S124" s="47"/>
    </row>
    <row r="125" spans="1:19" ht="13.5">
      <c r="A125" s="289"/>
      <c r="B125" s="273"/>
      <c r="C125" s="55" t="s">
        <v>58</v>
      </c>
      <c r="D125" s="24"/>
      <c r="E125" s="24"/>
      <c r="F125" s="24"/>
      <c r="G125" s="24"/>
      <c r="H125" s="24"/>
      <c r="I125" s="15">
        <f t="shared" si="21"/>
        <v>0</v>
      </c>
      <c r="J125" s="38"/>
      <c r="K125" s="30"/>
      <c r="L125" s="24"/>
      <c r="M125" s="24"/>
      <c r="N125" s="24"/>
      <c r="O125" s="24"/>
      <c r="P125" s="24"/>
      <c r="Q125" s="24"/>
      <c r="R125" s="30"/>
      <c r="S125" s="47"/>
    </row>
    <row r="126" spans="1:19" ht="13.5">
      <c r="A126" s="289"/>
      <c r="B126" s="275"/>
      <c r="C126" s="56" t="s">
        <v>59</v>
      </c>
      <c r="D126" s="15">
        <v>8.066775</v>
      </c>
      <c r="E126" s="15">
        <v>206.575929</v>
      </c>
      <c r="F126" s="15">
        <v>3.5105440000000003</v>
      </c>
      <c r="G126" s="15">
        <v>185.526189</v>
      </c>
      <c r="H126" s="15">
        <v>1635.015592</v>
      </c>
      <c r="I126" s="15">
        <f t="shared" si="21"/>
        <v>1841.591521</v>
      </c>
      <c r="J126" s="38">
        <v>1761.370772</v>
      </c>
      <c r="K126" s="30">
        <f>(I126-J126)/J126*100</f>
        <v>4.554449879335233</v>
      </c>
      <c r="L126" s="15">
        <v>212</v>
      </c>
      <c r="M126" s="15">
        <v>17011.02482</v>
      </c>
      <c r="N126" s="15">
        <v>136</v>
      </c>
      <c r="O126" s="15">
        <v>59.879447</v>
      </c>
      <c r="P126" s="15">
        <v>229.55669500000002</v>
      </c>
      <c r="Q126" s="15">
        <v>247.232946</v>
      </c>
      <c r="R126" s="30">
        <f>(P126-Q126)/Q126*100</f>
        <v>-7.149634094478646</v>
      </c>
      <c r="S126" s="47">
        <f>I126/I259*100</f>
        <v>4.765296342415609</v>
      </c>
    </row>
    <row r="127" spans="1:19" ht="13.5">
      <c r="A127" s="289"/>
      <c r="B127" s="274" t="s">
        <v>60</v>
      </c>
      <c r="C127" s="56" t="s">
        <v>52</v>
      </c>
      <c r="D127" s="15"/>
      <c r="E127" s="24"/>
      <c r="F127" s="24"/>
      <c r="G127" s="24"/>
      <c r="H127" s="24"/>
      <c r="I127" s="15">
        <f t="shared" si="21"/>
        <v>0</v>
      </c>
      <c r="J127" s="24"/>
      <c r="K127" s="30"/>
      <c r="L127" s="24"/>
      <c r="M127" s="24"/>
      <c r="N127" s="24"/>
      <c r="O127" s="24"/>
      <c r="P127" s="24"/>
      <c r="Q127" s="24"/>
      <c r="R127" s="30"/>
      <c r="S127" s="47"/>
    </row>
    <row r="128" spans="1:19" ht="13.5">
      <c r="A128" s="289"/>
      <c r="B128" s="273"/>
      <c r="C128" s="56" t="s">
        <v>57</v>
      </c>
      <c r="D128" s="15"/>
      <c r="E128" s="24"/>
      <c r="F128" s="24"/>
      <c r="G128" s="24"/>
      <c r="H128" s="24"/>
      <c r="I128" s="15">
        <f t="shared" si="21"/>
        <v>0</v>
      </c>
      <c r="J128" s="24"/>
      <c r="K128" s="30"/>
      <c r="L128" s="24"/>
      <c r="M128" s="24"/>
      <c r="N128" s="24"/>
      <c r="O128" s="24"/>
      <c r="P128" s="24"/>
      <c r="Q128" s="24"/>
      <c r="R128" s="30"/>
      <c r="S128" s="47"/>
    </row>
    <row r="129" spans="1:19" ht="13.5">
      <c r="A129" s="68"/>
      <c r="B129" s="273" t="s">
        <v>56</v>
      </c>
      <c r="C129" s="56" t="s">
        <v>58</v>
      </c>
      <c r="D129" s="15"/>
      <c r="E129" s="24"/>
      <c r="F129" s="24"/>
      <c r="G129" s="24"/>
      <c r="H129" s="24"/>
      <c r="I129" s="15">
        <f t="shared" si="21"/>
        <v>0</v>
      </c>
      <c r="J129" s="24"/>
      <c r="K129" s="30"/>
      <c r="L129" s="24"/>
      <c r="M129" s="24"/>
      <c r="N129" s="24"/>
      <c r="O129" s="24"/>
      <c r="P129" s="24"/>
      <c r="Q129" s="24"/>
      <c r="R129" s="30"/>
      <c r="S129" s="47"/>
    </row>
    <row r="130" spans="1:19" ht="13.5">
      <c r="A130" s="289" t="s">
        <v>74</v>
      </c>
      <c r="B130" s="273"/>
      <c r="C130" s="56" t="s">
        <v>59</v>
      </c>
      <c r="D130" s="15"/>
      <c r="E130" s="15"/>
      <c r="F130" s="15"/>
      <c r="G130" s="15"/>
      <c r="H130" s="15"/>
      <c r="I130" s="15">
        <f t="shared" si="21"/>
        <v>0</v>
      </c>
      <c r="J130" s="15"/>
      <c r="K130" s="30"/>
      <c r="L130" s="15"/>
      <c r="M130" s="15"/>
      <c r="N130" s="15"/>
      <c r="O130" s="15"/>
      <c r="P130" s="15"/>
      <c r="Q130" s="15"/>
      <c r="R130" s="30"/>
      <c r="S130" s="47"/>
    </row>
    <row r="131" spans="1:19" ht="13.5">
      <c r="A131" s="289"/>
      <c r="B131" s="274" t="s">
        <v>62</v>
      </c>
      <c r="C131" s="56" t="s">
        <v>52</v>
      </c>
      <c r="D131" s="15"/>
      <c r="E131" s="24"/>
      <c r="F131" s="24"/>
      <c r="G131" s="24"/>
      <c r="H131" s="24"/>
      <c r="I131" s="15">
        <f t="shared" si="21"/>
        <v>0</v>
      </c>
      <c r="J131" s="24"/>
      <c r="K131" s="30"/>
      <c r="L131" s="24"/>
      <c r="M131" s="24"/>
      <c r="N131" s="24"/>
      <c r="O131" s="24"/>
      <c r="P131" s="24"/>
      <c r="Q131" s="24"/>
      <c r="R131" s="30"/>
      <c r="S131" s="47"/>
    </row>
    <row r="132" spans="1:19" ht="13.5">
      <c r="A132" s="289"/>
      <c r="B132" s="273"/>
      <c r="C132" s="56" t="s">
        <v>53</v>
      </c>
      <c r="D132" s="15"/>
      <c r="E132" s="24"/>
      <c r="F132" s="24"/>
      <c r="G132" s="24"/>
      <c r="H132" s="24"/>
      <c r="I132" s="15">
        <f t="shared" si="21"/>
        <v>0</v>
      </c>
      <c r="J132" s="24"/>
      <c r="K132" s="30"/>
      <c r="L132" s="24"/>
      <c r="M132" s="24"/>
      <c r="N132" s="24"/>
      <c r="O132" s="24"/>
      <c r="P132" s="24"/>
      <c r="Q132" s="24"/>
      <c r="R132" s="30"/>
      <c r="S132" s="47"/>
    </row>
    <row r="133" spans="1:19" ht="13.5">
      <c r="A133" s="289"/>
      <c r="B133" s="273"/>
      <c r="C133" s="55" t="s">
        <v>54</v>
      </c>
      <c r="D133" s="15"/>
      <c r="E133" s="24"/>
      <c r="F133" s="24"/>
      <c r="G133" s="24"/>
      <c r="H133" s="24"/>
      <c r="I133" s="15">
        <f t="shared" si="21"/>
        <v>0</v>
      </c>
      <c r="J133" s="24"/>
      <c r="K133" s="30"/>
      <c r="L133" s="24"/>
      <c r="M133" s="24"/>
      <c r="N133" s="24"/>
      <c r="O133" s="24"/>
      <c r="P133" s="24"/>
      <c r="Q133" s="24"/>
      <c r="R133" s="30"/>
      <c r="S133" s="47"/>
    </row>
    <row r="134" spans="1:19" ht="13.5">
      <c r="A134" s="289"/>
      <c r="B134" s="13"/>
      <c r="C134" s="55" t="s">
        <v>55</v>
      </c>
      <c r="D134" s="15"/>
      <c r="E134" s="24"/>
      <c r="F134" s="24"/>
      <c r="G134" s="24"/>
      <c r="H134" s="24"/>
      <c r="I134" s="15">
        <f t="shared" si="21"/>
        <v>0</v>
      </c>
      <c r="J134" s="24"/>
      <c r="K134" s="30"/>
      <c r="L134" s="24"/>
      <c r="M134" s="24"/>
      <c r="N134" s="24"/>
      <c r="O134" s="24"/>
      <c r="P134" s="24"/>
      <c r="Q134" s="24"/>
      <c r="R134" s="30"/>
      <c r="S134" s="47"/>
    </row>
    <row r="135" spans="1:19" ht="13.5">
      <c r="A135" s="289"/>
      <c r="B135" s="273" t="s">
        <v>63</v>
      </c>
      <c r="C135" s="56" t="s">
        <v>57</v>
      </c>
      <c r="D135" s="15"/>
      <c r="E135" s="24"/>
      <c r="F135" s="24"/>
      <c r="G135" s="24"/>
      <c r="H135" s="24"/>
      <c r="I135" s="15">
        <f t="shared" si="21"/>
        <v>0</v>
      </c>
      <c r="J135" s="24"/>
      <c r="K135" s="30"/>
      <c r="L135" s="24"/>
      <c r="M135" s="24"/>
      <c r="N135" s="24"/>
      <c r="O135" s="24"/>
      <c r="P135" s="24"/>
      <c r="Q135" s="24"/>
      <c r="R135" s="30"/>
      <c r="S135" s="47"/>
    </row>
    <row r="136" spans="1:19" ht="13.5">
      <c r="A136" s="289"/>
      <c r="B136" s="273"/>
      <c r="C136" s="56" t="s">
        <v>58</v>
      </c>
      <c r="D136" s="15"/>
      <c r="E136" s="24"/>
      <c r="F136" s="24"/>
      <c r="G136" s="24"/>
      <c r="H136" s="24"/>
      <c r="I136" s="15">
        <f t="shared" si="21"/>
        <v>0</v>
      </c>
      <c r="J136" s="24"/>
      <c r="K136" s="30"/>
      <c r="L136" s="24"/>
      <c r="M136" s="24"/>
      <c r="N136" s="24"/>
      <c r="O136" s="24"/>
      <c r="P136" s="24"/>
      <c r="Q136" s="24"/>
      <c r="R136" s="30"/>
      <c r="S136" s="47"/>
    </row>
    <row r="137" spans="1:19" ht="13.5">
      <c r="A137" s="289"/>
      <c r="B137" s="275"/>
      <c r="C137" s="56" t="s">
        <v>59</v>
      </c>
      <c r="D137" s="15"/>
      <c r="E137" s="15"/>
      <c r="F137" s="15"/>
      <c r="G137" s="15"/>
      <c r="H137" s="15"/>
      <c r="I137" s="15">
        <f>I131+I135+I136</f>
        <v>0</v>
      </c>
      <c r="J137" s="15"/>
      <c r="K137" s="30"/>
      <c r="L137" s="15"/>
      <c r="M137" s="15"/>
      <c r="N137" s="15"/>
      <c r="O137" s="15"/>
      <c r="P137" s="15"/>
      <c r="Q137" s="15"/>
      <c r="R137" s="30"/>
      <c r="S137" s="47"/>
    </row>
    <row r="138" spans="1:19" ht="14.25" thickBot="1">
      <c r="A138" s="305"/>
      <c r="B138" s="276" t="s">
        <v>64</v>
      </c>
      <c r="C138" s="276"/>
      <c r="D138" s="20">
        <f aca="true" t="shared" si="22" ref="D138:J138">D126+D130+D137</f>
        <v>8.066775</v>
      </c>
      <c r="E138" s="20">
        <f t="shared" si="22"/>
        <v>206.575929</v>
      </c>
      <c r="F138" s="20">
        <f t="shared" si="22"/>
        <v>3.5105440000000003</v>
      </c>
      <c r="G138" s="20">
        <f t="shared" si="22"/>
        <v>185.526189</v>
      </c>
      <c r="H138" s="20">
        <f t="shared" si="22"/>
        <v>1635.015592</v>
      </c>
      <c r="I138" s="20">
        <f t="shared" si="22"/>
        <v>1841.591521</v>
      </c>
      <c r="J138" s="20">
        <f t="shared" si="22"/>
        <v>1761.370772</v>
      </c>
      <c r="K138" s="32">
        <f>(I138-J138)/J138*100</f>
        <v>4.554449879335233</v>
      </c>
      <c r="L138" s="20">
        <f aca="true" t="shared" si="23" ref="L138:Q138">L126+L130+L137</f>
        <v>212</v>
      </c>
      <c r="M138" s="20">
        <f t="shared" si="23"/>
        <v>17011.02482</v>
      </c>
      <c r="N138" s="20">
        <f t="shared" si="23"/>
        <v>136</v>
      </c>
      <c r="O138" s="20">
        <f t="shared" si="23"/>
        <v>59.879447</v>
      </c>
      <c r="P138" s="20">
        <f t="shared" si="23"/>
        <v>229.55669500000002</v>
      </c>
      <c r="Q138" s="20">
        <f t="shared" si="23"/>
        <v>247.232946</v>
      </c>
      <c r="R138" s="32">
        <f>(P138-Q138)/Q138*100</f>
        <v>-7.149634094478646</v>
      </c>
      <c r="S138" s="46">
        <f>I138/I271*100</f>
        <v>4.637389574427638</v>
      </c>
    </row>
    <row r="139" spans="1:19" ht="14.25" thickTop="1">
      <c r="A139" s="289" t="s">
        <v>77</v>
      </c>
      <c r="B139" s="273" t="s">
        <v>51</v>
      </c>
      <c r="C139" s="54" t="s">
        <v>52</v>
      </c>
      <c r="D139" s="21">
        <v>0</v>
      </c>
      <c r="E139" s="21">
        <v>97.2</v>
      </c>
      <c r="F139" s="21">
        <v>0</v>
      </c>
      <c r="G139" s="21">
        <v>97.2</v>
      </c>
      <c r="H139" s="21">
        <v>314.15</v>
      </c>
      <c r="I139" s="72">
        <f aca="true" t="shared" si="24" ref="I139:I155">E139+H139</f>
        <v>411.34999999999997</v>
      </c>
      <c r="J139" s="34">
        <v>446.83</v>
      </c>
      <c r="K139" s="35">
        <f>(I139-J139)/J139*100</f>
        <v>-7.940380010294747</v>
      </c>
      <c r="L139" s="21">
        <v>9</v>
      </c>
      <c r="M139" s="21">
        <v>18.98</v>
      </c>
      <c r="N139" s="21"/>
      <c r="O139" s="21">
        <v>0</v>
      </c>
      <c r="P139" s="21">
        <v>1.7</v>
      </c>
      <c r="Q139" s="21">
        <v>0.95</v>
      </c>
      <c r="R139" s="73">
        <f>(P139-Q139)/Q139*100</f>
        <v>78.94736842105263</v>
      </c>
      <c r="S139" s="47">
        <f>I139/I253*100</f>
        <v>1.1467835496837135</v>
      </c>
    </row>
    <row r="140" spans="1:19" ht="13.5">
      <c r="A140" s="289"/>
      <c r="B140" s="273"/>
      <c r="C140" s="55" t="s">
        <v>53</v>
      </c>
      <c r="D140" s="21">
        <v>0</v>
      </c>
      <c r="E140" s="21">
        <v>97.2</v>
      </c>
      <c r="F140" s="21">
        <v>0</v>
      </c>
      <c r="G140" s="21">
        <v>97.2</v>
      </c>
      <c r="H140" s="21">
        <v>313.3</v>
      </c>
      <c r="I140" s="33">
        <f t="shared" si="24"/>
        <v>410.5</v>
      </c>
      <c r="J140" s="34">
        <v>445.82</v>
      </c>
      <c r="K140" s="35">
        <f>(I140-J140)/J140*100</f>
        <v>-7.922479924633259</v>
      </c>
      <c r="L140" s="21">
        <v>9</v>
      </c>
      <c r="M140" s="21">
        <v>18.98</v>
      </c>
      <c r="N140" s="21"/>
      <c r="O140" s="21">
        <v>0</v>
      </c>
      <c r="P140" s="21">
        <v>1.7</v>
      </c>
      <c r="Q140" s="21">
        <v>0.95</v>
      </c>
      <c r="R140" s="30">
        <f>(P140-Q140)/Q140*100</f>
        <v>78.94736842105263</v>
      </c>
      <c r="S140" s="47">
        <f aca="true" t="shared" si="25" ref="S140:S157">I140/I254*100</f>
        <v>4.2469301099803065</v>
      </c>
    </row>
    <row r="141" spans="1:19" ht="13.5">
      <c r="A141" s="289"/>
      <c r="B141" s="273"/>
      <c r="C141" s="55" t="s">
        <v>54</v>
      </c>
      <c r="D141" s="21"/>
      <c r="E141" s="21"/>
      <c r="F141" s="21"/>
      <c r="G141" s="21"/>
      <c r="H141" s="21"/>
      <c r="I141" s="15">
        <f t="shared" si="24"/>
        <v>0</v>
      </c>
      <c r="J141" s="34">
        <v>0</v>
      </c>
      <c r="K141" s="35"/>
      <c r="L141" s="21"/>
      <c r="M141" s="21"/>
      <c r="N141" s="21"/>
      <c r="O141" s="21"/>
      <c r="P141" s="21"/>
      <c r="Q141" s="21"/>
      <c r="R141" s="30"/>
      <c r="S141" s="47"/>
    </row>
    <row r="142" spans="1:19" ht="13.5">
      <c r="A142" s="289"/>
      <c r="B142" s="13"/>
      <c r="C142" s="6" t="s">
        <v>55</v>
      </c>
      <c r="D142" s="21">
        <v>0</v>
      </c>
      <c r="E142" s="21">
        <v>0</v>
      </c>
      <c r="F142" s="21"/>
      <c r="G142" s="21"/>
      <c r="H142" s="21">
        <v>0.85</v>
      </c>
      <c r="I142" s="15">
        <f t="shared" si="24"/>
        <v>0.85</v>
      </c>
      <c r="J142" s="21">
        <v>1.01</v>
      </c>
      <c r="K142" s="35">
        <f aca="true" t="shared" si="26" ref="K142:K151">(I142-J142)/J142*100</f>
        <v>-15.841584158415845</v>
      </c>
      <c r="L142" s="21"/>
      <c r="M142" s="21"/>
      <c r="N142" s="21"/>
      <c r="O142" s="21"/>
      <c r="P142" s="21"/>
      <c r="Q142" s="21"/>
      <c r="R142" s="30"/>
      <c r="S142" s="47">
        <f t="shared" si="25"/>
        <v>0.07638115092915422</v>
      </c>
    </row>
    <row r="143" spans="1:19" ht="13.5">
      <c r="A143" s="289"/>
      <c r="B143" s="273" t="s">
        <v>56</v>
      </c>
      <c r="C143" s="55" t="s">
        <v>57</v>
      </c>
      <c r="D143" s="21">
        <v>0</v>
      </c>
      <c r="E143" s="21">
        <v>0.26</v>
      </c>
      <c r="F143" s="21">
        <v>0</v>
      </c>
      <c r="G143" s="21">
        <v>0.22</v>
      </c>
      <c r="H143" s="21">
        <v>8.3</v>
      </c>
      <c r="I143" s="15">
        <f t="shared" si="24"/>
        <v>8.56</v>
      </c>
      <c r="J143" s="21">
        <v>12.48</v>
      </c>
      <c r="K143" s="30">
        <f t="shared" si="26"/>
        <v>-31.41025641025641</v>
      </c>
      <c r="L143" s="21">
        <v>2</v>
      </c>
      <c r="M143" s="21">
        <v>20</v>
      </c>
      <c r="N143" s="21"/>
      <c r="O143" s="21">
        <v>0</v>
      </c>
      <c r="P143" s="21">
        <v>0</v>
      </c>
      <c r="Q143" s="21">
        <v>0.15</v>
      </c>
      <c r="R143" s="30"/>
      <c r="S143" s="47">
        <f t="shared" si="25"/>
        <v>21.811575153221856</v>
      </c>
    </row>
    <row r="144" spans="1:19" ht="13.5">
      <c r="A144" s="289"/>
      <c r="B144" s="273"/>
      <c r="C144" s="55" t="s">
        <v>58</v>
      </c>
      <c r="D144" s="21">
        <v>2.71</v>
      </c>
      <c r="E144" s="21">
        <v>42.17</v>
      </c>
      <c r="F144" s="21">
        <v>1.61</v>
      </c>
      <c r="G144" s="21">
        <v>39.47</v>
      </c>
      <c r="H144" s="21">
        <v>192.91</v>
      </c>
      <c r="I144" s="15">
        <f t="shared" si="24"/>
        <v>235.07999999999998</v>
      </c>
      <c r="J144" s="21">
        <v>251.51</v>
      </c>
      <c r="K144" s="30">
        <f t="shared" si="26"/>
        <v>-6.5325434376366776</v>
      </c>
      <c r="L144" s="21">
        <v>122</v>
      </c>
      <c r="M144" s="21">
        <v>1195.74</v>
      </c>
      <c r="N144" s="21">
        <v>3</v>
      </c>
      <c r="O144" s="21">
        <v>2.56</v>
      </c>
      <c r="P144" s="21">
        <v>9.65</v>
      </c>
      <c r="Q144" s="21">
        <v>39.6</v>
      </c>
      <c r="R144" s="30">
        <f>(P144-Q144)/Q144*100</f>
        <v>-75.63131313131314</v>
      </c>
      <c r="S144" s="47">
        <f t="shared" si="25"/>
        <v>8.589713919453676</v>
      </c>
    </row>
    <row r="145" spans="1:19" ht="13.5">
      <c r="A145" s="289"/>
      <c r="B145" s="275"/>
      <c r="C145" s="56" t="s">
        <v>59</v>
      </c>
      <c r="D145" s="15">
        <v>2.71</v>
      </c>
      <c r="E145" s="15">
        <v>139.63</v>
      </c>
      <c r="F145" s="15">
        <v>1.61</v>
      </c>
      <c r="G145" s="15">
        <v>136.89</v>
      </c>
      <c r="H145" s="15">
        <v>515.36</v>
      </c>
      <c r="I145" s="15">
        <f t="shared" si="24"/>
        <v>654.99</v>
      </c>
      <c r="J145" s="15">
        <v>710.82</v>
      </c>
      <c r="K145" s="30">
        <f t="shared" si="26"/>
        <v>-7.854309107791008</v>
      </c>
      <c r="L145" s="15">
        <v>133</v>
      </c>
      <c r="M145" s="15">
        <v>1234.72</v>
      </c>
      <c r="N145" s="15">
        <v>3</v>
      </c>
      <c r="O145" s="15">
        <v>2.56</v>
      </c>
      <c r="P145" s="15">
        <v>11.35</v>
      </c>
      <c r="Q145" s="15">
        <v>40.7</v>
      </c>
      <c r="R145" s="30">
        <f>(P145-Q145)/Q145*100</f>
        <v>-72.11302211302211</v>
      </c>
      <c r="S145" s="47">
        <f t="shared" si="25"/>
        <v>1.6948500336404402</v>
      </c>
    </row>
    <row r="146" spans="1:19" ht="13.5">
      <c r="A146" s="289"/>
      <c r="B146" s="274" t="s">
        <v>60</v>
      </c>
      <c r="C146" s="56" t="s">
        <v>52</v>
      </c>
      <c r="D146" s="70"/>
      <c r="E146" s="64"/>
      <c r="F146" s="48"/>
      <c r="G146" s="48"/>
      <c r="H146" s="48"/>
      <c r="I146" s="15">
        <f t="shared" si="24"/>
        <v>0</v>
      </c>
      <c r="J146" s="64"/>
      <c r="K146" s="30"/>
      <c r="L146" s="48"/>
      <c r="M146" s="48"/>
      <c r="N146" s="48"/>
      <c r="O146" s="48"/>
      <c r="P146" s="48"/>
      <c r="Q146" s="48"/>
      <c r="R146" s="30"/>
      <c r="S146" s="47"/>
    </row>
    <row r="147" spans="1:19" ht="13.5">
      <c r="A147" s="289"/>
      <c r="B147" s="273"/>
      <c r="C147" s="56" t="s">
        <v>57</v>
      </c>
      <c r="D147" s="70"/>
      <c r="E147" s="70"/>
      <c r="F147" s="70"/>
      <c r="G147" s="48"/>
      <c r="H147" s="48"/>
      <c r="I147" s="15">
        <f t="shared" si="24"/>
        <v>0</v>
      </c>
      <c r="J147" s="64"/>
      <c r="K147" s="30"/>
      <c r="L147" s="48"/>
      <c r="M147" s="48"/>
      <c r="N147" s="48"/>
      <c r="O147" s="48"/>
      <c r="P147" s="48"/>
      <c r="Q147" s="48"/>
      <c r="R147" s="30"/>
      <c r="S147" s="47"/>
    </row>
    <row r="148" spans="1:19" ht="13.5">
      <c r="A148" s="289"/>
      <c r="B148" s="273" t="s">
        <v>56</v>
      </c>
      <c r="C148" s="56" t="s">
        <v>58</v>
      </c>
      <c r="D148" s="70"/>
      <c r="E148" s="70"/>
      <c r="F148" s="48"/>
      <c r="G148" s="48"/>
      <c r="H148" s="48"/>
      <c r="I148" s="15">
        <f t="shared" si="24"/>
        <v>0</v>
      </c>
      <c r="J148" s="64"/>
      <c r="K148" s="30"/>
      <c r="L148" s="48"/>
      <c r="M148" s="48"/>
      <c r="N148" s="48"/>
      <c r="O148" s="48"/>
      <c r="P148" s="48"/>
      <c r="Q148" s="48"/>
      <c r="R148" s="30"/>
      <c r="S148" s="47"/>
    </row>
    <row r="149" spans="1:19" ht="13.5">
      <c r="A149" s="289" t="s">
        <v>70</v>
      </c>
      <c r="B149" s="273"/>
      <c r="C149" s="56" t="s">
        <v>59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f t="shared" si="24"/>
        <v>0</v>
      </c>
      <c r="J149" s="15">
        <v>0</v>
      </c>
      <c r="K149" s="30"/>
      <c r="L149" s="15"/>
      <c r="M149" s="15"/>
      <c r="N149" s="15"/>
      <c r="O149" s="15">
        <v>0</v>
      </c>
      <c r="P149" s="15">
        <v>0</v>
      </c>
      <c r="Q149" s="15">
        <v>0</v>
      </c>
      <c r="R149" s="30"/>
      <c r="S149" s="47"/>
    </row>
    <row r="150" spans="1:19" ht="13.5">
      <c r="A150" s="289"/>
      <c r="B150" s="274" t="s">
        <v>62</v>
      </c>
      <c r="C150" s="56" t="s">
        <v>52</v>
      </c>
      <c r="D150" s="21">
        <v>0.02</v>
      </c>
      <c r="E150" s="21">
        <v>0.08</v>
      </c>
      <c r="F150" s="21">
        <v>0</v>
      </c>
      <c r="G150" s="21"/>
      <c r="H150" s="21">
        <v>1.4</v>
      </c>
      <c r="I150" s="15">
        <f t="shared" si="24"/>
        <v>1.48</v>
      </c>
      <c r="J150" s="21">
        <v>1.48</v>
      </c>
      <c r="K150" s="30">
        <f t="shared" si="26"/>
        <v>0</v>
      </c>
      <c r="L150" s="21"/>
      <c r="M150" s="21"/>
      <c r="N150" s="21"/>
      <c r="O150" s="21">
        <v>3.15</v>
      </c>
      <c r="P150" s="21">
        <v>18.87</v>
      </c>
      <c r="Q150" s="21">
        <v>12.59</v>
      </c>
      <c r="R150" s="30">
        <f>(P150-Q150)/Q150*100</f>
        <v>49.88085782366959</v>
      </c>
      <c r="S150" s="47">
        <f t="shared" si="25"/>
        <v>0.168401511540563</v>
      </c>
    </row>
    <row r="151" spans="1:19" ht="13.5">
      <c r="A151" s="289"/>
      <c r="B151" s="273"/>
      <c r="C151" s="56" t="s">
        <v>53</v>
      </c>
      <c r="D151" s="21">
        <v>0</v>
      </c>
      <c r="E151" s="21">
        <v>0</v>
      </c>
      <c r="F151" s="21">
        <v>0</v>
      </c>
      <c r="G151" s="21"/>
      <c r="H151" s="21">
        <v>1.4</v>
      </c>
      <c r="I151" s="15">
        <f t="shared" si="24"/>
        <v>1.4</v>
      </c>
      <c r="J151" s="21">
        <v>1.4</v>
      </c>
      <c r="K151" s="30">
        <f t="shared" si="26"/>
        <v>0</v>
      </c>
      <c r="L151" s="21"/>
      <c r="M151" s="21"/>
      <c r="N151" s="21"/>
      <c r="O151" s="21">
        <v>3.15</v>
      </c>
      <c r="P151" s="21">
        <v>18.87</v>
      </c>
      <c r="Q151" s="21">
        <v>12.59</v>
      </c>
      <c r="R151" s="30">
        <f>(P151-Q151)/Q151*100</f>
        <v>49.88085782366959</v>
      </c>
      <c r="S151" s="47">
        <f t="shared" si="25"/>
        <v>0.19419467880058638</v>
      </c>
    </row>
    <row r="152" spans="1:19" ht="13.5">
      <c r="A152" s="289"/>
      <c r="B152" s="273"/>
      <c r="C152" s="55" t="s">
        <v>54</v>
      </c>
      <c r="D152" s="36"/>
      <c r="E152" s="21"/>
      <c r="F152" s="21"/>
      <c r="G152" s="21"/>
      <c r="H152" s="21"/>
      <c r="I152" s="15">
        <f t="shared" si="24"/>
        <v>0</v>
      </c>
      <c r="J152" s="21">
        <v>0</v>
      </c>
      <c r="K152" s="30"/>
      <c r="L152" s="21"/>
      <c r="M152" s="21"/>
      <c r="N152" s="21"/>
      <c r="O152" s="21"/>
      <c r="P152" s="21"/>
      <c r="Q152" s="21"/>
      <c r="R152" s="30"/>
      <c r="S152" s="47"/>
    </row>
    <row r="153" spans="1:19" ht="13.5">
      <c r="A153" s="289"/>
      <c r="B153" s="13"/>
      <c r="C153" s="55" t="s">
        <v>55</v>
      </c>
      <c r="D153" s="36">
        <v>0.02</v>
      </c>
      <c r="E153" s="21">
        <v>0.08</v>
      </c>
      <c r="F153" s="21"/>
      <c r="G153" s="21"/>
      <c r="H153" s="21"/>
      <c r="I153" s="24">
        <f t="shared" si="24"/>
        <v>0.08</v>
      </c>
      <c r="J153" s="21">
        <v>0.08</v>
      </c>
      <c r="K153" s="30">
        <f>(I153-J153)/J153*100</f>
        <v>0</v>
      </c>
      <c r="L153" s="21"/>
      <c r="M153" s="21"/>
      <c r="N153" s="21"/>
      <c r="O153" s="21"/>
      <c r="P153" s="21"/>
      <c r="Q153" s="21"/>
      <c r="R153" s="30"/>
      <c r="S153" s="47">
        <f t="shared" si="25"/>
        <v>0.7048458149779736</v>
      </c>
    </row>
    <row r="154" spans="1:19" ht="13.5">
      <c r="A154" s="289"/>
      <c r="B154" s="273" t="s">
        <v>63</v>
      </c>
      <c r="C154" s="56" t="s">
        <v>57</v>
      </c>
      <c r="D154" s="36"/>
      <c r="E154" s="21"/>
      <c r="F154" s="21"/>
      <c r="G154" s="21"/>
      <c r="H154" s="21">
        <v>0.11</v>
      </c>
      <c r="I154" s="15">
        <f t="shared" si="24"/>
        <v>0.11</v>
      </c>
      <c r="J154" s="21">
        <v>0.34</v>
      </c>
      <c r="K154" s="30">
        <f>(I154-J154)/J154*100</f>
        <v>-67.64705882352942</v>
      </c>
      <c r="L154" s="21"/>
      <c r="M154" s="21"/>
      <c r="N154" s="21"/>
      <c r="O154" s="21">
        <v>0</v>
      </c>
      <c r="P154" s="21">
        <v>0.02</v>
      </c>
      <c r="Q154" s="21">
        <v>0.02</v>
      </c>
      <c r="R154" s="30"/>
      <c r="S154" s="47">
        <f t="shared" si="25"/>
        <v>20.37037037037037</v>
      </c>
    </row>
    <row r="155" spans="1:19" ht="13.5">
      <c r="A155" s="289"/>
      <c r="B155" s="273"/>
      <c r="C155" s="56" t="s">
        <v>58</v>
      </c>
      <c r="D155" s="36"/>
      <c r="E155" s="21"/>
      <c r="F155" s="21"/>
      <c r="G155" s="21"/>
      <c r="H155" s="21">
        <v>1.33</v>
      </c>
      <c r="I155" s="15">
        <f t="shared" si="24"/>
        <v>1.33</v>
      </c>
      <c r="J155" s="21">
        <v>1.57</v>
      </c>
      <c r="K155" s="30">
        <f>(I155-J155)/J155*100</f>
        <v>-15.286624203821656</v>
      </c>
      <c r="L155" s="21"/>
      <c r="M155" s="21"/>
      <c r="N155" s="21"/>
      <c r="O155" s="21">
        <v>0</v>
      </c>
      <c r="P155" s="21">
        <v>0</v>
      </c>
      <c r="Q155" s="21">
        <v>0</v>
      </c>
      <c r="R155" s="30"/>
      <c r="S155" s="47">
        <f t="shared" si="25"/>
        <v>12.303422756706755</v>
      </c>
    </row>
    <row r="156" spans="1:19" ht="13.5">
      <c r="A156" s="298"/>
      <c r="B156" s="275"/>
      <c r="C156" s="56" t="s">
        <v>59</v>
      </c>
      <c r="D156" s="15">
        <v>0.02</v>
      </c>
      <c r="E156" s="15">
        <v>0.08</v>
      </c>
      <c r="F156" s="15">
        <v>0</v>
      </c>
      <c r="G156" s="15">
        <v>0</v>
      </c>
      <c r="H156" s="15">
        <v>2.84</v>
      </c>
      <c r="I156" s="15">
        <f>I150+I154+I155</f>
        <v>2.92</v>
      </c>
      <c r="J156" s="15">
        <v>3.39</v>
      </c>
      <c r="K156" s="30">
        <f>(I156-J156)/J156*100</f>
        <v>-13.864306784660771</v>
      </c>
      <c r="L156" s="15"/>
      <c r="M156" s="15"/>
      <c r="N156" s="15"/>
      <c r="O156" s="15">
        <v>3.15</v>
      </c>
      <c r="P156" s="15">
        <v>18.89</v>
      </c>
      <c r="Q156" s="15">
        <v>13</v>
      </c>
      <c r="R156" s="30">
        <f>(P156-Q156)/Q156*100</f>
        <v>45.30769230769231</v>
      </c>
      <c r="S156" s="47">
        <f t="shared" si="25"/>
        <v>0.32801545061511767</v>
      </c>
    </row>
    <row r="157" spans="1:19" ht="14.25" thickBot="1">
      <c r="A157" s="247"/>
      <c r="B157" s="276" t="s">
        <v>64</v>
      </c>
      <c r="C157" s="276"/>
      <c r="D157" s="20">
        <f aca="true" t="shared" si="27" ref="D157:J157">D145+D149+D156</f>
        <v>2.73</v>
      </c>
      <c r="E157" s="20">
        <f t="shared" si="27"/>
        <v>139.71</v>
      </c>
      <c r="F157" s="20">
        <f t="shared" si="27"/>
        <v>1.61</v>
      </c>
      <c r="G157" s="20">
        <f t="shared" si="27"/>
        <v>136.89</v>
      </c>
      <c r="H157" s="20">
        <f t="shared" si="27"/>
        <v>518.2</v>
      </c>
      <c r="I157" s="20">
        <f t="shared" si="27"/>
        <v>657.91</v>
      </c>
      <c r="J157" s="20">
        <f t="shared" si="27"/>
        <v>714.21</v>
      </c>
      <c r="K157" s="32">
        <f>(I157-J157)/J157*100</f>
        <v>-7.88283558057155</v>
      </c>
      <c r="L157" s="20">
        <f aca="true" t="shared" si="28" ref="L157:Q157">L145+L149+L156</f>
        <v>133</v>
      </c>
      <c r="M157" s="20">
        <f t="shared" si="28"/>
        <v>1234.72</v>
      </c>
      <c r="N157" s="20">
        <f t="shared" si="28"/>
        <v>3</v>
      </c>
      <c r="O157" s="20">
        <f t="shared" si="28"/>
        <v>5.71</v>
      </c>
      <c r="P157" s="20">
        <f t="shared" si="28"/>
        <v>30.240000000000002</v>
      </c>
      <c r="Q157" s="20">
        <f t="shared" si="28"/>
        <v>53.7</v>
      </c>
      <c r="R157" s="32">
        <f>(P157-Q157)/Q157*100</f>
        <v>-43.687150837988824</v>
      </c>
      <c r="S157" s="46">
        <f t="shared" si="25"/>
        <v>1.6567110241987735</v>
      </c>
    </row>
    <row r="158" spans="1:19" ht="14.25" thickTop="1">
      <c r="A158" s="289" t="s">
        <v>78</v>
      </c>
      <c r="B158" s="271" t="s">
        <v>51</v>
      </c>
      <c r="C158" s="54" t="s">
        <v>52</v>
      </c>
      <c r="D158" s="224">
        <v>20.27</v>
      </c>
      <c r="E158" s="224">
        <v>498.51</v>
      </c>
      <c r="F158" s="224">
        <v>6.47</v>
      </c>
      <c r="G158" s="224">
        <v>449.55</v>
      </c>
      <c r="H158" s="224">
        <v>1707.79</v>
      </c>
      <c r="I158" s="38">
        <f aca="true" t="shared" si="29" ref="I158:I174">E158+H158</f>
        <v>2206.3</v>
      </c>
      <c r="J158" s="224">
        <v>2080.45</v>
      </c>
      <c r="K158" s="35">
        <f aca="true" t="shared" si="30" ref="K158:K177">(I158-J158)/J158*100</f>
        <v>6.049172054122924</v>
      </c>
      <c r="L158" s="224">
        <v>358</v>
      </c>
      <c r="M158" s="224">
        <v>22578</v>
      </c>
      <c r="N158" s="224">
        <v>430</v>
      </c>
      <c r="O158" s="224">
        <v>8.7</v>
      </c>
      <c r="P158" s="224">
        <v>606.04</v>
      </c>
      <c r="Q158" s="224">
        <v>168.19</v>
      </c>
      <c r="R158" s="35">
        <f>(P158-Q158)/Q158*100</f>
        <v>260.3305785123967</v>
      </c>
      <c r="S158" s="47">
        <f>I158/I253*100</f>
        <v>6.150841243873047</v>
      </c>
    </row>
    <row r="159" spans="1:19" ht="13.5">
      <c r="A159" s="289"/>
      <c r="B159" s="258"/>
      <c r="C159" s="55" t="s">
        <v>53</v>
      </c>
      <c r="D159" s="82">
        <v>0</v>
      </c>
      <c r="E159" s="82"/>
      <c r="F159" s="82">
        <v>0</v>
      </c>
      <c r="G159" s="82"/>
      <c r="H159" s="82">
        <v>471.76</v>
      </c>
      <c r="I159" s="38">
        <f t="shared" si="29"/>
        <v>471.76</v>
      </c>
      <c r="J159" s="224">
        <v>771.65</v>
      </c>
      <c r="K159" s="30">
        <f t="shared" si="30"/>
        <v>-38.863474373096615</v>
      </c>
      <c r="L159" s="82">
        <v>260</v>
      </c>
      <c r="M159" s="115">
        <v>2406</v>
      </c>
      <c r="N159" s="82">
        <v>363</v>
      </c>
      <c r="O159" s="82">
        <v>4.84</v>
      </c>
      <c r="P159" s="82">
        <v>396.92</v>
      </c>
      <c r="Q159" s="82">
        <v>162.19</v>
      </c>
      <c r="R159" s="35">
        <f>(P159-Q159)/Q159*100</f>
        <v>144.7253221530304</v>
      </c>
      <c r="S159" s="47">
        <f aca="true" t="shared" si="31" ref="S159:S176">I159/I254*100</f>
        <v>4.880710715430717</v>
      </c>
    </row>
    <row r="160" spans="1:19" ht="13.5">
      <c r="A160" s="289"/>
      <c r="B160" s="258"/>
      <c r="C160" s="55" t="s">
        <v>54</v>
      </c>
      <c r="D160" s="82"/>
      <c r="E160" s="82"/>
      <c r="F160" s="82"/>
      <c r="G160" s="82"/>
      <c r="H160" s="82"/>
      <c r="I160" s="38">
        <f t="shared" si="29"/>
        <v>0</v>
      </c>
      <c r="J160" s="224"/>
      <c r="K160" s="30"/>
      <c r="L160" s="82"/>
      <c r="M160" s="115"/>
      <c r="N160" s="82"/>
      <c r="O160" s="82"/>
      <c r="P160" s="82"/>
      <c r="Q160" s="82"/>
      <c r="R160" s="30"/>
      <c r="S160" s="47"/>
    </row>
    <row r="161" spans="1:19" ht="13.5">
      <c r="A161" s="289"/>
      <c r="B161" s="13"/>
      <c r="C161" s="6" t="s">
        <v>55</v>
      </c>
      <c r="D161" s="82">
        <v>13.8</v>
      </c>
      <c r="E161" s="82">
        <v>48.95</v>
      </c>
      <c r="F161" s="82">
        <v>0</v>
      </c>
      <c r="G161" s="82">
        <v>0</v>
      </c>
      <c r="H161" s="82">
        <v>7</v>
      </c>
      <c r="I161" s="38">
        <f t="shared" si="29"/>
        <v>55.95</v>
      </c>
      <c r="J161" s="224">
        <v>58.07</v>
      </c>
      <c r="K161" s="30">
        <f t="shared" si="30"/>
        <v>-3.650766316514547</v>
      </c>
      <c r="L161" s="82">
        <v>98</v>
      </c>
      <c r="M161" s="115">
        <v>1137</v>
      </c>
      <c r="N161" s="82">
        <v>2</v>
      </c>
      <c r="O161" s="82">
        <v>2.5</v>
      </c>
      <c r="P161" s="82">
        <v>3.9</v>
      </c>
      <c r="Q161" s="82"/>
      <c r="R161" s="30"/>
      <c r="S161" s="47">
        <f t="shared" si="31"/>
        <v>5.027676934689622</v>
      </c>
    </row>
    <row r="162" spans="1:19" ht="13.5">
      <c r="A162" s="289" t="s">
        <v>76</v>
      </c>
      <c r="B162" s="273" t="s">
        <v>56</v>
      </c>
      <c r="C162" s="55" t="s">
        <v>57</v>
      </c>
      <c r="D162" s="82">
        <v>0.14</v>
      </c>
      <c r="E162" s="82">
        <v>1.02</v>
      </c>
      <c r="F162" s="82">
        <v>0</v>
      </c>
      <c r="G162" s="82">
        <v>0.05</v>
      </c>
      <c r="H162" s="82">
        <v>7.22</v>
      </c>
      <c r="I162" s="38">
        <f t="shared" si="29"/>
        <v>8.24</v>
      </c>
      <c r="J162" s="224">
        <v>10.34</v>
      </c>
      <c r="K162" s="30">
        <f t="shared" si="30"/>
        <v>-20.309477756286263</v>
      </c>
      <c r="L162" s="82">
        <v>936</v>
      </c>
      <c r="M162" s="115">
        <v>55907</v>
      </c>
      <c r="N162" s="82">
        <v>0</v>
      </c>
      <c r="O162" s="82">
        <v>0</v>
      </c>
      <c r="P162" s="82">
        <v>0</v>
      </c>
      <c r="Q162" s="82"/>
      <c r="R162" s="30" t="e">
        <f>(P162-Q162)/Q162*100</f>
        <v>#DIV/0!</v>
      </c>
      <c r="S162" s="47">
        <f t="shared" si="31"/>
        <v>20.996189166185523</v>
      </c>
    </row>
    <row r="163" spans="1:19" ht="13.5">
      <c r="A163" s="289"/>
      <c r="B163" s="273"/>
      <c r="C163" s="55" t="s">
        <v>58</v>
      </c>
      <c r="D163" s="82">
        <v>6.83</v>
      </c>
      <c r="E163" s="82">
        <v>54.78</v>
      </c>
      <c r="F163" s="82">
        <v>6.87</v>
      </c>
      <c r="G163" s="82">
        <v>55.13</v>
      </c>
      <c r="H163" s="82">
        <v>409.4</v>
      </c>
      <c r="I163" s="38">
        <f t="shared" si="29"/>
        <v>464.17999999999995</v>
      </c>
      <c r="J163" s="224">
        <v>429.02</v>
      </c>
      <c r="K163" s="30">
        <f t="shared" si="30"/>
        <v>8.195422124842658</v>
      </c>
      <c r="L163" s="82">
        <v>410</v>
      </c>
      <c r="M163" s="115">
        <v>67205</v>
      </c>
      <c r="N163" s="82">
        <v>15</v>
      </c>
      <c r="O163" s="82">
        <v>6.6</v>
      </c>
      <c r="P163" s="82">
        <v>47.11</v>
      </c>
      <c r="Q163" s="82">
        <v>16.57</v>
      </c>
      <c r="R163" s="30">
        <f>(P163-Q163)/Q163*100</f>
        <v>184.30899215449608</v>
      </c>
      <c r="S163" s="47">
        <f t="shared" si="31"/>
        <v>16.96092141880214</v>
      </c>
    </row>
    <row r="164" spans="1:19" ht="13.5">
      <c r="A164" s="289"/>
      <c r="B164" s="275"/>
      <c r="C164" s="56" t="s">
        <v>59</v>
      </c>
      <c r="D164" s="15">
        <v>27.24</v>
      </c>
      <c r="E164" s="15">
        <v>554.31</v>
      </c>
      <c r="F164" s="15">
        <v>13.34</v>
      </c>
      <c r="G164" s="15">
        <v>504.73</v>
      </c>
      <c r="H164" s="15">
        <v>2124.41</v>
      </c>
      <c r="I164" s="38">
        <f t="shared" si="29"/>
        <v>2678.72</v>
      </c>
      <c r="J164" s="15">
        <v>2519.81</v>
      </c>
      <c r="K164" s="30">
        <f t="shared" si="30"/>
        <v>6.306427865593036</v>
      </c>
      <c r="L164" s="15">
        <v>1704</v>
      </c>
      <c r="M164" s="15">
        <v>145690</v>
      </c>
      <c r="N164" s="15">
        <v>445</v>
      </c>
      <c r="O164" s="15">
        <v>15.3</v>
      </c>
      <c r="P164" s="15">
        <v>653</v>
      </c>
      <c r="Q164" s="15">
        <v>184.76</v>
      </c>
      <c r="R164" s="30">
        <f>(P164-Q164)/Q164*100</f>
        <v>253.43147867503794</v>
      </c>
      <c r="S164" s="47">
        <f t="shared" si="31"/>
        <v>6.9314473230329</v>
      </c>
    </row>
    <row r="165" spans="1:19" ht="13.5">
      <c r="A165" s="289"/>
      <c r="B165" s="274" t="s">
        <v>60</v>
      </c>
      <c r="C165" s="56" t="s">
        <v>52</v>
      </c>
      <c r="D165" s="115"/>
      <c r="E165" s="82">
        <v>8.65</v>
      </c>
      <c r="F165" s="82"/>
      <c r="G165" s="82">
        <v>8.33</v>
      </c>
      <c r="H165" s="82">
        <v>35.44</v>
      </c>
      <c r="I165" s="38">
        <f t="shared" si="29"/>
        <v>44.089999999999996</v>
      </c>
      <c r="J165" s="82">
        <v>41.54</v>
      </c>
      <c r="K165" s="30">
        <f t="shared" si="30"/>
        <v>6.138661531054399</v>
      </c>
      <c r="L165" s="82">
        <v>11</v>
      </c>
      <c r="M165" s="115">
        <v>37</v>
      </c>
      <c r="N165" s="82">
        <v>14</v>
      </c>
      <c r="O165" s="82"/>
      <c r="P165" s="82">
        <v>8.11</v>
      </c>
      <c r="Q165" s="82">
        <v>1.84</v>
      </c>
      <c r="R165" s="30"/>
      <c r="S165" s="47">
        <f t="shared" si="31"/>
        <v>100</v>
      </c>
    </row>
    <row r="166" spans="1:19" ht="13.5">
      <c r="A166" s="289" t="s">
        <v>78</v>
      </c>
      <c r="B166" s="273"/>
      <c r="C166" s="56" t="s">
        <v>57</v>
      </c>
      <c r="D166" s="115"/>
      <c r="E166" s="82">
        <v>0</v>
      </c>
      <c r="F166" s="82"/>
      <c r="G166" s="82">
        <v>0</v>
      </c>
      <c r="H166" s="82">
        <v>0.09</v>
      </c>
      <c r="I166" s="38">
        <f t="shared" si="29"/>
        <v>0.09</v>
      </c>
      <c r="J166" s="82">
        <v>0.11</v>
      </c>
      <c r="K166" s="30">
        <f t="shared" si="30"/>
        <v>-18.181818181818183</v>
      </c>
      <c r="L166" s="82">
        <v>0</v>
      </c>
      <c r="M166" s="115">
        <v>0</v>
      </c>
      <c r="N166" s="82"/>
      <c r="O166" s="82"/>
      <c r="P166" s="82"/>
      <c r="Q166" s="82"/>
      <c r="R166" s="30"/>
      <c r="S166" s="47">
        <f t="shared" si="31"/>
        <v>0.1536993433861584</v>
      </c>
    </row>
    <row r="167" spans="1:19" ht="13.5">
      <c r="A167" s="289"/>
      <c r="B167" s="273" t="s">
        <v>56</v>
      </c>
      <c r="C167" s="56" t="s">
        <v>58</v>
      </c>
      <c r="D167" s="115"/>
      <c r="E167" s="82">
        <v>3.88</v>
      </c>
      <c r="F167" s="82"/>
      <c r="G167" s="82">
        <v>3.88</v>
      </c>
      <c r="H167" s="82">
        <v>13.47</v>
      </c>
      <c r="I167" s="38">
        <f t="shared" si="29"/>
        <v>17.35</v>
      </c>
      <c r="J167" s="82">
        <v>15.64</v>
      </c>
      <c r="K167" s="30">
        <f t="shared" si="30"/>
        <v>10.93350383631714</v>
      </c>
      <c r="L167" s="82">
        <v>23</v>
      </c>
      <c r="M167" s="115">
        <v>976</v>
      </c>
      <c r="N167" s="82"/>
      <c r="O167" s="82"/>
      <c r="P167" s="82"/>
      <c r="Q167" s="82"/>
      <c r="R167" s="30" t="e">
        <f>(P167-Q167)/Q167*100</f>
        <v>#DIV/0!</v>
      </c>
      <c r="S167" s="47">
        <f t="shared" si="31"/>
        <v>23.744671237303752</v>
      </c>
    </row>
    <row r="168" spans="1:19" ht="13.5">
      <c r="A168" s="289"/>
      <c r="B168" s="273"/>
      <c r="C168" s="56" t="s">
        <v>59</v>
      </c>
      <c r="D168" s="15">
        <v>0</v>
      </c>
      <c r="E168" s="15">
        <v>12.53</v>
      </c>
      <c r="F168" s="15">
        <v>0</v>
      </c>
      <c r="G168" s="15">
        <v>12.21</v>
      </c>
      <c r="H168" s="15">
        <v>49</v>
      </c>
      <c r="I168" s="38">
        <f t="shared" si="29"/>
        <v>61.53</v>
      </c>
      <c r="J168" s="24">
        <v>57.29</v>
      </c>
      <c r="K168" s="30">
        <f t="shared" si="30"/>
        <v>7.400942572874851</v>
      </c>
      <c r="L168" s="15">
        <v>34</v>
      </c>
      <c r="M168" s="15">
        <v>1013</v>
      </c>
      <c r="N168" s="15">
        <v>14</v>
      </c>
      <c r="O168" s="15">
        <v>0</v>
      </c>
      <c r="P168" s="15">
        <v>8.11</v>
      </c>
      <c r="Q168" s="15">
        <v>1.84</v>
      </c>
      <c r="R168" s="30">
        <f>(P168-Q168)/Q168*100</f>
        <v>340.7608695652173</v>
      </c>
      <c r="S168" s="47">
        <f t="shared" si="31"/>
        <v>35.01694995661836</v>
      </c>
    </row>
    <row r="169" spans="1:19" ht="13.5">
      <c r="A169" s="289"/>
      <c r="B169" s="274" t="s">
        <v>62</v>
      </c>
      <c r="C169" s="56" t="s">
        <v>52</v>
      </c>
      <c r="D169" s="115">
        <v>1</v>
      </c>
      <c r="E169" s="115">
        <v>78.51</v>
      </c>
      <c r="F169" s="115">
        <v>1</v>
      </c>
      <c r="G169" s="115">
        <v>78.24</v>
      </c>
      <c r="H169" s="115">
        <v>44.92</v>
      </c>
      <c r="I169" s="38">
        <f t="shared" si="29"/>
        <v>123.43</v>
      </c>
      <c r="J169" s="82">
        <v>195.99</v>
      </c>
      <c r="K169" s="30">
        <f t="shared" si="30"/>
        <v>-37.022297055972246</v>
      </c>
      <c r="L169" s="82">
        <v>75</v>
      </c>
      <c r="M169" s="115">
        <v>217</v>
      </c>
      <c r="N169" s="82">
        <v>25</v>
      </c>
      <c r="O169" s="82">
        <v>0</v>
      </c>
      <c r="P169" s="82">
        <v>10.72</v>
      </c>
      <c r="Q169" s="82">
        <v>1.81</v>
      </c>
      <c r="R169" s="30">
        <f>(P169-Q169)/Q169*100</f>
        <v>492.2651933701657</v>
      </c>
      <c r="S169" s="47">
        <f t="shared" si="31"/>
        <v>14.044458492872764</v>
      </c>
    </row>
    <row r="170" spans="1:19" ht="13.5">
      <c r="A170" s="244"/>
      <c r="B170" s="273"/>
      <c r="C170" s="56" t="s">
        <v>53</v>
      </c>
      <c r="D170" s="115">
        <v>1</v>
      </c>
      <c r="E170" s="82">
        <v>74.5</v>
      </c>
      <c r="F170" s="82">
        <v>1</v>
      </c>
      <c r="G170" s="82">
        <v>74.5</v>
      </c>
      <c r="H170" s="82">
        <v>16.6</v>
      </c>
      <c r="I170" s="38">
        <f t="shared" si="29"/>
        <v>91.1</v>
      </c>
      <c r="J170" s="82">
        <v>160.1</v>
      </c>
      <c r="K170" s="30">
        <f t="shared" si="30"/>
        <v>-43.09806371018114</v>
      </c>
      <c r="L170" s="82">
        <v>69</v>
      </c>
      <c r="M170" s="115">
        <v>85</v>
      </c>
      <c r="N170" s="82">
        <v>16</v>
      </c>
      <c r="O170" s="82"/>
      <c r="P170" s="82">
        <v>10.36</v>
      </c>
      <c r="Q170" s="82">
        <v>0.95</v>
      </c>
      <c r="R170" s="30"/>
      <c r="S170" s="47">
        <f t="shared" si="31"/>
        <v>12.636525170523871</v>
      </c>
    </row>
    <row r="171" spans="1:19" ht="13.5">
      <c r="A171" s="289" t="s">
        <v>61</v>
      </c>
      <c r="B171" s="273"/>
      <c r="C171" s="55" t="s">
        <v>54</v>
      </c>
      <c r="D171" s="115"/>
      <c r="E171" s="82"/>
      <c r="F171" s="82"/>
      <c r="G171" s="82"/>
      <c r="H171" s="82"/>
      <c r="I171" s="38">
        <f t="shared" si="29"/>
        <v>0</v>
      </c>
      <c r="J171" s="82"/>
      <c r="K171" s="30"/>
      <c r="L171" s="82"/>
      <c r="M171" s="82"/>
      <c r="N171" s="82"/>
      <c r="O171" s="82"/>
      <c r="P171" s="82"/>
      <c r="Q171" s="82"/>
      <c r="R171" s="30"/>
      <c r="S171" s="47"/>
    </row>
    <row r="172" spans="1:19" ht="13.5">
      <c r="A172" s="289"/>
      <c r="B172" s="13"/>
      <c r="C172" s="55" t="s">
        <v>55</v>
      </c>
      <c r="D172" s="115">
        <v>0</v>
      </c>
      <c r="E172" s="82">
        <v>0.27</v>
      </c>
      <c r="F172" s="82">
        <v>0</v>
      </c>
      <c r="G172" s="82">
        <v>0</v>
      </c>
      <c r="H172" s="82">
        <v>0</v>
      </c>
      <c r="I172" s="38">
        <f t="shared" si="29"/>
        <v>0.27</v>
      </c>
      <c r="J172" s="82">
        <v>1.03</v>
      </c>
      <c r="K172" s="30">
        <f t="shared" si="30"/>
        <v>-73.7864077669903</v>
      </c>
      <c r="L172" s="82">
        <v>2</v>
      </c>
      <c r="M172" s="82">
        <v>12</v>
      </c>
      <c r="N172" s="82"/>
      <c r="O172" s="82"/>
      <c r="P172" s="82"/>
      <c r="Q172" s="82"/>
      <c r="R172" s="30"/>
      <c r="S172" s="47">
        <f t="shared" si="31"/>
        <v>2.378854625550661</v>
      </c>
    </row>
    <row r="173" spans="1:19" ht="13.5">
      <c r="A173" s="289"/>
      <c r="B173" s="282" t="s">
        <v>63</v>
      </c>
      <c r="C173" s="56" t="s">
        <v>57</v>
      </c>
      <c r="D173" s="115">
        <v>0.1</v>
      </c>
      <c r="E173" s="82">
        <v>0.11</v>
      </c>
      <c r="F173" s="82">
        <v>0</v>
      </c>
      <c r="G173" s="82">
        <v>0</v>
      </c>
      <c r="H173" s="82">
        <v>0.32</v>
      </c>
      <c r="I173" s="38">
        <f t="shared" si="29"/>
        <v>0.43</v>
      </c>
      <c r="J173" s="82">
        <v>0.43</v>
      </c>
      <c r="K173" s="30">
        <f t="shared" si="30"/>
        <v>0</v>
      </c>
      <c r="L173" s="82">
        <v>110</v>
      </c>
      <c r="M173" s="82">
        <v>15</v>
      </c>
      <c r="N173" s="82"/>
      <c r="O173" s="82"/>
      <c r="P173" s="82"/>
      <c r="Q173" s="82"/>
      <c r="R173" s="30"/>
      <c r="S173" s="47">
        <f t="shared" si="31"/>
        <v>79.62962962962963</v>
      </c>
    </row>
    <row r="174" spans="1:19" ht="13.5">
      <c r="A174" s="289"/>
      <c r="B174" s="282"/>
      <c r="C174" s="56" t="s">
        <v>58</v>
      </c>
      <c r="D174" s="115">
        <v>0</v>
      </c>
      <c r="E174" s="82">
        <v>0.2</v>
      </c>
      <c r="F174" s="82">
        <v>0</v>
      </c>
      <c r="G174" s="82">
        <v>0.2</v>
      </c>
      <c r="H174" s="82">
        <v>9.28</v>
      </c>
      <c r="I174" s="38">
        <f t="shared" si="29"/>
        <v>9.479999999999999</v>
      </c>
      <c r="J174" s="82">
        <v>10.78</v>
      </c>
      <c r="K174" s="30">
        <f t="shared" si="30"/>
        <v>-12.059369202226353</v>
      </c>
      <c r="L174" s="82">
        <v>4</v>
      </c>
      <c r="M174" s="82">
        <v>40</v>
      </c>
      <c r="N174" s="82"/>
      <c r="O174" s="82"/>
      <c r="P174" s="82"/>
      <c r="Q174" s="82"/>
      <c r="R174" s="30"/>
      <c r="S174" s="47">
        <f t="shared" si="31"/>
        <v>87.69657724329325</v>
      </c>
    </row>
    <row r="175" spans="1:19" ht="13.5">
      <c r="A175" s="244"/>
      <c r="B175" s="282"/>
      <c r="C175" s="69" t="s">
        <v>59</v>
      </c>
      <c r="D175" s="15">
        <v>1.1</v>
      </c>
      <c r="E175" s="15">
        <v>78.82</v>
      </c>
      <c r="F175" s="15">
        <v>1</v>
      </c>
      <c r="G175" s="15">
        <v>78.44</v>
      </c>
      <c r="H175" s="15">
        <v>54.52</v>
      </c>
      <c r="I175" s="38">
        <f>I169+I173+I174</f>
        <v>133.34</v>
      </c>
      <c r="J175" s="24">
        <v>207.2</v>
      </c>
      <c r="K175" s="30">
        <f t="shared" si="30"/>
        <v>-35.64671814671814</v>
      </c>
      <c r="L175" s="15">
        <v>189</v>
      </c>
      <c r="M175" s="15">
        <v>272</v>
      </c>
      <c r="N175" s="15">
        <v>25</v>
      </c>
      <c r="O175" s="15">
        <v>0</v>
      </c>
      <c r="P175" s="15">
        <v>10.72</v>
      </c>
      <c r="Q175" s="15">
        <v>1.81</v>
      </c>
      <c r="R175" s="30">
        <f>(P175-Q175)/Q175*100</f>
        <v>492.2651933701657</v>
      </c>
      <c r="S175" s="47">
        <f t="shared" si="31"/>
        <v>14.978623351034177</v>
      </c>
    </row>
    <row r="176" spans="1:19" ht="14.25" thickBot="1">
      <c r="A176" s="249"/>
      <c r="B176" s="307" t="s">
        <v>64</v>
      </c>
      <c r="C176" s="276"/>
      <c r="D176" s="20">
        <f aca="true" t="shared" si="32" ref="D176:J176">D164+D168+D175</f>
        <v>28.34</v>
      </c>
      <c r="E176" s="20">
        <f t="shared" si="32"/>
        <v>645.6599999999999</v>
      </c>
      <c r="F176" s="20">
        <f t="shared" si="32"/>
        <v>14.34</v>
      </c>
      <c r="G176" s="20">
        <f t="shared" si="32"/>
        <v>595.3800000000001</v>
      </c>
      <c r="H176" s="20">
        <f t="shared" si="32"/>
        <v>2227.93</v>
      </c>
      <c r="I176" s="20">
        <f t="shared" si="32"/>
        <v>2873.59</v>
      </c>
      <c r="J176" s="20">
        <f t="shared" si="32"/>
        <v>2784.2999999999997</v>
      </c>
      <c r="K176" s="32">
        <f t="shared" si="30"/>
        <v>3.2069101749093285</v>
      </c>
      <c r="L176" s="20">
        <f aca="true" t="shared" si="33" ref="L176:Q176">L164+L168+L175</f>
        <v>1927</v>
      </c>
      <c r="M176" s="20">
        <f t="shared" si="33"/>
        <v>146975</v>
      </c>
      <c r="N176" s="20">
        <f t="shared" si="33"/>
        <v>484</v>
      </c>
      <c r="O176" s="20">
        <f t="shared" si="33"/>
        <v>15.3</v>
      </c>
      <c r="P176" s="20">
        <f t="shared" si="33"/>
        <v>671.83</v>
      </c>
      <c r="Q176" s="20">
        <f t="shared" si="33"/>
        <v>188.41</v>
      </c>
      <c r="R176" s="32">
        <f>(P176-Q176)/Q176*100</f>
        <v>256.57873785892474</v>
      </c>
      <c r="S176" s="46">
        <f t="shared" si="31"/>
        <v>7.236108634961247</v>
      </c>
    </row>
    <row r="177" spans="1:19" ht="13.5">
      <c r="A177" s="304" t="s">
        <v>81</v>
      </c>
      <c r="B177" s="258" t="s">
        <v>51</v>
      </c>
      <c r="C177" s="55" t="s">
        <v>52</v>
      </c>
      <c r="D177" s="52"/>
      <c r="E177" s="52"/>
      <c r="F177" s="36"/>
      <c r="G177" s="36"/>
      <c r="H177" s="52"/>
      <c r="I177" s="15">
        <f aca="true" t="shared" si="34" ref="I177:I240">E177+H177</f>
        <v>0</v>
      </c>
      <c r="J177" s="52"/>
      <c r="K177" s="30" t="e">
        <f t="shared" si="30"/>
        <v>#DIV/0!</v>
      </c>
      <c r="L177" s="48"/>
      <c r="M177" s="48"/>
      <c r="N177" s="48"/>
      <c r="O177" s="48"/>
      <c r="P177" s="48"/>
      <c r="Q177" s="48"/>
      <c r="R177" s="73"/>
      <c r="S177" s="47">
        <f>I177/I253*100</f>
        <v>0</v>
      </c>
    </row>
    <row r="178" spans="1:19" ht="13.5">
      <c r="A178" s="289"/>
      <c r="B178" s="258"/>
      <c r="C178" s="55" t="s">
        <v>53</v>
      </c>
      <c r="D178" s="48"/>
      <c r="E178" s="48"/>
      <c r="F178" s="48"/>
      <c r="G178" s="48"/>
      <c r="H178" s="48"/>
      <c r="I178" s="15">
        <f t="shared" si="34"/>
        <v>0</v>
      </c>
      <c r="J178" s="225"/>
      <c r="K178" s="30"/>
      <c r="L178" s="48"/>
      <c r="M178" s="48"/>
      <c r="N178" s="48"/>
      <c r="O178" s="48"/>
      <c r="P178" s="48"/>
      <c r="Q178" s="48"/>
      <c r="R178" s="30"/>
      <c r="S178" s="45"/>
    </row>
    <row r="179" spans="1:19" ht="13.5">
      <c r="A179" s="289"/>
      <c r="B179" s="258"/>
      <c r="C179" s="55" t="s">
        <v>54</v>
      </c>
      <c r="D179" s="48"/>
      <c r="E179" s="48"/>
      <c r="F179" s="48"/>
      <c r="G179" s="48"/>
      <c r="H179" s="48"/>
      <c r="I179" s="24">
        <f t="shared" si="34"/>
        <v>0</v>
      </c>
      <c r="J179" s="225"/>
      <c r="K179" s="30"/>
      <c r="L179" s="48"/>
      <c r="M179" s="48"/>
      <c r="N179" s="48"/>
      <c r="O179" s="48"/>
      <c r="P179" s="48"/>
      <c r="Q179" s="48"/>
      <c r="R179" s="30"/>
      <c r="S179" s="45"/>
    </row>
    <row r="180" spans="1:19" ht="13.5">
      <c r="A180" s="289"/>
      <c r="B180" s="13"/>
      <c r="C180" s="6" t="s">
        <v>55</v>
      </c>
      <c r="D180" s="48"/>
      <c r="E180" s="48"/>
      <c r="F180" s="48"/>
      <c r="G180" s="48"/>
      <c r="H180" s="48"/>
      <c r="I180" s="15">
        <f t="shared" si="34"/>
        <v>0</v>
      </c>
      <c r="J180" s="48"/>
      <c r="K180" s="30"/>
      <c r="L180" s="48"/>
      <c r="M180" s="48"/>
      <c r="N180" s="48"/>
      <c r="O180" s="48"/>
      <c r="P180" s="48"/>
      <c r="Q180" s="48"/>
      <c r="R180" s="30"/>
      <c r="S180" s="45"/>
    </row>
    <row r="181" spans="1:19" ht="13.5">
      <c r="A181" s="289"/>
      <c r="B181" s="273" t="s">
        <v>56</v>
      </c>
      <c r="C181" s="55" t="s">
        <v>57</v>
      </c>
      <c r="D181" s="48"/>
      <c r="E181" s="48"/>
      <c r="F181" s="48"/>
      <c r="G181" s="48"/>
      <c r="H181" s="48"/>
      <c r="I181" s="15">
        <f t="shared" si="34"/>
        <v>0</v>
      </c>
      <c r="J181" s="48"/>
      <c r="K181" s="30"/>
      <c r="L181" s="48"/>
      <c r="M181" s="48"/>
      <c r="N181" s="48"/>
      <c r="O181" s="48"/>
      <c r="P181" s="48"/>
      <c r="Q181" s="48"/>
      <c r="R181" s="30"/>
      <c r="S181" s="45"/>
    </row>
    <row r="182" spans="1:19" ht="13.5">
      <c r="A182" s="289"/>
      <c r="B182" s="273"/>
      <c r="C182" s="55" t="s">
        <v>58</v>
      </c>
      <c r="D182" s="48"/>
      <c r="E182" s="48"/>
      <c r="F182" s="48"/>
      <c r="G182" s="48"/>
      <c r="H182" s="48"/>
      <c r="I182" s="15">
        <f t="shared" si="34"/>
        <v>0</v>
      </c>
      <c r="J182" s="48"/>
      <c r="K182" s="30"/>
      <c r="L182" s="48"/>
      <c r="M182" s="48"/>
      <c r="N182" s="48"/>
      <c r="O182" s="48"/>
      <c r="P182" s="48"/>
      <c r="Q182" s="48"/>
      <c r="R182" s="30"/>
      <c r="S182" s="45"/>
    </row>
    <row r="183" spans="1:19" ht="13.5">
      <c r="A183" s="289"/>
      <c r="B183" s="275"/>
      <c r="C183" s="56" t="s">
        <v>59</v>
      </c>
      <c r="D183" s="15">
        <v>86.915116</v>
      </c>
      <c r="E183" s="15">
        <v>1083.896135</v>
      </c>
      <c r="F183" s="15">
        <v>0</v>
      </c>
      <c r="G183" s="15">
        <v>0</v>
      </c>
      <c r="H183" s="15">
        <v>3120.570025</v>
      </c>
      <c r="I183" s="15">
        <f t="shared" si="34"/>
        <v>4204.46616</v>
      </c>
      <c r="J183" s="15">
        <v>3484.61341</v>
      </c>
      <c r="K183" s="30">
        <f>(I183-J183)/J183*100</f>
        <v>20.658037644411177</v>
      </c>
      <c r="L183" s="15">
        <v>0</v>
      </c>
      <c r="M183" s="15">
        <v>0</v>
      </c>
      <c r="N183" s="15">
        <v>0</v>
      </c>
      <c r="O183" s="15">
        <v>0</v>
      </c>
      <c r="P183" s="15">
        <v>0</v>
      </c>
      <c r="Q183" s="15">
        <v>0</v>
      </c>
      <c r="R183" s="30"/>
      <c r="S183" s="45">
        <f>I183/I259*100</f>
        <v>10.879463217325597</v>
      </c>
    </row>
    <row r="184" spans="1:19" ht="13.5">
      <c r="A184" s="289"/>
      <c r="B184" s="274" t="s">
        <v>60</v>
      </c>
      <c r="C184" s="56" t="s">
        <v>52</v>
      </c>
      <c r="D184" s="52"/>
      <c r="E184" s="52"/>
      <c r="F184" s="48"/>
      <c r="G184" s="48"/>
      <c r="H184" s="48"/>
      <c r="I184" s="15">
        <f t="shared" si="34"/>
        <v>0</v>
      </c>
      <c r="J184" s="52"/>
      <c r="K184" s="30" t="e">
        <f>(I184-J184)/J184*100</f>
        <v>#DIV/0!</v>
      </c>
      <c r="L184" s="48"/>
      <c r="M184" s="48"/>
      <c r="N184" s="48"/>
      <c r="O184" s="48"/>
      <c r="P184" s="48"/>
      <c r="Q184" s="48"/>
      <c r="R184" s="30"/>
      <c r="S184" s="45">
        <f>I184/I260*100</f>
        <v>0</v>
      </c>
    </row>
    <row r="185" spans="1:19" ht="13.5">
      <c r="A185" s="289"/>
      <c r="B185" s="273"/>
      <c r="C185" s="56" t="s">
        <v>57</v>
      </c>
      <c r="D185" s="70"/>
      <c r="E185" s="48"/>
      <c r="F185" s="48"/>
      <c r="G185" s="48"/>
      <c r="H185" s="48"/>
      <c r="I185" s="15">
        <f t="shared" si="34"/>
        <v>0</v>
      </c>
      <c r="J185" s="48"/>
      <c r="K185" s="30"/>
      <c r="L185" s="48"/>
      <c r="M185" s="48"/>
      <c r="N185" s="48"/>
      <c r="O185" s="48"/>
      <c r="P185" s="48"/>
      <c r="Q185" s="48"/>
      <c r="R185" s="30"/>
      <c r="S185" s="45"/>
    </row>
    <row r="186" spans="1:19" ht="13.5">
      <c r="A186" s="68"/>
      <c r="B186" s="273" t="s">
        <v>56</v>
      </c>
      <c r="C186" s="56" t="s">
        <v>58</v>
      </c>
      <c r="D186" s="70"/>
      <c r="E186" s="48"/>
      <c r="F186" s="48"/>
      <c r="G186" s="48"/>
      <c r="H186" s="48"/>
      <c r="I186" s="15">
        <f t="shared" si="34"/>
        <v>0</v>
      </c>
      <c r="J186" s="48"/>
      <c r="K186" s="30"/>
      <c r="L186" s="48"/>
      <c r="M186" s="48"/>
      <c r="N186" s="48"/>
      <c r="O186" s="48"/>
      <c r="P186" s="48"/>
      <c r="Q186" s="48"/>
      <c r="R186" s="30"/>
      <c r="S186" s="45"/>
    </row>
    <row r="187" spans="1:19" ht="13.5">
      <c r="A187" s="289" t="s">
        <v>82</v>
      </c>
      <c r="B187" s="273"/>
      <c r="C187" s="56" t="s">
        <v>59</v>
      </c>
      <c r="D187" s="15">
        <v>1.870165</v>
      </c>
      <c r="E187" s="15">
        <v>20.811404</v>
      </c>
      <c r="F187" s="15">
        <v>0</v>
      </c>
      <c r="G187" s="15">
        <v>0</v>
      </c>
      <c r="H187" s="15">
        <v>0</v>
      </c>
      <c r="I187" s="15">
        <f t="shared" si="34"/>
        <v>20.811404</v>
      </c>
      <c r="J187" s="15">
        <v>61.51617</v>
      </c>
      <c r="K187" s="30">
        <f>(I187-J187)/J187*100</f>
        <v>-66.1692137205551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30"/>
      <c r="S187" s="45">
        <f>I187/I263*100</f>
        <v>11.843846780350514</v>
      </c>
    </row>
    <row r="188" spans="1:19" ht="13.5">
      <c r="A188" s="289"/>
      <c r="B188" s="274" t="s">
        <v>62</v>
      </c>
      <c r="C188" s="56" t="s">
        <v>52</v>
      </c>
      <c r="D188" s="70"/>
      <c r="E188" s="48"/>
      <c r="F188" s="48"/>
      <c r="G188" s="48"/>
      <c r="H188" s="48"/>
      <c r="I188" s="15">
        <f t="shared" si="34"/>
        <v>0</v>
      </c>
      <c r="J188" s="48"/>
      <c r="K188" s="30"/>
      <c r="L188" s="48"/>
      <c r="M188" s="48"/>
      <c r="N188" s="48"/>
      <c r="O188" s="48"/>
      <c r="P188" s="48"/>
      <c r="Q188" s="48"/>
      <c r="R188" s="30"/>
      <c r="S188" s="45"/>
    </row>
    <row r="189" spans="1:19" ht="13.5">
      <c r="A189" s="289"/>
      <c r="B189" s="273"/>
      <c r="C189" s="56" t="s">
        <v>53</v>
      </c>
      <c r="D189" s="70"/>
      <c r="E189" s="48"/>
      <c r="F189" s="48"/>
      <c r="G189" s="48"/>
      <c r="H189" s="48"/>
      <c r="I189" s="15">
        <f t="shared" si="34"/>
        <v>0</v>
      </c>
      <c r="J189" s="48"/>
      <c r="K189" s="30"/>
      <c r="L189" s="48"/>
      <c r="M189" s="48"/>
      <c r="N189" s="48"/>
      <c r="O189" s="48"/>
      <c r="P189" s="48"/>
      <c r="Q189" s="48"/>
      <c r="R189" s="30"/>
      <c r="S189" s="45"/>
    </row>
    <row r="190" spans="1:19" ht="13.5">
      <c r="A190" s="289"/>
      <c r="B190" s="273"/>
      <c r="C190" s="55" t="s">
        <v>54</v>
      </c>
      <c r="D190" s="70"/>
      <c r="E190" s="48"/>
      <c r="F190" s="48"/>
      <c r="G190" s="48"/>
      <c r="H190" s="48"/>
      <c r="I190" s="15">
        <f t="shared" si="34"/>
        <v>0</v>
      </c>
      <c r="J190" s="48"/>
      <c r="K190" s="30"/>
      <c r="L190" s="48"/>
      <c r="M190" s="48"/>
      <c r="N190" s="48"/>
      <c r="O190" s="48"/>
      <c r="P190" s="48"/>
      <c r="Q190" s="48"/>
      <c r="R190" s="30"/>
      <c r="S190" s="45"/>
    </row>
    <row r="191" spans="1:19" ht="13.5">
      <c r="A191" s="289"/>
      <c r="B191" s="13"/>
      <c r="C191" s="55" t="s">
        <v>55</v>
      </c>
      <c r="D191" s="70"/>
      <c r="E191" s="48"/>
      <c r="F191" s="48"/>
      <c r="G191" s="48"/>
      <c r="H191" s="48"/>
      <c r="I191" s="15">
        <f t="shared" si="34"/>
        <v>0</v>
      </c>
      <c r="J191" s="48"/>
      <c r="K191" s="30"/>
      <c r="L191" s="48"/>
      <c r="M191" s="48"/>
      <c r="N191" s="48"/>
      <c r="O191" s="48"/>
      <c r="P191" s="48"/>
      <c r="Q191" s="48"/>
      <c r="R191" s="30"/>
      <c r="S191" s="45"/>
    </row>
    <row r="192" spans="1:19" ht="13.5">
      <c r="A192" s="289"/>
      <c r="B192" s="282" t="s">
        <v>63</v>
      </c>
      <c r="C192" s="56" t="s">
        <v>57</v>
      </c>
      <c r="D192" s="70"/>
      <c r="E192" s="48"/>
      <c r="F192" s="48"/>
      <c r="G192" s="48"/>
      <c r="H192" s="48"/>
      <c r="I192" s="15">
        <f t="shared" si="34"/>
        <v>0</v>
      </c>
      <c r="J192" s="48"/>
      <c r="K192" s="30"/>
      <c r="L192" s="48"/>
      <c r="M192" s="48"/>
      <c r="N192" s="48"/>
      <c r="O192" s="48"/>
      <c r="P192" s="48"/>
      <c r="Q192" s="48"/>
      <c r="R192" s="30"/>
      <c r="S192" s="45"/>
    </row>
    <row r="193" spans="1:19" ht="13.5">
      <c r="A193" s="289"/>
      <c r="B193" s="282"/>
      <c r="C193" s="56" t="s">
        <v>58</v>
      </c>
      <c r="D193" s="70"/>
      <c r="E193" s="48"/>
      <c r="F193" s="48"/>
      <c r="G193" s="48"/>
      <c r="H193" s="48"/>
      <c r="I193" s="15">
        <f t="shared" si="34"/>
        <v>0</v>
      </c>
      <c r="J193" s="48"/>
      <c r="K193" s="30"/>
      <c r="L193" s="48"/>
      <c r="M193" s="48"/>
      <c r="N193" s="48"/>
      <c r="O193" s="48"/>
      <c r="P193" s="48"/>
      <c r="Q193" s="48"/>
      <c r="R193" s="30"/>
      <c r="S193" s="45"/>
    </row>
    <row r="194" spans="1:19" ht="13.5">
      <c r="A194" s="289"/>
      <c r="B194" s="271"/>
      <c r="C194" s="56" t="s">
        <v>59</v>
      </c>
      <c r="D194" s="15">
        <v>0</v>
      </c>
      <c r="E194" s="15">
        <v>0</v>
      </c>
      <c r="F194" s="15">
        <v>0</v>
      </c>
      <c r="G194" s="15">
        <v>0</v>
      </c>
      <c r="H194" s="15">
        <v>0</v>
      </c>
      <c r="I194" s="24">
        <f t="shared" si="34"/>
        <v>0</v>
      </c>
      <c r="J194" s="15">
        <v>0</v>
      </c>
      <c r="K194" s="30" t="e">
        <f>(I194-J194)/J194*100</f>
        <v>#DIV/0!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15">
        <v>0</v>
      </c>
      <c r="R194" s="30"/>
      <c r="S194" s="45"/>
    </row>
    <row r="195" spans="1:19" ht="14.25" thickBot="1">
      <c r="A195" s="305"/>
      <c r="B195" s="276" t="s">
        <v>64</v>
      </c>
      <c r="C195" s="276"/>
      <c r="D195" s="20">
        <f aca="true" t="shared" si="35" ref="D195:J195">D183+D187+D194</f>
        <v>88.785281</v>
      </c>
      <c r="E195" s="20">
        <f t="shared" si="35"/>
        <v>1104.707539</v>
      </c>
      <c r="F195" s="20">
        <f t="shared" si="35"/>
        <v>0</v>
      </c>
      <c r="G195" s="20">
        <f t="shared" si="35"/>
        <v>0</v>
      </c>
      <c r="H195" s="20">
        <f t="shared" si="35"/>
        <v>3120.570025</v>
      </c>
      <c r="I195" s="20">
        <f t="shared" si="35"/>
        <v>4225.277564</v>
      </c>
      <c r="J195" s="20">
        <f t="shared" si="35"/>
        <v>3546.12958</v>
      </c>
      <c r="K195" s="32">
        <f>(I195-J195)/J195*100</f>
        <v>19.15180956246952</v>
      </c>
      <c r="L195" s="20">
        <f aca="true" t="shared" si="36" ref="L195:Q195">L183+L187+L194</f>
        <v>0</v>
      </c>
      <c r="M195" s="20">
        <f t="shared" si="36"/>
        <v>0</v>
      </c>
      <c r="N195" s="20">
        <f t="shared" si="36"/>
        <v>0</v>
      </c>
      <c r="O195" s="20">
        <f t="shared" si="36"/>
        <v>0</v>
      </c>
      <c r="P195" s="20">
        <f t="shared" si="36"/>
        <v>0</v>
      </c>
      <c r="Q195" s="20">
        <f t="shared" si="36"/>
        <v>0</v>
      </c>
      <c r="R195" s="32" t="e">
        <f>(P195-Q195)/Q195*100</f>
        <v>#DIV/0!</v>
      </c>
      <c r="S195" s="46">
        <f>I195/I271*100</f>
        <v>10.639850314752076</v>
      </c>
    </row>
    <row r="196" spans="1:19" ht="14.25" thickTop="1">
      <c r="A196" s="289" t="s">
        <v>83</v>
      </c>
      <c r="B196" s="273" t="s">
        <v>51</v>
      </c>
      <c r="C196" s="54" t="s">
        <v>52</v>
      </c>
      <c r="D196" s="39">
        <v>6</v>
      </c>
      <c r="E196" s="39">
        <v>61.4</v>
      </c>
      <c r="F196" s="39">
        <v>6</v>
      </c>
      <c r="G196" s="39">
        <v>61.4</v>
      </c>
      <c r="H196" s="39">
        <v>351.59</v>
      </c>
      <c r="I196" s="33">
        <f t="shared" si="34"/>
        <v>412.98999999999995</v>
      </c>
      <c r="J196" s="226">
        <v>510.68</v>
      </c>
      <c r="K196" s="73">
        <f aca="true" t="shared" si="37" ref="K196:K202">(I196-J196)/J196*100</f>
        <v>-19.129396099318566</v>
      </c>
      <c r="L196" s="83">
        <v>28</v>
      </c>
      <c r="M196" s="83">
        <v>31.4</v>
      </c>
      <c r="N196" s="40">
        <v>1</v>
      </c>
      <c r="O196" s="40">
        <v>20</v>
      </c>
      <c r="P196" s="40">
        <v>20</v>
      </c>
      <c r="Q196" s="250">
        <v>0</v>
      </c>
      <c r="R196" s="73" t="e">
        <f>(P196-Q196)/Q196*100</f>
        <v>#DIV/0!</v>
      </c>
      <c r="S196" s="47">
        <f>I196/I253*100</f>
        <v>1.1513556294733849</v>
      </c>
    </row>
    <row r="197" spans="1:19" ht="13.5">
      <c r="A197" s="289"/>
      <c r="B197" s="273"/>
      <c r="C197" s="55" t="s">
        <v>53</v>
      </c>
      <c r="D197" s="40">
        <v>6</v>
      </c>
      <c r="E197" s="40">
        <v>61.4</v>
      </c>
      <c r="F197" s="40">
        <v>6</v>
      </c>
      <c r="G197" s="40">
        <v>61.4</v>
      </c>
      <c r="H197" s="40">
        <v>212.19</v>
      </c>
      <c r="I197" s="15">
        <f t="shared" si="34"/>
        <v>273.59</v>
      </c>
      <c r="J197" s="226">
        <v>303.68</v>
      </c>
      <c r="K197" s="30">
        <f t="shared" si="37"/>
        <v>-9.90845626975765</v>
      </c>
      <c r="L197" s="83">
        <v>28</v>
      </c>
      <c r="M197" s="83">
        <v>31.4</v>
      </c>
      <c r="N197" s="40"/>
      <c r="O197" s="40"/>
      <c r="P197" s="40"/>
      <c r="Q197" s="250">
        <v>0</v>
      </c>
      <c r="R197" s="30"/>
      <c r="S197" s="47">
        <f>I197/I254*100</f>
        <v>2.8304935658697</v>
      </c>
    </row>
    <row r="198" spans="1:19" ht="13.5">
      <c r="A198" s="289"/>
      <c r="B198" s="273"/>
      <c r="C198" s="55" t="s">
        <v>54</v>
      </c>
      <c r="D198" s="40"/>
      <c r="E198" s="40"/>
      <c r="F198" s="40"/>
      <c r="G198" s="40"/>
      <c r="H198" s="40"/>
      <c r="I198" s="15">
        <f t="shared" si="34"/>
        <v>0</v>
      </c>
      <c r="J198" s="226">
        <v>0</v>
      </c>
      <c r="K198" s="30"/>
      <c r="L198" s="83"/>
      <c r="M198" s="83">
        <v>0</v>
      </c>
      <c r="N198" s="40"/>
      <c r="O198" s="40"/>
      <c r="P198" s="40"/>
      <c r="Q198" s="250"/>
      <c r="R198" s="30"/>
      <c r="S198" s="47"/>
    </row>
    <row r="199" spans="1:19" ht="13.5">
      <c r="A199" s="289"/>
      <c r="B199" s="13"/>
      <c r="C199" s="6" t="s">
        <v>55</v>
      </c>
      <c r="D199" s="40">
        <v>0</v>
      </c>
      <c r="E199" s="40">
        <v>0</v>
      </c>
      <c r="F199" s="40">
        <v>0</v>
      </c>
      <c r="G199" s="40">
        <v>0</v>
      </c>
      <c r="H199" s="40">
        <v>139.4</v>
      </c>
      <c r="I199" s="15">
        <f t="shared" si="34"/>
        <v>139.4</v>
      </c>
      <c r="J199" s="226">
        <v>193.4</v>
      </c>
      <c r="K199" s="30">
        <f t="shared" si="37"/>
        <v>-27.92140641158221</v>
      </c>
      <c r="L199" s="83">
        <v>0</v>
      </c>
      <c r="M199" s="83">
        <v>0</v>
      </c>
      <c r="N199" s="40">
        <v>1</v>
      </c>
      <c r="O199" s="40">
        <v>20</v>
      </c>
      <c r="P199" s="40">
        <v>20</v>
      </c>
      <c r="Q199" s="250">
        <v>0</v>
      </c>
      <c r="R199" s="30" t="e">
        <f>(P199-Q199)/Q199*100</f>
        <v>#DIV/0!</v>
      </c>
      <c r="S199" s="47">
        <f>I199/I256*100</f>
        <v>12.526508752381293</v>
      </c>
    </row>
    <row r="200" spans="1:19" ht="13.5">
      <c r="A200" s="289"/>
      <c r="B200" s="273" t="s">
        <v>56</v>
      </c>
      <c r="C200" s="55" t="s">
        <v>57</v>
      </c>
      <c r="D200" s="40">
        <v>0.1</v>
      </c>
      <c r="E200" s="40">
        <v>1.32</v>
      </c>
      <c r="F200" s="40">
        <v>0.1</v>
      </c>
      <c r="G200" s="40">
        <v>1.32</v>
      </c>
      <c r="H200" s="40">
        <v>7.67</v>
      </c>
      <c r="I200" s="15">
        <f t="shared" si="34"/>
        <v>8.99</v>
      </c>
      <c r="J200" s="226">
        <v>11.87</v>
      </c>
      <c r="K200" s="30">
        <f t="shared" si="37"/>
        <v>-24.262847514743044</v>
      </c>
      <c r="L200" s="83">
        <v>18</v>
      </c>
      <c r="M200" s="83">
        <v>1550</v>
      </c>
      <c r="N200" s="40"/>
      <c r="O200" s="40"/>
      <c r="P200" s="40"/>
      <c r="Q200" s="250">
        <v>0</v>
      </c>
      <c r="R200" s="30"/>
      <c r="S200" s="47">
        <f>I200/I257*100</f>
        <v>22.907250073301924</v>
      </c>
    </row>
    <row r="201" spans="1:19" ht="13.5">
      <c r="A201" s="289"/>
      <c r="B201" s="273"/>
      <c r="C201" s="55" t="s">
        <v>58</v>
      </c>
      <c r="D201" s="40">
        <v>4.43</v>
      </c>
      <c r="E201" s="40">
        <v>25.34</v>
      </c>
      <c r="F201" s="40">
        <v>4.43</v>
      </c>
      <c r="G201" s="40">
        <v>25.34</v>
      </c>
      <c r="H201" s="40">
        <v>66.4</v>
      </c>
      <c r="I201" s="15">
        <f t="shared" si="34"/>
        <v>91.74000000000001</v>
      </c>
      <c r="J201" s="226">
        <v>66.49</v>
      </c>
      <c r="K201" s="30">
        <f t="shared" si="37"/>
        <v>37.97563543389985</v>
      </c>
      <c r="L201" s="83">
        <v>65</v>
      </c>
      <c r="M201" s="83">
        <v>3220</v>
      </c>
      <c r="N201" s="40">
        <v>10</v>
      </c>
      <c r="O201" s="40">
        <v>5.3</v>
      </c>
      <c r="P201" s="40">
        <v>17.97</v>
      </c>
      <c r="Q201" s="250">
        <v>9</v>
      </c>
      <c r="R201" s="30">
        <f>(P201-Q201)/Q201*100</f>
        <v>99.66666666666666</v>
      </c>
      <c r="S201" s="47">
        <f>I201/I258*100</f>
        <v>3.3521369532528515</v>
      </c>
    </row>
    <row r="202" spans="1:19" ht="13.5">
      <c r="A202" s="289"/>
      <c r="B202" s="275"/>
      <c r="C202" s="56" t="s">
        <v>59</v>
      </c>
      <c r="D202" s="15">
        <v>10.53</v>
      </c>
      <c r="E202" s="15">
        <v>88.06</v>
      </c>
      <c r="F202" s="15">
        <v>10.53</v>
      </c>
      <c r="G202" s="15">
        <v>88.06</v>
      </c>
      <c r="H202" s="15">
        <v>425.66</v>
      </c>
      <c r="I202" s="15">
        <f t="shared" si="34"/>
        <v>513.72</v>
      </c>
      <c r="J202" s="15">
        <v>575.44</v>
      </c>
      <c r="K202" s="30">
        <f t="shared" si="37"/>
        <v>-10.725705547059645</v>
      </c>
      <c r="L202" s="15">
        <v>111</v>
      </c>
      <c r="M202" s="15">
        <v>4801.4</v>
      </c>
      <c r="N202" s="15">
        <v>11</v>
      </c>
      <c r="O202" s="15">
        <v>25.3</v>
      </c>
      <c r="P202" s="15">
        <v>63.27</v>
      </c>
      <c r="Q202" s="15">
        <v>9</v>
      </c>
      <c r="R202" s="30">
        <f>(P202-Q202)/Q202*100</f>
        <v>603</v>
      </c>
      <c r="S202" s="47">
        <f>I202/I259*100</f>
        <v>1.329300232494797</v>
      </c>
    </row>
    <row r="203" spans="1:19" ht="13.5">
      <c r="A203" s="289"/>
      <c r="B203" s="274" t="s">
        <v>60</v>
      </c>
      <c r="C203" s="56" t="s">
        <v>52</v>
      </c>
      <c r="D203" s="74"/>
      <c r="E203" s="75"/>
      <c r="F203" s="74"/>
      <c r="G203" s="75"/>
      <c r="H203" s="75"/>
      <c r="I203" s="15">
        <f t="shared" si="34"/>
        <v>0</v>
      </c>
      <c r="J203" s="15"/>
      <c r="K203" s="30"/>
      <c r="L203" s="75"/>
      <c r="M203" s="75"/>
      <c r="N203" s="75"/>
      <c r="O203" s="75"/>
      <c r="P203" s="75"/>
      <c r="Q203" s="75"/>
      <c r="R203" s="30"/>
      <c r="S203" s="47"/>
    </row>
    <row r="204" spans="1:19" ht="13.5">
      <c r="A204" s="289"/>
      <c r="B204" s="273"/>
      <c r="C204" s="56" t="s">
        <v>57</v>
      </c>
      <c r="D204" s="74"/>
      <c r="E204" s="75"/>
      <c r="F204" s="74"/>
      <c r="G204" s="75"/>
      <c r="H204" s="75"/>
      <c r="I204" s="15">
        <f t="shared" si="34"/>
        <v>0</v>
      </c>
      <c r="J204" s="15"/>
      <c r="K204" s="30"/>
      <c r="L204" s="75"/>
      <c r="M204" s="75"/>
      <c r="N204" s="75"/>
      <c r="O204" s="75"/>
      <c r="P204" s="75"/>
      <c r="Q204" s="75"/>
      <c r="R204" s="30"/>
      <c r="S204" s="47"/>
    </row>
    <row r="205" spans="1:19" ht="13.5">
      <c r="A205" s="289"/>
      <c r="B205" s="273" t="s">
        <v>56</v>
      </c>
      <c r="C205" s="56" t="s">
        <v>58</v>
      </c>
      <c r="D205" s="75"/>
      <c r="E205" s="75"/>
      <c r="F205" s="75"/>
      <c r="G205" s="75"/>
      <c r="H205" s="75"/>
      <c r="I205" s="15">
        <f t="shared" si="34"/>
        <v>0</v>
      </c>
      <c r="J205" s="15"/>
      <c r="K205" s="30"/>
      <c r="L205" s="75"/>
      <c r="M205" s="75"/>
      <c r="N205" s="75"/>
      <c r="O205" s="75"/>
      <c r="P205" s="75"/>
      <c r="Q205" s="75"/>
      <c r="R205" s="30"/>
      <c r="S205" s="47"/>
    </row>
    <row r="206" spans="1:19" ht="13.5">
      <c r="A206" s="289" t="s">
        <v>84</v>
      </c>
      <c r="B206" s="273"/>
      <c r="C206" s="56" t="s">
        <v>59</v>
      </c>
      <c r="D206" s="15"/>
      <c r="E206" s="15"/>
      <c r="F206" s="15"/>
      <c r="G206" s="15"/>
      <c r="H206" s="15"/>
      <c r="I206" s="15">
        <f t="shared" si="34"/>
        <v>0</v>
      </c>
      <c r="J206" s="15"/>
      <c r="K206" s="30"/>
      <c r="L206" s="15"/>
      <c r="M206" s="15"/>
      <c r="N206" s="15"/>
      <c r="O206" s="15"/>
      <c r="P206" s="15"/>
      <c r="Q206" s="15"/>
      <c r="R206" s="30"/>
      <c r="S206" s="47"/>
    </row>
    <row r="207" spans="1:19" ht="13.5">
      <c r="A207" s="289"/>
      <c r="B207" s="274" t="s">
        <v>62</v>
      </c>
      <c r="C207" s="56" t="s">
        <v>52</v>
      </c>
      <c r="D207" s="76"/>
      <c r="E207" s="76"/>
      <c r="F207" s="76"/>
      <c r="G207" s="76"/>
      <c r="H207" s="77"/>
      <c r="I207" s="15">
        <f t="shared" si="34"/>
        <v>0</v>
      </c>
      <c r="J207" s="76"/>
      <c r="K207" s="30"/>
      <c r="L207" s="77"/>
      <c r="M207" s="76"/>
      <c r="N207" s="77"/>
      <c r="O207" s="77"/>
      <c r="P207" s="77"/>
      <c r="Q207" s="77"/>
      <c r="R207" s="30"/>
      <c r="S207" s="47"/>
    </row>
    <row r="208" spans="1:19" ht="13.5">
      <c r="A208" s="289"/>
      <c r="B208" s="273"/>
      <c r="C208" s="56" t="s">
        <v>53</v>
      </c>
      <c r="D208" s="76"/>
      <c r="E208" s="76"/>
      <c r="F208" s="76"/>
      <c r="G208" s="76"/>
      <c r="H208" s="77"/>
      <c r="I208" s="15">
        <f t="shared" si="34"/>
        <v>0</v>
      </c>
      <c r="J208" s="76"/>
      <c r="K208" s="30"/>
      <c r="L208" s="77"/>
      <c r="M208" s="76"/>
      <c r="N208" s="77"/>
      <c r="O208" s="77"/>
      <c r="P208" s="77"/>
      <c r="Q208" s="77"/>
      <c r="R208" s="30"/>
      <c r="S208" s="47"/>
    </row>
    <row r="209" spans="1:19" ht="13.5">
      <c r="A209" s="289"/>
      <c r="B209" s="273"/>
      <c r="C209" s="55" t="s">
        <v>54</v>
      </c>
      <c r="D209" s="76"/>
      <c r="E209" s="76"/>
      <c r="F209" s="76"/>
      <c r="G209" s="76"/>
      <c r="H209" s="77"/>
      <c r="I209" s="15">
        <f t="shared" si="34"/>
        <v>0</v>
      </c>
      <c r="J209" s="76"/>
      <c r="K209" s="30"/>
      <c r="L209" s="77"/>
      <c r="M209" s="77"/>
      <c r="N209" s="77"/>
      <c r="O209" s="77"/>
      <c r="P209" s="77"/>
      <c r="Q209" s="77"/>
      <c r="R209" s="30"/>
      <c r="S209" s="47"/>
    </row>
    <row r="210" spans="1:19" ht="13.5">
      <c r="A210" s="289"/>
      <c r="B210" s="13"/>
      <c r="C210" s="55" t="s">
        <v>55</v>
      </c>
      <c r="D210" s="76"/>
      <c r="E210" s="76"/>
      <c r="F210" s="76"/>
      <c r="G210" s="76"/>
      <c r="H210" s="77"/>
      <c r="I210" s="15">
        <f t="shared" si="34"/>
        <v>0</v>
      </c>
      <c r="J210" s="76"/>
      <c r="K210" s="30"/>
      <c r="L210" s="77"/>
      <c r="M210" s="77"/>
      <c r="N210" s="77"/>
      <c r="O210" s="77"/>
      <c r="P210" s="77"/>
      <c r="Q210" s="77"/>
      <c r="R210" s="30"/>
      <c r="S210" s="47"/>
    </row>
    <row r="211" spans="1:19" ht="13.5">
      <c r="A211" s="289"/>
      <c r="B211" s="273" t="s">
        <v>63</v>
      </c>
      <c r="C211" s="56" t="s">
        <v>57</v>
      </c>
      <c r="D211" s="76"/>
      <c r="E211" s="76"/>
      <c r="F211" s="76"/>
      <c r="G211" s="76"/>
      <c r="H211" s="77"/>
      <c r="I211" s="15">
        <f t="shared" si="34"/>
        <v>0</v>
      </c>
      <c r="J211" s="76"/>
      <c r="K211" s="30"/>
      <c r="L211" s="77"/>
      <c r="M211" s="77"/>
      <c r="N211" s="77"/>
      <c r="O211" s="77"/>
      <c r="P211" s="77"/>
      <c r="Q211" s="77"/>
      <c r="R211" s="30"/>
      <c r="S211" s="47"/>
    </row>
    <row r="212" spans="1:19" ht="13.5">
      <c r="A212" s="289"/>
      <c r="B212" s="273"/>
      <c r="C212" s="56" t="s">
        <v>58</v>
      </c>
      <c r="D212" s="76"/>
      <c r="E212" s="76"/>
      <c r="F212" s="76"/>
      <c r="G212" s="76"/>
      <c r="H212" s="77"/>
      <c r="I212" s="15">
        <f t="shared" si="34"/>
        <v>0</v>
      </c>
      <c r="J212" s="76"/>
      <c r="K212" s="30"/>
      <c r="L212" s="77"/>
      <c r="M212" s="77"/>
      <c r="N212" s="77"/>
      <c r="O212" s="77"/>
      <c r="P212" s="77"/>
      <c r="Q212" s="77"/>
      <c r="R212" s="30"/>
      <c r="S212" s="47"/>
    </row>
    <row r="213" spans="1:19" ht="13.5">
      <c r="A213" s="298"/>
      <c r="B213" s="275"/>
      <c r="C213" s="56" t="s">
        <v>59</v>
      </c>
      <c r="D213" s="15">
        <v>0</v>
      </c>
      <c r="E213" s="15"/>
      <c r="F213" s="15">
        <v>0</v>
      </c>
      <c r="G213" s="15">
        <v>0</v>
      </c>
      <c r="H213" s="15">
        <v>0</v>
      </c>
      <c r="I213" s="15">
        <f t="shared" si="34"/>
        <v>0</v>
      </c>
      <c r="J213" s="15"/>
      <c r="K213" s="30" t="e">
        <f>(I213-J213)/J213*100</f>
        <v>#DIV/0!</v>
      </c>
      <c r="L213" s="15"/>
      <c r="M213" s="76"/>
      <c r="N213" s="76"/>
      <c r="O213" s="76"/>
      <c r="P213" s="76"/>
      <c r="Q213" s="76"/>
      <c r="R213" s="30"/>
      <c r="S213" s="47"/>
    </row>
    <row r="214" spans="1:19" ht="14.25" thickBot="1">
      <c r="A214" s="247"/>
      <c r="B214" s="276" t="s">
        <v>64</v>
      </c>
      <c r="C214" s="276"/>
      <c r="D214" s="20">
        <f aca="true" t="shared" si="38" ref="D214:J214">D202+D206+D213</f>
        <v>10.53</v>
      </c>
      <c r="E214" s="20">
        <f t="shared" si="38"/>
        <v>88.06</v>
      </c>
      <c r="F214" s="20">
        <f t="shared" si="38"/>
        <v>10.53</v>
      </c>
      <c r="G214" s="20">
        <f t="shared" si="38"/>
        <v>88.06</v>
      </c>
      <c r="H214" s="20">
        <f t="shared" si="38"/>
        <v>425.66</v>
      </c>
      <c r="I214" s="61">
        <f t="shared" si="38"/>
        <v>513.72</v>
      </c>
      <c r="J214" s="61">
        <f t="shared" si="38"/>
        <v>575.44</v>
      </c>
      <c r="K214" s="32">
        <f>(I214-J214)/J214*100</f>
        <v>-10.725705547059645</v>
      </c>
      <c r="L214" s="20">
        <f aca="true" t="shared" si="39" ref="L214:Q214">L202+L206+L213</f>
        <v>111</v>
      </c>
      <c r="M214" s="20">
        <f t="shared" si="39"/>
        <v>4801.4</v>
      </c>
      <c r="N214" s="20">
        <f t="shared" si="39"/>
        <v>11</v>
      </c>
      <c r="O214" s="20">
        <f t="shared" si="39"/>
        <v>25.3</v>
      </c>
      <c r="P214" s="20">
        <f t="shared" si="39"/>
        <v>63.27</v>
      </c>
      <c r="Q214" s="20">
        <f t="shared" si="39"/>
        <v>9</v>
      </c>
      <c r="R214" s="32">
        <f>(P214-Q214)/Q214*100</f>
        <v>603</v>
      </c>
      <c r="S214" s="46">
        <f>I214/I271*100</f>
        <v>1.2936200807882445</v>
      </c>
    </row>
    <row r="215" spans="1:19" ht="14.25" thickTop="1">
      <c r="A215" s="289" t="s">
        <v>85</v>
      </c>
      <c r="B215" s="271" t="s">
        <v>51</v>
      </c>
      <c r="C215" s="54" t="s">
        <v>52</v>
      </c>
      <c r="D215" s="34">
        <v>1.25</v>
      </c>
      <c r="E215" s="34">
        <v>176.72</v>
      </c>
      <c r="F215" s="34">
        <v>1</v>
      </c>
      <c r="G215" s="34">
        <v>156.28</v>
      </c>
      <c r="H215" s="34">
        <v>347.04</v>
      </c>
      <c r="I215" s="38">
        <f t="shared" si="34"/>
        <v>523.76</v>
      </c>
      <c r="J215" s="227">
        <v>396.27</v>
      </c>
      <c r="K215" s="35">
        <f aca="true" t="shared" si="40" ref="K215:K221">(I215-J215)/J215*100</f>
        <v>32.17250864309688</v>
      </c>
      <c r="L215" s="34">
        <v>63</v>
      </c>
      <c r="M215" s="34">
        <v>31.62</v>
      </c>
      <c r="N215" s="39"/>
      <c r="O215" s="39"/>
      <c r="P215" s="39"/>
      <c r="Q215" s="39"/>
      <c r="R215" s="126" t="e">
        <f>(P215-Q215)/Q215*100</f>
        <v>#DIV/0!</v>
      </c>
      <c r="S215" s="47">
        <f>I215/I253*100</f>
        <v>1.460166165023318</v>
      </c>
    </row>
    <row r="216" spans="1:19" ht="13.5">
      <c r="A216" s="289"/>
      <c r="B216" s="258"/>
      <c r="C216" s="55" t="s">
        <v>53</v>
      </c>
      <c r="D216" s="21">
        <v>0</v>
      </c>
      <c r="E216" s="21">
        <v>0</v>
      </c>
      <c r="F216" s="21">
        <v>0</v>
      </c>
      <c r="G216" s="21">
        <v>0</v>
      </c>
      <c r="H216" s="21">
        <v>302.82</v>
      </c>
      <c r="I216" s="24">
        <f t="shared" si="34"/>
        <v>302.82</v>
      </c>
      <c r="J216" s="228">
        <v>335.71</v>
      </c>
      <c r="K216" s="30">
        <f t="shared" si="40"/>
        <v>-9.797146346549102</v>
      </c>
      <c r="L216" s="21">
        <v>28</v>
      </c>
      <c r="M216" s="21">
        <v>31.62</v>
      </c>
      <c r="N216" s="40"/>
      <c r="O216" s="40"/>
      <c r="P216" s="40"/>
      <c r="Q216" s="40"/>
      <c r="R216" s="30"/>
      <c r="S216" s="47">
        <f>I216/I254*100</f>
        <v>3.132899819498749</v>
      </c>
    </row>
    <row r="217" spans="1:19" ht="13.5">
      <c r="A217" s="289"/>
      <c r="B217" s="258"/>
      <c r="C217" s="55" t="s">
        <v>54</v>
      </c>
      <c r="D217" s="21">
        <v>0</v>
      </c>
      <c r="E217" s="21">
        <v>0</v>
      </c>
      <c r="F217" s="21">
        <v>0</v>
      </c>
      <c r="G217" s="21">
        <v>0</v>
      </c>
      <c r="H217" s="21">
        <v>0</v>
      </c>
      <c r="I217" s="24">
        <f t="shared" si="34"/>
        <v>0</v>
      </c>
      <c r="J217" s="228">
        <v>0</v>
      </c>
      <c r="K217" s="30"/>
      <c r="L217" s="21"/>
      <c r="M217" s="21"/>
      <c r="N217" s="40"/>
      <c r="O217" s="40"/>
      <c r="P217" s="40"/>
      <c r="Q217" s="40"/>
      <c r="R217" s="30"/>
      <c r="S217" s="47"/>
    </row>
    <row r="218" spans="1:19" ht="13.5">
      <c r="A218" s="289"/>
      <c r="B218" s="26"/>
      <c r="C218" s="6" t="s">
        <v>55</v>
      </c>
      <c r="D218" s="21">
        <v>17.13</v>
      </c>
      <c r="E218" s="21">
        <v>20.19</v>
      </c>
      <c r="F218" s="21">
        <v>0</v>
      </c>
      <c r="G218" s="21">
        <v>0</v>
      </c>
      <c r="H218" s="21">
        <v>0</v>
      </c>
      <c r="I218" s="24">
        <f t="shared" si="34"/>
        <v>20.19</v>
      </c>
      <c r="J218" s="228">
        <v>12.23</v>
      </c>
      <c r="K218" s="30"/>
      <c r="L218" s="21">
        <v>35</v>
      </c>
      <c r="M218" s="21">
        <v>0</v>
      </c>
      <c r="N218" s="40"/>
      <c r="O218" s="40"/>
      <c r="P218" s="40"/>
      <c r="Q218" s="40"/>
      <c r="R218" s="30"/>
      <c r="S218" s="47"/>
    </row>
    <row r="219" spans="1:19" ht="13.5">
      <c r="A219" s="289"/>
      <c r="B219" s="282" t="s">
        <v>56</v>
      </c>
      <c r="C219" s="55" t="s">
        <v>57</v>
      </c>
      <c r="D219" s="21">
        <v>0</v>
      </c>
      <c r="E219" s="21">
        <v>0</v>
      </c>
      <c r="F219" s="21">
        <v>0</v>
      </c>
      <c r="G219" s="21">
        <v>0</v>
      </c>
      <c r="H219" s="21">
        <v>0.016</v>
      </c>
      <c r="I219" s="24">
        <f t="shared" si="34"/>
        <v>0.016</v>
      </c>
      <c r="J219" s="228">
        <v>0</v>
      </c>
      <c r="K219" s="30" t="e">
        <f>(I219-J219)/J219*100</f>
        <v>#DIV/0!</v>
      </c>
      <c r="L219" s="21">
        <v>0</v>
      </c>
      <c r="M219" s="21">
        <v>0</v>
      </c>
      <c r="N219" s="40">
        <v>0</v>
      </c>
      <c r="O219" s="40">
        <v>0</v>
      </c>
      <c r="P219" s="40">
        <v>0</v>
      </c>
      <c r="Q219" s="40">
        <v>0</v>
      </c>
      <c r="R219" s="30" t="e">
        <f>(P219-Q219)/Q219*100</f>
        <v>#DIV/0!</v>
      </c>
      <c r="S219" s="47">
        <f>I219/I257*100</f>
        <v>0.04076929935181655</v>
      </c>
    </row>
    <row r="220" spans="1:19" ht="13.5">
      <c r="A220" s="289"/>
      <c r="B220" s="282"/>
      <c r="C220" s="55" t="s">
        <v>58</v>
      </c>
      <c r="D220" s="21">
        <v>0.0999999999999996</v>
      </c>
      <c r="E220" s="21">
        <v>5.09</v>
      </c>
      <c r="F220" s="21">
        <v>0.0999999999999996</v>
      </c>
      <c r="G220" s="21">
        <v>5.09</v>
      </c>
      <c r="H220" s="21">
        <v>36.42</v>
      </c>
      <c r="I220" s="24">
        <f t="shared" si="34"/>
        <v>41.510000000000005</v>
      </c>
      <c r="J220" s="229">
        <v>26.52</v>
      </c>
      <c r="K220" s="30">
        <f t="shared" si="40"/>
        <v>56.523378582202135</v>
      </c>
      <c r="L220" s="21">
        <v>12</v>
      </c>
      <c r="M220" s="21">
        <v>663</v>
      </c>
      <c r="N220" s="40">
        <v>1</v>
      </c>
      <c r="O220" s="40">
        <v>0</v>
      </c>
      <c r="P220" s="40">
        <v>4.1</v>
      </c>
      <c r="Q220" s="40">
        <v>0</v>
      </c>
      <c r="R220" s="30" t="e">
        <f>(P220-Q220)/Q220*100</f>
        <v>#DIV/0!</v>
      </c>
      <c r="S220" s="47">
        <f>I220/I258*100</f>
        <v>1.5167561034393489</v>
      </c>
    </row>
    <row r="221" spans="1:19" ht="13.5">
      <c r="A221" s="289"/>
      <c r="B221" s="271"/>
      <c r="C221" s="56" t="s">
        <v>59</v>
      </c>
      <c r="D221" s="15">
        <v>1.35</v>
      </c>
      <c r="E221" s="15">
        <v>181.81</v>
      </c>
      <c r="F221" s="15">
        <v>1.1</v>
      </c>
      <c r="G221" s="15">
        <v>161.37</v>
      </c>
      <c r="H221" s="15">
        <v>383.476</v>
      </c>
      <c r="I221" s="15">
        <f t="shared" si="34"/>
        <v>565.2860000000001</v>
      </c>
      <c r="J221" s="15">
        <v>422.79</v>
      </c>
      <c r="K221" s="30">
        <f t="shared" si="40"/>
        <v>33.7037299841529</v>
      </c>
      <c r="L221" s="33">
        <v>75</v>
      </c>
      <c r="M221" s="33">
        <v>694.62</v>
      </c>
      <c r="N221" s="33">
        <v>1</v>
      </c>
      <c r="O221" s="33">
        <v>0</v>
      </c>
      <c r="P221" s="33">
        <v>4.1</v>
      </c>
      <c r="Q221" s="33">
        <v>0</v>
      </c>
      <c r="R221" s="30" t="e">
        <f>(P221-Q221)/Q221*100</f>
        <v>#DIV/0!</v>
      </c>
      <c r="S221" s="47">
        <f>I221/I259*100</f>
        <v>1.462732249525138</v>
      </c>
    </row>
    <row r="222" spans="1:19" ht="13.5">
      <c r="A222" s="279"/>
      <c r="B222" s="270" t="s">
        <v>60</v>
      </c>
      <c r="C222" s="56" t="s">
        <v>52</v>
      </c>
      <c r="D222" s="48"/>
      <c r="E222" s="48"/>
      <c r="F222" s="48"/>
      <c r="G222" s="48"/>
      <c r="H222" s="78"/>
      <c r="I222" s="15">
        <f t="shared" si="34"/>
        <v>0</v>
      </c>
      <c r="J222" s="230"/>
      <c r="K222" s="30"/>
      <c r="L222" s="24"/>
      <c r="M222" s="24"/>
      <c r="N222" s="24"/>
      <c r="O222" s="84"/>
      <c r="P222" s="24"/>
      <c r="Q222" s="94"/>
      <c r="R222" s="30"/>
      <c r="S222" s="47"/>
    </row>
    <row r="223" spans="1:19" ht="13.5">
      <c r="A223" s="279"/>
      <c r="B223" s="282"/>
      <c r="C223" s="69" t="s">
        <v>57</v>
      </c>
      <c r="D223" s="48"/>
      <c r="E223" s="48"/>
      <c r="F223" s="48"/>
      <c r="G223" s="48"/>
      <c r="H223" s="78"/>
      <c r="I223" s="15">
        <f t="shared" si="34"/>
        <v>0</v>
      </c>
      <c r="J223" s="230"/>
      <c r="K223" s="30"/>
      <c r="L223" s="48"/>
      <c r="M223" s="48"/>
      <c r="N223" s="48"/>
      <c r="O223" s="85"/>
      <c r="P223" s="85"/>
      <c r="Q223" s="94"/>
      <c r="R223" s="30"/>
      <c r="S223" s="47"/>
    </row>
    <row r="224" spans="1:19" ht="13.5">
      <c r="A224" s="68"/>
      <c r="B224" s="282" t="s">
        <v>56</v>
      </c>
      <c r="C224" s="56" t="s">
        <v>58</v>
      </c>
      <c r="D224" s="24"/>
      <c r="E224" s="24"/>
      <c r="F224" s="24"/>
      <c r="G224" s="24"/>
      <c r="H224" s="48"/>
      <c r="I224" s="15">
        <f t="shared" si="34"/>
        <v>0</v>
      </c>
      <c r="J224" s="24"/>
      <c r="K224" s="30"/>
      <c r="L224" s="24"/>
      <c r="M224" s="24"/>
      <c r="N224" s="24"/>
      <c r="O224" s="84"/>
      <c r="P224" s="24"/>
      <c r="Q224" s="94"/>
      <c r="R224" s="30"/>
      <c r="S224" s="47">
        <f>I224/I262*100</f>
        <v>0</v>
      </c>
    </row>
    <row r="225" spans="1:19" ht="13.5">
      <c r="A225" s="289" t="s">
        <v>86</v>
      </c>
      <c r="B225" s="282"/>
      <c r="C225" s="56" t="s">
        <v>59</v>
      </c>
      <c r="D225" s="15"/>
      <c r="E225" s="15"/>
      <c r="F225" s="15"/>
      <c r="G225" s="15"/>
      <c r="H225" s="15"/>
      <c r="I225" s="15">
        <f t="shared" si="34"/>
        <v>0</v>
      </c>
      <c r="J225" s="15"/>
      <c r="K225" s="15"/>
      <c r="L225" s="15"/>
      <c r="M225" s="15"/>
      <c r="N225" s="15"/>
      <c r="O225" s="15"/>
      <c r="P225" s="15"/>
      <c r="Q225" s="15"/>
      <c r="R225" s="30"/>
      <c r="S225" s="47">
        <f>I225/I263*100</f>
        <v>0</v>
      </c>
    </row>
    <row r="226" spans="1:19" ht="13.5">
      <c r="A226" s="289"/>
      <c r="B226" s="270" t="s">
        <v>62</v>
      </c>
      <c r="C226" s="56" t="s">
        <v>52</v>
      </c>
      <c r="D226" s="48"/>
      <c r="E226" s="48"/>
      <c r="F226" s="48"/>
      <c r="G226" s="48"/>
      <c r="H226" s="78"/>
      <c r="I226" s="24">
        <f t="shared" si="34"/>
        <v>0</v>
      </c>
      <c r="J226" s="230"/>
      <c r="K226" s="30"/>
      <c r="L226" s="70"/>
      <c r="M226" s="48"/>
      <c r="N226" s="24"/>
      <c r="O226" s="86"/>
      <c r="P226" s="86"/>
      <c r="Q226" s="24"/>
      <c r="R226" s="30"/>
      <c r="S226" s="47"/>
    </row>
    <row r="227" spans="1:19" ht="13.5">
      <c r="A227" s="289"/>
      <c r="B227" s="282"/>
      <c r="C227" s="56" t="s">
        <v>53</v>
      </c>
      <c r="D227" s="48"/>
      <c r="E227" s="48"/>
      <c r="F227" s="48"/>
      <c r="G227" s="48"/>
      <c r="H227" s="78"/>
      <c r="I227" s="24">
        <f t="shared" si="34"/>
        <v>0</v>
      </c>
      <c r="J227" s="230"/>
      <c r="K227" s="30"/>
      <c r="L227" s="70"/>
      <c r="M227" s="48"/>
      <c r="N227" s="24"/>
      <c r="O227" s="86"/>
      <c r="P227" s="86"/>
      <c r="Q227" s="24"/>
      <c r="R227" s="30"/>
      <c r="S227" s="47"/>
    </row>
    <row r="228" spans="1:19" ht="13.5">
      <c r="A228" s="289"/>
      <c r="B228" s="282"/>
      <c r="C228" s="55" t="s">
        <v>54</v>
      </c>
      <c r="D228" s="48"/>
      <c r="E228" s="48"/>
      <c r="F228" s="48"/>
      <c r="G228" s="48"/>
      <c r="H228" s="78"/>
      <c r="I228" s="24">
        <f t="shared" si="34"/>
        <v>0</v>
      </c>
      <c r="J228" s="230"/>
      <c r="K228" s="30"/>
      <c r="L228" s="70"/>
      <c r="M228" s="48"/>
      <c r="N228" s="24"/>
      <c r="O228" s="86"/>
      <c r="P228" s="86"/>
      <c r="Q228" s="24"/>
      <c r="R228" s="30"/>
      <c r="S228" s="47"/>
    </row>
    <row r="229" spans="1:19" ht="13.5">
      <c r="A229" s="289"/>
      <c r="B229" s="13"/>
      <c r="C229" s="55" t="s">
        <v>55</v>
      </c>
      <c r="D229" s="48"/>
      <c r="E229" s="48"/>
      <c r="F229" s="48"/>
      <c r="G229" s="48"/>
      <c r="H229" s="78"/>
      <c r="I229" s="24">
        <f t="shared" si="34"/>
        <v>0</v>
      </c>
      <c r="J229" s="230"/>
      <c r="K229" s="30"/>
      <c r="L229" s="70"/>
      <c r="M229" s="48"/>
      <c r="N229" s="24"/>
      <c r="O229" s="86"/>
      <c r="P229" s="86"/>
      <c r="Q229" s="24"/>
      <c r="R229" s="30"/>
      <c r="S229" s="47"/>
    </row>
    <row r="230" spans="1:19" ht="13.5">
      <c r="A230" s="289"/>
      <c r="B230" s="273" t="s">
        <v>63</v>
      </c>
      <c r="C230" s="56" t="s">
        <v>57</v>
      </c>
      <c r="D230" s="48"/>
      <c r="E230" s="48"/>
      <c r="F230" s="48"/>
      <c r="G230" s="48"/>
      <c r="H230" s="78"/>
      <c r="I230" s="24">
        <f t="shared" si="34"/>
        <v>0</v>
      </c>
      <c r="J230" s="230"/>
      <c r="K230" s="30"/>
      <c r="L230" s="70"/>
      <c r="M230" s="48"/>
      <c r="N230" s="24"/>
      <c r="O230" s="86"/>
      <c r="P230" s="86"/>
      <c r="Q230" s="24"/>
      <c r="R230" s="30"/>
      <c r="S230" s="47"/>
    </row>
    <row r="231" spans="1:19" ht="13.5">
      <c r="A231" s="289"/>
      <c r="B231" s="273"/>
      <c r="C231" s="56" t="s">
        <v>58</v>
      </c>
      <c r="D231" s="48"/>
      <c r="E231" s="48"/>
      <c r="F231" s="48"/>
      <c r="G231" s="48"/>
      <c r="H231" s="78"/>
      <c r="I231" s="24">
        <f t="shared" si="34"/>
        <v>0</v>
      </c>
      <c r="J231" s="230"/>
      <c r="K231" s="30"/>
      <c r="L231" s="87"/>
      <c r="M231" s="88"/>
      <c r="N231" s="71"/>
      <c r="O231" s="89"/>
      <c r="P231" s="84"/>
      <c r="Q231" s="84"/>
      <c r="R231" s="30"/>
      <c r="S231" s="47"/>
    </row>
    <row r="232" spans="1:19" ht="13.5">
      <c r="A232" s="289"/>
      <c r="B232" s="275"/>
      <c r="C232" s="56" t="s">
        <v>59</v>
      </c>
      <c r="D232" s="15"/>
      <c r="E232" s="15"/>
      <c r="F232" s="15"/>
      <c r="G232" s="15"/>
      <c r="H232" s="15"/>
      <c r="I232" s="15">
        <f t="shared" si="34"/>
        <v>0</v>
      </c>
      <c r="J232" s="15"/>
      <c r="K232" s="30" t="e">
        <f>(I232-J232)/J232*100</f>
        <v>#DIV/0!</v>
      </c>
      <c r="L232" s="15"/>
      <c r="M232" s="15"/>
      <c r="N232" s="15"/>
      <c r="O232" s="15"/>
      <c r="P232" s="15"/>
      <c r="Q232" s="15"/>
      <c r="R232" s="30"/>
      <c r="S232" s="47"/>
    </row>
    <row r="233" spans="1:19" ht="14.25" thickBot="1">
      <c r="A233" s="305"/>
      <c r="B233" s="276" t="s">
        <v>64</v>
      </c>
      <c r="C233" s="276"/>
      <c r="D233" s="20">
        <f aca="true" t="shared" si="41" ref="D233:I233">D221+D225+D232</f>
        <v>1.35</v>
      </c>
      <c r="E233" s="20">
        <f t="shared" si="41"/>
        <v>181.81</v>
      </c>
      <c r="F233" s="20">
        <f t="shared" si="41"/>
        <v>1.1</v>
      </c>
      <c r="G233" s="20">
        <f t="shared" si="41"/>
        <v>161.37</v>
      </c>
      <c r="H233" s="20">
        <f t="shared" si="41"/>
        <v>383.476</v>
      </c>
      <c r="I233" s="20">
        <f t="shared" si="41"/>
        <v>565.2860000000001</v>
      </c>
      <c r="J233" s="257">
        <v>422.79</v>
      </c>
      <c r="K233" s="32">
        <f>(I233-J233)/J233*100</f>
        <v>33.7037299841529</v>
      </c>
      <c r="L233" s="20">
        <f aca="true" t="shared" si="42" ref="L233:Q233">L221+L225+L232</f>
        <v>75</v>
      </c>
      <c r="M233" s="20">
        <f t="shared" si="42"/>
        <v>694.62</v>
      </c>
      <c r="N233" s="20">
        <f t="shared" si="42"/>
        <v>1</v>
      </c>
      <c r="O233" s="20">
        <f t="shared" si="42"/>
        <v>0</v>
      </c>
      <c r="P233" s="20">
        <f t="shared" si="42"/>
        <v>4.1</v>
      </c>
      <c r="Q233" s="20">
        <f t="shared" si="42"/>
        <v>0</v>
      </c>
      <c r="R233" s="32" t="e">
        <f>(P233-Q233)/Q233*100</f>
        <v>#DIV/0!</v>
      </c>
      <c r="S233" s="46">
        <f>I233/I271*100</f>
        <v>1.4234706084802298</v>
      </c>
    </row>
    <row r="234" spans="1:19" ht="14.25" thickTop="1">
      <c r="A234" s="304" t="s">
        <v>88</v>
      </c>
      <c r="B234" s="274" t="s">
        <v>51</v>
      </c>
      <c r="C234" s="55" t="s">
        <v>52</v>
      </c>
      <c r="D234" s="40">
        <v>3.37</v>
      </c>
      <c r="E234" s="40">
        <v>54.11</v>
      </c>
      <c r="F234" s="40">
        <v>3.37</v>
      </c>
      <c r="G234" s="40">
        <v>54.11</v>
      </c>
      <c r="H234" s="40">
        <v>263.12</v>
      </c>
      <c r="I234" s="79">
        <f t="shared" si="34"/>
        <v>317.23</v>
      </c>
      <c r="J234" s="39">
        <v>300.33</v>
      </c>
      <c r="K234" s="90">
        <f aca="true" t="shared" si="43" ref="K234:K240">(I234-J234)/J234*100</f>
        <v>5.627143475510284</v>
      </c>
      <c r="L234" s="40">
        <v>25</v>
      </c>
      <c r="M234" s="40">
        <v>261.85</v>
      </c>
      <c r="N234" s="40">
        <v>158</v>
      </c>
      <c r="O234" s="40">
        <v>2.6</v>
      </c>
      <c r="P234" s="40">
        <v>35.28</v>
      </c>
      <c r="Q234" s="40">
        <v>32.74</v>
      </c>
      <c r="R234" s="90">
        <f>(P234-Q234)/Q234*100</f>
        <v>7.75809407452657</v>
      </c>
      <c r="S234" s="95">
        <f>I234/I253*100</f>
        <v>0.8843907754130655</v>
      </c>
    </row>
    <row r="235" spans="1:19" ht="13.5">
      <c r="A235" s="289"/>
      <c r="B235" s="273"/>
      <c r="C235" s="55" t="s">
        <v>53</v>
      </c>
      <c r="D235" s="40"/>
      <c r="E235" s="40"/>
      <c r="F235" s="40"/>
      <c r="G235" s="40"/>
      <c r="H235" s="40">
        <v>123.21</v>
      </c>
      <c r="I235" s="79">
        <f t="shared" si="34"/>
        <v>123.21</v>
      </c>
      <c r="J235" s="39">
        <v>127.97</v>
      </c>
      <c r="K235" s="90">
        <f t="shared" si="43"/>
        <v>-3.7196217863561816</v>
      </c>
      <c r="L235" s="40"/>
      <c r="M235" s="40"/>
      <c r="N235" s="40">
        <v>147</v>
      </c>
      <c r="O235" s="40">
        <v>2.6</v>
      </c>
      <c r="P235" s="40">
        <v>13.89</v>
      </c>
      <c r="Q235" s="40">
        <v>11.35</v>
      </c>
      <c r="R235" s="90">
        <f>(P235-Q235)/Q235*100</f>
        <v>22.37885462555067</v>
      </c>
      <c r="S235" s="96">
        <f aca="true" t="shared" si="44" ref="S235:S252">I235/I254*100</f>
        <v>1.2746997779553557</v>
      </c>
    </row>
    <row r="236" spans="1:19" ht="13.5">
      <c r="A236" s="289"/>
      <c r="B236" s="273"/>
      <c r="C236" s="55" t="s">
        <v>54</v>
      </c>
      <c r="D236" s="40"/>
      <c r="E236" s="40"/>
      <c r="F236" s="40"/>
      <c r="G236" s="40"/>
      <c r="H236" s="40"/>
      <c r="I236" s="79">
        <f t="shared" si="34"/>
        <v>0</v>
      </c>
      <c r="J236" s="39">
        <v>0</v>
      </c>
      <c r="K236" s="90"/>
      <c r="L236" s="40"/>
      <c r="M236" s="40"/>
      <c r="N236" s="40"/>
      <c r="O236" s="40"/>
      <c r="P236" s="40"/>
      <c r="Q236" s="40"/>
      <c r="R236" s="90"/>
      <c r="S236" s="96"/>
    </row>
    <row r="237" spans="1:19" ht="13.5">
      <c r="A237" s="289"/>
      <c r="B237" s="13"/>
      <c r="C237" s="6" t="s">
        <v>55</v>
      </c>
      <c r="D237" s="40"/>
      <c r="E237" s="40"/>
      <c r="F237" s="40"/>
      <c r="G237" s="40"/>
      <c r="H237" s="40"/>
      <c r="I237" s="79">
        <f t="shared" si="34"/>
        <v>0</v>
      </c>
      <c r="J237" s="40">
        <v>0</v>
      </c>
      <c r="K237" s="90" t="e">
        <f t="shared" si="43"/>
        <v>#DIV/0!</v>
      </c>
      <c r="L237" s="40"/>
      <c r="M237" s="40"/>
      <c r="N237" s="40"/>
      <c r="O237" s="40"/>
      <c r="P237" s="40"/>
      <c r="Q237" s="40"/>
      <c r="R237" s="90" t="e">
        <f>(P237-Q237)/Q237*100</f>
        <v>#DIV/0!</v>
      </c>
      <c r="S237" s="96">
        <f t="shared" si="44"/>
        <v>0</v>
      </c>
    </row>
    <row r="238" spans="1:19" ht="13.5">
      <c r="A238" s="289"/>
      <c r="B238" s="273" t="s">
        <v>56</v>
      </c>
      <c r="C238" s="55" t="s">
        <v>57</v>
      </c>
      <c r="D238" s="40"/>
      <c r="E238" s="40">
        <v>0.12</v>
      </c>
      <c r="F238" s="40"/>
      <c r="G238" s="40">
        <v>0.12</v>
      </c>
      <c r="H238" s="40">
        <v>0.35</v>
      </c>
      <c r="I238" s="79">
        <f t="shared" si="34"/>
        <v>0.47</v>
      </c>
      <c r="J238" s="40">
        <v>0.41</v>
      </c>
      <c r="K238" s="90">
        <f t="shared" si="43"/>
        <v>14.634146341463413</v>
      </c>
      <c r="L238" s="40">
        <v>5</v>
      </c>
      <c r="M238" s="40">
        <v>60</v>
      </c>
      <c r="N238" s="40"/>
      <c r="O238" s="40"/>
      <c r="P238" s="40"/>
      <c r="Q238" s="40"/>
      <c r="R238" s="90"/>
      <c r="S238" s="96">
        <f t="shared" si="44"/>
        <v>1.197598168459611</v>
      </c>
    </row>
    <row r="239" spans="1:19" ht="13.5">
      <c r="A239" s="289"/>
      <c r="B239" s="273"/>
      <c r="C239" s="55" t="s">
        <v>58</v>
      </c>
      <c r="D239" s="40">
        <v>1.4</v>
      </c>
      <c r="E239" s="40">
        <v>29.21</v>
      </c>
      <c r="F239" s="40">
        <v>1.4</v>
      </c>
      <c r="G239" s="40">
        <v>29.21</v>
      </c>
      <c r="H239" s="40">
        <v>65.11</v>
      </c>
      <c r="I239" s="79">
        <f t="shared" si="34"/>
        <v>94.32</v>
      </c>
      <c r="J239" s="40">
        <v>66.44999999999999</v>
      </c>
      <c r="K239" s="90">
        <f t="shared" si="43"/>
        <v>41.94130925507903</v>
      </c>
      <c r="L239" s="40">
        <v>34</v>
      </c>
      <c r="M239" s="40">
        <v>4818.58</v>
      </c>
      <c r="N239" s="40">
        <v>3</v>
      </c>
      <c r="O239" s="40"/>
      <c r="P239" s="40">
        <v>20.12</v>
      </c>
      <c r="Q239" s="40">
        <v>31.9</v>
      </c>
      <c r="R239" s="90">
        <f>(P239-Q239)/Q239*100</f>
        <v>-36.92789968652037</v>
      </c>
      <c r="S239" s="96">
        <f t="shared" si="44"/>
        <v>3.44640895390025</v>
      </c>
    </row>
    <row r="240" spans="1:19" ht="13.5">
      <c r="A240" s="289"/>
      <c r="B240" s="275"/>
      <c r="C240" s="56" t="s">
        <v>59</v>
      </c>
      <c r="D240" s="79">
        <v>4.77</v>
      </c>
      <c r="E240" s="79">
        <v>83.44</v>
      </c>
      <c r="F240" s="79">
        <v>4.77</v>
      </c>
      <c r="G240" s="79">
        <v>83.44</v>
      </c>
      <c r="H240" s="79">
        <v>328.58000000000004</v>
      </c>
      <c r="I240" s="79">
        <f t="shared" si="34"/>
        <v>412.02000000000004</v>
      </c>
      <c r="J240" s="79">
        <v>367.19</v>
      </c>
      <c r="K240" s="90">
        <f t="shared" si="43"/>
        <v>12.208938151910466</v>
      </c>
      <c r="L240" s="79">
        <v>64</v>
      </c>
      <c r="M240" s="79">
        <v>5140.43</v>
      </c>
      <c r="N240" s="79">
        <v>161</v>
      </c>
      <c r="O240" s="79">
        <v>2.6</v>
      </c>
      <c r="P240" s="79">
        <v>55.400000000000006</v>
      </c>
      <c r="Q240" s="79">
        <v>64.64</v>
      </c>
      <c r="R240" s="90">
        <f>(P240-Q240)/Q240*100</f>
        <v>-14.294554455445537</v>
      </c>
      <c r="S240" s="96">
        <f t="shared" si="44"/>
        <v>1.0661416370639771</v>
      </c>
    </row>
    <row r="241" spans="1:19" ht="13.5">
      <c r="A241" s="289"/>
      <c r="B241" s="274" t="s">
        <v>60</v>
      </c>
      <c r="C241" s="56" t="s">
        <v>52</v>
      </c>
      <c r="D241" s="36"/>
      <c r="E241" s="21"/>
      <c r="F241" s="48"/>
      <c r="G241" s="80"/>
      <c r="H241" s="80"/>
      <c r="I241" s="79">
        <f aca="true" t="shared" si="45" ref="I241:I251">E241+H241</f>
        <v>0</v>
      </c>
      <c r="J241" s="21"/>
      <c r="K241" s="90"/>
      <c r="L241" s="40"/>
      <c r="M241" s="40"/>
      <c r="N241" s="40"/>
      <c r="O241" s="40"/>
      <c r="P241" s="40"/>
      <c r="Q241" s="40"/>
      <c r="R241" s="90"/>
      <c r="S241" s="96"/>
    </row>
    <row r="242" spans="1:19" ht="13.5">
      <c r="A242" s="289"/>
      <c r="B242" s="273"/>
      <c r="C242" s="56" t="s">
        <v>57</v>
      </c>
      <c r="D242" s="36">
        <v>0.1</v>
      </c>
      <c r="E242" s="21">
        <v>0.16</v>
      </c>
      <c r="F242" s="48"/>
      <c r="G242" s="80"/>
      <c r="H242" s="80"/>
      <c r="I242" s="79">
        <f t="shared" si="45"/>
        <v>0.16</v>
      </c>
      <c r="J242" s="21">
        <v>0.25</v>
      </c>
      <c r="K242" s="90">
        <f>(I242-J242)/J242*100</f>
        <v>-36</v>
      </c>
      <c r="L242" s="40">
        <v>22</v>
      </c>
      <c r="M242" s="40">
        <v>610</v>
      </c>
      <c r="N242" s="40"/>
      <c r="O242" s="40"/>
      <c r="P242" s="40"/>
      <c r="Q242" s="40"/>
      <c r="R242" s="90"/>
      <c r="S242" s="96">
        <f t="shared" si="44"/>
        <v>0.27324327713094826</v>
      </c>
    </row>
    <row r="243" spans="1:19" ht="13.5">
      <c r="A243" s="68"/>
      <c r="B243" s="273" t="s">
        <v>56</v>
      </c>
      <c r="C243" s="56" t="s">
        <v>58</v>
      </c>
      <c r="D243" s="36">
        <v>0.11</v>
      </c>
      <c r="E243" s="21">
        <v>0.19</v>
      </c>
      <c r="F243" s="48"/>
      <c r="G243" s="80"/>
      <c r="H243" s="80"/>
      <c r="I243" s="79">
        <f t="shared" si="45"/>
        <v>0.19</v>
      </c>
      <c r="J243" s="21">
        <v>0.31</v>
      </c>
      <c r="K243" s="90">
        <f>(I243-J243)/J243*100</f>
        <v>-38.70967741935484</v>
      </c>
      <c r="L243" s="40">
        <v>20</v>
      </c>
      <c r="M243" s="40">
        <v>60</v>
      </c>
      <c r="N243" s="40">
        <v>4</v>
      </c>
      <c r="O243" s="40">
        <v>0.14</v>
      </c>
      <c r="P243" s="40">
        <v>0.6</v>
      </c>
      <c r="Q243" s="40">
        <v>1.43</v>
      </c>
      <c r="R243" s="90">
        <f>(P243-Q243)/Q243*100</f>
        <v>-58.04195804195804</v>
      </c>
      <c r="S243" s="96">
        <f t="shared" si="44"/>
        <v>0.26002810000505544</v>
      </c>
    </row>
    <row r="244" spans="1:19" ht="13.5">
      <c r="A244" s="289" t="s">
        <v>89</v>
      </c>
      <c r="B244" s="273"/>
      <c r="C244" s="56" t="s">
        <v>59</v>
      </c>
      <c r="D244" s="79">
        <v>0.21000000000000002</v>
      </c>
      <c r="E244" s="79">
        <v>0.35</v>
      </c>
      <c r="F244" s="79">
        <v>0</v>
      </c>
      <c r="G244" s="79">
        <v>0</v>
      </c>
      <c r="H244" s="79">
        <v>0</v>
      </c>
      <c r="I244" s="79">
        <f t="shared" si="45"/>
        <v>0.35</v>
      </c>
      <c r="J244" s="79">
        <v>0.56</v>
      </c>
      <c r="K244" s="90">
        <f>(I244-J244)/J244*100</f>
        <v>-37.500000000000014</v>
      </c>
      <c r="L244" s="79">
        <v>42</v>
      </c>
      <c r="M244" s="79">
        <v>670</v>
      </c>
      <c r="N244" s="79">
        <v>4</v>
      </c>
      <c r="O244" s="91">
        <v>0.14</v>
      </c>
      <c r="P244" s="91">
        <v>0.6</v>
      </c>
      <c r="Q244" s="79">
        <v>1.43</v>
      </c>
      <c r="R244" s="90">
        <f>(P244-Q244)/Q244*100</f>
        <v>-58.04195804195804</v>
      </c>
      <c r="S244" s="96">
        <f t="shared" si="44"/>
        <v>0.1991862909932785</v>
      </c>
    </row>
    <row r="245" spans="1:19" ht="13.5">
      <c r="A245" s="289"/>
      <c r="B245" s="274" t="s">
        <v>62</v>
      </c>
      <c r="C245" s="56" t="s">
        <v>52</v>
      </c>
      <c r="D245" s="70"/>
      <c r="E245" s="48"/>
      <c r="F245" s="48"/>
      <c r="G245" s="48"/>
      <c r="H245" s="48"/>
      <c r="I245" s="79">
        <f t="shared" si="45"/>
        <v>0</v>
      </c>
      <c r="J245" s="48"/>
      <c r="K245" s="90"/>
      <c r="L245" s="48"/>
      <c r="M245" s="48"/>
      <c r="N245" s="48"/>
      <c r="O245" s="48"/>
      <c r="P245" s="48"/>
      <c r="Q245" s="48"/>
      <c r="R245" s="90"/>
      <c r="S245" s="96"/>
    </row>
    <row r="246" spans="1:19" ht="13.5">
      <c r="A246" s="289"/>
      <c r="B246" s="273"/>
      <c r="C246" s="56" t="s">
        <v>53</v>
      </c>
      <c r="D246" s="70"/>
      <c r="E246" s="48"/>
      <c r="F246" s="48"/>
      <c r="G246" s="48"/>
      <c r="H246" s="48"/>
      <c r="I246" s="79">
        <f t="shared" si="45"/>
        <v>0</v>
      </c>
      <c r="J246" s="48"/>
      <c r="K246" s="90"/>
      <c r="L246" s="48"/>
      <c r="M246" s="48"/>
      <c r="N246" s="48"/>
      <c r="O246" s="48"/>
      <c r="P246" s="48"/>
      <c r="Q246" s="48"/>
      <c r="R246" s="90"/>
      <c r="S246" s="96"/>
    </row>
    <row r="247" spans="1:19" ht="13.5">
      <c r="A247" s="289"/>
      <c r="B247" s="273"/>
      <c r="C247" s="55" t="s">
        <v>54</v>
      </c>
      <c r="D247" s="70"/>
      <c r="E247" s="48"/>
      <c r="F247" s="48"/>
      <c r="G247" s="48"/>
      <c r="H247" s="48"/>
      <c r="I247" s="79">
        <f t="shared" si="45"/>
        <v>0</v>
      </c>
      <c r="J247" s="48"/>
      <c r="K247" s="90"/>
      <c r="L247" s="48"/>
      <c r="M247" s="48"/>
      <c r="N247" s="48"/>
      <c r="O247" s="48"/>
      <c r="P247" s="48"/>
      <c r="Q247" s="48"/>
      <c r="R247" s="90"/>
      <c r="S247" s="96"/>
    </row>
    <row r="248" spans="1:19" ht="13.5">
      <c r="A248" s="289"/>
      <c r="B248" s="13"/>
      <c r="C248" s="55" t="s">
        <v>55</v>
      </c>
      <c r="D248" s="70"/>
      <c r="E248" s="48"/>
      <c r="F248" s="48"/>
      <c r="G248" s="48"/>
      <c r="H248" s="48"/>
      <c r="I248" s="79">
        <f t="shared" si="45"/>
        <v>0</v>
      </c>
      <c r="J248" s="48"/>
      <c r="K248" s="90"/>
      <c r="L248" s="48"/>
      <c r="M248" s="48"/>
      <c r="N248" s="48"/>
      <c r="O248" s="48"/>
      <c r="P248" s="48"/>
      <c r="Q248" s="48"/>
      <c r="R248" s="90"/>
      <c r="S248" s="96"/>
    </row>
    <row r="249" spans="1:19" ht="13.5">
      <c r="A249" s="289"/>
      <c r="B249" s="282" t="s">
        <v>63</v>
      </c>
      <c r="C249" s="56" t="s">
        <v>57</v>
      </c>
      <c r="D249" s="70"/>
      <c r="E249" s="48"/>
      <c r="F249" s="48"/>
      <c r="G249" s="48"/>
      <c r="H249" s="48"/>
      <c r="I249" s="79">
        <f t="shared" si="45"/>
        <v>0</v>
      </c>
      <c r="J249" s="48"/>
      <c r="K249" s="90"/>
      <c r="L249" s="48"/>
      <c r="M249" s="48"/>
      <c r="N249" s="48"/>
      <c r="O249" s="48"/>
      <c r="P249" s="48"/>
      <c r="Q249" s="48"/>
      <c r="R249" s="90"/>
      <c r="S249" s="96"/>
    </row>
    <row r="250" spans="1:19" ht="13.5">
      <c r="A250" s="289"/>
      <c r="B250" s="282"/>
      <c r="C250" s="56" t="s">
        <v>58</v>
      </c>
      <c r="D250" s="70"/>
      <c r="E250" s="48"/>
      <c r="F250" s="48"/>
      <c r="G250" s="48"/>
      <c r="H250" s="48"/>
      <c r="I250" s="79">
        <f t="shared" si="45"/>
        <v>0</v>
      </c>
      <c r="J250" s="48"/>
      <c r="K250" s="90"/>
      <c r="L250" s="48"/>
      <c r="M250" s="48"/>
      <c r="N250" s="48"/>
      <c r="O250" s="48"/>
      <c r="P250" s="48"/>
      <c r="Q250" s="48"/>
      <c r="R250" s="90"/>
      <c r="S250" s="96"/>
    </row>
    <row r="251" spans="1:19" ht="13.5">
      <c r="A251" s="289"/>
      <c r="B251" s="271"/>
      <c r="C251" s="56" t="s">
        <v>59</v>
      </c>
      <c r="D251" s="79"/>
      <c r="E251" s="79"/>
      <c r="F251" s="79"/>
      <c r="G251" s="79"/>
      <c r="H251" s="79"/>
      <c r="I251" s="79">
        <f t="shared" si="45"/>
        <v>0</v>
      </c>
      <c r="J251" s="79">
        <v>0</v>
      </c>
      <c r="K251" s="90" t="e">
        <f aca="true" t="shared" si="46" ref="K251:K256">(I251-J251)/J251*100</f>
        <v>#DIV/0!</v>
      </c>
      <c r="L251" s="79">
        <v>0</v>
      </c>
      <c r="M251" s="79">
        <v>0</v>
      </c>
      <c r="N251" s="79">
        <v>0</v>
      </c>
      <c r="O251" s="79">
        <v>0</v>
      </c>
      <c r="P251" s="79">
        <v>0</v>
      </c>
      <c r="Q251" s="79">
        <v>0</v>
      </c>
      <c r="R251" s="90"/>
      <c r="S251" s="96"/>
    </row>
    <row r="252" spans="1:19" ht="13.5">
      <c r="A252" s="249"/>
      <c r="B252" s="276" t="s">
        <v>64</v>
      </c>
      <c r="C252" s="276"/>
      <c r="D252" s="81">
        <f aca="true" t="shared" si="47" ref="D252:J252">D240+D244+D251</f>
        <v>4.9799999999999995</v>
      </c>
      <c r="E252" s="81">
        <f t="shared" si="47"/>
        <v>83.78999999999999</v>
      </c>
      <c r="F252" s="81">
        <f t="shared" si="47"/>
        <v>4.77</v>
      </c>
      <c r="G252" s="81">
        <f t="shared" si="47"/>
        <v>83.44</v>
      </c>
      <c r="H252" s="81">
        <f t="shared" si="47"/>
        <v>328.58000000000004</v>
      </c>
      <c r="I252" s="81">
        <f t="shared" si="47"/>
        <v>412.37000000000006</v>
      </c>
      <c r="J252" s="81">
        <f t="shared" si="47"/>
        <v>367.75</v>
      </c>
      <c r="K252" s="92">
        <f t="shared" si="46"/>
        <v>12.133242692046244</v>
      </c>
      <c r="L252" s="81">
        <f aca="true" t="shared" si="48" ref="L252:Q252">L240+L244+L251</f>
        <v>106</v>
      </c>
      <c r="M252" s="81">
        <f t="shared" si="48"/>
        <v>5810.43</v>
      </c>
      <c r="N252" s="81">
        <f t="shared" si="48"/>
        <v>165</v>
      </c>
      <c r="O252" s="81">
        <f t="shared" si="48"/>
        <v>2.74</v>
      </c>
      <c r="P252" s="81">
        <f t="shared" si="48"/>
        <v>56.00000000000001</v>
      </c>
      <c r="Q252" s="81">
        <f t="shared" si="48"/>
        <v>66.07000000000001</v>
      </c>
      <c r="R252" s="92">
        <f aca="true" t="shared" si="49" ref="R252:R257">(P252-Q252)/Q252*100</f>
        <v>-15.241410625094595</v>
      </c>
      <c r="S252" s="97">
        <f t="shared" si="44"/>
        <v>1.0384063550468123</v>
      </c>
    </row>
    <row r="253" spans="1:19" ht="13.5">
      <c r="A253" s="279" t="s">
        <v>85</v>
      </c>
      <c r="B253" s="282" t="s">
        <v>51</v>
      </c>
      <c r="C253" s="54" t="s">
        <v>52</v>
      </c>
      <c r="D253" s="82">
        <f aca="true" t="shared" si="50" ref="D253:D258">D6+D25+D44+D63+D82+D101+D120+D139+D158+D177+D196+D215+D234</f>
        <v>191.27983500000033</v>
      </c>
      <c r="E253" s="82">
        <f aca="true" t="shared" si="51" ref="E253:E258">E6+E25+E44+E63+E82+E101+E120+E139+E158+E177+E196+E215+E234</f>
        <v>6183.274520999997</v>
      </c>
      <c r="F253" s="82">
        <f aca="true" t="shared" si="52" ref="F253:F258">F6+F25+F44+F63+F82+F101+F120+F139+F158+F177+F196+F215+F234</f>
        <v>128.37638843284802</v>
      </c>
      <c r="G253" s="82">
        <f aca="true" t="shared" si="53" ref="G253:G258">G6+G25+G44+G63+G82+G101+G120+G139+G158+G177+G196+G215+G234</f>
        <v>5553.129138304981</v>
      </c>
      <c r="H253" s="82">
        <f aca="true" t="shared" si="54" ref="H253:H258">H6+H25+H44+H63+H82+H101+H120+H139+H158+H177+H196+H215+H234</f>
        <v>29686.615670000003</v>
      </c>
      <c r="I253" s="93">
        <f>E253+H253</f>
        <v>35869.890191</v>
      </c>
      <c r="J253" s="82">
        <f aca="true" t="shared" si="55" ref="J253:J258">J6+J25+J44+J63+J82+J101+J120+J139+J158+J177+J196+J215+J234</f>
        <v>33554.246200999994</v>
      </c>
      <c r="K253" s="90">
        <f t="shared" si="46"/>
        <v>6.9011950860961155</v>
      </c>
      <c r="L253" s="82">
        <f aca="true" t="shared" si="56" ref="L253:Q253">L6+L25+L44+L63+L82+L101+L120+L139+L158+L177+L196+L215+L234</f>
        <v>15827.852637385926</v>
      </c>
      <c r="M253" s="82">
        <f t="shared" si="56"/>
        <v>400381.19809727476</v>
      </c>
      <c r="N253" s="82">
        <f t="shared" si="56"/>
        <v>5669.406278022066</v>
      </c>
      <c r="O253" s="82">
        <f t="shared" si="56"/>
        <v>539.575494</v>
      </c>
      <c r="P253" s="82">
        <f t="shared" si="56"/>
        <v>2918.1369290000002</v>
      </c>
      <c r="Q253" s="82">
        <f t="shared" si="56"/>
        <v>1175.7187514749999</v>
      </c>
      <c r="R253" s="67">
        <f t="shared" si="49"/>
        <v>148.20025412872312</v>
      </c>
      <c r="S253" s="47">
        <f>I253/I271*100</f>
        <v>90.32548907332179</v>
      </c>
    </row>
    <row r="254" spans="1:19" ht="13.5">
      <c r="A254" s="279"/>
      <c r="B254" s="282"/>
      <c r="C254" s="55" t="s">
        <v>53</v>
      </c>
      <c r="D254" s="82">
        <f t="shared" si="50"/>
        <v>13.139582200000177</v>
      </c>
      <c r="E254" s="82">
        <f t="shared" si="51"/>
        <v>2219.9890789599976</v>
      </c>
      <c r="F254" s="82">
        <f t="shared" si="52"/>
        <v>12.757714233823624</v>
      </c>
      <c r="G254" s="82">
        <f t="shared" si="53"/>
        <v>2180.999106276556</v>
      </c>
      <c r="H254" s="82">
        <f t="shared" si="54"/>
        <v>7445.816323283921</v>
      </c>
      <c r="I254" s="79">
        <f>E254+H254</f>
        <v>9665.805402243917</v>
      </c>
      <c r="J254" s="82">
        <f t="shared" si="55"/>
        <v>15326.464897497452</v>
      </c>
      <c r="K254" s="35">
        <f t="shared" si="46"/>
        <v>-36.93388875459352</v>
      </c>
      <c r="L254" s="82">
        <f aca="true" t="shared" si="57" ref="L254:Q254">L7+L26+L45+L64+L83+L102+L121+L140+L159+L178+L197+L216+L235</f>
        <v>4568.684317589637</v>
      </c>
      <c r="M254" s="82">
        <f t="shared" si="57"/>
        <v>17905.752208955197</v>
      </c>
      <c r="N254" s="82">
        <f t="shared" si="57"/>
        <v>2587.9184394615445</v>
      </c>
      <c r="O254" s="82">
        <f t="shared" si="57"/>
        <v>85.35147236967191</v>
      </c>
      <c r="P254" s="82">
        <f t="shared" si="57"/>
        <v>1033.9323735163928</v>
      </c>
      <c r="Q254" s="82">
        <f t="shared" si="57"/>
        <v>463.29</v>
      </c>
      <c r="R254" s="35">
        <f t="shared" si="49"/>
        <v>123.17174415946658</v>
      </c>
      <c r="S254" s="47">
        <f>I254/I271*100</f>
        <v>24.33987379376747</v>
      </c>
    </row>
    <row r="255" spans="1:19" ht="13.5">
      <c r="A255" s="279"/>
      <c r="B255" s="282"/>
      <c r="C255" s="55" t="s">
        <v>54</v>
      </c>
      <c r="D255" s="82">
        <f t="shared" si="50"/>
        <v>0</v>
      </c>
      <c r="E255" s="82">
        <f t="shared" si="51"/>
        <v>0</v>
      </c>
      <c r="F255" s="82">
        <f t="shared" si="52"/>
        <v>0</v>
      </c>
      <c r="G255" s="82">
        <f t="shared" si="53"/>
        <v>0</v>
      </c>
      <c r="H255" s="82">
        <f t="shared" si="54"/>
        <v>0</v>
      </c>
      <c r="I255" s="79">
        <f>E255+H255</f>
        <v>0</v>
      </c>
      <c r="J255" s="82">
        <f t="shared" si="55"/>
        <v>0.4</v>
      </c>
      <c r="K255" s="35">
        <f t="shared" si="46"/>
        <v>-100</v>
      </c>
      <c r="L255" s="82">
        <f aca="true" t="shared" si="58" ref="L255:Q255">L8+L27+L46+L65+L84+L103+L122+L141+L160+L179+L198+L217+L236</f>
        <v>0</v>
      </c>
      <c r="M255" s="82">
        <f t="shared" si="58"/>
        <v>0</v>
      </c>
      <c r="N255" s="82">
        <f t="shared" si="58"/>
        <v>0</v>
      </c>
      <c r="O255" s="82">
        <f t="shared" si="58"/>
        <v>0</v>
      </c>
      <c r="P255" s="82">
        <f t="shared" si="58"/>
        <v>0</v>
      </c>
      <c r="Q255" s="82">
        <f t="shared" si="58"/>
        <v>0</v>
      </c>
      <c r="R255" s="35" t="e">
        <f t="shared" si="49"/>
        <v>#DIV/0!</v>
      </c>
      <c r="S255" s="47">
        <f>I255/I271*100</f>
        <v>0</v>
      </c>
    </row>
    <row r="256" spans="1:19" ht="13.5">
      <c r="A256" s="279"/>
      <c r="B256" s="26"/>
      <c r="C256" s="6" t="s">
        <v>55</v>
      </c>
      <c r="D256" s="82">
        <f t="shared" si="50"/>
        <v>30.93</v>
      </c>
      <c r="E256" s="82">
        <f t="shared" si="51"/>
        <v>588.1400000000001</v>
      </c>
      <c r="F256" s="82">
        <f t="shared" si="52"/>
        <v>0</v>
      </c>
      <c r="G256" s="82">
        <f t="shared" si="53"/>
        <v>0</v>
      </c>
      <c r="H256" s="82">
        <f t="shared" si="54"/>
        <v>524.7</v>
      </c>
      <c r="I256" s="79">
        <f>E256+H256</f>
        <v>1112.8400000000001</v>
      </c>
      <c r="J256" s="82">
        <f t="shared" si="55"/>
        <v>666.36</v>
      </c>
      <c r="K256" s="35">
        <f t="shared" si="46"/>
        <v>67.00282129779701</v>
      </c>
      <c r="L256" s="82">
        <f aca="true" t="shared" si="59" ref="L256:Q256">L9+L28+L47+L66+L85+L104+L123+L142+L161+L180+L199+L218+L237</f>
        <v>140</v>
      </c>
      <c r="M256" s="82">
        <f t="shared" si="59"/>
        <v>1137</v>
      </c>
      <c r="N256" s="82">
        <f t="shared" si="59"/>
        <v>3</v>
      </c>
      <c r="O256" s="82">
        <f t="shared" si="59"/>
        <v>22.5</v>
      </c>
      <c r="P256" s="82">
        <f t="shared" si="59"/>
        <v>23.9</v>
      </c>
      <c r="Q256" s="82">
        <f t="shared" si="59"/>
        <v>0</v>
      </c>
      <c r="R256" s="35" t="e">
        <f t="shared" si="49"/>
        <v>#DIV/0!</v>
      </c>
      <c r="S256" s="47">
        <f>I256/I271*100</f>
        <v>2.8022895170606366</v>
      </c>
    </row>
    <row r="257" spans="1:19" ht="13.5">
      <c r="A257" s="279"/>
      <c r="B257" s="282" t="s">
        <v>56</v>
      </c>
      <c r="C257" s="55" t="s">
        <v>57</v>
      </c>
      <c r="D257" s="82">
        <f t="shared" si="50"/>
        <v>0.388771</v>
      </c>
      <c r="E257" s="82">
        <f t="shared" si="51"/>
        <v>5.431654</v>
      </c>
      <c r="F257" s="82">
        <f t="shared" si="52"/>
        <v>0.248771</v>
      </c>
      <c r="G257" s="82">
        <f t="shared" si="53"/>
        <v>3.38845</v>
      </c>
      <c r="H257" s="82">
        <f t="shared" si="54"/>
        <v>33.813563</v>
      </c>
      <c r="I257" s="24">
        <f aca="true" t="shared" si="60" ref="I257:I264">E257+H257</f>
        <v>39.245217000000004</v>
      </c>
      <c r="J257" s="82">
        <f t="shared" si="55"/>
        <v>38.099999999999994</v>
      </c>
      <c r="K257" s="35">
        <f aca="true" t="shared" si="61" ref="K257:K267">(I257-J257)/J257*100</f>
        <v>3.0058188976378206</v>
      </c>
      <c r="L257" s="82">
        <f aca="true" t="shared" si="62" ref="L257:Q257">L10+L29+L48+L67+L86+L105+L124+L143+L162+L181+L200+L219+L238</f>
        <v>4925</v>
      </c>
      <c r="M257" s="82">
        <f t="shared" si="62"/>
        <v>129489</v>
      </c>
      <c r="N257" s="82">
        <f t="shared" si="62"/>
        <v>1</v>
      </c>
      <c r="O257" s="82">
        <f t="shared" si="62"/>
        <v>0</v>
      </c>
      <c r="P257" s="82">
        <f t="shared" si="62"/>
        <v>0</v>
      </c>
      <c r="Q257" s="82">
        <f t="shared" si="62"/>
        <v>0.15</v>
      </c>
      <c r="R257" s="35">
        <f t="shared" si="49"/>
        <v>-100</v>
      </c>
      <c r="S257" s="47">
        <f>I257/I271*100</f>
        <v>0.09882504240849527</v>
      </c>
    </row>
    <row r="258" spans="1:19" ht="13.5">
      <c r="A258" s="279"/>
      <c r="B258" s="282"/>
      <c r="C258" s="55" t="s">
        <v>58</v>
      </c>
      <c r="D258" s="82">
        <f t="shared" si="50"/>
        <v>58.14634694928273</v>
      </c>
      <c r="E258" s="82">
        <f t="shared" si="51"/>
        <v>444.1869327994421</v>
      </c>
      <c r="F258" s="82">
        <f t="shared" si="52"/>
        <v>53.08634694928273</v>
      </c>
      <c r="G258" s="82">
        <f t="shared" si="53"/>
        <v>415.833052799442</v>
      </c>
      <c r="H258" s="82">
        <f t="shared" si="54"/>
        <v>2292.574759200558</v>
      </c>
      <c r="I258" s="24">
        <f t="shared" si="60"/>
        <v>2736.7616920000005</v>
      </c>
      <c r="J258" s="82">
        <f t="shared" si="55"/>
        <v>1942.609232</v>
      </c>
      <c r="K258" s="35">
        <f t="shared" si="61"/>
        <v>40.88071069148509</v>
      </c>
      <c r="L258" s="82">
        <f aca="true" t="shared" si="63" ref="L258:Q258">L11+L30+L49+L68+L87+L106+L125+L144+L163+L182+L201+L220+L239</f>
        <v>1853.0887824322635</v>
      </c>
      <c r="M258" s="82">
        <f t="shared" si="63"/>
        <v>112117.81641089644</v>
      </c>
      <c r="N258" s="82">
        <f t="shared" si="63"/>
        <v>107.90434281630051</v>
      </c>
      <c r="O258" s="82">
        <f t="shared" si="63"/>
        <v>35.241519999999994</v>
      </c>
      <c r="P258" s="82">
        <f t="shared" si="63"/>
        <v>595.286825</v>
      </c>
      <c r="Q258" s="82">
        <f t="shared" si="63"/>
        <v>668.225781874504</v>
      </c>
      <c r="R258" s="35">
        <f aca="true" t="shared" si="64" ref="R258:R268">(P258-Q258)/Q258*100</f>
        <v>-10.915316177998397</v>
      </c>
      <c r="S258" s="47">
        <f>I258/I271*100</f>
        <v>6.891555479839627</v>
      </c>
    </row>
    <row r="259" spans="1:19" ht="13.5">
      <c r="A259" s="279"/>
      <c r="B259" s="271"/>
      <c r="C259" s="56" t="s">
        <v>59</v>
      </c>
      <c r="D259" s="82">
        <f>D253+D257+D258</f>
        <v>249.81495294928305</v>
      </c>
      <c r="E259" s="15">
        <f>E253+E257+E258</f>
        <v>6632.893107799438</v>
      </c>
      <c r="F259" s="15">
        <f>F253+F257+F258</f>
        <v>181.71150638213075</v>
      </c>
      <c r="G259" s="15">
        <f>G253+G257+G258</f>
        <v>5972.350641104424</v>
      </c>
      <c r="H259" s="15">
        <f>H253+H257+H258</f>
        <v>32013.00399220056</v>
      </c>
      <c r="I259" s="15">
        <f t="shared" si="60"/>
        <v>38645.8971</v>
      </c>
      <c r="J259" s="15">
        <f aca="true" t="shared" si="65" ref="J259:Q259">J253+J257+J258</f>
        <v>35534.955432999996</v>
      </c>
      <c r="K259" s="35">
        <f t="shared" si="61"/>
        <v>8.754595662475463</v>
      </c>
      <c r="L259" s="15">
        <f t="shared" si="65"/>
        <v>22605.94141981819</v>
      </c>
      <c r="M259" s="15">
        <f t="shared" si="65"/>
        <v>641988.0145081712</v>
      </c>
      <c r="N259" s="15">
        <f t="shared" si="65"/>
        <v>5778.310620838366</v>
      </c>
      <c r="O259" s="15">
        <f t="shared" si="65"/>
        <v>574.8170140000001</v>
      </c>
      <c r="P259" s="15">
        <f t="shared" si="65"/>
        <v>3513.4237540000004</v>
      </c>
      <c r="Q259" s="15">
        <f t="shared" si="65"/>
        <v>1844.094533349504</v>
      </c>
      <c r="R259" s="35">
        <f t="shared" si="64"/>
        <v>90.52297430861236</v>
      </c>
      <c r="S259" s="47">
        <f>I259/I271*100</f>
        <v>97.31586959556992</v>
      </c>
    </row>
    <row r="260" spans="1:19" ht="13.5">
      <c r="A260" s="279"/>
      <c r="B260" s="270" t="s">
        <v>60</v>
      </c>
      <c r="C260" s="56" t="s">
        <v>52</v>
      </c>
      <c r="D260" s="82">
        <f aca="true" t="shared" si="66" ref="D260:H262">D13+D32+D51+D70+D89+D108+D127+D146+D165+D184+D203+D222+D241</f>
        <v>0</v>
      </c>
      <c r="E260" s="82">
        <f t="shared" si="66"/>
        <v>8.65</v>
      </c>
      <c r="F260" s="82">
        <f t="shared" si="66"/>
        <v>0</v>
      </c>
      <c r="G260" s="82">
        <f t="shared" si="66"/>
        <v>8.33</v>
      </c>
      <c r="H260" s="82">
        <f t="shared" si="66"/>
        <v>35.44</v>
      </c>
      <c r="I260" s="15">
        <f t="shared" si="60"/>
        <v>44.089999999999996</v>
      </c>
      <c r="J260" s="82">
        <f>J13+J32+J51+J70+J89+J108+J127+J146+J165+J184+J203+J222+J241</f>
        <v>41.54</v>
      </c>
      <c r="K260" s="35">
        <f t="shared" si="61"/>
        <v>6.138661531054399</v>
      </c>
      <c r="L260" s="82">
        <f aca="true" t="shared" si="67" ref="L260:Q260">L13+L32+L51+L70+L89+L108+L127+L146+L165+L184+L203+L222+L241</f>
        <v>11</v>
      </c>
      <c r="M260" s="82">
        <f t="shared" si="67"/>
        <v>37</v>
      </c>
      <c r="N260" s="82">
        <f t="shared" si="67"/>
        <v>14</v>
      </c>
      <c r="O260" s="82">
        <f t="shared" si="67"/>
        <v>0</v>
      </c>
      <c r="P260" s="82">
        <f t="shared" si="67"/>
        <v>8.11</v>
      </c>
      <c r="Q260" s="82">
        <f t="shared" si="67"/>
        <v>1.84</v>
      </c>
      <c r="R260" s="35">
        <f t="shared" si="64"/>
        <v>340.7608695652173</v>
      </c>
      <c r="S260" s="47">
        <f>I260/I271*100</f>
        <v>0.11102489558894668</v>
      </c>
    </row>
    <row r="261" spans="1:19" ht="13.5">
      <c r="A261" s="279"/>
      <c r="B261" s="282"/>
      <c r="C261" s="56" t="s">
        <v>57</v>
      </c>
      <c r="D261" s="82">
        <f t="shared" si="66"/>
        <v>10.121726</v>
      </c>
      <c r="E261" s="82">
        <f t="shared" si="66"/>
        <v>58.465878000000004</v>
      </c>
      <c r="F261" s="82">
        <f t="shared" si="66"/>
        <v>0</v>
      </c>
      <c r="G261" s="82">
        <f t="shared" si="66"/>
        <v>0</v>
      </c>
      <c r="H261" s="82">
        <f t="shared" si="66"/>
        <v>0.09</v>
      </c>
      <c r="I261" s="15">
        <f t="shared" si="60"/>
        <v>58.55587800000001</v>
      </c>
      <c r="J261" s="82">
        <f>J14+J33+J52+J71+J90+J109+J128+J147+J166+J185+J204+J223+J242</f>
        <v>48.949015</v>
      </c>
      <c r="K261" s="35">
        <f t="shared" si="61"/>
        <v>19.626264185295668</v>
      </c>
      <c r="L261" s="82">
        <f aca="true" t="shared" si="68" ref="L261:Q261">L14+L33+L52+L71+L90+L109+L128+L147+L166+L185+L204+L223+L242</f>
        <v>726.510851388437</v>
      </c>
      <c r="M261" s="82">
        <f t="shared" si="68"/>
        <v>2168.343400609375</v>
      </c>
      <c r="N261" s="82">
        <f t="shared" si="68"/>
        <v>5.48847298399749</v>
      </c>
      <c r="O261" s="82">
        <f t="shared" si="68"/>
        <v>3.584742000000002</v>
      </c>
      <c r="P261" s="82">
        <f t="shared" si="68"/>
        <v>27.340392</v>
      </c>
      <c r="Q261" s="82">
        <f t="shared" si="68"/>
        <v>54.32072586600001</v>
      </c>
      <c r="R261" s="35">
        <f t="shared" si="64"/>
        <v>-49.66858125673045</v>
      </c>
      <c r="S261" s="47">
        <f>I261/I271*100</f>
        <v>0.147452035406421</v>
      </c>
    </row>
    <row r="262" spans="1:19" ht="13.5">
      <c r="A262" s="279" t="s">
        <v>106</v>
      </c>
      <c r="B262" s="282" t="s">
        <v>56</v>
      </c>
      <c r="C262" s="56" t="s">
        <v>58</v>
      </c>
      <c r="D262" s="82">
        <f t="shared" si="66"/>
        <v>9.738891000000002</v>
      </c>
      <c r="E262" s="82">
        <f t="shared" si="66"/>
        <v>59.599026</v>
      </c>
      <c r="F262" s="82">
        <f t="shared" si="66"/>
        <v>0</v>
      </c>
      <c r="G262" s="82">
        <f t="shared" si="66"/>
        <v>3.88</v>
      </c>
      <c r="H262" s="82">
        <f t="shared" si="66"/>
        <v>13.47</v>
      </c>
      <c r="I262" s="15">
        <f t="shared" si="60"/>
        <v>73.06902600000001</v>
      </c>
      <c r="J262" s="82">
        <f>J15+J34+J53+J72+J91+J110+J129+J148+J167+J186+J205+J224+J243</f>
        <v>97.007007</v>
      </c>
      <c r="K262" s="35">
        <f t="shared" si="61"/>
        <v>-24.676548365212415</v>
      </c>
      <c r="L262" s="82">
        <f aca="true" t="shared" si="69" ref="L262:Q262">L15+L34+L53+L72+L91+L110+L129+L148+L167+L186+L205+L224+L243</f>
        <v>422.7978334918466</v>
      </c>
      <c r="M262" s="82">
        <f t="shared" si="69"/>
        <v>2382.6443480103267</v>
      </c>
      <c r="N262" s="82">
        <f t="shared" si="69"/>
        <v>13.857488679093038</v>
      </c>
      <c r="O262" s="82">
        <f t="shared" si="69"/>
        <v>68.60555799999999</v>
      </c>
      <c r="P262" s="82">
        <f t="shared" si="69"/>
        <v>379.91731300000004</v>
      </c>
      <c r="Q262" s="82">
        <f t="shared" si="69"/>
        <v>761.1727799010948</v>
      </c>
      <c r="R262" s="35">
        <f t="shared" si="64"/>
        <v>-50.08790079837515</v>
      </c>
      <c r="S262" s="47">
        <f>I262/I271*100</f>
        <v>0.18399820781211232</v>
      </c>
    </row>
    <row r="263" spans="1:19" ht="13.5">
      <c r="A263" s="279"/>
      <c r="B263" s="282"/>
      <c r="C263" s="56" t="s">
        <v>59</v>
      </c>
      <c r="D263" s="82">
        <f>D260+D261+D262</f>
        <v>19.860617000000005</v>
      </c>
      <c r="E263" s="15">
        <f>E260+E261+E262</f>
        <v>126.71490400000002</v>
      </c>
      <c r="F263" s="15">
        <f>F260+F261+F262</f>
        <v>0</v>
      </c>
      <c r="G263" s="15">
        <f>G260+G261+G262</f>
        <v>12.21</v>
      </c>
      <c r="H263" s="15">
        <f>H260+H261+H262</f>
        <v>49</v>
      </c>
      <c r="I263" s="15">
        <f t="shared" si="60"/>
        <v>175.71490400000002</v>
      </c>
      <c r="J263" s="15">
        <f aca="true" t="shared" si="70" ref="J263:Q263">J260+J261+J262</f>
        <v>187.49602199999998</v>
      </c>
      <c r="K263" s="35">
        <f t="shared" si="61"/>
        <v>-6.283396241867982</v>
      </c>
      <c r="L263" s="15">
        <f t="shared" si="70"/>
        <v>1160.3086848802836</v>
      </c>
      <c r="M263" s="15">
        <f t="shared" si="70"/>
        <v>4587.987748619702</v>
      </c>
      <c r="N263" s="15">
        <f t="shared" si="70"/>
        <v>33.34596166309053</v>
      </c>
      <c r="O263" s="15">
        <f t="shared" si="70"/>
        <v>72.1903</v>
      </c>
      <c r="P263" s="15">
        <f t="shared" si="70"/>
        <v>415.36770500000006</v>
      </c>
      <c r="Q263" s="15">
        <f t="shared" si="70"/>
        <v>817.3335057670948</v>
      </c>
      <c r="R263" s="35">
        <f t="shared" si="64"/>
        <v>-49.18014469379136</v>
      </c>
      <c r="S263" s="47">
        <f>I263/I271*100</f>
        <v>0.44247513880748</v>
      </c>
    </row>
    <row r="264" spans="1:19" ht="13.5">
      <c r="A264" s="279"/>
      <c r="B264" s="270" t="s">
        <v>62</v>
      </c>
      <c r="C264" s="56" t="s">
        <v>52</v>
      </c>
      <c r="D264" s="82">
        <f aca="true" t="shared" si="71" ref="D264:D269">D17+D36+D55+D74+D93+D112+D131+D150+D169+D188+D207+D226+D245</f>
        <v>1.8726030000000446</v>
      </c>
      <c r="E264" s="82">
        <f aca="true" t="shared" si="72" ref="E264:E269">E17+E36+E55+E74+E93+E112+E131+E150+E169+E188+E207+E226+E245</f>
        <v>383.07336899999996</v>
      </c>
      <c r="F264" s="82">
        <f aca="true" t="shared" si="73" ref="F264:F269">F17+F36+F55+F74+F93+F112+F131+F150+F169+F188+F207+F226+F245</f>
        <v>71</v>
      </c>
      <c r="G264" s="82">
        <f aca="true" t="shared" si="74" ref="G264:G269">G17+G36+G55+G74+G93+G112+G131+G150+G169+G188+G207+G226+G245</f>
        <v>228.0394</v>
      </c>
      <c r="H264" s="82">
        <f aca="true" t="shared" si="75" ref="H264:H269">H17+H36+H55+H74+H93+H112+H131+H150+H169+H188+H207+H226+H245</f>
        <v>495.7786</v>
      </c>
      <c r="I264" s="15">
        <f t="shared" si="60"/>
        <v>878.8519689999999</v>
      </c>
      <c r="J264" s="82">
        <f aca="true" t="shared" si="76" ref="J264:J269">J17+J36+J55+J74+J93+J112+J131+J150+J169+J188+J207+J226+J245</f>
        <v>651.9037700000002</v>
      </c>
      <c r="K264" s="35">
        <f t="shared" si="61"/>
        <v>34.8131441240169</v>
      </c>
      <c r="L264" s="82">
        <f aca="true" t="shared" si="77" ref="L264:Q264">L17+L36+L55+L74+L93+L112+L131+L150+L169+L188+L207+L226+L245</f>
        <v>714.6329551114616</v>
      </c>
      <c r="M264" s="82">
        <f t="shared" si="77"/>
        <v>964.775202719834</v>
      </c>
      <c r="N264" s="82">
        <f t="shared" si="77"/>
        <v>109.05444681325214</v>
      </c>
      <c r="O264" s="82">
        <f t="shared" si="77"/>
        <v>13.530794000000038</v>
      </c>
      <c r="P264" s="82">
        <f t="shared" si="77"/>
        <v>203.53766000000005</v>
      </c>
      <c r="Q264" s="82">
        <f t="shared" si="77"/>
        <v>537.8467973495307</v>
      </c>
      <c r="R264" s="30">
        <f t="shared" si="64"/>
        <v>-62.156944876678885</v>
      </c>
      <c r="S264" s="47">
        <f>I264/I271*100</f>
        <v>2.213074350110347</v>
      </c>
    </row>
    <row r="265" spans="1:19" ht="13.5">
      <c r="A265" s="279"/>
      <c r="B265" s="282"/>
      <c r="C265" s="56" t="s">
        <v>53</v>
      </c>
      <c r="D265" s="82">
        <f t="shared" si="71"/>
        <v>1</v>
      </c>
      <c r="E265" s="82">
        <f t="shared" si="72"/>
        <v>367.316036</v>
      </c>
      <c r="F265" s="82">
        <f t="shared" si="73"/>
        <v>1</v>
      </c>
      <c r="G265" s="82">
        <f t="shared" si="74"/>
        <v>151.9996</v>
      </c>
      <c r="H265" s="82">
        <f t="shared" si="75"/>
        <v>353.61</v>
      </c>
      <c r="I265" s="24">
        <f>H265+E265</f>
        <v>720.9260360000001</v>
      </c>
      <c r="J265" s="82">
        <f t="shared" si="76"/>
        <v>606.3337700000002</v>
      </c>
      <c r="K265" s="35">
        <f t="shared" si="61"/>
        <v>18.899205630588554</v>
      </c>
      <c r="L265" s="82">
        <f aca="true" t="shared" si="78" ref="L265:Q265">L18+L37+L56+L75+L94+L113+L132+L151+L170+L189+L208+L227+L246</f>
        <v>594</v>
      </c>
      <c r="M265" s="82">
        <f t="shared" si="78"/>
        <v>417</v>
      </c>
      <c r="N265" s="82">
        <f t="shared" si="78"/>
        <v>60</v>
      </c>
      <c r="O265" s="82">
        <f t="shared" si="78"/>
        <v>3.530794000000037</v>
      </c>
      <c r="P265" s="82">
        <f t="shared" si="78"/>
        <v>173.17766000000006</v>
      </c>
      <c r="Q265" s="82">
        <f t="shared" si="78"/>
        <v>572.7861815287556</v>
      </c>
      <c r="R265" s="30">
        <f t="shared" si="64"/>
        <v>-69.76574058791151</v>
      </c>
      <c r="S265" s="47">
        <f>I265/I271*100</f>
        <v>1.8153943722897081</v>
      </c>
    </row>
    <row r="266" spans="1:19" ht="13.5">
      <c r="A266" s="279"/>
      <c r="B266" s="282"/>
      <c r="C266" s="55" t="s">
        <v>54</v>
      </c>
      <c r="D266" s="82">
        <f t="shared" si="71"/>
        <v>0</v>
      </c>
      <c r="E266" s="82">
        <f t="shared" si="72"/>
        <v>0</v>
      </c>
      <c r="F266" s="82">
        <f t="shared" si="73"/>
        <v>0</v>
      </c>
      <c r="G266" s="82">
        <f t="shared" si="74"/>
        <v>0</v>
      </c>
      <c r="H266" s="82">
        <f t="shared" si="75"/>
        <v>0</v>
      </c>
      <c r="I266" s="24">
        <f>H266+E266</f>
        <v>0</v>
      </c>
      <c r="J266" s="82">
        <f t="shared" si="76"/>
        <v>0</v>
      </c>
      <c r="K266" s="35" t="e">
        <f t="shared" si="61"/>
        <v>#DIV/0!</v>
      </c>
      <c r="L266" s="82">
        <f aca="true" t="shared" si="79" ref="L266:Q266">L19+L38+L57+L76+L95+L114+L133+L152+L171+L190+L209+L228+L247</f>
        <v>0</v>
      </c>
      <c r="M266" s="82">
        <f t="shared" si="79"/>
        <v>0</v>
      </c>
      <c r="N266" s="82">
        <f t="shared" si="79"/>
        <v>0</v>
      </c>
      <c r="O266" s="82">
        <f t="shared" si="79"/>
        <v>0</v>
      </c>
      <c r="P266" s="82">
        <f t="shared" si="79"/>
        <v>0</v>
      </c>
      <c r="Q266" s="82">
        <f t="shared" si="79"/>
        <v>0</v>
      </c>
      <c r="R266" s="30" t="e">
        <f t="shared" si="64"/>
        <v>#DIV/0!</v>
      </c>
      <c r="S266" s="47">
        <f>I266/I271*100</f>
        <v>0</v>
      </c>
    </row>
    <row r="267" spans="1:19" ht="13.5">
      <c r="A267" s="279"/>
      <c r="B267" s="26"/>
      <c r="C267" s="55" t="s">
        <v>55</v>
      </c>
      <c r="D267" s="82">
        <f t="shared" si="71"/>
        <v>0.02</v>
      </c>
      <c r="E267" s="82">
        <f t="shared" si="72"/>
        <v>0.35000000000000003</v>
      </c>
      <c r="F267" s="82">
        <f t="shared" si="73"/>
        <v>0</v>
      </c>
      <c r="G267" s="82">
        <f t="shared" si="74"/>
        <v>0</v>
      </c>
      <c r="H267" s="82">
        <f t="shared" si="75"/>
        <v>11</v>
      </c>
      <c r="I267" s="24">
        <f>H267+E267</f>
        <v>11.35</v>
      </c>
      <c r="J267" s="82">
        <f t="shared" si="76"/>
        <v>11.11</v>
      </c>
      <c r="K267" s="35">
        <f t="shared" si="61"/>
        <v>2.1602160216021624</v>
      </c>
      <c r="L267" s="82">
        <f aca="true" t="shared" si="80" ref="L267:Q267">L20+L39+L58+L77+L96+L115+L134+L153+L172+L191+L210+L229+L248</f>
        <v>2</v>
      </c>
      <c r="M267" s="82">
        <f t="shared" si="80"/>
        <v>12</v>
      </c>
      <c r="N267" s="82">
        <f t="shared" si="80"/>
        <v>0</v>
      </c>
      <c r="O267" s="82">
        <f t="shared" si="80"/>
        <v>0</v>
      </c>
      <c r="P267" s="82">
        <f t="shared" si="80"/>
        <v>0</v>
      </c>
      <c r="Q267" s="82">
        <f t="shared" si="80"/>
        <v>0</v>
      </c>
      <c r="R267" s="30" t="e">
        <f t="shared" si="64"/>
        <v>#DIV/0!</v>
      </c>
      <c r="S267" s="47">
        <f>I267/I271*100</f>
        <v>0.028580915512237355</v>
      </c>
    </row>
    <row r="268" spans="1:19" ht="13.5">
      <c r="A268" s="279"/>
      <c r="B268" s="282" t="s">
        <v>63</v>
      </c>
      <c r="C268" s="56" t="s">
        <v>57</v>
      </c>
      <c r="D268" s="82">
        <f t="shared" si="71"/>
        <v>0.1</v>
      </c>
      <c r="E268" s="82">
        <f t="shared" si="72"/>
        <v>0.11</v>
      </c>
      <c r="F268" s="82">
        <f t="shared" si="73"/>
        <v>0</v>
      </c>
      <c r="G268" s="82">
        <f t="shared" si="74"/>
        <v>0</v>
      </c>
      <c r="H268" s="82">
        <f t="shared" si="75"/>
        <v>0.43</v>
      </c>
      <c r="I268" s="24">
        <f>H268+E268</f>
        <v>0.54</v>
      </c>
      <c r="J268" s="82">
        <f t="shared" si="76"/>
        <v>0.77</v>
      </c>
      <c r="K268" s="35">
        <f>(I268-J268)/J268*100</f>
        <v>-29.87012987012987</v>
      </c>
      <c r="L268" s="82">
        <f aca="true" t="shared" si="81" ref="L268:Q268">L21+L40+L59+L78+L97+L116+L135+L154+L173+L192+L211+L230+L249</f>
        <v>110</v>
      </c>
      <c r="M268" s="82">
        <f t="shared" si="81"/>
        <v>15</v>
      </c>
      <c r="N268" s="82">
        <f t="shared" si="81"/>
        <v>0</v>
      </c>
      <c r="O268" s="82">
        <f t="shared" si="81"/>
        <v>0</v>
      </c>
      <c r="P268" s="82">
        <f t="shared" si="81"/>
        <v>0.02</v>
      </c>
      <c r="Q268" s="82">
        <f t="shared" si="81"/>
        <v>0.02</v>
      </c>
      <c r="R268" s="30">
        <f t="shared" si="64"/>
        <v>0</v>
      </c>
      <c r="S268" s="47">
        <f>I268/I271*100</f>
        <v>0.0013597968613751695</v>
      </c>
    </row>
    <row r="269" spans="1:19" ht="13.5">
      <c r="A269" s="279"/>
      <c r="B269" s="282"/>
      <c r="C269" s="56" t="s">
        <v>58</v>
      </c>
      <c r="D269" s="82">
        <f t="shared" si="71"/>
        <v>0</v>
      </c>
      <c r="E269" s="82">
        <f t="shared" si="72"/>
        <v>0.2</v>
      </c>
      <c r="F269" s="82">
        <f t="shared" si="73"/>
        <v>0</v>
      </c>
      <c r="G269" s="82">
        <f t="shared" si="74"/>
        <v>0.2</v>
      </c>
      <c r="H269" s="82">
        <f t="shared" si="75"/>
        <v>10.61</v>
      </c>
      <c r="I269" s="24">
        <f>H269+E269</f>
        <v>10.809999999999999</v>
      </c>
      <c r="J269" s="82">
        <f t="shared" si="76"/>
        <v>12.35</v>
      </c>
      <c r="K269" s="35">
        <f>(I269-J269)/J269*100</f>
        <v>-12.469635627530371</v>
      </c>
      <c r="L269" s="82">
        <f aca="true" t="shared" si="82" ref="L269:Q269">L22+L41+L60+L79+L98+L117+L136+L155+L174+L193+L212+L231+L250</f>
        <v>4</v>
      </c>
      <c r="M269" s="82">
        <f t="shared" si="82"/>
        <v>40</v>
      </c>
      <c r="N269" s="82">
        <f t="shared" si="82"/>
        <v>0</v>
      </c>
      <c r="O269" s="82">
        <f t="shared" si="82"/>
        <v>0</v>
      </c>
      <c r="P269" s="82">
        <f t="shared" si="82"/>
        <v>0</v>
      </c>
      <c r="Q269" s="82">
        <f t="shared" si="82"/>
        <v>0</v>
      </c>
      <c r="R269" s="30" t="e">
        <f>(P269-Q269)/Q269*100</f>
        <v>#DIV/0!</v>
      </c>
      <c r="S269" s="47">
        <f>I269/I271*100</f>
        <v>0.027221118650862183</v>
      </c>
    </row>
    <row r="270" spans="1:19" ht="13.5">
      <c r="A270" s="306"/>
      <c r="B270" s="271"/>
      <c r="C270" s="56" t="s">
        <v>59</v>
      </c>
      <c r="D270" s="15">
        <f>D264+D268+D269</f>
        <v>1.9726030000000447</v>
      </c>
      <c r="E270" s="15">
        <f>E264+E268+E269</f>
        <v>383.38336899999996</v>
      </c>
      <c r="F270" s="15">
        <f>F264+F268+F269</f>
        <v>71</v>
      </c>
      <c r="G270" s="15">
        <f>G264+G268+G269</f>
        <v>228.2394</v>
      </c>
      <c r="H270" s="15">
        <f>H264+H268+H269</f>
        <v>506.8186</v>
      </c>
      <c r="I270" s="15">
        <f>E270+H270</f>
        <v>890.201969</v>
      </c>
      <c r="J270" s="15">
        <f aca="true" t="shared" si="83" ref="J270:Q270">J264+J268+J269</f>
        <v>665.0237700000002</v>
      </c>
      <c r="K270" s="35">
        <f>(I270-J270)/J270*100</f>
        <v>33.86017299802677</v>
      </c>
      <c r="L270" s="15">
        <f t="shared" si="83"/>
        <v>828.6329551114616</v>
      </c>
      <c r="M270" s="15">
        <f t="shared" si="83"/>
        <v>1019.775202719834</v>
      </c>
      <c r="N270" s="15">
        <f t="shared" si="83"/>
        <v>109.05444681325214</v>
      </c>
      <c r="O270" s="15">
        <f t="shared" si="83"/>
        <v>13.530794000000038</v>
      </c>
      <c r="P270" s="15">
        <f t="shared" si="83"/>
        <v>203.55766000000006</v>
      </c>
      <c r="Q270" s="15">
        <f t="shared" si="83"/>
        <v>537.8667973495307</v>
      </c>
      <c r="R270" s="30">
        <f>(P270-Q270)/Q270*100</f>
        <v>-62.15463363734667</v>
      </c>
      <c r="S270" s="47">
        <f>I270/I271*100</f>
        <v>2.2416552656225845</v>
      </c>
    </row>
    <row r="271" spans="1:19" ht="13.5">
      <c r="A271" s="98"/>
      <c r="B271" s="285" t="s">
        <v>64</v>
      </c>
      <c r="C271" s="299"/>
      <c r="D271" s="99">
        <f aca="true" t="shared" si="84" ref="D271:J271">D259+D263+D270</f>
        <v>271.6481729492831</v>
      </c>
      <c r="E271" s="99">
        <f t="shared" si="84"/>
        <v>7142.991380799439</v>
      </c>
      <c r="F271" s="99">
        <f t="shared" si="84"/>
        <v>252.71150638213075</v>
      </c>
      <c r="G271" s="99">
        <f t="shared" si="84"/>
        <v>6212.800041104424</v>
      </c>
      <c r="H271" s="99">
        <f t="shared" si="84"/>
        <v>32568.82259220056</v>
      </c>
      <c r="I271" s="104">
        <f t="shared" si="84"/>
        <v>39711.813973000004</v>
      </c>
      <c r="J271" s="99">
        <f t="shared" si="84"/>
        <v>36387.475224999995</v>
      </c>
      <c r="K271" s="105">
        <f>(I271-J271)/J271*100</f>
        <v>9.135942319284696</v>
      </c>
      <c r="L271" s="99">
        <f aca="true" t="shared" si="85" ref="L271:Q271">L259+L263+L270</f>
        <v>24594.883059809938</v>
      </c>
      <c r="M271" s="99">
        <f t="shared" si="85"/>
        <v>647595.7774595108</v>
      </c>
      <c r="N271" s="99">
        <f t="shared" si="85"/>
        <v>5920.711029314709</v>
      </c>
      <c r="O271" s="99">
        <f t="shared" si="85"/>
        <v>660.5381080000001</v>
      </c>
      <c r="P271" s="99">
        <f t="shared" si="85"/>
        <v>4132.349119</v>
      </c>
      <c r="Q271" s="99">
        <f t="shared" si="85"/>
        <v>3199.2948364661297</v>
      </c>
      <c r="R271" s="108">
        <f>(P271-Q271)/Q271*100</f>
        <v>29.16437309555695</v>
      </c>
      <c r="S271" s="109">
        <f>I271/I271*100</f>
        <v>100</v>
      </c>
    </row>
    <row r="274" spans="1:19" ht="18.75">
      <c r="A274" s="295" t="s">
        <v>123</v>
      </c>
      <c r="B274" s="295"/>
      <c r="C274" s="295"/>
      <c r="D274" s="295"/>
      <c r="E274" s="295"/>
      <c r="F274" s="295"/>
      <c r="G274" s="295"/>
      <c r="H274" s="295"/>
      <c r="I274" s="295"/>
      <c r="J274" s="295"/>
      <c r="K274" s="295"/>
      <c r="L274" s="295"/>
      <c r="M274" s="295"/>
      <c r="N274" s="295"/>
      <c r="O274" s="295"/>
      <c r="P274" s="295"/>
      <c r="Q274" s="295"/>
      <c r="R274" s="295"/>
      <c r="S274" s="295"/>
    </row>
    <row r="275" spans="1:19" ht="13.5">
      <c r="A275" s="296" t="str">
        <f>A2</f>
        <v>                                                      （2021年1-4月）                                       单位：万元</v>
      </c>
      <c r="B275" s="296"/>
      <c r="C275" s="296"/>
      <c r="D275" s="296"/>
      <c r="E275" s="296"/>
      <c r="F275" s="296"/>
      <c r="G275" s="296"/>
      <c r="H275" s="296"/>
      <c r="I275" s="296"/>
      <c r="J275" s="296"/>
      <c r="K275" s="296"/>
      <c r="L275" s="296"/>
      <c r="M275" s="296"/>
      <c r="N275" s="296"/>
      <c r="O275" s="296"/>
      <c r="P275" s="296"/>
      <c r="Q275" s="296"/>
      <c r="R275" s="296"/>
      <c r="S275" s="296"/>
    </row>
    <row r="276" spans="1:19" ht="13.5">
      <c r="A276" s="290" t="s">
        <v>27</v>
      </c>
      <c r="B276" s="4"/>
      <c r="C276" s="5" t="s">
        <v>28</v>
      </c>
      <c r="D276" s="260" t="s">
        <v>29</v>
      </c>
      <c r="E276" s="261"/>
      <c r="F276" s="261"/>
      <c r="G276" s="261"/>
      <c r="H276" s="261"/>
      <c r="I276" s="261"/>
      <c r="J276" s="261"/>
      <c r="K276" s="263"/>
      <c r="L276" s="260" t="s">
        <v>30</v>
      </c>
      <c r="M276" s="263"/>
      <c r="N276" s="260" t="s">
        <v>71</v>
      </c>
      <c r="O276" s="261"/>
      <c r="P276" s="261"/>
      <c r="Q276" s="261"/>
      <c r="R276" s="261"/>
      <c r="S276" s="41" t="s">
        <v>32</v>
      </c>
    </row>
    <row r="277" spans="1:19" ht="13.5">
      <c r="A277" s="289"/>
      <c r="B277" s="283" t="s">
        <v>33</v>
      </c>
      <c r="C277" s="284"/>
      <c r="D277" s="258" t="s">
        <v>34</v>
      </c>
      <c r="E277" s="258"/>
      <c r="F277" s="258" t="s">
        <v>35</v>
      </c>
      <c r="G277" s="258"/>
      <c r="H277" s="270" t="s">
        <v>36</v>
      </c>
      <c r="I277" s="8" t="s">
        <v>37</v>
      </c>
      <c r="J277" s="8" t="s">
        <v>38</v>
      </c>
      <c r="K277" s="28" t="s">
        <v>39</v>
      </c>
      <c r="L277" s="262" t="s">
        <v>40</v>
      </c>
      <c r="M277" s="258" t="s">
        <v>118</v>
      </c>
      <c r="N277" s="258" t="s">
        <v>40</v>
      </c>
      <c r="O277" s="258" t="s">
        <v>41</v>
      </c>
      <c r="P277" s="258"/>
      <c r="Q277" s="258"/>
      <c r="R277" s="42" t="s">
        <v>39</v>
      </c>
      <c r="S277" s="43" t="s">
        <v>42</v>
      </c>
    </row>
    <row r="278" spans="1:19" ht="13.5">
      <c r="A278" s="289"/>
      <c r="B278" s="9" t="s">
        <v>43</v>
      </c>
      <c r="C278" s="10" t="s">
        <v>44</v>
      </c>
      <c r="D278" s="10" t="s">
        <v>45</v>
      </c>
      <c r="E278" s="11" t="s">
        <v>46</v>
      </c>
      <c r="F278" s="11" t="s">
        <v>45</v>
      </c>
      <c r="G278" s="11" t="s">
        <v>46</v>
      </c>
      <c r="H278" s="271"/>
      <c r="I278" s="11" t="s">
        <v>46</v>
      </c>
      <c r="J278" s="11" t="s">
        <v>46</v>
      </c>
      <c r="K278" s="29" t="s">
        <v>47</v>
      </c>
      <c r="L278" s="262"/>
      <c r="M278" s="258"/>
      <c r="N278" s="258"/>
      <c r="O278" s="7" t="s">
        <v>45</v>
      </c>
      <c r="P278" s="7" t="s">
        <v>48</v>
      </c>
      <c r="Q278" s="7" t="s">
        <v>49</v>
      </c>
      <c r="R278" s="29" t="s">
        <v>47</v>
      </c>
      <c r="S278" s="44" t="s">
        <v>47</v>
      </c>
    </row>
    <row r="279" spans="1:19" ht="13.5">
      <c r="A279" s="304" t="s">
        <v>50</v>
      </c>
      <c r="B279" s="274" t="s">
        <v>51</v>
      </c>
      <c r="C279" s="55" t="s">
        <v>52</v>
      </c>
      <c r="D279" s="21">
        <v>13.107893000000331</v>
      </c>
      <c r="E279" s="21">
        <v>1564.7056400000001</v>
      </c>
      <c r="F279" s="21">
        <v>17.37577621089184</v>
      </c>
      <c r="G279" s="21">
        <v>1541.1261740387813</v>
      </c>
      <c r="H279" s="21">
        <v>2828.992397</v>
      </c>
      <c r="I279" s="91">
        <f aca="true" t="shared" si="86" ref="I279:I296">E279+H279</f>
        <v>4393.698037</v>
      </c>
      <c r="J279" s="34">
        <v>3709.3283160000005</v>
      </c>
      <c r="K279" s="90">
        <f>(I279-J279)/J279*100</f>
        <v>18.44996351625186</v>
      </c>
      <c r="L279" s="21">
        <v>2593.4792020667815</v>
      </c>
      <c r="M279" s="21">
        <v>9778.507118792364</v>
      </c>
      <c r="N279" s="21">
        <v>524.8556482731464</v>
      </c>
      <c r="O279" s="21">
        <v>82.337447</v>
      </c>
      <c r="P279" s="21">
        <v>401.067054</v>
      </c>
      <c r="Q279" s="21">
        <v>118.80401917499997</v>
      </c>
      <c r="R279" s="90">
        <f>(P279-Q279)/Q279*100</f>
        <v>237.5871092452038</v>
      </c>
      <c r="S279" s="96">
        <f>I279/I507*100</f>
        <v>44.10686072280611</v>
      </c>
    </row>
    <row r="280" spans="1:19" ht="13.5">
      <c r="A280" s="289"/>
      <c r="B280" s="273"/>
      <c r="C280" s="55" t="s">
        <v>53</v>
      </c>
      <c r="D280" s="21">
        <v>0.5687618900003599</v>
      </c>
      <c r="E280" s="21">
        <v>1142.2351172</v>
      </c>
      <c r="F280" s="21">
        <v>0.1673484285874185</v>
      </c>
      <c r="G280" s="21">
        <v>1130.1861767049836</v>
      </c>
      <c r="H280" s="21">
        <v>414.9362321163154</v>
      </c>
      <c r="I280" s="91">
        <f t="shared" si="86"/>
        <v>1557.1713493163156</v>
      </c>
      <c r="J280" s="34">
        <v>1793.6089691563757</v>
      </c>
      <c r="K280" s="90">
        <f>(I280-J280)/J280*100</f>
        <v>-13.182227782417286</v>
      </c>
      <c r="L280" s="21">
        <v>389.0218803100172</v>
      </c>
      <c r="M280" s="21">
        <v>1466.7760678188545</v>
      </c>
      <c r="N280" s="21">
        <v>78.72834724097196</v>
      </c>
      <c r="O280" s="21">
        <v>6.53945938491745</v>
      </c>
      <c r="P280" s="21">
        <v>124.34381309498045</v>
      </c>
      <c r="Q280" s="21">
        <v>104.4</v>
      </c>
      <c r="R280" s="90">
        <f>(P280-Q280)/Q280*100</f>
        <v>19.10326924806556</v>
      </c>
      <c r="S280" s="96">
        <f aca="true" t="shared" si="87" ref="S280:S297">I280/I508*100</f>
        <v>46.383918723389186</v>
      </c>
    </row>
    <row r="281" spans="1:19" ht="13.5">
      <c r="A281" s="289"/>
      <c r="B281" s="273"/>
      <c r="C281" s="55" t="s">
        <v>54</v>
      </c>
      <c r="D281" s="21"/>
      <c r="E281" s="21"/>
      <c r="F281" s="21"/>
      <c r="G281" s="21"/>
      <c r="H281" s="21"/>
      <c r="I281" s="91">
        <f t="shared" si="86"/>
        <v>0</v>
      </c>
      <c r="J281" s="34"/>
      <c r="K281" s="90"/>
      <c r="L281" s="21"/>
      <c r="M281" s="21"/>
      <c r="N281" s="21"/>
      <c r="O281" s="21">
        <v>0</v>
      </c>
      <c r="P281" s="21"/>
      <c r="Q281" s="21">
        <v>0</v>
      </c>
      <c r="R281" s="90"/>
      <c r="S281" s="96"/>
    </row>
    <row r="282" spans="1:19" ht="13.5">
      <c r="A282" s="289"/>
      <c r="B282" s="13"/>
      <c r="C282" s="6" t="s">
        <v>55</v>
      </c>
      <c r="D282" s="21"/>
      <c r="E282" s="21"/>
      <c r="F282" s="21"/>
      <c r="G282" s="21"/>
      <c r="H282" s="21"/>
      <c r="I282" s="91">
        <f t="shared" si="86"/>
        <v>0</v>
      </c>
      <c r="J282" s="21"/>
      <c r="K282" s="90"/>
      <c r="L282" s="21"/>
      <c r="M282" s="21"/>
      <c r="N282" s="21"/>
      <c r="O282" s="21">
        <v>0</v>
      </c>
      <c r="P282" s="21"/>
      <c r="Q282" s="21">
        <v>0</v>
      </c>
      <c r="R282" s="90"/>
      <c r="S282" s="96"/>
    </row>
    <row r="283" spans="1:19" ht="13.5">
      <c r="A283" s="289"/>
      <c r="B283" s="273" t="s">
        <v>56</v>
      </c>
      <c r="C283" s="55" t="s">
        <v>57</v>
      </c>
      <c r="D283" s="21"/>
      <c r="E283" s="21"/>
      <c r="F283" s="21"/>
      <c r="G283" s="21"/>
      <c r="H283" s="21"/>
      <c r="I283" s="91">
        <f t="shared" si="86"/>
        <v>0</v>
      </c>
      <c r="J283" s="21"/>
      <c r="K283" s="90"/>
      <c r="L283" s="21"/>
      <c r="M283" s="21"/>
      <c r="N283" s="21"/>
      <c r="O283" s="21">
        <v>0</v>
      </c>
      <c r="P283" s="21"/>
      <c r="Q283" s="21">
        <v>0</v>
      </c>
      <c r="R283" s="90"/>
      <c r="S283" s="96"/>
    </row>
    <row r="284" spans="1:19" ht="13.5">
      <c r="A284" s="289"/>
      <c r="B284" s="273"/>
      <c r="C284" s="55" t="s">
        <v>58</v>
      </c>
      <c r="D284" s="21">
        <v>7.008497666377173</v>
      </c>
      <c r="E284" s="21">
        <v>31.388743686060106</v>
      </c>
      <c r="F284" s="21">
        <v>7.008497666377173</v>
      </c>
      <c r="G284" s="21">
        <v>31.388743686060106</v>
      </c>
      <c r="H284" s="21">
        <v>163.6340613139399</v>
      </c>
      <c r="I284" s="91">
        <f t="shared" si="86"/>
        <v>195.022805</v>
      </c>
      <c r="J284" s="21">
        <v>223.622102</v>
      </c>
      <c r="K284" s="90">
        <f>(I284-J284)/J284*100</f>
        <v>-12.789119118467102</v>
      </c>
      <c r="L284" s="21">
        <v>234.96281946099856</v>
      </c>
      <c r="M284" s="21">
        <v>2610.4833527686264</v>
      </c>
      <c r="N284" s="21">
        <v>4.607343039951205</v>
      </c>
      <c r="O284" s="21">
        <v>11.237448999999998</v>
      </c>
      <c r="P284" s="21">
        <v>143.875576</v>
      </c>
      <c r="Q284" s="21">
        <v>135.75620336845557</v>
      </c>
      <c r="R284" s="90">
        <f aca="true" t="shared" si="88" ref="R284:R299">(P284-Q284)/Q284*100</f>
        <v>5.980848337005752</v>
      </c>
      <c r="S284" s="96">
        <f t="shared" si="87"/>
        <v>19.058690135100992</v>
      </c>
    </row>
    <row r="285" spans="1:19" ht="13.5">
      <c r="A285" s="289"/>
      <c r="B285" s="275"/>
      <c r="C285" s="56" t="s">
        <v>59</v>
      </c>
      <c r="D285" s="91">
        <v>20.116390666377505</v>
      </c>
      <c r="E285" s="91">
        <v>1596.0943836860602</v>
      </c>
      <c r="F285" s="91">
        <v>24.384273877269013</v>
      </c>
      <c r="G285" s="91">
        <v>1572.5149177248413</v>
      </c>
      <c r="H285" s="91">
        <v>2992.62645831394</v>
      </c>
      <c r="I285" s="91">
        <f t="shared" si="86"/>
        <v>4588.720842000001</v>
      </c>
      <c r="J285" s="91">
        <v>3932.9504180000004</v>
      </c>
      <c r="K285" s="90">
        <f>(I285-J285)/J285*100</f>
        <v>16.67375263615643</v>
      </c>
      <c r="L285" s="79">
        <v>2828.44202152778</v>
      </c>
      <c r="M285" s="91">
        <v>12388.99047156099</v>
      </c>
      <c r="N285" s="79">
        <v>529.4629913130975</v>
      </c>
      <c r="O285" s="79">
        <v>93.574896</v>
      </c>
      <c r="P285" s="79">
        <v>544.94263</v>
      </c>
      <c r="Q285" s="79">
        <v>254.56022254345555</v>
      </c>
      <c r="R285" s="90">
        <f t="shared" si="88"/>
        <v>114.07218478801171</v>
      </c>
      <c r="S285" s="96">
        <f t="shared" si="87"/>
        <v>41.71028534614964</v>
      </c>
    </row>
    <row r="286" spans="1:19" ht="13.5">
      <c r="A286" s="289"/>
      <c r="B286" s="274" t="s">
        <v>60</v>
      </c>
      <c r="C286" s="56" t="s">
        <v>52</v>
      </c>
      <c r="D286" s="36"/>
      <c r="E286" s="21"/>
      <c r="F286" s="91"/>
      <c r="G286" s="91"/>
      <c r="H286" s="91"/>
      <c r="I286" s="91">
        <f t="shared" si="86"/>
        <v>0</v>
      </c>
      <c r="J286" s="21"/>
      <c r="K286" s="90"/>
      <c r="L286" s="21"/>
      <c r="M286" s="21"/>
      <c r="N286" s="21"/>
      <c r="O286" s="21">
        <v>0</v>
      </c>
      <c r="P286" s="21">
        <v>0</v>
      </c>
      <c r="Q286" s="21"/>
      <c r="R286" s="90"/>
      <c r="S286" s="96"/>
    </row>
    <row r="287" spans="1:19" ht="13.5">
      <c r="A287" s="289"/>
      <c r="B287" s="273"/>
      <c r="C287" s="56" t="s">
        <v>57</v>
      </c>
      <c r="D287" s="36">
        <v>14.052631000000005</v>
      </c>
      <c r="E287" s="21">
        <v>63.545501</v>
      </c>
      <c r="F287" s="91"/>
      <c r="G287" s="91"/>
      <c r="H287" s="91"/>
      <c r="I287" s="91">
        <f t="shared" si="86"/>
        <v>63.545501</v>
      </c>
      <c r="J287" s="21">
        <v>42.644177</v>
      </c>
      <c r="K287" s="90">
        <f>(I287-J287)/J287*100</f>
        <v>49.013313118928295</v>
      </c>
      <c r="L287" s="21">
        <v>767.8212994479693</v>
      </c>
      <c r="M287" s="21">
        <v>1480.4101212877097</v>
      </c>
      <c r="N287" s="21">
        <v>5.981691339818011</v>
      </c>
      <c r="O287" s="21">
        <v>4.999999999999998</v>
      </c>
      <c r="P287" s="21">
        <v>16.931084</v>
      </c>
      <c r="Q287" s="21">
        <v>44.444230254000004</v>
      </c>
      <c r="R287" s="90">
        <f t="shared" si="88"/>
        <v>-61.904877408747126</v>
      </c>
      <c r="S287" s="96">
        <f t="shared" si="87"/>
        <v>99.98426572075957</v>
      </c>
    </row>
    <row r="288" spans="1:19" ht="13.5">
      <c r="A288" s="244"/>
      <c r="B288" s="273" t="s">
        <v>56</v>
      </c>
      <c r="C288" s="56" t="s">
        <v>58</v>
      </c>
      <c r="D288" s="36">
        <v>9.614432999999991</v>
      </c>
      <c r="E288" s="21">
        <v>64.21044599999999</v>
      </c>
      <c r="F288" s="91"/>
      <c r="G288" s="91"/>
      <c r="H288" s="91"/>
      <c r="I288" s="91">
        <f t="shared" si="86"/>
        <v>64.21044599999999</v>
      </c>
      <c r="J288" s="21">
        <v>71.04104799999999</v>
      </c>
      <c r="K288" s="90">
        <f>(I288-J288)/J288*100</f>
        <v>-9.615007368697603</v>
      </c>
      <c r="L288" s="21">
        <v>439.1755093695538</v>
      </c>
      <c r="M288" s="21">
        <v>1557.179018215127</v>
      </c>
      <c r="N288" s="21">
        <v>11.398610602759621</v>
      </c>
      <c r="O288" s="21">
        <v>74.87614599999998</v>
      </c>
      <c r="P288" s="21">
        <v>323.574127</v>
      </c>
      <c r="Q288" s="21">
        <v>502.5112001962421</v>
      </c>
      <c r="R288" s="90">
        <f t="shared" si="88"/>
        <v>-35.60857412259928</v>
      </c>
      <c r="S288" s="96">
        <f t="shared" si="87"/>
        <v>96.41143544293983</v>
      </c>
    </row>
    <row r="289" spans="1:19" ht="13.5">
      <c r="A289" s="289" t="s">
        <v>61</v>
      </c>
      <c r="B289" s="275"/>
      <c r="C289" s="56" t="s">
        <v>59</v>
      </c>
      <c r="D289" s="79">
        <v>23.667063999999996</v>
      </c>
      <c r="E289" s="79">
        <v>127.75594699999999</v>
      </c>
      <c r="F289" s="79">
        <v>0</v>
      </c>
      <c r="G289" s="79">
        <v>0</v>
      </c>
      <c r="H289" s="79">
        <v>0</v>
      </c>
      <c r="I289" s="91">
        <f t="shared" si="86"/>
        <v>127.75594699999999</v>
      </c>
      <c r="J289" s="79">
        <v>113.68522499999999</v>
      </c>
      <c r="K289" s="90">
        <f>(I289-J289)/J289*100</f>
        <v>12.376913534718346</v>
      </c>
      <c r="L289" s="79">
        <v>1206.996808817523</v>
      </c>
      <c r="M289" s="79">
        <v>3037.5891395028366</v>
      </c>
      <c r="N289" s="79">
        <v>17.38030194257763</v>
      </c>
      <c r="O289" s="79">
        <v>79.87614599999998</v>
      </c>
      <c r="P289" s="79">
        <v>340.505211</v>
      </c>
      <c r="Q289" s="79">
        <v>546.9554304502421</v>
      </c>
      <c r="R289" s="90">
        <f t="shared" si="88"/>
        <v>-37.7453459563052</v>
      </c>
      <c r="S289" s="96">
        <f t="shared" si="87"/>
        <v>86.82850765217827</v>
      </c>
    </row>
    <row r="290" spans="1:19" ht="13.5">
      <c r="A290" s="289"/>
      <c r="B290" s="274" t="s">
        <v>62</v>
      </c>
      <c r="C290" s="100" t="s">
        <v>52</v>
      </c>
      <c r="D290" s="21">
        <v>1.2480600000000095</v>
      </c>
      <c r="E290" s="21">
        <v>61.33801600000003</v>
      </c>
      <c r="F290" s="21">
        <v>1</v>
      </c>
      <c r="G290" s="21">
        <v>31.5493</v>
      </c>
      <c r="H290" s="21">
        <v>27.4989</v>
      </c>
      <c r="I290" s="91">
        <f t="shared" si="86"/>
        <v>88.83691600000003</v>
      </c>
      <c r="J290" s="21">
        <v>178.73525600000005</v>
      </c>
      <c r="K290" s="90">
        <f>(I290-J290)/J290*100</f>
        <v>-50.29692630982664</v>
      </c>
      <c r="L290" s="21">
        <v>390.2331588047507</v>
      </c>
      <c r="M290" s="21">
        <v>372.39573141516485</v>
      </c>
      <c r="N290" s="21">
        <v>54.99862272744292</v>
      </c>
      <c r="O290" s="21">
        <v>5.546060000000011</v>
      </c>
      <c r="P290" s="21">
        <v>222.59615900000006</v>
      </c>
      <c r="Q290" s="21">
        <v>407.2253148305695</v>
      </c>
      <c r="R290" s="90">
        <f t="shared" si="88"/>
        <v>-45.33832969283513</v>
      </c>
      <c r="S290" s="96">
        <f t="shared" si="87"/>
        <v>7.210514051560682</v>
      </c>
    </row>
    <row r="291" spans="1:19" ht="13.5">
      <c r="A291" s="289"/>
      <c r="B291" s="273"/>
      <c r="C291" s="100" t="s">
        <v>53</v>
      </c>
      <c r="D291" s="21">
        <v>0</v>
      </c>
      <c r="E291" s="21">
        <v>48.43991</v>
      </c>
      <c r="F291" s="21">
        <v>0</v>
      </c>
      <c r="G291" s="21">
        <v>15.2998</v>
      </c>
      <c r="H291" s="21">
        <v>26.5</v>
      </c>
      <c r="I291" s="91">
        <f t="shared" si="86"/>
        <v>74.93991</v>
      </c>
      <c r="J291" s="21">
        <v>178.73525600000005</v>
      </c>
      <c r="K291" s="90">
        <f>(I291-J291)/J291*100</f>
        <v>-58.07211644914645</v>
      </c>
      <c r="L291" s="21">
        <v>316</v>
      </c>
      <c r="M291" s="21">
        <v>168.62</v>
      </c>
      <c r="N291" s="21">
        <v>22</v>
      </c>
      <c r="O291" s="21">
        <v>-0.003940000000000055</v>
      </c>
      <c r="P291" s="21">
        <v>187.04615900000005</v>
      </c>
      <c r="Q291" s="21">
        <v>396.5357979846985</v>
      </c>
      <c r="R291" s="90">
        <f t="shared" si="88"/>
        <v>-52.829943740106465</v>
      </c>
      <c r="S291" s="96">
        <f t="shared" si="87"/>
        <v>7.3433070012323425</v>
      </c>
    </row>
    <row r="292" spans="1:19" ht="13.5">
      <c r="A292" s="289"/>
      <c r="B292" s="273"/>
      <c r="C292" s="101" t="s">
        <v>54</v>
      </c>
      <c r="D292" s="21"/>
      <c r="E292" s="21"/>
      <c r="F292" s="21"/>
      <c r="G292" s="21"/>
      <c r="H292" s="21"/>
      <c r="I292" s="91">
        <f t="shared" si="86"/>
        <v>0</v>
      </c>
      <c r="J292" s="21"/>
      <c r="K292" s="90"/>
      <c r="L292" s="21"/>
      <c r="M292" s="21"/>
      <c r="N292" s="21"/>
      <c r="O292" s="21"/>
      <c r="P292" s="21"/>
      <c r="Q292" s="21"/>
      <c r="R292" s="90"/>
      <c r="S292" s="96"/>
    </row>
    <row r="293" spans="1:19" ht="13.5">
      <c r="A293" s="289"/>
      <c r="B293" s="13"/>
      <c r="C293" s="102" t="s">
        <v>55</v>
      </c>
      <c r="D293" s="21"/>
      <c r="E293" s="21"/>
      <c r="F293" s="21"/>
      <c r="G293" s="21"/>
      <c r="H293" s="21"/>
      <c r="I293" s="91">
        <f t="shared" si="86"/>
        <v>0</v>
      </c>
      <c r="J293" s="91"/>
      <c r="K293" s="90"/>
      <c r="L293" s="21"/>
      <c r="M293" s="21"/>
      <c r="N293" s="21"/>
      <c r="O293" s="21"/>
      <c r="P293" s="21"/>
      <c r="Q293" s="21"/>
      <c r="R293" s="90"/>
      <c r="S293" s="96"/>
    </row>
    <row r="294" spans="1:19" ht="13.5">
      <c r="A294" s="289"/>
      <c r="B294" s="273" t="s">
        <v>63</v>
      </c>
      <c r="C294" s="100" t="s">
        <v>57</v>
      </c>
      <c r="D294" s="91"/>
      <c r="E294" s="91"/>
      <c r="F294" s="91"/>
      <c r="G294" s="91"/>
      <c r="H294" s="91"/>
      <c r="I294" s="91">
        <f t="shared" si="86"/>
        <v>0</v>
      </c>
      <c r="J294" s="91"/>
      <c r="K294" s="90"/>
      <c r="L294" s="91"/>
      <c r="M294" s="91"/>
      <c r="N294" s="91"/>
      <c r="O294" s="91"/>
      <c r="P294" s="91"/>
      <c r="Q294" s="91"/>
      <c r="R294" s="90"/>
      <c r="S294" s="96"/>
    </row>
    <row r="295" spans="1:19" ht="13.5">
      <c r="A295" s="289"/>
      <c r="B295" s="273"/>
      <c r="C295" s="100" t="s">
        <v>58</v>
      </c>
      <c r="D295" s="91"/>
      <c r="E295" s="91"/>
      <c r="F295" s="91"/>
      <c r="G295" s="91"/>
      <c r="H295" s="91"/>
      <c r="I295" s="91">
        <f t="shared" si="86"/>
        <v>0</v>
      </c>
      <c r="J295" s="91"/>
      <c r="K295" s="90"/>
      <c r="L295" s="91"/>
      <c r="M295" s="91"/>
      <c r="N295" s="106"/>
      <c r="O295" s="106"/>
      <c r="P295" s="106"/>
      <c r="Q295" s="91"/>
      <c r="R295" s="90"/>
      <c r="S295" s="96"/>
    </row>
    <row r="296" spans="1:19" ht="13.5">
      <c r="A296" s="289"/>
      <c r="B296" s="275"/>
      <c r="C296" s="56" t="s">
        <v>59</v>
      </c>
      <c r="D296" s="79">
        <v>1.2480600000000095</v>
      </c>
      <c r="E296" s="79">
        <v>61.33801600000003</v>
      </c>
      <c r="F296" s="79">
        <v>1</v>
      </c>
      <c r="G296" s="79">
        <v>31.5493</v>
      </c>
      <c r="H296" s="79">
        <v>27.4989</v>
      </c>
      <c r="I296" s="91">
        <f t="shared" si="86"/>
        <v>88.83691600000003</v>
      </c>
      <c r="J296" s="79">
        <v>178.73525600000005</v>
      </c>
      <c r="K296" s="90">
        <f>(I296-J296)/J296*100</f>
        <v>-50.29692630982664</v>
      </c>
      <c r="L296" s="79">
        <v>390.2331588047507</v>
      </c>
      <c r="M296" s="79">
        <v>372.39573141516485</v>
      </c>
      <c r="N296" s="79">
        <v>54.99862272744292</v>
      </c>
      <c r="O296" s="79">
        <v>5.546060000000011</v>
      </c>
      <c r="P296" s="79">
        <v>222.59615900000006</v>
      </c>
      <c r="Q296" s="79">
        <v>407.2253148305695</v>
      </c>
      <c r="R296" s="90">
        <f t="shared" si="88"/>
        <v>-45.33832969283513</v>
      </c>
      <c r="S296" s="96">
        <f t="shared" si="87"/>
        <v>7.2050753624977055</v>
      </c>
    </row>
    <row r="297" spans="1:19" ht="13.5">
      <c r="A297" s="305"/>
      <c r="B297" s="276" t="s">
        <v>64</v>
      </c>
      <c r="C297" s="276"/>
      <c r="D297" s="81">
        <f aca="true" t="shared" si="89" ref="D297:J297">D285+D289+D296</f>
        <v>45.03151466637751</v>
      </c>
      <c r="E297" s="81">
        <f t="shared" si="89"/>
        <v>1785.1883466860602</v>
      </c>
      <c r="F297" s="81">
        <f t="shared" si="89"/>
        <v>25.384273877269013</v>
      </c>
      <c r="G297" s="81">
        <f t="shared" si="89"/>
        <v>1604.0642177248412</v>
      </c>
      <c r="H297" s="81">
        <f t="shared" si="89"/>
        <v>3020.12535831394</v>
      </c>
      <c r="I297" s="81">
        <f t="shared" si="89"/>
        <v>4805.3137050000005</v>
      </c>
      <c r="J297" s="81">
        <f t="shared" si="89"/>
        <v>4225.3708990000005</v>
      </c>
      <c r="K297" s="92">
        <f>(I297-J297)/J297*100</f>
        <v>13.725252051535936</v>
      </c>
      <c r="L297" s="81">
        <f aca="true" t="shared" si="90" ref="L297:Q297">L285+L289+L296</f>
        <v>4425.671989150054</v>
      </c>
      <c r="M297" s="81">
        <f t="shared" si="90"/>
        <v>15798.97534247899</v>
      </c>
      <c r="N297" s="81">
        <f t="shared" si="90"/>
        <v>601.841915983118</v>
      </c>
      <c r="O297" s="81">
        <f t="shared" si="90"/>
        <v>178.99710199999998</v>
      </c>
      <c r="P297" s="81">
        <f t="shared" si="90"/>
        <v>1108.0439999999999</v>
      </c>
      <c r="Q297" s="81">
        <f t="shared" si="90"/>
        <v>1208.7409678242673</v>
      </c>
      <c r="R297" s="92">
        <f t="shared" si="88"/>
        <v>-8.330731770060037</v>
      </c>
      <c r="S297" s="97">
        <f t="shared" si="87"/>
        <v>38.81035081353013</v>
      </c>
    </row>
    <row r="298" spans="1:19" ht="13.5">
      <c r="A298" s="244"/>
      <c r="B298" s="286" t="s">
        <v>51</v>
      </c>
      <c r="C298" s="54" t="s">
        <v>52</v>
      </c>
      <c r="D298" s="21">
        <v>9</v>
      </c>
      <c r="E298" s="21">
        <v>190</v>
      </c>
      <c r="F298" s="21">
        <v>8</v>
      </c>
      <c r="G298" s="21">
        <v>145</v>
      </c>
      <c r="H298" s="21">
        <v>933</v>
      </c>
      <c r="I298" s="38">
        <f aca="true" t="shared" si="91" ref="I298:I314">E298+H298</f>
        <v>1123</v>
      </c>
      <c r="J298" s="34">
        <v>1303</v>
      </c>
      <c r="K298" s="35">
        <f>(I298-J298)/J298*100</f>
        <v>-13.814274750575596</v>
      </c>
      <c r="L298" s="21">
        <v>274</v>
      </c>
      <c r="M298" s="21">
        <v>30060</v>
      </c>
      <c r="N298" s="21">
        <v>1224</v>
      </c>
      <c r="O298" s="21">
        <v>31</v>
      </c>
      <c r="P298" s="21">
        <v>229</v>
      </c>
      <c r="Q298" s="21">
        <v>849</v>
      </c>
      <c r="R298" s="90">
        <f t="shared" si="88"/>
        <v>-73.02709069493521</v>
      </c>
      <c r="S298" s="47">
        <f>I298/I507*100</f>
        <v>11.273420288466507</v>
      </c>
    </row>
    <row r="299" spans="1:19" ht="13.5">
      <c r="A299" s="289" t="s">
        <v>65</v>
      </c>
      <c r="B299" s="282"/>
      <c r="C299" s="55" t="s">
        <v>53</v>
      </c>
      <c r="D299" s="21">
        <v>1</v>
      </c>
      <c r="E299" s="21">
        <v>2</v>
      </c>
      <c r="F299" s="21"/>
      <c r="G299" s="21">
        <v>1</v>
      </c>
      <c r="H299" s="21">
        <v>641</v>
      </c>
      <c r="I299" s="38">
        <f t="shared" si="91"/>
        <v>643</v>
      </c>
      <c r="J299" s="34">
        <v>719</v>
      </c>
      <c r="K299" s="30">
        <f>(I299-J299)/J299*100</f>
        <v>-10.570236439499304</v>
      </c>
      <c r="L299" s="21">
        <v>4</v>
      </c>
      <c r="M299" s="21">
        <v>5</v>
      </c>
      <c r="N299" s="21">
        <v>1135</v>
      </c>
      <c r="O299" s="21">
        <v>14</v>
      </c>
      <c r="P299" s="21">
        <v>165</v>
      </c>
      <c r="Q299" s="21">
        <v>770</v>
      </c>
      <c r="R299" s="90">
        <f t="shared" si="88"/>
        <v>-78.57142857142857</v>
      </c>
      <c r="S299" s="47">
        <f>I299/I508*100</f>
        <v>19.153229188447376</v>
      </c>
    </row>
    <row r="300" spans="1:19" ht="13.5">
      <c r="A300" s="289"/>
      <c r="B300" s="282"/>
      <c r="C300" s="55" t="s">
        <v>54</v>
      </c>
      <c r="D300" s="21"/>
      <c r="E300" s="21"/>
      <c r="F300" s="21"/>
      <c r="G300" s="21"/>
      <c r="H300" s="21"/>
      <c r="I300" s="38">
        <f t="shared" si="91"/>
        <v>0</v>
      </c>
      <c r="J300" s="34"/>
      <c r="K300" s="30"/>
      <c r="L300" s="21"/>
      <c r="M300" s="21"/>
      <c r="N300" s="21"/>
      <c r="O300" s="21"/>
      <c r="P300" s="21"/>
      <c r="Q300" s="21"/>
      <c r="R300" s="90"/>
      <c r="S300" s="47"/>
    </row>
    <row r="301" spans="1:19" ht="13.5">
      <c r="A301" s="289"/>
      <c r="B301" s="26"/>
      <c r="C301" s="6" t="s">
        <v>55</v>
      </c>
      <c r="D301" s="21">
        <v>1</v>
      </c>
      <c r="E301" s="21">
        <v>45</v>
      </c>
      <c r="F301" s="21"/>
      <c r="G301" s="21"/>
      <c r="H301" s="21">
        <v>66</v>
      </c>
      <c r="I301" s="38">
        <f t="shared" si="91"/>
        <v>111</v>
      </c>
      <c r="J301" s="21">
        <v>337</v>
      </c>
      <c r="K301" s="30">
        <f>(I301-J301)/J301*100</f>
        <v>-67.06231454005935</v>
      </c>
      <c r="L301" s="21">
        <v>2</v>
      </c>
      <c r="M301" s="21"/>
      <c r="N301" s="21"/>
      <c r="O301" s="21"/>
      <c r="P301" s="21"/>
      <c r="Q301" s="21"/>
      <c r="R301" s="90"/>
      <c r="S301" s="47">
        <f>I301/I510*100</f>
        <v>14.111724173002111</v>
      </c>
    </row>
    <row r="302" spans="1:19" ht="13.5">
      <c r="A302" s="289"/>
      <c r="B302" s="282" t="s">
        <v>56</v>
      </c>
      <c r="C302" s="55" t="s">
        <v>57</v>
      </c>
      <c r="D302" s="21"/>
      <c r="E302" s="21"/>
      <c r="F302" s="21"/>
      <c r="G302" s="21"/>
      <c r="H302" s="21"/>
      <c r="I302" s="38">
        <f t="shared" si="91"/>
        <v>0</v>
      </c>
      <c r="J302" s="21">
        <v>1</v>
      </c>
      <c r="K302" s="30">
        <f>(I302-J302)/J302*100</f>
        <v>-100</v>
      </c>
      <c r="L302" s="21">
        <v>1509</v>
      </c>
      <c r="M302" s="21">
        <v>39211</v>
      </c>
      <c r="N302" s="21"/>
      <c r="O302" s="21"/>
      <c r="P302" s="21"/>
      <c r="Q302" s="21"/>
      <c r="R302" s="90"/>
      <c r="S302" s="47">
        <f>I302/I511*100</f>
        <v>0</v>
      </c>
    </row>
    <row r="303" spans="1:19" ht="13.5">
      <c r="A303" s="289"/>
      <c r="B303" s="282"/>
      <c r="C303" s="55" t="s">
        <v>58</v>
      </c>
      <c r="D303" s="21">
        <v>1</v>
      </c>
      <c r="E303" s="21">
        <v>4</v>
      </c>
      <c r="F303" s="21"/>
      <c r="G303" s="21"/>
      <c r="H303" s="21"/>
      <c r="I303" s="38">
        <f t="shared" si="91"/>
        <v>4</v>
      </c>
      <c r="J303" s="21">
        <v>7</v>
      </c>
      <c r="K303" s="30">
        <f>(I303-J303)/J303*100</f>
        <v>-42.857142857142854</v>
      </c>
      <c r="L303" s="21">
        <v>7</v>
      </c>
      <c r="M303" s="21">
        <v>416</v>
      </c>
      <c r="N303" s="21">
        <v>4</v>
      </c>
      <c r="O303" s="21"/>
      <c r="P303" s="21">
        <v>5</v>
      </c>
      <c r="Q303" s="21"/>
      <c r="R303" s="90"/>
      <c r="S303" s="47">
        <f>I303/I512*100</f>
        <v>0.39090177448941915</v>
      </c>
    </row>
    <row r="304" spans="1:19" ht="13.5">
      <c r="A304" s="244"/>
      <c r="B304" s="271"/>
      <c r="C304" s="56" t="s">
        <v>59</v>
      </c>
      <c r="D304" s="24">
        <v>10</v>
      </c>
      <c r="E304" s="24">
        <v>194</v>
      </c>
      <c r="F304" s="24">
        <v>8</v>
      </c>
      <c r="G304" s="24">
        <v>145</v>
      </c>
      <c r="H304" s="84">
        <v>933</v>
      </c>
      <c r="I304" s="38">
        <f t="shared" si="91"/>
        <v>1127</v>
      </c>
      <c r="J304" s="15">
        <v>1311</v>
      </c>
      <c r="K304" s="30">
        <f>(I304-J304)/J304*100</f>
        <v>-14.035087719298245</v>
      </c>
      <c r="L304" s="24">
        <v>1790</v>
      </c>
      <c r="M304" s="24">
        <v>69687</v>
      </c>
      <c r="N304" s="24">
        <v>1228</v>
      </c>
      <c r="O304" s="24">
        <v>31</v>
      </c>
      <c r="P304" s="24">
        <v>234</v>
      </c>
      <c r="Q304" s="24">
        <v>849</v>
      </c>
      <c r="R304" s="90">
        <f>(P304-Q304)/Q304*100</f>
        <v>-72.43816254416961</v>
      </c>
      <c r="S304" s="47">
        <f>I304/I513*100</f>
        <v>10.244138443737265</v>
      </c>
    </row>
    <row r="305" spans="1:36" ht="13.5">
      <c r="A305" s="289" t="s">
        <v>66</v>
      </c>
      <c r="B305" s="270" t="s">
        <v>60</v>
      </c>
      <c r="C305" s="56" t="s">
        <v>52</v>
      </c>
      <c r="D305" s="24"/>
      <c r="E305" s="24"/>
      <c r="F305" s="24"/>
      <c r="G305" s="24"/>
      <c r="H305" s="24"/>
      <c r="I305" s="38">
        <f t="shared" si="91"/>
        <v>0</v>
      </c>
      <c r="J305" s="24"/>
      <c r="K305" s="30"/>
      <c r="L305" s="24"/>
      <c r="M305" s="24"/>
      <c r="N305" s="24">
        <v>16</v>
      </c>
      <c r="O305" s="24"/>
      <c r="P305" s="24"/>
      <c r="Q305" s="24"/>
      <c r="R305" s="90"/>
      <c r="S305" s="47"/>
      <c r="AJ305" s="110"/>
    </row>
    <row r="306" spans="1:19" ht="13.5">
      <c r="A306" s="289"/>
      <c r="B306" s="282"/>
      <c r="C306" s="56" t="s">
        <v>57</v>
      </c>
      <c r="D306" s="24"/>
      <c r="E306" s="24"/>
      <c r="F306" s="24"/>
      <c r="G306" s="24"/>
      <c r="H306" s="24"/>
      <c r="I306" s="38">
        <f t="shared" si="91"/>
        <v>0</v>
      </c>
      <c r="J306" s="24"/>
      <c r="K306" s="30"/>
      <c r="L306" s="24"/>
      <c r="M306" s="24"/>
      <c r="N306" s="24"/>
      <c r="O306" s="24"/>
      <c r="P306" s="24"/>
      <c r="Q306" s="24"/>
      <c r="R306" s="90"/>
      <c r="S306" s="47"/>
    </row>
    <row r="307" spans="1:19" ht="13.5">
      <c r="A307" s="289"/>
      <c r="B307" s="282" t="s">
        <v>56</v>
      </c>
      <c r="C307" s="56" t="s">
        <v>58</v>
      </c>
      <c r="D307" s="24"/>
      <c r="E307" s="24"/>
      <c r="F307" s="24"/>
      <c r="G307" s="24"/>
      <c r="H307" s="24"/>
      <c r="I307" s="38">
        <f t="shared" si="91"/>
        <v>0</v>
      </c>
      <c r="J307" s="24"/>
      <c r="K307" s="30"/>
      <c r="L307" s="24"/>
      <c r="M307" s="24"/>
      <c r="N307" s="24"/>
      <c r="O307" s="24"/>
      <c r="P307" s="24"/>
      <c r="Q307" s="24"/>
      <c r="R307" s="90"/>
      <c r="S307" s="47"/>
    </row>
    <row r="308" spans="1:19" ht="13.5">
      <c r="A308" s="289"/>
      <c r="B308" s="282"/>
      <c r="C308" s="56" t="s">
        <v>59</v>
      </c>
      <c r="D308" s="24"/>
      <c r="E308" s="24"/>
      <c r="F308" s="24"/>
      <c r="G308" s="24"/>
      <c r="H308" s="84"/>
      <c r="I308" s="38">
        <f t="shared" si="91"/>
        <v>0</v>
      </c>
      <c r="J308" s="15"/>
      <c r="K308" s="30"/>
      <c r="L308" s="24">
        <v>0</v>
      </c>
      <c r="M308" s="24">
        <v>0</v>
      </c>
      <c r="N308" s="24">
        <v>16</v>
      </c>
      <c r="O308" s="24">
        <v>0</v>
      </c>
      <c r="P308" s="24">
        <v>0</v>
      </c>
      <c r="Q308" s="24">
        <v>0</v>
      </c>
      <c r="R308" s="90"/>
      <c r="S308" s="47"/>
    </row>
    <row r="309" spans="1:19" ht="13.5">
      <c r="A309" s="289"/>
      <c r="B309" s="270" t="s">
        <v>62</v>
      </c>
      <c r="C309" s="56" t="s">
        <v>52</v>
      </c>
      <c r="D309" s="15"/>
      <c r="E309" s="24"/>
      <c r="F309" s="24"/>
      <c r="G309" s="24"/>
      <c r="H309" s="24"/>
      <c r="I309" s="38">
        <f t="shared" si="91"/>
        <v>0</v>
      </c>
      <c r="J309" s="82"/>
      <c r="K309" s="30"/>
      <c r="L309" s="24"/>
      <c r="M309" s="15"/>
      <c r="N309" s="24"/>
      <c r="O309" s="24"/>
      <c r="P309" s="24"/>
      <c r="Q309" s="24"/>
      <c r="R309" s="90"/>
      <c r="S309" s="47"/>
    </row>
    <row r="310" spans="1:19" ht="13.5">
      <c r="A310" s="289" t="s">
        <v>67</v>
      </c>
      <c r="B310" s="282"/>
      <c r="C310" s="56" t="s">
        <v>53</v>
      </c>
      <c r="D310" s="15"/>
      <c r="E310" s="24"/>
      <c r="F310" s="24"/>
      <c r="G310" s="24"/>
      <c r="H310" s="24"/>
      <c r="I310" s="38">
        <f t="shared" si="91"/>
        <v>0</v>
      </c>
      <c r="J310" s="82"/>
      <c r="K310" s="30"/>
      <c r="L310" s="24"/>
      <c r="M310" s="15"/>
      <c r="N310" s="24"/>
      <c r="O310" s="24"/>
      <c r="P310" s="24"/>
      <c r="Q310" s="24"/>
      <c r="R310" s="90"/>
      <c r="S310" s="47"/>
    </row>
    <row r="311" spans="1:19" ht="13.5">
      <c r="A311" s="289"/>
      <c r="B311" s="282"/>
      <c r="C311" s="55" t="s">
        <v>54</v>
      </c>
      <c r="D311" s="15"/>
      <c r="E311" s="24"/>
      <c r="F311" s="24"/>
      <c r="G311" s="24"/>
      <c r="H311" s="24"/>
      <c r="I311" s="38">
        <f t="shared" si="91"/>
        <v>0</v>
      </c>
      <c r="J311" s="38"/>
      <c r="K311" s="30"/>
      <c r="L311" s="24"/>
      <c r="M311" s="24"/>
      <c r="N311" s="24"/>
      <c r="O311" s="24"/>
      <c r="P311" s="24"/>
      <c r="Q311" s="24"/>
      <c r="R311" s="90"/>
      <c r="S311" s="47"/>
    </row>
    <row r="312" spans="1:19" ht="13.5">
      <c r="A312" s="289"/>
      <c r="B312" s="13"/>
      <c r="C312" s="55" t="s">
        <v>55</v>
      </c>
      <c r="D312" s="15"/>
      <c r="E312" s="24"/>
      <c r="F312" s="24"/>
      <c r="G312" s="24"/>
      <c r="H312" s="24"/>
      <c r="I312" s="38">
        <f t="shared" si="91"/>
        <v>0</v>
      </c>
      <c r="J312" s="38"/>
      <c r="K312" s="30"/>
      <c r="L312" s="24"/>
      <c r="M312" s="24"/>
      <c r="N312" s="24"/>
      <c r="O312" s="24"/>
      <c r="P312" s="24"/>
      <c r="Q312" s="24"/>
      <c r="R312" s="90"/>
      <c r="S312" s="47"/>
    </row>
    <row r="313" spans="1:19" ht="13.5">
      <c r="A313" s="289"/>
      <c r="B313" s="273" t="s">
        <v>63</v>
      </c>
      <c r="C313" s="56" t="s">
        <v>57</v>
      </c>
      <c r="D313" s="15"/>
      <c r="E313" s="24"/>
      <c r="F313" s="24"/>
      <c r="G313" s="24"/>
      <c r="H313" s="24"/>
      <c r="I313" s="38">
        <f t="shared" si="91"/>
        <v>0</v>
      </c>
      <c r="J313" s="38"/>
      <c r="K313" s="30"/>
      <c r="L313" s="24"/>
      <c r="M313" s="24"/>
      <c r="N313" s="24"/>
      <c r="O313" s="24"/>
      <c r="P313" s="24"/>
      <c r="Q313" s="24"/>
      <c r="R313" s="90"/>
      <c r="S313" s="47"/>
    </row>
    <row r="314" spans="1:19" ht="13.5">
      <c r="A314" s="289"/>
      <c r="B314" s="273"/>
      <c r="C314" s="56" t="s">
        <v>58</v>
      </c>
      <c r="D314" s="15"/>
      <c r="E314" s="24"/>
      <c r="F314" s="24"/>
      <c r="G314" s="24"/>
      <c r="H314" s="24"/>
      <c r="I314" s="38">
        <f t="shared" si="91"/>
        <v>0</v>
      </c>
      <c r="J314" s="38"/>
      <c r="K314" s="30"/>
      <c r="L314" s="24"/>
      <c r="M314" s="24"/>
      <c r="N314" s="24"/>
      <c r="O314" s="24"/>
      <c r="P314" s="24"/>
      <c r="Q314" s="24"/>
      <c r="R314" s="90"/>
      <c r="S314" s="47"/>
    </row>
    <row r="315" spans="1:19" ht="13.5">
      <c r="A315" s="298"/>
      <c r="B315" s="275"/>
      <c r="C315" s="56" t="s">
        <v>59</v>
      </c>
      <c r="D315" s="24"/>
      <c r="E315" s="24"/>
      <c r="F315" s="24"/>
      <c r="G315" s="24"/>
      <c r="H315" s="24"/>
      <c r="I315" s="38">
        <f>I309+I313+I314</f>
        <v>0</v>
      </c>
      <c r="J315" s="24">
        <v>0</v>
      </c>
      <c r="K315" s="30" t="e">
        <f>(I315-J315)/J315*100</f>
        <v>#DIV/0!</v>
      </c>
      <c r="L315" s="24">
        <v>0</v>
      </c>
      <c r="M315" s="24">
        <v>0</v>
      </c>
      <c r="N315" s="24">
        <v>0</v>
      </c>
      <c r="O315" s="24">
        <v>0</v>
      </c>
      <c r="P315" s="24">
        <v>0</v>
      </c>
      <c r="Q315" s="24">
        <v>0</v>
      </c>
      <c r="R315" s="90"/>
      <c r="S315" s="47"/>
    </row>
    <row r="316" spans="1:19" ht="13.5">
      <c r="A316" s="247"/>
      <c r="B316" s="276" t="s">
        <v>64</v>
      </c>
      <c r="C316" s="276"/>
      <c r="D316" s="20">
        <f aca="true" t="shared" si="92" ref="D316:J316">D304+D308+D315</f>
        <v>10</v>
      </c>
      <c r="E316" s="20">
        <f t="shared" si="92"/>
        <v>194</v>
      </c>
      <c r="F316" s="20">
        <f t="shared" si="92"/>
        <v>8</v>
      </c>
      <c r="G316" s="20">
        <f t="shared" si="92"/>
        <v>145</v>
      </c>
      <c r="H316" s="103">
        <f t="shared" si="92"/>
        <v>933</v>
      </c>
      <c r="I316" s="20">
        <f t="shared" si="92"/>
        <v>1127</v>
      </c>
      <c r="J316" s="20">
        <f t="shared" si="92"/>
        <v>1311</v>
      </c>
      <c r="K316" s="32">
        <f>(I316-J316)/J316*100</f>
        <v>-14.035087719298245</v>
      </c>
      <c r="L316" s="20">
        <f aca="true" t="shared" si="93" ref="L316:Q316">L304+L308+L315</f>
        <v>1790</v>
      </c>
      <c r="M316" s="20">
        <f t="shared" si="93"/>
        <v>69687</v>
      </c>
      <c r="N316" s="20">
        <f t="shared" si="93"/>
        <v>1244</v>
      </c>
      <c r="O316" s="20">
        <f t="shared" si="93"/>
        <v>31</v>
      </c>
      <c r="P316" s="20">
        <f t="shared" si="93"/>
        <v>234</v>
      </c>
      <c r="Q316" s="20">
        <f t="shared" si="93"/>
        <v>849</v>
      </c>
      <c r="R316" s="32">
        <f>(P316-Q316)/Q316*100</f>
        <v>-72.43816254416961</v>
      </c>
      <c r="S316" s="46">
        <f>I316/I525*100</f>
        <v>9.10227053882811</v>
      </c>
    </row>
    <row r="317" spans="1:19" ht="13.5">
      <c r="A317" s="244"/>
      <c r="B317" s="286" t="s">
        <v>51</v>
      </c>
      <c r="C317" s="54" t="s">
        <v>52</v>
      </c>
      <c r="D317" s="82">
        <v>30.8</v>
      </c>
      <c r="E317" s="221">
        <v>817.5</v>
      </c>
      <c r="F317" s="82">
        <v>30.8</v>
      </c>
      <c r="G317" s="221">
        <v>817.5</v>
      </c>
      <c r="H317" s="82">
        <v>845.9979</v>
      </c>
      <c r="I317" s="38">
        <f aca="true" t="shared" si="94" ref="I317:I333">E317+H317</f>
        <v>1663.4978999999998</v>
      </c>
      <c r="J317" s="221">
        <v>1542.442534</v>
      </c>
      <c r="K317" s="73">
        <f>(I317-J317)/J317*100</f>
        <v>7.848290184663685</v>
      </c>
      <c r="L317" s="82">
        <v>407</v>
      </c>
      <c r="M317" s="82">
        <v>9039</v>
      </c>
      <c r="N317" s="115">
        <v>165</v>
      </c>
      <c r="O317" s="115">
        <v>34</v>
      </c>
      <c r="P317" s="115">
        <v>103</v>
      </c>
      <c r="Q317" s="115">
        <v>93</v>
      </c>
      <c r="R317" s="30">
        <f>(P317-Q317)/Q317*100</f>
        <v>10.75268817204301</v>
      </c>
      <c r="S317" s="47">
        <f>I317/I507*100</f>
        <v>16.699297395976338</v>
      </c>
    </row>
    <row r="318" spans="1:19" ht="13.5">
      <c r="A318" s="289" t="s">
        <v>66</v>
      </c>
      <c r="B318" s="282"/>
      <c r="C318" s="55" t="s">
        <v>53</v>
      </c>
      <c r="D318" s="82">
        <v>0</v>
      </c>
      <c r="E318" s="82">
        <v>0</v>
      </c>
      <c r="F318" s="82">
        <v>0</v>
      </c>
      <c r="G318" s="82">
        <v>0</v>
      </c>
      <c r="H318" s="82">
        <v>341.0479</v>
      </c>
      <c r="I318" s="38">
        <f t="shared" si="94"/>
        <v>341.0479</v>
      </c>
      <c r="J318" s="107">
        <v>676.946534</v>
      </c>
      <c r="K318" s="30"/>
      <c r="L318" s="82">
        <v>0</v>
      </c>
      <c r="M318" s="82">
        <v>0</v>
      </c>
      <c r="N318" s="82"/>
      <c r="O318" s="82"/>
      <c r="P318" s="82"/>
      <c r="Q318" s="82"/>
      <c r="R318" s="30"/>
      <c r="S318" s="47">
        <f>I318/I508*100</f>
        <v>10.15889361265736</v>
      </c>
    </row>
    <row r="319" spans="1:19" ht="13.5">
      <c r="A319" s="289"/>
      <c r="B319" s="282"/>
      <c r="C319" s="55" t="s">
        <v>54</v>
      </c>
      <c r="D319" s="82">
        <v>0</v>
      </c>
      <c r="E319" s="82">
        <v>0</v>
      </c>
      <c r="F319" s="82">
        <v>0</v>
      </c>
      <c r="G319" s="82">
        <v>0</v>
      </c>
      <c r="H319" s="82">
        <v>0</v>
      </c>
      <c r="I319" s="38">
        <f t="shared" si="94"/>
        <v>0</v>
      </c>
      <c r="J319" s="107">
        <v>0.246</v>
      </c>
      <c r="K319" s="30"/>
      <c r="L319" s="107">
        <v>0</v>
      </c>
      <c r="M319" s="107">
        <v>0</v>
      </c>
      <c r="N319" s="17"/>
      <c r="O319" s="17"/>
      <c r="P319" s="17"/>
      <c r="Q319" s="17"/>
      <c r="R319" s="30"/>
      <c r="S319" s="47" t="e">
        <f>I319/I509*100</f>
        <v>#DIV/0!</v>
      </c>
    </row>
    <row r="320" spans="1:19" ht="13.5">
      <c r="A320" s="289"/>
      <c r="B320" s="26"/>
      <c r="C320" s="55" t="s">
        <v>55</v>
      </c>
      <c r="D320" s="82">
        <v>0</v>
      </c>
      <c r="E320" s="82">
        <v>0</v>
      </c>
      <c r="F320" s="82">
        <v>0</v>
      </c>
      <c r="G320" s="82">
        <v>0</v>
      </c>
      <c r="H320" s="82">
        <v>504.95</v>
      </c>
      <c r="I320" s="38">
        <f t="shared" si="94"/>
        <v>504.95</v>
      </c>
      <c r="J320" s="107">
        <v>565.25</v>
      </c>
      <c r="K320" s="30"/>
      <c r="L320" s="107">
        <v>0</v>
      </c>
      <c r="M320" s="107">
        <v>0</v>
      </c>
      <c r="N320" s="17"/>
      <c r="O320" s="17"/>
      <c r="P320" s="17"/>
      <c r="Q320" s="17"/>
      <c r="R320" s="30"/>
      <c r="S320" s="47">
        <f>I320/I510*100</f>
        <v>64.19563172213888</v>
      </c>
    </row>
    <row r="321" spans="1:19" ht="13.5">
      <c r="A321" s="289"/>
      <c r="B321" s="282" t="s">
        <v>56</v>
      </c>
      <c r="C321" s="55" t="s">
        <v>57</v>
      </c>
      <c r="D321" s="82">
        <v>0</v>
      </c>
      <c r="E321" s="82">
        <v>0</v>
      </c>
      <c r="F321" s="82">
        <v>0</v>
      </c>
      <c r="G321" s="82">
        <v>0</v>
      </c>
      <c r="H321" s="82">
        <v>0</v>
      </c>
      <c r="I321" s="38">
        <f t="shared" si="94"/>
        <v>0</v>
      </c>
      <c r="J321" s="107">
        <v>0</v>
      </c>
      <c r="K321" s="30"/>
      <c r="L321" s="107">
        <v>0</v>
      </c>
      <c r="M321" s="107">
        <v>0</v>
      </c>
      <c r="N321" s="17"/>
      <c r="O321" s="17"/>
      <c r="P321" s="17"/>
      <c r="Q321" s="17"/>
      <c r="R321" s="30"/>
      <c r="S321" s="47"/>
    </row>
    <row r="322" spans="1:19" ht="13.5">
      <c r="A322" s="289"/>
      <c r="B322" s="282"/>
      <c r="C322" s="55" t="s">
        <v>58</v>
      </c>
      <c r="D322" s="107">
        <v>0</v>
      </c>
      <c r="E322" s="107">
        <v>0</v>
      </c>
      <c r="F322" s="107">
        <v>0</v>
      </c>
      <c r="G322" s="107">
        <v>0</v>
      </c>
      <c r="H322" s="107">
        <v>0</v>
      </c>
      <c r="I322" s="38">
        <f t="shared" si="94"/>
        <v>0</v>
      </c>
      <c r="J322" s="107">
        <v>0</v>
      </c>
      <c r="K322" s="30"/>
      <c r="L322" s="107">
        <v>0</v>
      </c>
      <c r="M322" s="107">
        <v>0</v>
      </c>
      <c r="N322" s="17"/>
      <c r="O322" s="17"/>
      <c r="P322" s="17"/>
      <c r="Q322" s="17"/>
      <c r="R322" s="30"/>
      <c r="S322" s="47"/>
    </row>
    <row r="323" spans="1:19" ht="13.5">
      <c r="A323" s="244"/>
      <c r="B323" s="271"/>
      <c r="C323" s="55" t="s">
        <v>59</v>
      </c>
      <c r="D323" s="111">
        <v>30.8</v>
      </c>
      <c r="E323" s="111">
        <v>817.5</v>
      </c>
      <c r="F323" s="111">
        <v>30.8</v>
      </c>
      <c r="G323" s="111">
        <v>817.5</v>
      </c>
      <c r="H323" s="111">
        <v>845.9979</v>
      </c>
      <c r="I323" s="38">
        <f t="shared" si="94"/>
        <v>1663.4978999999998</v>
      </c>
      <c r="J323" s="111">
        <v>1542.442534</v>
      </c>
      <c r="K323" s="30">
        <f>(I323-J323)/J323*100</f>
        <v>7.848290184663685</v>
      </c>
      <c r="L323" s="111">
        <v>407</v>
      </c>
      <c r="M323" s="111">
        <v>9039</v>
      </c>
      <c r="N323" s="111">
        <v>165</v>
      </c>
      <c r="O323" s="111">
        <v>34</v>
      </c>
      <c r="P323" s="111">
        <v>103</v>
      </c>
      <c r="Q323" s="111">
        <v>93</v>
      </c>
      <c r="R323" s="30">
        <f>(P323-Q323)/Q323*100</f>
        <v>10.75268817204301</v>
      </c>
      <c r="S323" s="47">
        <f>I323/I513*100</f>
        <v>15.120765562081818</v>
      </c>
    </row>
    <row r="324" spans="1:19" ht="13.5">
      <c r="A324" s="289"/>
      <c r="B324" s="270" t="s">
        <v>60</v>
      </c>
      <c r="C324" s="55" t="s">
        <v>52</v>
      </c>
      <c r="D324" s="111"/>
      <c r="E324" s="111"/>
      <c r="F324" s="111"/>
      <c r="G324" s="111"/>
      <c r="H324" s="111"/>
      <c r="I324" s="38">
        <f t="shared" si="94"/>
        <v>0</v>
      </c>
      <c r="J324" s="111"/>
      <c r="K324" s="30"/>
      <c r="L324" s="111"/>
      <c r="M324" s="111"/>
      <c r="N324" s="111"/>
      <c r="O324" s="111"/>
      <c r="P324" s="111"/>
      <c r="Q324" s="111"/>
      <c r="R324" s="30"/>
      <c r="S324" s="47"/>
    </row>
    <row r="325" spans="1:19" ht="13.5">
      <c r="A325" s="289"/>
      <c r="B325" s="282"/>
      <c r="C325" s="55" t="s">
        <v>57</v>
      </c>
      <c r="D325" s="111"/>
      <c r="E325" s="111"/>
      <c r="F325" s="111"/>
      <c r="G325" s="111"/>
      <c r="H325" s="111"/>
      <c r="I325" s="38">
        <f t="shared" si="94"/>
        <v>0</v>
      </c>
      <c r="J325" s="111"/>
      <c r="K325" s="30"/>
      <c r="L325" s="111"/>
      <c r="M325" s="111"/>
      <c r="N325" s="111"/>
      <c r="O325" s="111"/>
      <c r="P325" s="111"/>
      <c r="Q325" s="111"/>
      <c r="R325" s="30"/>
      <c r="S325" s="47"/>
    </row>
    <row r="326" spans="1:19" ht="13.5">
      <c r="A326" s="289"/>
      <c r="B326" s="282" t="s">
        <v>56</v>
      </c>
      <c r="C326" s="55" t="s">
        <v>58</v>
      </c>
      <c r="D326" s="111"/>
      <c r="E326" s="111"/>
      <c r="F326" s="111"/>
      <c r="G326" s="111"/>
      <c r="H326" s="111"/>
      <c r="I326" s="38">
        <f t="shared" si="94"/>
        <v>0</v>
      </c>
      <c r="J326" s="111"/>
      <c r="K326" s="30"/>
      <c r="L326" s="111"/>
      <c r="M326" s="111"/>
      <c r="N326" s="111"/>
      <c r="O326" s="111"/>
      <c r="P326" s="111"/>
      <c r="Q326" s="111"/>
      <c r="R326" s="30"/>
      <c r="S326" s="47"/>
    </row>
    <row r="327" spans="1:19" ht="13.5">
      <c r="A327" s="289"/>
      <c r="B327" s="282"/>
      <c r="C327" s="55" t="s">
        <v>59</v>
      </c>
      <c r="D327" s="111">
        <v>0</v>
      </c>
      <c r="E327" s="111">
        <v>0</v>
      </c>
      <c r="F327" s="111">
        <v>0</v>
      </c>
      <c r="G327" s="111">
        <v>0</v>
      </c>
      <c r="H327" s="111">
        <v>0</v>
      </c>
      <c r="I327" s="38">
        <f t="shared" si="94"/>
        <v>0</v>
      </c>
      <c r="J327" s="111">
        <v>0</v>
      </c>
      <c r="K327" s="30"/>
      <c r="L327" s="111">
        <v>0</v>
      </c>
      <c r="M327" s="111">
        <v>0</v>
      </c>
      <c r="N327" s="111">
        <v>0</v>
      </c>
      <c r="O327" s="111">
        <v>0</v>
      </c>
      <c r="P327" s="111">
        <v>0</v>
      </c>
      <c r="Q327" s="111">
        <v>0</v>
      </c>
      <c r="R327" s="30"/>
      <c r="S327" s="47"/>
    </row>
    <row r="328" spans="1:19" ht="13.5">
      <c r="A328" s="289" t="s">
        <v>68</v>
      </c>
      <c r="B328" s="270" t="s">
        <v>62</v>
      </c>
      <c r="C328" s="55" t="s">
        <v>52</v>
      </c>
      <c r="D328" s="82">
        <v>20.73</v>
      </c>
      <c r="E328" s="82">
        <v>405.43</v>
      </c>
      <c r="F328" s="82">
        <v>20.73</v>
      </c>
      <c r="G328" s="82">
        <v>405.43</v>
      </c>
      <c r="H328" s="115">
        <v>540.65</v>
      </c>
      <c r="I328" s="38">
        <f t="shared" si="94"/>
        <v>946.0799999999999</v>
      </c>
      <c r="J328" s="221">
        <v>508.26</v>
      </c>
      <c r="K328" s="30">
        <f>(I328-J328)/J328*100</f>
        <v>86.14095148152519</v>
      </c>
      <c r="L328" s="24">
        <v>1</v>
      </c>
      <c r="M328" s="24">
        <v>20.73</v>
      </c>
      <c r="N328" s="111"/>
      <c r="O328" s="111"/>
      <c r="P328" s="111"/>
      <c r="Q328" s="111"/>
      <c r="R328" s="30"/>
      <c r="S328" s="47">
        <f>I328/I518*100</f>
        <v>76.78928356653586</v>
      </c>
    </row>
    <row r="329" spans="1:19" ht="13.5">
      <c r="A329" s="289"/>
      <c r="B329" s="282"/>
      <c r="C329" s="55" t="s">
        <v>53</v>
      </c>
      <c r="D329" s="115">
        <v>20.73</v>
      </c>
      <c r="E329" s="82">
        <v>246.43</v>
      </c>
      <c r="F329" s="82">
        <v>20.73</v>
      </c>
      <c r="G329" s="82">
        <v>246.43</v>
      </c>
      <c r="H329" s="82">
        <v>502.15</v>
      </c>
      <c r="I329" s="38">
        <f t="shared" si="94"/>
        <v>748.5799999999999</v>
      </c>
      <c r="J329" s="38">
        <v>492.4</v>
      </c>
      <c r="K329" s="30"/>
      <c r="L329" s="24">
        <v>1</v>
      </c>
      <c r="M329" s="24">
        <v>20.73</v>
      </c>
      <c r="N329" s="111"/>
      <c r="O329" s="111"/>
      <c r="P329" s="111"/>
      <c r="Q329" s="111"/>
      <c r="R329" s="30"/>
      <c r="S329" s="47"/>
    </row>
    <row r="330" spans="1:19" ht="13.5">
      <c r="A330" s="289"/>
      <c r="B330" s="282"/>
      <c r="C330" s="55" t="s">
        <v>54</v>
      </c>
      <c r="D330" s="115">
        <v>0</v>
      </c>
      <c r="E330" s="82">
        <v>0</v>
      </c>
      <c r="F330" s="82">
        <v>0</v>
      </c>
      <c r="G330" s="82">
        <v>0</v>
      </c>
      <c r="H330" s="82">
        <v>0</v>
      </c>
      <c r="I330" s="111">
        <f t="shared" si="94"/>
        <v>0</v>
      </c>
      <c r="J330" s="38">
        <v>0</v>
      </c>
      <c r="K330" s="30"/>
      <c r="L330" s="111">
        <v>0</v>
      </c>
      <c r="M330" s="111">
        <v>0</v>
      </c>
      <c r="N330" s="111"/>
      <c r="O330" s="111"/>
      <c r="P330" s="111"/>
      <c r="Q330" s="111"/>
      <c r="R330" s="30"/>
      <c r="S330" s="47"/>
    </row>
    <row r="331" spans="1:19" ht="13.5">
      <c r="A331" s="289"/>
      <c r="B331" s="13"/>
      <c r="C331" s="55" t="s">
        <v>55</v>
      </c>
      <c r="D331" s="115">
        <v>0</v>
      </c>
      <c r="E331" s="82">
        <v>159</v>
      </c>
      <c r="F331" s="82">
        <v>0</v>
      </c>
      <c r="G331" s="82">
        <v>159</v>
      </c>
      <c r="H331" s="82">
        <v>38.5</v>
      </c>
      <c r="I331" s="111">
        <f t="shared" si="94"/>
        <v>197.5</v>
      </c>
      <c r="J331" s="38">
        <v>16</v>
      </c>
      <c r="K331" s="30"/>
      <c r="L331" s="111">
        <v>0</v>
      </c>
      <c r="M331" s="111">
        <v>0</v>
      </c>
      <c r="N331" s="111"/>
      <c r="O331" s="111"/>
      <c r="P331" s="111"/>
      <c r="Q331" s="111"/>
      <c r="R331" s="30"/>
      <c r="S331" s="47">
        <f>I331/I521*100</f>
        <v>99.93422051307999</v>
      </c>
    </row>
    <row r="332" spans="1:19" ht="13.5">
      <c r="A332" s="289"/>
      <c r="B332" s="273" t="s">
        <v>63</v>
      </c>
      <c r="C332" s="55" t="s">
        <v>57</v>
      </c>
      <c r="D332" s="115">
        <v>0</v>
      </c>
      <c r="E332" s="115">
        <v>0</v>
      </c>
      <c r="F332" s="115">
        <v>0</v>
      </c>
      <c r="G332" s="115">
        <v>0</v>
      </c>
      <c r="H332" s="82">
        <v>0</v>
      </c>
      <c r="I332" s="111">
        <f t="shared" si="94"/>
        <v>0</v>
      </c>
      <c r="J332" s="38">
        <v>0</v>
      </c>
      <c r="K332" s="30"/>
      <c r="L332" s="111">
        <v>0</v>
      </c>
      <c r="M332" s="111">
        <v>0</v>
      </c>
      <c r="N332" s="111"/>
      <c r="O332" s="111"/>
      <c r="P332" s="111"/>
      <c r="Q332" s="111"/>
      <c r="R332" s="30"/>
      <c r="S332" s="47" t="e">
        <f>I332/I522*100</f>
        <v>#DIV/0!</v>
      </c>
    </row>
    <row r="333" spans="1:19" ht="13.5">
      <c r="A333" s="289"/>
      <c r="B333" s="273"/>
      <c r="C333" s="55" t="s">
        <v>58</v>
      </c>
      <c r="D333" s="115">
        <v>0</v>
      </c>
      <c r="E333" s="82">
        <v>0</v>
      </c>
      <c r="F333" s="82">
        <v>0</v>
      </c>
      <c r="G333" s="82">
        <v>0</v>
      </c>
      <c r="H333" s="82">
        <v>0.93</v>
      </c>
      <c r="I333" s="111">
        <f t="shared" si="94"/>
        <v>0.93</v>
      </c>
      <c r="J333" s="111">
        <v>0.06</v>
      </c>
      <c r="K333" s="30"/>
      <c r="L333" s="111">
        <v>0</v>
      </c>
      <c r="M333" s="111">
        <v>0</v>
      </c>
      <c r="N333" s="111"/>
      <c r="O333" s="111"/>
      <c r="P333" s="111"/>
      <c r="Q333" s="111"/>
      <c r="R333" s="30"/>
      <c r="S333" s="47">
        <f>I333/I523*100</f>
        <v>100</v>
      </c>
    </row>
    <row r="334" spans="1:19" ht="13.5">
      <c r="A334" s="298"/>
      <c r="B334" s="275"/>
      <c r="C334" s="55" t="s">
        <v>59</v>
      </c>
      <c r="D334" s="111">
        <v>20.73</v>
      </c>
      <c r="E334" s="111">
        <v>405.43</v>
      </c>
      <c r="F334" s="111">
        <v>20.73</v>
      </c>
      <c r="G334" s="111">
        <v>405.43</v>
      </c>
      <c r="H334" s="111">
        <v>541.5799999999999</v>
      </c>
      <c r="I334" s="111">
        <f>I328+I332+I333</f>
        <v>947.0099999999999</v>
      </c>
      <c r="J334" s="111">
        <v>508.32</v>
      </c>
      <c r="K334" s="30">
        <f>(I334-J334)/J334*100</f>
        <v>86.30193578847968</v>
      </c>
      <c r="L334" s="111">
        <v>1</v>
      </c>
      <c r="M334" s="111">
        <v>20.73</v>
      </c>
      <c r="N334" s="111">
        <v>0</v>
      </c>
      <c r="O334" s="111">
        <v>0</v>
      </c>
      <c r="P334" s="111">
        <v>0</v>
      </c>
      <c r="Q334" s="111">
        <v>0</v>
      </c>
      <c r="R334" s="30"/>
      <c r="S334" s="47">
        <f>I334/I524*100</f>
        <v>76.806790760712</v>
      </c>
    </row>
    <row r="335" spans="1:19" ht="13.5">
      <c r="A335" s="247"/>
      <c r="B335" s="276" t="s">
        <v>64</v>
      </c>
      <c r="C335" s="276"/>
      <c r="D335" s="112">
        <f aca="true" t="shared" si="95" ref="D335:J335">D323+D327+D334</f>
        <v>51.53</v>
      </c>
      <c r="E335" s="112">
        <f t="shared" si="95"/>
        <v>1222.93</v>
      </c>
      <c r="F335" s="112">
        <f t="shared" si="95"/>
        <v>51.53</v>
      </c>
      <c r="G335" s="112">
        <f t="shared" si="95"/>
        <v>1222.93</v>
      </c>
      <c r="H335" s="112">
        <f t="shared" si="95"/>
        <v>1387.5778999999998</v>
      </c>
      <c r="I335" s="112">
        <f t="shared" si="95"/>
        <v>2610.5078999999996</v>
      </c>
      <c r="J335" s="112">
        <f t="shared" si="95"/>
        <v>2050.762534</v>
      </c>
      <c r="K335" s="32">
        <f>(I335-J335)/J335*100</f>
        <v>27.294499325000814</v>
      </c>
      <c r="L335" s="112">
        <f aca="true" t="shared" si="96" ref="L335:Q335">L323+L327+L334</f>
        <v>408</v>
      </c>
      <c r="M335" s="112">
        <f t="shared" si="96"/>
        <v>9059.73</v>
      </c>
      <c r="N335" s="112">
        <f t="shared" si="96"/>
        <v>165</v>
      </c>
      <c r="O335" s="112">
        <f t="shared" si="96"/>
        <v>34</v>
      </c>
      <c r="P335" s="112">
        <f t="shared" si="96"/>
        <v>103</v>
      </c>
      <c r="Q335" s="112">
        <f t="shared" si="96"/>
        <v>93</v>
      </c>
      <c r="R335" s="32">
        <f>(P335-Q335)/Q335*100</f>
        <v>10.75268817204301</v>
      </c>
      <c r="S335" s="46">
        <f>I335/I525*100</f>
        <v>21.08389454263357</v>
      </c>
    </row>
    <row r="336" spans="1:19" ht="13.5">
      <c r="A336" s="289" t="s">
        <v>69</v>
      </c>
      <c r="B336" s="274" t="s">
        <v>51</v>
      </c>
      <c r="C336" s="55" t="s">
        <v>52</v>
      </c>
      <c r="D336" s="27">
        <v>0</v>
      </c>
      <c r="E336" s="27"/>
      <c r="F336" s="27">
        <v>0</v>
      </c>
      <c r="G336" s="27"/>
      <c r="H336" s="27">
        <v>144</v>
      </c>
      <c r="I336" s="111">
        <f aca="true" t="shared" si="97" ref="I336:I352">E336+H336</f>
        <v>144</v>
      </c>
      <c r="J336" s="118">
        <v>123</v>
      </c>
      <c r="K336" s="73">
        <f>(I336-J336)/J336*100</f>
        <v>17.073170731707318</v>
      </c>
      <c r="L336" s="27"/>
      <c r="M336" s="27"/>
      <c r="N336" s="119"/>
      <c r="O336" s="119"/>
      <c r="P336" s="119"/>
      <c r="Q336" s="119"/>
      <c r="R336" s="35" t="e">
        <f>(P336-Q336)/Q336*100</f>
        <v>#DIV/0!</v>
      </c>
      <c r="S336" s="47">
        <f>I336/I507*100</f>
        <v>1.4455676950482432</v>
      </c>
    </row>
    <row r="337" spans="1:19" ht="13.5">
      <c r="A337" s="289"/>
      <c r="B337" s="273"/>
      <c r="C337" s="55" t="s">
        <v>53</v>
      </c>
      <c r="D337" s="27"/>
      <c r="E337" s="27"/>
      <c r="F337" s="27"/>
      <c r="G337" s="27"/>
      <c r="H337" s="27">
        <v>144</v>
      </c>
      <c r="I337" s="111">
        <f t="shared" si="97"/>
        <v>144</v>
      </c>
      <c r="J337" s="118">
        <v>123</v>
      </c>
      <c r="K337" s="30">
        <f>(I337-J337)/J337*100</f>
        <v>17.073170731707318</v>
      </c>
      <c r="L337" s="27"/>
      <c r="M337" s="27"/>
      <c r="N337" s="111"/>
      <c r="O337" s="111"/>
      <c r="P337" s="111"/>
      <c r="Q337" s="111"/>
      <c r="R337" s="30"/>
      <c r="S337" s="47">
        <f>I337/I508*100</f>
        <v>4.289370144846691</v>
      </c>
    </row>
    <row r="338" spans="1:19" ht="13.5">
      <c r="A338" s="289"/>
      <c r="B338" s="273"/>
      <c r="C338" s="55" t="s">
        <v>54</v>
      </c>
      <c r="D338" s="21"/>
      <c r="E338" s="21"/>
      <c r="F338" s="21"/>
      <c r="G338" s="21"/>
      <c r="H338" s="21"/>
      <c r="I338" s="111">
        <f t="shared" si="97"/>
        <v>0</v>
      </c>
      <c r="J338" s="34"/>
      <c r="K338" s="30"/>
      <c r="L338" s="65"/>
      <c r="M338" s="65"/>
      <c r="N338" s="111"/>
      <c r="O338" s="111"/>
      <c r="P338" s="111"/>
      <c r="Q338" s="111"/>
      <c r="R338" s="30"/>
      <c r="S338" s="47"/>
    </row>
    <row r="339" spans="1:19" ht="13.5">
      <c r="A339" s="289"/>
      <c r="B339" s="13"/>
      <c r="C339" s="6" t="s">
        <v>55</v>
      </c>
      <c r="D339" s="111"/>
      <c r="E339" s="111"/>
      <c r="F339" s="111"/>
      <c r="G339" s="111"/>
      <c r="H339" s="111"/>
      <c r="I339" s="111">
        <f t="shared" si="97"/>
        <v>0</v>
      </c>
      <c r="J339" s="111"/>
      <c r="K339" s="30"/>
      <c r="L339" s="111"/>
      <c r="M339" s="111"/>
      <c r="N339" s="111"/>
      <c r="O339" s="111"/>
      <c r="P339" s="111"/>
      <c r="Q339" s="111"/>
      <c r="R339" s="30"/>
      <c r="S339" s="47"/>
    </row>
    <row r="340" spans="1:19" ht="13.5">
      <c r="A340" s="289"/>
      <c r="B340" s="273" t="s">
        <v>56</v>
      </c>
      <c r="C340" s="55" t="s">
        <v>57</v>
      </c>
      <c r="D340" s="111"/>
      <c r="E340" s="111"/>
      <c r="F340" s="111"/>
      <c r="G340" s="111"/>
      <c r="H340" s="111"/>
      <c r="I340" s="111">
        <f t="shared" si="97"/>
        <v>0</v>
      </c>
      <c r="J340" s="111"/>
      <c r="K340" s="30"/>
      <c r="L340" s="111"/>
      <c r="M340" s="111"/>
      <c r="N340" s="111"/>
      <c r="O340" s="111"/>
      <c r="P340" s="111"/>
      <c r="Q340" s="111"/>
      <c r="R340" s="30"/>
      <c r="S340" s="47"/>
    </row>
    <row r="341" spans="1:19" ht="13.5">
      <c r="A341" s="289"/>
      <c r="B341" s="273"/>
      <c r="C341" s="55" t="s">
        <v>58</v>
      </c>
      <c r="D341" s="113">
        <v>0</v>
      </c>
      <c r="E341" s="113">
        <v>5</v>
      </c>
      <c r="F341" s="113">
        <v>0</v>
      </c>
      <c r="G341" s="113">
        <v>5</v>
      </c>
      <c r="H341" s="111">
        <v>7</v>
      </c>
      <c r="I341" s="111">
        <f t="shared" si="97"/>
        <v>12</v>
      </c>
      <c r="J341" s="111">
        <v>0</v>
      </c>
      <c r="K341" s="30"/>
      <c r="L341" s="111">
        <v>25</v>
      </c>
      <c r="M341" s="111">
        <v>0</v>
      </c>
      <c r="N341" s="111"/>
      <c r="O341" s="111"/>
      <c r="P341" s="111"/>
      <c r="Q341" s="111"/>
      <c r="R341" s="30"/>
      <c r="S341" s="47"/>
    </row>
    <row r="342" spans="1:19" ht="13.5">
      <c r="A342" s="289"/>
      <c r="B342" s="275"/>
      <c r="C342" s="56" t="s">
        <v>59</v>
      </c>
      <c r="D342" s="111">
        <v>0</v>
      </c>
      <c r="E342" s="111">
        <v>5</v>
      </c>
      <c r="F342" s="111">
        <v>0</v>
      </c>
      <c r="G342" s="111">
        <v>5</v>
      </c>
      <c r="H342" s="111">
        <v>151</v>
      </c>
      <c r="I342" s="111">
        <f t="shared" si="97"/>
        <v>156</v>
      </c>
      <c r="J342" s="111">
        <v>123</v>
      </c>
      <c r="K342" s="30">
        <f>(I342-J342)/J342*100</f>
        <v>26.82926829268293</v>
      </c>
      <c r="L342" s="111">
        <v>25</v>
      </c>
      <c r="M342" s="111">
        <v>0</v>
      </c>
      <c r="N342" s="111"/>
      <c r="O342" s="111"/>
      <c r="P342" s="111"/>
      <c r="Q342" s="111"/>
      <c r="R342" s="30"/>
      <c r="S342" s="47">
        <f>I342/I513*100</f>
        <v>1.4179996426113695</v>
      </c>
    </row>
    <row r="343" spans="1:19" ht="13.5">
      <c r="A343" s="289"/>
      <c r="B343" s="274" t="s">
        <v>60</v>
      </c>
      <c r="C343" s="56" t="s">
        <v>52</v>
      </c>
      <c r="D343" s="111"/>
      <c r="E343" s="111"/>
      <c r="F343" s="111"/>
      <c r="G343" s="111"/>
      <c r="H343" s="111"/>
      <c r="I343" s="119">
        <f t="shared" si="97"/>
        <v>0</v>
      </c>
      <c r="J343" s="111"/>
      <c r="K343" s="30"/>
      <c r="L343" s="111"/>
      <c r="M343" s="111"/>
      <c r="N343" s="111"/>
      <c r="O343" s="111"/>
      <c r="P343" s="111"/>
      <c r="Q343" s="111"/>
      <c r="R343" s="30"/>
      <c r="S343" s="47"/>
    </row>
    <row r="344" spans="1:19" ht="13.5">
      <c r="A344" s="289"/>
      <c r="B344" s="273"/>
      <c r="C344" s="56" t="s">
        <v>57</v>
      </c>
      <c r="D344" s="111"/>
      <c r="E344" s="111"/>
      <c r="F344" s="111"/>
      <c r="G344" s="111"/>
      <c r="H344" s="111"/>
      <c r="I344" s="119">
        <f t="shared" si="97"/>
        <v>0</v>
      </c>
      <c r="J344" s="111"/>
      <c r="K344" s="30"/>
      <c r="L344" s="111"/>
      <c r="M344" s="111"/>
      <c r="N344" s="111"/>
      <c r="O344" s="111"/>
      <c r="P344" s="111"/>
      <c r="Q344" s="111"/>
      <c r="R344" s="30"/>
      <c r="S344" s="47"/>
    </row>
    <row r="345" spans="1:19" ht="13.5">
      <c r="A345" s="289"/>
      <c r="B345" s="273" t="s">
        <v>56</v>
      </c>
      <c r="C345" s="56" t="s">
        <v>58</v>
      </c>
      <c r="D345" s="111"/>
      <c r="E345" s="111"/>
      <c r="F345" s="111"/>
      <c r="G345" s="111"/>
      <c r="H345" s="111"/>
      <c r="I345" s="119">
        <f t="shared" si="97"/>
        <v>0</v>
      </c>
      <c r="J345" s="111"/>
      <c r="K345" s="30"/>
      <c r="L345" s="111"/>
      <c r="M345" s="111"/>
      <c r="N345" s="111"/>
      <c r="O345" s="111"/>
      <c r="P345" s="111"/>
      <c r="Q345" s="111"/>
      <c r="R345" s="30"/>
      <c r="S345" s="47"/>
    </row>
    <row r="346" spans="1:19" ht="13.5">
      <c r="A346" s="289" t="s">
        <v>70</v>
      </c>
      <c r="B346" s="275"/>
      <c r="C346" s="56" t="s">
        <v>59</v>
      </c>
      <c r="D346" s="111"/>
      <c r="E346" s="111"/>
      <c r="F346" s="111"/>
      <c r="G346" s="111"/>
      <c r="H346" s="111"/>
      <c r="I346" s="119">
        <f t="shared" si="97"/>
        <v>0</v>
      </c>
      <c r="J346" s="119"/>
      <c r="K346" s="30"/>
      <c r="L346" s="111"/>
      <c r="M346" s="111"/>
      <c r="N346" s="111"/>
      <c r="O346" s="111"/>
      <c r="P346" s="111"/>
      <c r="Q346" s="111"/>
      <c r="R346" s="30"/>
      <c r="S346" s="47"/>
    </row>
    <row r="347" spans="1:19" ht="13.5">
      <c r="A347" s="289"/>
      <c r="B347" s="274" t="s">
        <v>62</v>
      </c>
      <c r="C347" s="56" t="s">
        <v>52</v>
      </c>
      <c r="D347" s="114"/>
      <c r="E347" s="114"/>
      <c r="F347" s="114"/>
      <c r="G347" s="114"/>
      <c r="H347" s="114"/>
      <c r="I347" s="119">
        <f t="shared" si="97"/>
        <v>0</v>
      </c>
      <c r="J347" s="231"/>
      <c r="K347" s="30"/>
      <c r="L347" s="190"/>
      <c r="M347" s="82"/>
      <c r="N347" s="115"/>
      <c r="O347" s="115"/>
      <c r="P347" s="115"/>
      <c r="Q347" s="48"/>
      <c r="R347" s="30"/>
      <c r="S347" s="47"/>
    </row>
    <row r="348" spans="1:19" ht="13.5">
      <c r="A348" s="289"/>
      <c r="B348" s="273"/>
      <c r="C348" s="56" t="s">
        <v>53</v>
      </c>
      <c r="D348" s="114"/>
      <c r="E348" s="114"/>
      <c r="F348" s="114"/>
      <c r="G348" s="114"/>
      <c r="H348" s="114"/>
      <c r="I348" s="119">
        <f t="shared" si="97"/>
        <v>0</v>
      </c>
      <c r="J348" s="111"/>
      <c r="K348" s="30"/>
      <c r="L348" s="48"/>
      <c r="M348" s="48"/>
      <c r="N348" s="48"/>
      <c r="O348" s="48"/>
      <c r="P348" s="48"/>
      <c r="Q348" s="48"/>
      <c r="R348" s="30"/>
      <c r="S348" s="47"/>
    </row>
    <row r="349" spans="1:19" ht="13.5">
      <c r="A349" s="289"/>
      <c r="B349" s="273"/>
      <c r="C349" s="55" t="s">
        <v>54</v>
      </c>
      <c r="D349" s="114"/>
      <c r="E349" s="114"/>
      <c r="F349" s="114"/>
      <c r="G349" s="114"/>
      <c r="H349" s="114"/>
      <c r="I349" s="119">
        <f t="shared" si="97"/>
        <v>0</v>
      </c>
      <c r="J349" s="111"/>
      <c r="K349" s="30"/>
      <c r="L349" s="48"/>
      <c r="M349" s="48"/>
      <c r="N349" s="48"/>
      <c r="O349" s="48"/>
      <c r="P349" s="48"/>
      <c r="Q349" s="48"/>
      <c r="R349" s="30"/>
      <c r="S349" s="47"/>
    </row>
    <row r="350" spans="1:19" ht="13.5">
      <c r="A350" s="289"/>
      <c r="B350" s="13"/>
      <c r="C350" s="69" t="s">
        <v>55</v>
      </c>
      <c r="D350" s="114"/>
      <c r="E350" s="114"/>
      <c r="F350" s="114"/>
      <c r="G350" s="114"/>
      <c r="H350" s="114"/>
      <c r="I350" s="119">
        <f t="shared" si="97"/>
        <v>0</v>
      </c>
      <c r="J350" s="111"/>
      <c r="K350" s="30"/>
      <c r="L350" s="17"/>
      <c r="M350" s="17"/>
      <c r="N350" s="111"/>
      <c r="O350" s="111"/>
      <c r="P350" s="111"/>
      <c r="Q350" s="111"/>
      <c r="R350" s="30"/>
      <c r="S350" s="47"/>
    </row>
    <row r="351" spans="1:19" ht="13.5">
      <c r="A351" s="289"/>
      <c r="B351" s="273" t="s">
        <v>63</v>
      </c>
      <c r="C351" s="56" t="s">
        <v>57</v>
      </c>
      <c r="D351" s="114"/>
      <c r="E351" s="114"/>
      <c r="F351" s="114"/>
      <c r="G351" s="114"/>
      <c r="H351" s="114"/>
      <c r="I351" s="119">
        <f t="shared" si="97"/>
        <v>0</v>
      </c>
      <c r="J351" s="111"/>
      <c r="K351" s="30"/>
      <c r="L351" s="111"/>
      <c r="M351" s="111"/>
      <c r="N351" s="111"/>
      <c r="O351" s="111"/>
      <c r="P351" s="111"/>
      <c r="Q351" s="111"/>
      <c r="R351" s="30"/>
      <c r="S351" s="47"/>
    </row>
    <row r="352" spans="1:19" ht="13.5">
      <c r="A352" s="289"/>
      <c r="B352" s="273"/>
      <c r="C352" s="56" t="s">
        <v>58</v>
      </c>
      <c r="D352" s="111"/>
      <c r="E352" s="111"/>
      <c r="F352" s="111"/>
      <c r="G352" s="111"/>
      <c r="H352" s="111"/>
      <c r="I352" s="119">
        <f t="shared" si="97"/>
        <v>0</v>
      </c>
      <c r="J352" s="111"/>
      <c r="K352" s="30"/>
      <c r="L352" s="111"/>
      <c r="M352" s="111"/>
      <c r="N352" s="111"/>
      <c r="O352" s="111"/>
      <c r="P352" s="111"/>
      <c r="Q352" s="111"/>
      <c r="R352" s="30"/>
      <c r="S352" s="47"/>
    </row>
    <row r="353" spans="1:19" ht="13.5">
      <c r="A353" s="298"/>
      <c r="B353" s="275"/>
      <c r="C353" s="56" t="s">
        <v>59</v>
      </c>
      <c r="D353" s="111">
        <v>0</v>
      </c>
      <c r="E353" s="111">
        <v>0</v>
      </c>
      <c r="F353" s="111">
        <v>0</v>
      </c>
      <c r="G353" s="111">
        <v>0</v>
      </c>
      <c r="H353" s="111">
        <v>0</v>
      </c>
      <c r="I353" s="119">
        <f>I347+I351+I352</f>
        <v>0</v>
      </c>
      <c r="J353" s="111">
        <v>0</v>
      </c>
      <c r="K353" s="30" t="e">
        <f>(I353-J353)/J353*100</f>
        <v>#DIV/0!</v>
      </c>
      <c r="L353" s="111">
        <v>0</v>
      </c>
      <c r="M353" s="111">
        <v>0</v>
      </c>
      <c r="N353" s="111">
        <v>0</v>
      </c>
      <c r="O353" s="111">
        <v>0</v>
      </c>
      <c r="P353" s="111">
        <v>0</v>
      </c>
      <c r="Q353" s="111">
        <v>0</v>
      </c>
      <c r="R353" s="30" t="e">
        <f>(P353-Q353)/Q353*100</f>
        <v>#DIV/0!</v>
      </c>
      <c r="S353" s="47">
        <f>I353/I524*100</f>
        <v>0</v>
      </c>
    </row>
    <row r="354" spans="1:19" ht="13.5">
      <c r="A354" s="247"/>
      <c r="B354" s="276" t="s">
        <v>64</v>
      </c>
      <c r="C354" s="276"/>
      <c r="D354" s="112">
        <f aca="true" t="shared" si="98" ref="D354:J354">D342+D346+D353</f>
        <v>0</v>
      </c>
      <c r="E354" s="112">
        <f t="shared" si="98"/>
        <v>5</v>
      </c>
      <c r="F354" s="112">
        <f t="shared" si="98"/>
        <v>0</v>
      </c>
      <c r="G354" s="112">
        <f t="shared" si="98"/>
        <v>5</v>
      </c>
      <c r="H354" s="112">
        <f t="shared" si="98"/>
        <v>151</v>
      </c>
      <c r="I354" s="112">
        <f t="shared" si="98"/>
        <v>156</v>
      </c>
      <c r="J354" s="112">
        <f t="shared" si="98"/>
        <v>123</v>
      </c>
      <c r="K354" s="32">
        <f>(I354-J354)/J354*100</f>
        <v>26.82926829268293</v>
      </c>
      <c r="L354" s="112">
        <f aca="true" t="shared" si="99" ref="L354:Q354">L342+L346+L353</f>
        <v>25</v>
      </c>
      <c r="M354" s="112">
        <f t="shared" si="99"/>
        <v>0</v>
      </c>
      <c r="N354" s="112">
        <f t="shared" si="99"/>
        <v>0</v>
      </c>
      <c r="O354" s="112">
        <f t="shared" si="99"/>
        <v>0</v>
      </c>
      <c r="P354" s="112">
        <f t="shared" si="99"/>
        <v>0</v>
      </c>
      <c r="Q354" s="112">
        <f t="shared" si="99"/>
        <v>0</v>
      </c>
      <c r="R354" s="32" t="e">
        <f>(P354-Q354)/Q354*100</f>
        <v>#DIV/0!</v>
      </c>
      <c r="S354" s="46">
        <f>I354/I525*100</f>
        <v>1.259941618506819</v>
      </c>
    </row>
    <row r="355" spans="1:19" ht="13.5">
      <c r="A355" s="289" t="s">
        <v>65</v>
      </c>
      <c r="B355" s="273" t="s">
        <v>51</v>
      </c>
      <c r="C355" s="54" t="s">
        <v>52</v>
      </c>
      <c r="D355" s="51">
        <v>0.37205</v>
      </c>
      <c r="E355" s="51">
        <v>23.43468</v>
      </c>
      <c r="F355" s="51">
        <v>0.37205</v>
      </c>
      <c r="G355" s="51">
        <v>23.43468</v>
      </c>
      <c r="H355" s="51">
        <v>593.14293</v>
      </c>
      <c r="I355" s="119">
        <f aca="true" t="shared" si="100" ref="I355:I371">E355+H355</f>
        <v>616.5776099999999</v>
      </c>
      <c r="J355" s="62">
        <v>1044.9457869999999</v>
      </c>
      <c r="K355" s="73">
        <f>(I355-J355)/J355*100</f>
        <v>-40.994296769196886</v>
      </c>
      <c r="L355" s="52">
        <v>210</v>
      </c>
      <c r="M355" s="62">
        <v>39961.4519</v>
      </c>
      <c r="N355" s="11"/>
      <c r="O355" s="11"/>
      <c r="P355" s="11"/>
      <c r="Q355" s="11"/>
      <c r="R355" s="35" t="e">
        <f>(P355-Q355)/Q355*100</f>
        <v>#DIV/0!</v>
      </c>
      <c r="S355" s="47">
        <f>I355/I507*100</f>
        <v>6.189615795180934</v>
      </c>
    </row>
    <row r="356" spans="1:19" ht="13.5">
      <c r="A356" s="289"/>
      <c r="B356" s="273"/>
      <c r="C356" s="55" t="s">
        <v>53</v>
      </c>
      <c r="D356" s="51"/>
      <c r="E356" s="51"/>
      <c r="F356" s="51"/>
      <c r="G356" s="51"/>
      <c r="H356" s="51"/>
      <c r="I356" s="119">
        <f t="shared" si="100"/>
        <v>0</v>
      </c>
      <c r="J356" s="7"/>
      <c r="K356" s="30"/>
      <c r="L356" s="7"/>
      <c r="M356" s="7"/>
      <c r="N356" s="7"/>
      <c r="O356" s="7"/>
      <c r="P356" s="7"/>
      <c r="Q356" s="7"/>
      <c r="R356" s="30"/>
      <c r="S356" s="47"/>
    </row>
    <row r="357" spans="1:19" ht="13.5">
      <c r="A357" s="289"/>
      <c r="B357" s="273"/>
      <c r="C357" s="55" t="s">
        <v>54</v>
      </c>
      <c r="D357" s="51"/>
      <c r="E357" s="51"/>
      <c r="F357" s="51"/>
      <c r="G357" s="51"/>
      <c r="H357" s="51"/>
      <c r="I357" s="119">
        <f t="shared" si="100"/>
        <v>0</v>
      </c>
      <c r="J357" s="7"/>
      <c r="K357" s="30"/>
      <c r="L357" s="7"/>
      <c r="M357" s="7"/>
      <c r="N357" s="7"/>
      <c r="O357" s="7"/>
      <c r="P357" s="7"/>
      <c r="Q357" s="7"/>
      <c r="R357" s="30"/>
      <c r="S357" s="47"/>
    </row>
    <row r="358" spans="1:19" ht="13.5">
      <c r="A358" s="289"/>
      <c r="B358" s="13"/>
      <c r="C358" s="6" t="s">
        <v>55</v>
      </c>
      <c r="D358" s="51"/>
      <c r="E358" s="51"/>
      <c r="F358" s="51"/>
      <c r="G358" s="51"/>
      <c r="H358" s="51"/>
      <c r="I358" s="119">
        <f t="shared" si="100"/>
        <v>0</v>
      </c>
      <c r="J358" s="7"/>
      <c r="K358" s="30"/>
      <c r="L358" s="7"/>
      <c r="M358" s="7"/>
      <c r="N358" s="7"/>
      <c r="O358" s="7"/>
      <c r="P358" s="7"/>
      <c r="Q358" s="7"/>
      <c r="R358" s="30"/>
      <c r="S358" s="47"/>
    </row>
    <row r="359" spans="1:19" ht="13.5">
      <c r="A359" s="289"/>
      <c r="B359" s="273" t="s">
        <v>56</v>
      </c>
      <c r="C359" s="55" t="s">
        <v>57</v>
      </c>
      <c r="D359" s="51">
        <v>0</v>
      </c>
      <c r="E359" s="51">
        <v>0.187921</v>
      </c>
      <c r="F359" s="51">
        <v>0</v>
      </c>
      <c r="G359" s="51">
        <v>0.163018</v>
      </c>
      <c r="H359" s="51">
        <v>3.730453</v>
      </c>
      <c r="I359" s="119">
        <f t="shared" si="100"/>
        <v>3.918374</v>
      </c>
      <c r="J359" s="7"/>
      <c r="K359" s="30"/>
      <c r="L359" s="7"/>
      <c r="M359" s="7"/>
      <c r="N359" s="7"/>
      <c r="O359" s="7"/>
      <c r="P359" s="7"/>
      <c r="Q359" s="7"/>
      <c r="R359" s="30"/>
      <c r="S359" s="47">
        <f>I359/I511*100</f>
        <v>23.52830338454584</v>
      </c>
    </row>
    <row r="360" spans="1:19" ht="13.5">
      <c r="A360" s="289"/>
      <c r="B360" s="273"/>
      <c r="C360" s="55" t="s">
        <v>58</v>
      </c>
      <c r="D360" s="51">
        <v>2.6381</v>
      </c>
      <c r="E360" s="51">
        <v>40.024791</v>
      </c>
      <c r="F360" s="51">
        <v>2.6381</v>
      </c>
      <c r="G360" s="51">
        <v>40.024791</v>
      </c>
      <c r="H360" s="51">
        <v>250.06737</v>
      </c>
      <c r="I360" s="119">
        <f t="shared" si="100"/>
        <v>290.09216100000003</v>
      </c>
      <c r="J360" s="7"/>
      <c r="K360" s="30"/>
      <c r="L360" s="7"/>
      <c r="M360" s="7"/>
      <c r="N360" s="7"/>
      <c r="O360" s="7"/>
      <c r="P360" s="7"/>
      <c r="Q360" s="7"/>
      <c r="R360" s="30"/>
      <c r="S360" s="47">
        <f>I360/I512*100</f>
        <v>28.349385125092567</v>
      </c>
    </row>
    <row r="361" spans="1:19" ht="13.5">
      <c r="A361" s="289"/>
      <c r="B361" s="275"/>
      <c r="C361" s="56" t="s">
        <v>59</v>
      </c>
      <c r="D361" s="24">
        <v>3.0101500000000003</v>
      </c>
      <c r="E361" s="24">
        <v>63.647391999999996</v>
      </c>
      <c r="F361" s="24">
        <v>3.0101500000000003</v>
      </c>
      <c r="G361" s="24">
        <v>63.622489</v>
      </c>
      <c r="H361" s="24">
        <v>846.940753</v>
      </c>
      <c r="I361" s="119">
        <f t="shared" si="100"/>
        <v>910.5881449999999</v>
      </c>
      <c r="J361" s="24">
        <v>1044.9457869999999</v>
      </c>
      <c r="K361" s="30">
        <f>(I361-J361)/J361*100</f>
        <v>-12.857857667978708</v>
      </c>
      <c r="L361" s="24">
        <v>210</v>
      </c>
      <c r="M361" s="24">
        <v>39961.4519</v>
      </c>
      <c r="N361" s="24"/>
      <c r="O361" s="24"/>
      <c r="P361" s="24"/>
      <c r="Q361" s="24"/>
      <c r="R361" s="30"/>
      <c r="S361" s="47">
        <f>I361/I513*100</f>
        <v>8.277010667795832</v>
      </c>
    </row>
    <row r="362" spans="1:19" ht="13.5">
      <c r="A362" s="289"/>
      <c r="B362" s="274" t="s">
        <v>60</v>
      </c>
      <c r="C362" s="56" t="s">
        <v>52</v>
      </c>
      <c r="D362" s="24"/>
      <c r="E362" s="24"/>
      <c r="F362" s="24"/>
      <c r="G362" s="24"/>
      <c r="H362" s="24"/>
      <c r="I362" s="119">
        <f t="shared" si="100"/>
        <v>0</v>
      </c>
      <c r="J362" s="24"/>
      <c r="K362" s="30"/>
      <c r="L362" s="24"/>
      <c r="M362" s="24"/>
      <c r="N362" s="24"/>
      <c r="O362" s="24"/>
      <c r="P362" s="24"/>
      <c r="Q362" s="24"/>
      <c r="R362" s="30"/>
      <c r="S362" s="47"/>
    </row>
    <row r="363" spans="1:19" ht="13.5">
      <c r="A363" s="289"/>
      <c r="B363" s="273"/>
      <c r="C363" s="56" t="s">
        <v>57</v>
      </c>
      <c r="D363" s="24"/>
      <c r="E363" s="24"/>
      <c r="F363" s="24"/>
      <c r="G363" s="24"/>
      <c r="H363" s="24"/>
      <c r="I363" s="119">
        <f t="shared" si="100"/>
        <v>0</v>
      </c>
      <c r="J363" s="24"/>
      <c r="K363" s="30"/>
      <c r="L363" s="24"/>
      <c r="M363" s="24"/>
      <c r="N363" s="24"/>
      <c r="O363" s="24"/>
      <c r="P363" s="24"/>
      <c r="Q363" s="24"/>
      <c r="R363" s="30"/>
      <c r="S363" s="47"/>
    </row>
    <row r="364" spans="1:19" ht="13.5">
      <c r="A364" s="25"/>
      <c r="B364" s="282" t="s">
        <v>56</v>
      </c>
      <c r="C364" s="56" t="s">
        <v>58</v>
      </c>
      <c r="D364" s="24"/>
      <c r="E364" s="24"/>
      <c r="F364" s="24"/>
      <c r="G364" s="24"/>
      <c r="H364" s="24"/>
      <c r="I364" s="119">
        <f t="shared" si="100"/>
        <v>0</v>
      </c>
      <c r="J364" s="24"/>
      <c r="K364" s="30"/>
      <c r="L364" s="24"/>
      <c r="M364" s="24"/>
      <c r="N364" s="24"/>
      <c r="O364" s="24"/>
      <c r="P364" s="24"/>
      <c r="Q364" s="24"/>
      <c r="R364" s="30"/>
      <c r="S364" s="47"/>
    </row>
    <row r="365" spans="1:19" ht="13.5">
      <c r="A365" s="279" t="s">
        <v>66</v>
      </c>
      <c r="B365" s="271"/>
      <c r="C365" s="56" t="s">
        <v>59</v>
      </c>
      <c r="D365" s="24"/>
      <c r="E365" s="24"/>
      <c r="F365" s="24"/>
      <c r="G365" s="24"/>
      <c r="H365" s="24"/>
      <c r="I365" s="119">
        <f t="shared" si="100"/>
        <v>0</v>
      </c>
      <c r="J365" s="24">
        <v>0</v>
      </c>
      <c r="K365" s="30"/>
      <c r="L365" s="24"/>
      <c r="M365" s="24"/>
      <c r="N365" s="24"/>
      <c r="O365" s="24"/>
      <c r="P365" s="24"/>
      <c r="Q365" s="24"/>
      <c r="R365" s="30"/>
      <c r="S365" s="47"/>
    </row>
    <row r="366" spans="1:19" ht="13.5">
      <c r="A366" s="289"/>
      <c r="B366" s="274" t="s">
        <v>62</v>
      </c>
      <c r="C366" s="56" t="s">
        <v>52</v>
      </c>
      <c r="D366" s="115"/>
      <c r="E366" s="70"/>
      <c r="F366" s="115"/>
      <c r="G366" s="48"/>
      <c r="H366" s="48"/>
      <c r="I366" s="120">
        <f t="shared" si="100"/>
        <v>0</v>
      </c>
      <c r="J366" s="70"/>
      <c r="K366" s="30"/>
      <c r="L366" s="48"/>
      <c r="M366" s="48"/>
      <c r="N366" s="106"/>
      <c r="O366" s="91"/>
      <c r="P366" s="91"/>
      <c r="Q366" s="91"/>
      <c r="R366" s="30"/>
      <c r="S366" s="47"/>
    </row>
    <row r="367" spans="1:19" ht="13.5">
      <c r="A367" s="289"/>
      <c r="B367" s="273"/>
      <c r="C367" s="56" t="s">
        <v>53</v>
      </c>
      <c r="D367" s="115"/>
      <c r="E367" s="70"/>
      <c r="F367" s="115"/>
      <c r="G367" s="48"/>
      <c r="H367" s="48"/>
      <c r="I367" s="120">
        <f t="shared" si="100"/>
        <v>0</v>
      </c>
      <c r="J367" s="70"/>
      <c r="K367" s="30"/>
      <c r="L367" s="48"/>
      <c r="M367" s="115"/>
      <c r="N367" s="106"/>
      <c r="O367" s="91"/>
      <c r="P367" s="91"/>
      <c r="Q367" s="91"/>
      <c r="R367" s="30"/>
      <c r="S367" s="47"/>
    </row>
    <row r="368" spans="1:19" ht="13.5">
      <c r="A368" s="289"/>
      <c r="B368" s="273"/>
      <c r="C368" s="55" t="s">
        <v>54</v>
      </c>
      <c r="D368" s="115"/>
      <c r="E368" s="70"/>
      <c r="F368" s="115"/>
      <c r="G368" s="70"/>
      <c r="H368" s="115"/>
      <c r="I368" s="120">
        <f t="shared" si="100"/>
        <v>0</v>
      </c>
      <c r="J368" s="70"/>
      <c r="K368" s="30"/>
      <c r="L368" s="48"/>
      <c r="M368" s="115"/>
      <c r="N368" s="106"/>
      <c r="O368" s="91"/>
      <c r="P368" s="91"/>
      <c r="Q368" s="91"/>
      <c r="R368" s="30"/>
      <c r="S368" s="47"/>
    </row>
    <row r="369" spans="1:19" ht="13.5">
      <c r="A369" s="289"/>
      <c r="B369" s="13"/>
      <c r="C369" s="69" t="s">
        <v>55</v>
      </c>
      <c r="D369" s="115"/>
      <c r="E369" s="70"/>
      <c r="F369" s="115"/>
      <c r="G369" s="70"/>
      <c r="H369" s="115"/>
      <c r="I369" s="120">
        <f t="shared" si="100"/>
        <v>0</v>
      </c>
      <c r="J369" s="70"/>
      <c r="K369" s="90"/>
      <c r="L369" s="48"/>
      <c r="M369" s="115"/>
      <c r="N369" s="106"/>
      <c r="O369" s="91"/>
      <c r="P369" s="91"/>
      <c r="Q369" s="91"/>
      <c r="R369" s="30"/>
      <c r="S369" s="47"/>
    </row>
    <row r="370" spans="1:19" ht="13.5">
      <c r="A370" s="289"/>
      <c r="B370" s="273" t="s">
        <v>63</v>
      </c>
      <c r="C370" s="56" t="s">
        <v>57</v>
      </c>
      <c r="D370" s="115"/>
      <c r="E370" s="70"/>
      <c r="F370" s="115"/>
      <c r="G370" s="70"/>
      <c r="H370" s="82"/>
      <c r="I370" s="120">
        <f t="shared" si="100"/>
        <v>0</v>
      </c>
      <c r="J370" s="70"/>
      <c r="K370" s="90"/>
      <c r="L370" s="48"/>
      <c r="M370" s="70"/>
      <c r="N370" s="106"/>
      <c r="O370" s="91"/>
      <c r="P370" s="91"/>
      <c r="Q370" s="91"/>
      <c r="R370" s="30"/>
      <c r="S370" s="47"/>
    </row>
    <row r="371" spans="1:19" ht="13.5">
      <c r="A371" s="289"/>
      <c r="B371" s="273"/>
      <c r="C371" s="56" t="s">
        <v>58</v>
      </c>
      <c r="D371" s="115"/>
      <c r="E371" s="70"/>
      <c r="F371" s="115"/>
      <c r="G371" s="70"/>
      <c r="H371" s="82"/>
      <c r="I371" s="120">
        <f t="shared" si="100"/>
        <v>0</v>
      </c>
      <c r="J371" s="70"/>
      <c r="K371" s="90"/>
      <c r="L371" s="48"/>
      <c r="M371" s="70"/>
      <c r="N371" s="91"/>
      <c r="O371" s="91"/>
      <c r="P371" s="91"/>
      <c r="Q371" s="91"/>
      <c r="R371" s="30"/>
      <c r="S371" s="47"/>
    </row>
    <row r="372" spans="1:19" ht="13.5">
      <c r="A372" s="289"/>
      <c r="B372" s="275"/>
      <c r="C372" s="56" t="s">
        <v>59</v>
      </c>
      <c r="D372" s="91"/>
      <c r="E372" s="79"/>
      <c r="F372" s="91"/>
      <c r="G372" s="91"/>
      <c r="H372" s="91"/>
      <c r="I372" s="120">
        <f>I366+I370+I371</f>
        <v>0</v>
      </c>
      <c r="J372" s="91">
        <v>0</v>
      </c>
      <c r="K372" s="90" t="e">
        <f>(I372-J372)/J372*100</f>
        <v>#DIV/0!</v>
      </c>
      <c r="L372" s="91"/>
      <c r="M372" s="91"/>
      <c r="N372" s="91"/>
      <c r="O372" s="91"/>
      <c r="P372" s="91"/>
      <c r="Q372" s="91"/>
      <c r="R372" s="30" t="e">
        <f>(P372-Q372)/Q372*100</f>
        <v>#DIV/0!</v>
      </c>
      <c r="S372" s="47">
        <f>I372/I524*100</f>
        <v>0</v>
      </c>
    </row>
    <row r="373" spans="1:19" ht="13.5">
      <c r="A373" s="305"/>
      <c r="B373" s="276" t="s">
        <v>64</v>
      </c>
      <c r="C373" s="276"/>
      <c r="D373" s="81">
        <f aca="true" t="shared" si="101" ref="D373:I373">D361+D365+D372</f>
        <v>3.0101500000000003</v>
      </c>
      <c r="E373" s="81">
        <f t="shared" si="101"/>
        <v>63.647391999999996</v>
      </c>
      <c r="F373" s="81">
        <f t="shared" si="101"/>
        <v>3.0101500000000003</v>
      </c>
      <c r="G373" s="81">
        <f t="shared" si="101"/>
        <v>63.622489</v>
      </c>
      <c r="H373" s="81">
        <f t="shared" si="101"/>
        <v>846.940753</v>
      </c>
      <c r="I373" s="81">
        <f t="shared" si="101"/>
        <v>910.5881449999999</v>
      </c>
      <c r="J373" s="81">
        <v>1044.9457869999999</v>
      </c>
      <c r="K373" s="92">
        <f>(I373-J373)/J373*100</f>
        <v>-12.857857667978708</v>
      </c>
      <c r="L373" s="81">
        <f aca="true" t="shared" si="102" ref="L373:Q373">L361+L365+L372</f>
        <v>210</v>
      </c>
      <c r="M373" s="81">
        <f t="shared" si="102"/>
        <v>39961.4519</v>
      </c>
      <c r="N373" s="81">
        <f t="shared" si="102"/>
        <v>0</v>
      </c>
      <c r="O373" s="81">
        <f t="shared" si="102"/>
        <v>0</v>
      </c>
      <c r="P373" s="81">
        <f t="shared" si="102"/>
        <v>0</v>
      </c>
      <c r="Q373" s="81">
        <f t="shared" si="102"/>
        <v>0</v>
      </c>
      <c r="R373" s="32" t="e">
        <f>(P373-Q373)/Q373*100</f>
        <v>#DIV/0!</v>
      </c>
      <c r="S373" s="46">
        <f>I373/I525*100</f>
        <v>7.354409623105268</v>
      </c>
    </row>
    <row r="374" spans="1:19" ht="13.5">
      <c r="A374" s="248"/>
      <c r="B374" s="277" t="s">
        <v>51</v>
      </c>
      <c r="C374" s="117" t="s">
        <v>52</v>
      </c>
      <c r="D374" s="118">
        <v>1</v>
      </c>
      <c r="E374" s="118">
        <v>36</v>
      </c>
      <c r="F374" s="118">
        <v>1</v>
      </c>
      <c r="G374" s="118">
        <v>36</v>
      </c>
      <c r="H374" s="118">
        <v>275</v>
      </c>
      <c r="I374" s="120">
        <f aca="true" t="shared" si="103" ref="I374:I390">E374+H374</f>
        <v>311</v>
      </c>
      <c r="J374" s="222">
        <v>481</v>
      </c>
      <c r="K374" s="121">
        <f>(I374-J374)/J374*100</f>
        <v>-35.343035343035346</v>
      </c>
      <c r="L374" s="118">
        <v>19</v>
      </c>
      <c r="M374" s="118">
        <v>76</v>
      </c>
      <c r="N374" s="118">
        <v>21</v>
      </c>
      <c r="O374" s="21">
        <v>12</v>
      </c>
      <c r="P374" s="21">
        <v>95</v>
      </c>
      <c r="Q374" s="21">
        <v>42</v>
      </c>
      <c r="R374" s="35">
        <f>(P374-Q374)/Q374*100</f>
        <v>126.19047619047619</v>
      </c>
      <c r="S374" s="47">
        <f>I374/I507*100</f>
        <v>3.122024674722247</v>
      </c>
    </row>
    <row r="375" spans="1:19" ht="13.5">
      <c r="A375" s="289" t="s">
        <v>72</v>
      </c>
      <c r="B375" s="273"/>
      <c r="C375" s="55" t="s">
        <v>53</v>
      </c>
      <c r="D375" s="118"/>
      <c r="E375" s="118"/>
      <c r="F375" s="118"/>
      <c r="G375" s="118"/>
      <c r="H375" s="118">
        <v>249</v>
      </c>
      <c r="I375" s="120">
        <f t="shared" si="103"/>
        <v>249</v>
      </c>
      <c r="J375" s="222">
        <v>470</v>
      </c>
      <c r="K375" s="90">
        <f>(I375-J375)/J375*100</f>
        <v>-47.02127659574468</v>
      </c>
      <c r="L375" s="118"/>
      <c r="M375" s="118"/>
      <c r="N375" s="118"/>
      <c r="O375" s="21"/>
      <c r="P375" s="21"/>
      <c r="Q375" s="21"/>
      <c r="R375" s="30"/>
      <c r="S375" s="47">
        <f>I375/I508*100</f>
        <v>7.41703587546407</v>
      </c>
    </row>
    <row r="376" spans="1:19" ht="13.5">
      <c r="A376" s="289"/>
      <c r="B376" s="273"/>
      <c r="C376" s="55" t="s">
        <v>54</v>
      </c>
      <c r="D376" s="118"/>
      <c r="E376" s="118"/>
      <c r="F376" s="118"/>
      <c r="G376" s="118"/>
      <c r="H376" s="118"/>
      <c r="I376" s="120">
        <f t="shared" si="103"/>
        <v>0</v>
      </c>
      <c r="J376" s="222">
        <v>0</v>
      </c>
      <c r="K376" s="90"/>
      <c r="L376" s="118"/>
      <c r="M376" s="118"/>
      <c r="N376" s="118"/>
      <c r="O376" s="21"/>
      <c r="P376" s="21"/>
      <c r="Q376" s="21"/>
      <c r="R376" s="30"/>
      <c r="S376" s="47"/>
    </row>
    <row r="377" spans="1:19" ht="13.5">
      <c r="A377" s="289"/>
      <c r="B377" s="13"/>
      <c r="C377" s="6" t="s">
        <v>55</v>
      </c>
      <c r="D377" s="118"/>
      <c r="E377" s="118"/>
      <c r="F377" s="118"/>
      <c r="G377" s="118"/>
      <c r="H377" s="118">
        <v>0</v>
      </c>
      <c r="I377" s="120">
        <f t="shared" si="103"/>
        <v>0</v>
      </c>
      <c r="J377" s="118">
        <v>0</v>
      </c>
      <c r="K377" s="90" t="e">
        <f>(I377-J377)/J377*100</f>
        <v>#DIV/0!</v>
      </c>
      <c r="L377" s="118"/>
      <c r="M377" s="118"/>
      <c r="N377" s="118"/>
      <c r="O377" s="21"/>
      <c r="P377" s="21"/>
      <c r="Q377" s="21"/>
      <c r="R377" s="30"/>
      <c r="S377" s="47">
        <f>I377/I510*100</f>
        <v>0</v>
      </c>
    </row>
    <row r="378" spans="1:19" ht="13.5">
      <c r="A378" s="289"/>
      <c r="B378" s="273" t="s">
        <v>56</v>
      </c>
      <c r="C378" s="55" t="s">
        <v>57</v>
      </c>
      <c r="D378" s="118">
        <v>0</v>
      </c>
      <c r="E378" s="118">
        <v>0</v>
      </c>
      <c r="F378" s="118">
        <v>0</v>
      </c>
      <c r="G378" s="118">
        <v>0</v>
      </c>
      <c r="H378" s="118"/>
      <c r="I378" s="120">
        <f t="shared" si="103"/>
        <v>0</v>
      </c>
      <c r="J378" s="118">
        <v>0</v>
      </c>
      <c r="K378" s="90" t="e">
        <f>(I378-J378)/J378*100</f>
        <v>#DIV/0!</v>
      </c>
      <c r="L378" s="118"/>
      <c r="M378" s="118"/>
      <c r="N378" s="118">
        <v>0</v>
      </c>
      <c r="O378" s="21">
        <v>0</v>
      </c>
      <c r="P378" s="21">
        <v>0</v>
      </c>
      <c r="Q378" s="21">
        <v>0</v>
      </c>
      <c r="R378" s="30"/>
      <c r="S378" s="47">
        <f>I378/I511*100</f>
        <v>0</v>
      </c>
    </row>
    <row r="379" spans="1:19" ht="13.5">
      <c r="A379" s="289" t="s">
        <v>73</v>
      </c>
      <c r="B379" s="273"/>
      <c r="C379" s="55" t="s">
        <v>58</v>
      </c>
      <c r="D379" s="118">
        <v>5</v>
      </c>
      <c r="E379" s="118">
        <v>25</v>
      </c>
      <c r="F379" s="118">
        <v>5</v>
      </c>
      <c r="G379" s="118">
        <v>25</v>
      </c>
      <c r="H379" s="118">
        <v>195</v>
      </c>
      <c r="I379" s="120">
        <f t="shared" si="103"/>
        <v>220</v>
      </c>
      <c r="J379" s="118">
        <v>234</v>
      </c>
      <c r="K379" s="90">
        <f>(I379-J379)/J379*100</f>
        <v>-5.982905982905983</v>
      </c>
      <c r="L379" s="118">
        <v>114</v>
      </c>
      <c r="M379" s="118">
        <v>1070</v>
      </c>
      <c r="N379" s="118">
        <v>25</v>
      </c>
      <c r="O379" s="21">
        <v>33</v>
      </c>
      <c r="P379" s="21">
        <v>67</v>
      </c>
      <c r="Q379" s="21">
        <v>10</v>
      </c>
      <c r="R379" s="30">
        <f>(P379-Q379)/Q379*100</f>
        <v>570</v>
      </c>
      <c r="S379" s="47">
        <f>I379/I512*100</f>
        <v>21.49959759691805</v>
      </c>
    </row>
    <row r="380" spans="1:19" ht="13.5">
      <c r="A380" s="289"/>
      <c r="B380" s="275"/>
      <c r="C380" s="56" t="s">
        <v>59</v>
      </c>
      <c r="D380" s="24">
        <v>6</v>
      </c>
      <c r="E380" s="24">
        <v>61</v>
      </c>
      <c r="F380" s="24">
        <v>6</v>
      </c>
      <c r="G380" s="24">
        <v>61</v>
      </c>
      <c r="H380" s="24">
        <v>470</v>
      </c>
      <c r="I380" s="120">
        <f t="shared" si="103"/>
        <v>531</v>
      </c>
      <c r="J380" s="24">
        <v>715</v>
      </c>
      <c r="K380" s="90">
        <f>(I380-J380)/J380*100</f>
        <v>-25.734265734265733</v>
      </c>
      <c r="L380" s="24">
        <v>133</v>
      </c>
      <c r="M380" s="24">
        <v>1146</v>
      </c>
      <c r="N380" s="24">
        <v>46</v>
      </c>
      <c r="O380" s="24">
        <v>45</v>
      </c>
      <c r="P380" s="24">
        <v>162</v>
      </c>
      <c r="Q380" s="24">
        <v>52</v>
      </c>
      <c r="R380" s="30">
        <f>(P380-Q380)/Q380*100</f>
        <v>211.53846153846155</v>
      </c>
      <c r="S380" s="47">
        <f>I380/I513*100</f>
        <v>4.82665262965793</v>
      </c>
    </row>
    <row r="381" spans="1:19" ht="13.5">
      <c r="A381" s="289"/>
      <c r="B381" s="274" t="s">
        <v>60</v>
      </c>
      <c r="C381" s="56" t="s">
        <v>52</v>
      </c>
      <c r="D381" s="115"/>
      <c r="E381" s="82"/>
      <c r="F381" s="24"/>
      <c r="G381" s="24"/>
      <c r="H381" s="24"/>
      <c r="I381" s="120">
        <f t="shared" si="103"/>
        <v>0</v>
      </c>
      <c r="J381" s="24"/>
      <c r="K381" s="90"/>
      <c r="L381" s="24"/>
      <c r="M381" s="24"/>
      <c r="N381" s="24"/>
      <c r="O381" s="24"/>
      <c r="P381" s="24"/>
      <c r="Q381" s="24"/>
      <c r="R381" s="30"/>
      <c r="S381" s="47"/>
    </row>
    <row r="382" spans="1:19" ht="13.5">
      <c r="A382" s="289"/>
      <c r="B382" s="273"/>
      <c r="C382" s="56" t="s">
        <v>57</v>
      </c>
      <c r="D382" s="52"/>
      <c r="E382" s="40"/>
      <c r="F382" s="24"/>
      <c r="G382" s="24"/>
      <c r="H382" s="24"/>
      <c r="I382" s="38">
        <f t="shared" si="103"/>
        <v>0</v>
      </c>
      <c r="J382" s="48"/>
      <c r="K382" s="90"/>
      <c r="L382" s="40"/>
      <c r="M382" s="40"/>
      <c r="N382" s="53"/>
      <c r="O382" s="53"/>
      <c r="P382" s="53"/>
      <c r="Q382" s="24"/>
      <c r="R382" s="30"/>
      <c r="S382" s="47"/>
    </row>
    <row r="383" spans="1:19" ht="13.5">
      <c r="A383" s="289" t="s">
        <v>74</v>
      </c>
      <c r="B383" s="273" t="s">
        <v>56</v>
      </c>
      <c r="C383" s="56" t="s">
        <v>58</v>
      </c>
      <c r="D383" s="115"/>
      <c r="E383" s="82"/>
      <c r="F383" s="24"/>
      <c r="G383" s="24"/>
      <c r="H383" s="24"/>
      <c r="I383" s="38">
        <f t="shared" si="103"/>
        <v>0</v>
      </c>
      <c r="J383" s="24"/>
      <c r="K383" s="90"/>
      <c r="L383" s="24"/>
      <c r="M383" s="24"/>
      <c r="N383" s="24"/>
      <c r="O383" s="24"/>
      <c r="P383" s="24"/>
      <c r="Q383" s="24"/>
      <c r="R383" s="30"/>
      <c r="S383" s="47"/>
    </row>
    <row r="384" spans="1:19" ht="13.5">
      <c r="A384" s="289"/>
      <c r="B384" s="275"/>
      <c r="C384" s="56" t="s">
        <v>59</v>
      </c>
      <c r="D384" s="24"/>
      <c r="E384" s="24"/>
      <c r="F384" s="24"/>
      <c r="G384" s="24"/>
      <c r="H384" s="24"/>
      <c r="I384" s="38">
        <f t="shared" si="103"/>
        <v>0</v>
      </c>
      <c r="J384" s="24"/>
      <c r="K384" s="90"/>
      <c r="L384" s="24"/>
      <c r="M384" s="24"/>
      <c r="N384" s="24"/>
      <c r="O384" s="24"/>
      <c r="P384" s="24"/>
      <c r="Q384" s="24"/>
      <c r="R384" s="30"/>
      <c r="S384" s="47"/>
    </row>
    <row r="385" spans="1:19" ht="13.5">
      <c r="A385" s="289"/>
      <c r="B385" s="274" t="s">
        <v>62</v>
      </c>
      <c r="C385" s="56" t="s">
        <v>52</v>
      </c>
      <c r="D385" s="52"/>
      <c r="E385" s="52"/>
      <c r="F385" s="52"/>
      <c r="G385" s="52"/>
      <c r="H385" s="52"/>
      <c r="I385" s="38">
        <f t="shared" si="103"/>
        <v>0</v>
      </c>
      <c r="J385" s="70"/>
      <c r="K385" s="90"/>
      <c r="L385" s="40"/>
      <c r="M385" s="52"/>
      <c r="N385" s="48"/>
      <c r="O385" s="48"/>
      <c r="P385" s="48"/>
      <c r="Q385" s="24"/>
      <c r="R385" s="30"/>
      <c r="S385" s="47"/>
    </row>
    <row r="386" spans="1:19" ht="13.5">
      <c r="A386" s="289"/>
      <c r="B386" s="273"/>
      <c r="C386" s="56" t="s">
        <v>53</v>
      </c>
      <c r="D386" s="52"/>
      <c r="E386" s="52"/>
      <c r="F386" s="52"/>
      <c r="G386" s="52"/>
      <c r="H386" s="40"/>
      <c r="I386" s="38">
        <f t="shared" si="103"/>
        <v>0</v>
      </c>
      <c r="J386" s="24"/>
      <c r="K386" s="90"/>
      <c r="L386" s="82"/>
      <c r="M386" s="82"/>
      <c r="N386" s="82"/>
      <c r="O386" s="82"/>
      <c r="P386" s="82"/>
      <c r="Q386" s="24"/>
      <c r="R386" s="30"/>
      <c r="S386" s="47"/>
    </row>
    <row r="387" spans="1:19" ht="13.5">
      <c r="A387" s="289" t="s">
        <v>75</v>
      </c>
      <c r="B387" s="273"/>
      <c r="C387" s="55" t="s">
        <v>54</v>
      </c>
      <c r="D387" s="52"/>
      <c r="E387" s="40"/>
      <c r="F387" s="40"/>
      <c r="G387" s="40"/>
      <c r="H387" s="40"/>
      <c r="I387" s="38">
        <f t="shared" si="103"/>
        <v>0</v>
      </c>
      <c r="J387" s="24"/>
      <c r="K387" s="90"/>
      <c r="L387" s="24"/>
      <c r="M387" s="24"/>
      <c r="N387" s="24"/>
      <c r="O387" s="24"/>
      <c r="P387" s="24"/>
      <c r="Q387" s="24"/>
      <c r="R387" s="30"/>
      <c r="S387" s="47"/>
    </row>
    <row r="388" spans="1:19" ht="13.5">
      <c r="A388" s="289"/>
      <c r="B388" s="13"/>
      <c r="C388" s="69" t="s">
        <v>55</v>
      </c>
      <c r="D388" s="52"/>
      <c r="E388" s="40"/>
      <c r="F388" s="40"/>
      <c r="G388" s="40"/>
      <c r="H388" s="40"/>
      <c r="I388" s="38">
        <f t="shared" si="103"/>
        <v>0</v>
      </c>
      <c r="J388" s="24"/>
      <c r="K388" s="90"/>
      <c r="L388" s="24"/>
      <c r="M388" s="24"/>
      <c r="N388" s="24"/>
      <c r="O388" s="24"/>
      <c r="P388" s="24"/>
      <c r="Q388" s="24"/>
      <c r="R388" s="30"/>
      <c r="S388" s="47"/>
    </row>
    <row r="389" spans="1:19" ht="13.5">
      <c r="A389" s="289"/>
      <c r="B389" s="273" t="s">
        <v>63</v>
      </c>
      <c r="C389" s="56" t="s">
        <v>57</v>
      </c>
      <c r="D389" s="52"/>
      <c r="E389" s="40"/>
      <c r="F389" s="40"/>
      <c r="G389" s="40"/>
      <c r="H389" s="40"/>
      <c r="I389" s="38">
        <f t="shared" si="103"/>
        <v>0</v>
      </c>
      <c r="J389" s="24"/>
      <c r="K389" s="90"/>
      <c r="L389" s="24"/>
      <c r="M389" s="24"/>
      <c r="N389" s="24"/>
      <c r="O389" s="24"/>
      <c r="P389" s="24"/>
      <c r="Q389" s="24"/>
      <c r="R389" s="30"/>
      <c r="S389" s="47"/>
    </row>
    <row r="390" spans="1:19" ht="13.5">
      <c r="A390" s="289"/>
      <c r="B390" s="273"/>
      <c r="C390" s="56" t="s">
        <v>58</v>
      </c>
      <c r="D390" s="52"/>
      <c r="E390" s="40"/>
      <c r="F390" s="40"/>
      <c r="G390" s="40"/>
      <c r="H390" s="40"/>
      <c r="I390" s="38">
        <f t="shared" si="103"/>
        <v>0</v>
      </c>
      <c r="J390" s="24"/>
      <c r="K390" s="90"/>
      <c r="L390" s="24"/>
      <c r="M390" s="24"/>
      <c r="N390" s="24"/>
      <c r="O390" s="24"/>
      <c r="P390" s="24"/>
      <c r="Q390" s="24"/>
      <c r="R390" s="30"/>
      <c r="S390" s="47"/>
    </row>
    <row r="391" spans="1:19" ht="13.5">
      <c r="A391" s="298"/>
      <c r="B391" s="275"/>
      <c r="C391" s="56" t="s">
        <v>59</v>
      </c>
      <c r="D391" s="24">
        <v>0</v>
      </c>
      <c r="E391" s="24">
        <v>0</v>
      </c>
      <c r="F391" s="24">
        <v>0</v>
      </c>
      <c r="G391" s="24">
        <v>0</v>
      </c>
      <c r="H391" s="24">
        <v>0</v>
      </c>
      <c r="I391" s="38">
        <f>I385+I389+I390</f>
        <v>0</v>
      </c>
      <c r="J391" s="24">
        <v>0</v>
      </c>
      <c r="K391" s="30" t="e">
        <f>(I391-J391)/J391*100</f>
        <v>#DIV/0!</v>
      </c>
      <c r="L391" s="24">
        <v>0</v>
      </c>
      <c r="M391" s="24">
        <v>0</v>
      </c>
      <c r="N391" s="24">
        <v>0</v>
      </c>
      <c r="O391" s="24">
        <v>0</v>
      </c>
      <c r="P391" s="24">
        <v>0</v>
      </c>
      <c r="Q391" s="24">
        <v>0</v>
      </c>
      <c r="R391" s="30"/>
      <c r="S391" s="47"/>
    </row>
    <row r="392" spans="1:19" ht="13.5">
      <c r="A392" s="247"/>
      <c r="B392" s="276" t="s">
        <v>64</v>
      </c>
      <c r="C392" s="276"/>
      <c r="D392" s="20">
        <f aca="true" t="shared" si="104" ref="D392:J392">D380+D384+D391</f>
        <v>6</v>
      </c>
      <c r="E392" s="20">
        <f t="shared" si="104"/>
        <v>61</v>
      </c>
      <c r="F392" s="20">
        <f t="shared" si="104"/>
        <v>6</v>
      </c>
      <c r="G392" s="20">
        <f t="shared" si="104"/>
        <v>61</v>
      </c>
      <c r="H392" s="20">
        <f t="shared" si="104"/>
        <v>470</v>
      </c>
      <c r="I392" s="20">
        <f t="shared" si="104"/>
        <v>531</v>
      </c>
      <c r="J392" s="20">
        <f t="shared" si="104"/>
        <v>715</v>
      </c>
      <c r="K392" s="32">
        <f>(I392-J392)/J392*100</f>
        <v>-25.734265734265733</v>
      </c>
      <c r="L392" s="20">
        <f aca="true" t="shared" si="105" ref="L392:Q392">L380+L384+L391</f>
        <v>133</v>
      </c>
      <c r="M392" s="20">
        <f t="shared" si="105"/>
        <v>1146</v>
      </c>
      <c r="N392" s="20">
        <f t="shared" si="105"/>
        <v>46</v>
      </c>
      <c r="O392" s="20">
        <f t="shared" si="105"/>
        <v>45</v>
      </c>
      <c r="P392" s="20">
        <f t="shared" si="105"/>
        <v>162</v>
      </c>
      <c r="Q392" s="20">
        <f t="shared" si="105"/>
        <v>52</v>
      </c>
      <c r="R392" s="32">
        <f>(P392-Q392)/Q392*100</f>
        <v>211.53846153846155</v>
      </c>
      <c r="S392" s="46">
        <f>I392/I525*100</f>
        <v>4.288647432225134</v>
      </c>
    </row>
    <row r="393" spans="1:19" ht="13.5">
      <c r="A393" s="289" t="s">
        <v>76</v>
      </c>
      <c r="B393" s="273" t="s">
        <v>51</v>
      </c>
      <c r="C393" s="54" t="s">
        <v>52</v>
      </c>
      <c r="D393" s="38">
        <v>5.806925</v>
      </c>
      <c r="E393" s="38">
        <v>50.788783</v>
      </c>
      <c r="F393" s="24">
        <v>4.558432</v>
      </c>
      <c r="G393" s="24">
        <v>42.725061</v>
      </c>
      <c r="H393" s="21">
        <v>306.88503999999995</v>
      </c>
      <c r="I393" s="123">
        <f aca="true" t="shared" si="106" ref="I393:I409">E393+H393</f>
        <v>357.67382299999997</v>
      </c>
      <c r="J393" s="38">
        <v>334.403615</v>
      </c>
      <c r="K393" s="35">
        <f>(I393-J393)/J393*100</f>
        <v>6.958719031790361</v>
      </c>
      <c r="L393" s="24">
        <v>76</v>
      </c>
      <c r="M393" s="33">
        <v>3782.42053</v>
      </c>
      <c r="N393" s="38">
        <v>32</v>
      </c>
      <c r="O393" s="38">
        <v>3.70686</v>
      </c>
      <c r="P393" s="38">
        <v>35.747087</v>
      </c>
      <c r="Q393" s="38">
        <v>60.438099</v>
      </c>
      <c r="R393" s="35">
        <f>(P393-Q393)/Q393*100</f>
        <v>-40.85338951511363</v>
      </c>
      <c r="S393" s="47">
        <f>I393/I507*100</f>
        <v>3.5905675270361335</v>
      </c>
    </row>
    <row r="394" spans="1:20" ht="14.25" customHeight="1">
      <c r="A394" s="289"/>
      <c r="B394" s="273"/>
      <c r="C394" s="55" t="s">
        <v>53</v>
      </c>
      <c r="D394" s="21"/>
      <c r="E394" s="21"/>
      <c r="F394" s="21"/>
      <c r="G394" s="21"/>
      <c r="H394" s="21"/>
      <c r="I394" s="24">
        <f t="shared" si="106"/>
        <v>0</v>
      </c>
      <c r="J394" s="232"/>
      <c r="K394" s="35"/>
      <c r="L394" s="21"/>
      <c r="M394" s="21"/>
      <c r="N394" s="21"/>
      <c r="O394" s="21"/>
      <c r="P394" s="21"/>
      <c r="Q394" s="21"/>
      <c r="R394" s="35"/>
      <c r="S394" s="45"/>
      <c r="T394" s="124"/>
    </row>
    <row r="395" spans="1:19" ht="13.5" customHeight="1">
      <c r="A395" s="289"/>
      <c r="B395" s="273"/>
      <c r="C395" s="55" t="s">
        <v>54</v>
      </c>
      <c r="D395" s="27"/>
      <c r="E395" s="27"/>
      <c r="F395" s="27"/>
      <c r="G395" s="27"/>
      <c r="H395" s="27"/>
      <c r="I395" s="24">
        <f t="shared" si="106"/>
        <v>0</v>
      </c>
      <c r="J395" s="232"/>
      <c r="K395" s="35"/>
      <c r="L395" s="27"/>
      <c r="M395" s="27"/>
      <c r="N395" s="122"/>
      <c r="O395" s="24"/>
      <c r="P395" s="7"/>
      <c r="Q395" s="7"/>
      <c r="R395" s="35"/>
      <c r="S395" s="45"/>
    </row>
    <row r="396" spans="1:19" ht="13.5" customHeight="1">
      <c r="A396" s="289"/>
      <c r="B396" s="13"/>
      <c r="C396" s="6" t="s">
        <v>55</v>
      </c>
      <c r="D396" s="27"/>
      <c r="E396" s="27"/>
      <c r="F396" s="27"/>
      <c r="G396" s="27"/>
      <c r="H396" s="27"/>
      <c r="I396" s="24">
        <f t="shared" si="106"/>
        <v>0</v>
      </c>
      <c r="J396" s="27"/>
      <c r="K396" s="35"/>
      <c r="L396" s="27"/>
      <c r="M396" s="27"/>
      <c r="N396" s="122"/>
      <c r="O396" s="24"/>
      <c r="P396" s="7"/>
      <c r="Q396" s="7"/>
      <c r="R396" s="35"/>
      <c r="S396" s="45"/>
    </row>
    <row r="397" spans="1:19" ht="14.25" customHeight="1">
      <c r="A397" s="289"/>
      <c r="B397" s="273" t="s">
        <v>56</v>
      </c>
      <c r="C397" s="55" t="s">
        <v>57</v>
      </c>
      <c r="D397" s="27"/>
      <c r="E397" s="27"/>
      <c r="F397" s="27"/>
      <c r="G397" s="27"/>
      <c r="H397" s="27"/>
      <c r="I397" s="24">
        <f t="shared" si="106"/>
        <v>0</v>
      </c>
      <c r="J397" s="27"/>
      <c r="K397" s="35"/>
      <c r="L397" s="27"/>
      <c r="M397" s="27"/>
      <c r="N397" s="122"/>
      <c r="O397" s="24"/>
      <c r="P397" s="7"/>
      <c r="Q397" s="7"/>
      <c r="R397" s="35"/>
      <c r="S397" s="45"/>
    </row>
    <row r="398" spans="1:19" ht="13.5">
      <c r="A398" s="289"/>
      <c r="B398" s="273"/>
      <c r="C398" s="55" t="s">
        <v>58</v>
      </c>
      <c r="D398" s="27"/>
      <c r="E398" s="27"/>
      <c r="F398" s="27"/>
      <c r="G398" s="27"/>
      <c r="H398" s="27"/>
      <c r="I398" s="38">
        <f t="shared" si="106"/>
        <v>0</v>
      </c>
      <c r="J398" s="27"/>
      <c r="K398" s="35"/>
      <c r="L398" s="27"/>
      <c r="M398" s="27"/>
      <c r="N398" s="122"/>
      <c r="O398" s="24"/>
      <c r="P398" s="7"/>
      <c r="Q398" s="7"/>
      <c r="R398" s="35"/>
      <c r="S398" s="45"/>
    </row>
    <row r="399" spans="1:19" ht="13.5">
      <c r="A399" s="289"/>
      <c r="B399" s="275"/>
      <c r="C399" s="56" t="s">
        <v>59</v>
      </c>
      <c r="D399" s="24">
        <v>5.806925</v>
      </c>
      <c r="E399" s="24">
        <v>50.788783</v>
      </c>
      <c r="F399" s="24">
        <v>4.558432</v>
      </c>
      <c r="G399" s="24">
        <v>42.725061</v>
      </c>
      <c r="H399" s="24">
        <v>306.88503999999995</v>
      </c>
      <c r="I399" s="38">
        <f t="shared" si="106"/>
        <v>357.67382299999997</v>
      </c>
      <c r="J399" s="24">
        <v>334.403615</v>
      </c>
      <c r="K399" s="35">
        <f>(I399-J399)/J399*100</f>
        <v>6.958719031790361</v>
      </c>
      <c r="L399" s="24">
        <v>76</v>
      </c>
      <c r="M399" s="24">
        <v>3782.42053</v>
      </c>
      <c r="N399" s="24">
        <v>32</v>
      </c>
      <c r="O399" s="24">
        <v>3.70686</v>
      </c>
      <c r="P399" s="24">
        <v>35.747087</v>
      </c>
      <c r="Q399" s="24">
        <v>60.438099</v>
      </c>
      <c r="R399" s="35">
        <f>(P399-Q399)/Q399*100</f>
        <v>-40.85338951511363</v>
      </c>
      <c r="S399" s="45">
        <f>I399/I513*100</f>
        <v>3.251162520419501</v>
      </c>
    </row>
    <row r="400" spans="1:19" ht="13.5">
      <c r="A400" s="289"/>
      <c r="B400" s="274" t="s">
        <v>60</v>
      </c>
      <c r="C400" s="56" t="s">
        <v>52</v>
      </c>
      <c r="D400" s="24"/>
      <c r="E400" s="24"/>
      <c r="F400" s="24"/>
      <c r="G400" s="24"/>
      <c r="H400" s="24"/>
      <c r="I400" s="38">
        <f t="shared" si="106"/>
        <v>0</v>
      </c>
      <c r="J400" s="24"/>
      <c r="K400" s="35"/>
      <c r="L400" s="24"/>
      <c r="M400" s="24"/>
      <c r="N400" s="24"/>
      <c r="O400" s="24"/>
      <c r="P400" s="24"/>
      <c r="Q400" s="24"/>
      <c r="R400" s="35"/>
      <c r="S400" s="45"/>
    </row>
    <row r="401" spans="1:19" ht="13.5">
      <c r="A401" s="289"/>
      <c r="B401" s="273"/>
      <c r="C401" s="56" t="s">
        <v>57</v>
      </c>
      <c r="D401" s="24"/>
      <c r="E401" s="24"/>
      <c r="F401" s="24"/>
      <c r="G401" s="24"/>
      <c r="H401" s="24"/>
      <c r="I401" s="38">
        <f t="shared" si="106"/>
        <v>0</v>
      </c>
      <c r="J401" s="24"/>
      <c r="K401" s="35"/>
      <c r="L401" s="24"/>
      <c r="M401" s="24"/>
      <c r="N401" s="24"/>
      <c r="O401" s="24"/>
      <c r="P401" s="24"/>
      <c r="Q401" s="24"/>
      <c r="R401" s="35"/>
      <c r="S401" s="45"/>
    </row>
    <row r="402" spans="1:19" ht="13.5">
      <c r="A402" s="68"/>
      <c r="B402" s="273" t="s">
        <v>56</v>
      </c>
      <c r="C402" s="56" t="s">
        <v>58</v>
      </c>
      <c r="D402" s="24"/>
      <c r="E402" s="24"/>
      <c r="F402" s="24"/>
      <c r="G402" s="24"/>
      <c r="H402" s="24"/>
      <c r="I402" s="38">
        <f t="shared" si="106"/>
        <v>0</v>
      </c>
      <c r="J402" s="24"/>
      <c r="K402" s="35"/>
      <c r="L402" s="24"/>
      <c r="M402" s="24"/>
      <c r="N402" s="24"/>
      <c r="O402" s="24"/>
      <c r="P402" s="24"/>
      <c r="Q402" s="24"/>
      <c r="R402" s="35"/>
      <c r="S402" s="45"/>
    </row>
    <row r="403" spans="1:19" ht="13.5">
      <c r="A403" s="289" t="s">
        <v>74</v>
      </c>
      <c r="B403" s="275"/>
      <c r="C403" s="56" t="s">
        <v>59</v>
      </c>
      <c r="D403" s="24"/>
      <c r="E403" s="24"/>
      <c r="F403" s="24"/>
      <c r="G403" s="24"/>
      <c r="H403" s="24"/>
      <c r="I403" s="38">
        <f t="shared" si="106"/>
        <v>0</v>
      </c>
      <c r="J403" s="24"/>
      <c r="K403" s="35"/>
      <c r="L403" s="24"/>
      <c r="M403" s="24"/>
      <c r="N403" s="24"/>
      <c r="O403" s="24"/>
      <c r="P403" s="24"/>
      <c r="Q403" s="24"/>
      <c r="R403" s="35"/>
      <c r="S403" s="45"/>
    </row>
    <row r="404" spans="1:19" ht="13.5">
      <c r="A404" s="289"/>
      <c r="B404" s="274" t="s">
        <v>62</v>
      </c>
      <c r="C404" s="56" t="s">
        <v>52</v>
      </c>
      <c r="D404" s="27"/>
      <c r="E404" s="27"/>
      <c r="F404" s="27"/>
      <c r="G404" s="27"/>
      <c r="H404" s="27"/>
      <c r="I404" s="38">
        <f t="shared" si="106"/>
        <v>0</v>
      </c>
      <c r="J404" s="27"/>
      <c r="K404" s="35"/>
      <c r="L404" s="27"/>
      <c r="M404" s="27"/>
      <c r="N404" s="24"/>
      <c r="O404" s="24"/>
      <c r="P404" s="24"/>
      <c r="Q404" s="24"/>
      <c r="R404" s="35"/>
      <c r="S404" s="45"/>
    </row>
    <row r="405" spans="1:19" ht="13.5">
      <c r="A405" s="289"/>
      <c r="B405" s="273"/>
      <c r="C405" s="56" t="s">
        <v>53</v>
      </c>
      <c r="D405" s="118"/>
      <c r="E405" s="118"/>
      <c r="F405" s="27"/>
      <c r="G405" s="27"/>
      <c r="H405" s="27"/>
      <c r="I405" s="38">
        <f t="shared" si="106"/>
        <v>0</v>
      </c>
      <c r="J405" s="24"/>
      <c r="K405" s="35"/>
      <c r="L405" s="65"/>
      <c r="M405" s="65"/>
      <c r="N405" s="24"/>
      <c r="O405" s="24"/>
      <c r="P405" s="24"/>
      <c r="Q405" s="24"/>
      <c r="R405" s="35"/>
      <c r="S405" s="45"/>
    </row>
    <row r="406" spans="1:19" ht="13.5">
      <c r="A406" s="289"/>
      <c r="B406" s="273"/>
      <c r="C406" s="55" t="s">
        <v>54</v>
      </c>
      <c r="D406" s="37"/>
      <c r="E406" s="122"/>
      <c r="F406" s="24"/>
      <c r="G406" s="24"/>
      <c r="H406" s="24"/>
      <c r="I406" s="38">
        <f t="shared" si="106"/>
        <v>0</v>
      </c>
      <c r="J406" s="24"/>
      <c r="K406" s="35"/>
      <c r="L406" s="24"/>
      <c r="M406" s="24"/>
      <c r="N406" s="24"/>
      <c r="O406" s="24"/>
      <c r="P406" s="24"/>
      <c r="Q406" s="24"/>
      <c r="R406" s="35"/>
      <c r="S406" s="45"/>
    </row>
    <row r="407" spans="1:19" ht="13.5">
      <c r="A407" s="289"/>
      <c r="B407" s="13"/>
      <c r="C407" s="69" t="s">
        <v>55</v>
      </c>
      <c r="D407" s="15"/>
      <c r="E407" s="15"/>
      <c r="F407" s="24"/>
      <c r="G407" s="24"/>
      <c r="H407" s="24"/>
      <c r="I407" s="38">
        <f t="shared" si="106"/>
        <v>0</v>
      </c>
      <c r="J407" s="24"/>
      <c r="K407" s="35"/>
      <c r="L407" s="24"/>
      <c r="M407" s="15"/>
      <c r="N407" s="24"/>
      <c r="O407" s="24"/>
      <c r="P407" s="24"/>
      <c r="Q407" s="24"/>
      <c r="R407" s="35"/>
      <c r="S407" s="45"/>
    </row>
    <row r="408" spans="1:19" ht="13.5">
      <c r="A408" s="289"/>
      <c r="B408" s="273" t="s">
        <v>63</v>
      </c>
      <c r="C408" s="56" t="s">
        <v>57</v>
      </c>
      <c r="D408" s="15"/>
      <c r="E408" s="24"/>
      <c r="F408" s="15"/>
      <c r="G408" s="24"/>
      <c r="H408" s="15"/>
      <c r="I408" s="38">
        <f t="shared" si="106"/>
        <v>0</v>
      </c>
      <c r="J408" s="24"/>
      <c r="K408" s="35"/>
      <c r="L408" s="24"/>
      <c r="M408" s="24"/>
      <c r="N408" s="24"/>
      <c r="O408" s="24"/>
      <c r="P408" s="24"/>
      <c r="Q408" s="24"/>
      <c r="R408" s="35"/>
      <c r="S408" s="45"/>
    </row>
    <row r="409" spans="1:19" ht="13.5">
      <c r="A409" s="289"/>
      <c r="B409" s="273"/>
      <c r="C409" s="56" t="s">
        <v>58</v>
      </c>
      <c r="D409" s="37"/>
      <c r="E409" s="37"/>
      <c r="F409" s="15"/>
      <c r="G409" s="24"/>
      <c r="H409" s="24"/>
      <c r="I409" s="38">
        <f t="shared" si="106"/>
        <v>0</v>
      </c>
      <c r="J409" s="24"/>
      <c r="K409" s="35"/>
      <c r="L409" s="37"/>
      <c r="M409" s="37"/>
      <c r="N409" s="37"/>
      <c r="O409" s="24"/>
      <c r="P409" s="24"/>
      <c r="Q409" s="24"/>
      <c r="R409" s="35"/>
      <c r="S409" s="45"/>
    </row>
    <row r="410" spans="1:19" ht="13.5">
      <c r="A410" s="289"/>
      <c r="B410" s="275"/>
      <c r="C410" s="56" t="s">
        <v>59</v>
      </c>
      <c r="D410" s="24"/>
      <c r="E410" s="15"/>
      <c r="F410" s="24"/>
      <c r="G410" s="24"/>
      <c r="H410" s="24"/>
      <c r="I410" s="38">
        <f>I404+I408+I409</f>
        <v>0</v>
      </c>
      <c r="J410" s="24"/>
      <c r="K410" s="35" t="e">
        <f>(I410-J410)/J410*100</f>
        <v>#DIV/0!</v>
      </c>
      <c r="L410" s="24"/>
      <c r="M410" s="24"/>
      <c r="N410" s="24"/>
      <c r="O410" s="24"/>
      <c r="P410" s="24"/>
      <c r="Q410" s="24"/>
      <c r="R410" s="35"/>
      <c r="S410" s="45"/>
    </row>
    <row r="411" spans="1:19" ht="13.5">
      <c r="A411" s="305"/>
      <c r="B411" s="276" t="s">
        <v>64</v>
      </c>
      <c r="C411" s="276"/>
      <c r="D411" s="20">
        <f aca="true" t="shared" si="107" ref="D411:I411">D399+D403+D410</f>
        <v>5.806925</v>
      </c>
      <c r="E411" s="20">
        <f t="shared" si="107"/>
        <v>50.788783</v>
      </c>
      <c r="F411" s="20">
        <f t="shared" si="107"/>
        <v>4.558432</v>
      </c>
      <c r="G411" s="20">
        <f t="shared" si="107"/>
        <v>42.725061</v>
      </c>
      <c r="H411" s="20">
        <f t="shared" si="107"/>
        <v>306.88503999999995</v>
      </c>
      <c r="I411" s="20">
        <f t="shared" si="107"/>
        <v>357.67382299999997</v>
      </c>
      <c r="J411" s="20"/>
      <c r="K411" s="32" t="e">
        <f>(I411-J411)/J411*100</f>
        <v>#DIV/0!</v>
      </c>
      <c r="L411" s="20">
        <f aca="true" t="shared" si="108" ref="L411:Q411">L399+L403+L410</f>
        <v>76</v>
      </c>
      <c r="M411" s="20">
        <f t="shared" si="108"/>
        <v>3782.42053</v>
      </c>
      <c r="N411" s="20">
        <f t="shared" si="108"/>
        <v>32</v>
      </c>
      <c r="O411" s="20">
        <f t="shared" si="108"/>
        <v>3.70686</v>
      </c>
      <c r="P411" s="20">
        <f t="shared" si="108"/>
        <v>35.747087</v>
      </c>
      <c r="Q411" s="20">
        <f t="shared" si="108"/>
        <v>60.438099</v>
      </c>
      <c r="R411" s="32">
        <f>(P411-Q411)/Q411*100</f>
        <v>-40.85338951511363</v>
      </c>
      <c r="S411" s="46">
        <f>I411/I525*100</f>
        <v>2.888770099026548</v>
      </c>
    </row>
    <row r="412" spans="1:19" ht="13.5">
      <c r="A412" s="289" t="s">
        <v>77</v>
      </c>
      <c r="B412" s="277" t="s">
        <v>51</v>
      </c>
      <c r="C412" s="117" t="s">
        <v>52</v>
      </c>
      <c r="D412" s="21">
        <v>0</v>
      </c>
      <c r="E412" s="21">
        <v>1</v>
      </c>
      <c r="F412" s="21">
        <v>0</v>
      </c>
      <c r="G412" s="21">
        <v>1</v>
      </c>
      <c r="H412" s="21">
        <v>90.6</v>
      </c>
      <c r="I412" s="38">
        <f aca="true" t="shared" si="109" ref="I412:I428">E412+H412</f>
        <v>91.6</v>
      </c>
      <c r="J412" s="34">
        <v>146.2</v>
      </c>
      <c r="K412" s="73">
        <f>(I412-J412)/J412*100</f>
        <v>-37.34610123119015</v>
      </c>
      <c r="L412" s="21">
        <v>1</v>
      </c>
      <c r="M412" s="21">
        <v>1.08</v>
      </c>
      <c r="N412" s="21"/>
      <c r="O412" s="21">
        <v>0.08</v>
      </c>
      <c r="P412" s="21">
        <v>0.08</v>
      </c>
      <c r="Q412" s="21">
        <v>0</v>
      </c>
      <c r="R412" s="126" t="e">
        <f>(P412-Q412)/Q412*100</f>
        <v>#DIV/0!</v>
      </c>
      <c r="S412" s="47">
        <f>I412/I507*100</f>
        <v>0.9195416726834656</v>
      </c>
    </row>
    <row r="413" spans="1:19" ht="13.5">
      <c r="A413" s="289"/>
      <c r="B413" s="273"/>
      <c r="C413" s="55" t="s">
        <v>53</v>
      </c>
      <c r="D413" s="21">
        <v>0</v>
      </c>
      <c r="E413" s="21">
        <v>1</v>
      </c>
      <c r="F413" s="21">
        <v>0</v>
      </c>
      <c r="G413" s="21">
        <v>1</v>
      </c>
      <c r="H413" s="21">
        <v>90.6</v>
      </c>
      <c r="I413" s="38">
        <f t="shared" si="109"/>
        <v>91.6</v>
      </c>
      <c r="J413" s="34">
        <v>146.2</v>
      </c>
      <c r="K413" s="30">
        <f>(I413-J413)/J413*100</f>
        <v>-37.34610123119015</v>
      </c>
      <c r="L413" s="21">
        <v>1</v>
      </c>
      <c r="M413" s="21">
        <v>1.08</v>
      </c>
      <c r="N413" s="21"/>
      <c r="O413" s="21">
        <v>0.04</v>
      </c>
      <c r="P413" s="21">
        <v>0.04</v>
      </c>
      <c r="Q413" s="21">
        <v>0</v>
      </c>
      <c r="R413" s="30"/>
      <c r="S413" s="45">
        <f>I413/I508*100</f>
        <v>2.728516008805256</v>
      </c>
    </row>
    <row r="414" spans="1:19" ht="13.5">
      <c r="A414" s="289"/>
      <c r="B414" s="273"/>
      <c r="C414" s="55" t="s">
        <v>54</v>
      </c>
      <c r="D414" s="21"/>
      <c r="E414" s="21"/>
      <c r="F414" s="21"/>
      <c r="G414" s="21"/>
      <c r="H414" s="21"/>
      <c r="I414" s="38">
        <f t="shared" si="109"/>
        <v>0</v>
      </c>
      <c r="J414" s="34">
        <v>0</v>
      </c>
      <c r="K414" s="30"/>
      <c r="L414" s="21"/>
      <c r="M414" s="21"/>
      <c r="N414" s="21"/>
      <c r="O414" s="21"/>
      <c r="P414" s="21"/>
      <c r="Q414" s="21"/>
      <c r="R414" s="30"/>
      <c r="S414" s="45"/>
    </row>
    <row r="415" spans="1:19" ht="13.5">
      <c r="A415" s="289"/>
      <c r="B415" s="13"/>
      <c r="C415" s="6" t="s">
        <v>55</v>
      </c>
      <c r="D415" s="21"/>
      <c r="E415" s="21"/>
      <c r="F415" s="21"/>
      <c r="G415" s="21"/>
      <c r="H415" s="21">
        <v>0</v>
      </c>
      <c r="I415" s="38">
        <f t="shared" si="109"/>
        <v>0</v>
      </c>
      <c r="J415" s="21">
        <v>0</v>
      </c>
      <c r="K415" s="30" t="e">
        <f>(I415-J415)/J415*100</f>
        <v>#DIV/0!</v>
      </c>
      <c r="L415" s="21"/>
      <c r="M415" s="21"/>
      <c r="N415" s="21"/>
      <c r="O415" s="21">
        <v>0.04</v>
      </c>
      <c r="P415" s="21">
        <v>0.04</v>
      </c>
      <c r="Q415" s="21">
        <v>0</v>
      </c>
      <c r="R415" s="30"/>
      <c r="S415" s="45"/>
    </row>
    <row r="416" spans="1:19" ht="13.5">
      <c r="A416" s="289"/>
      <c r="B416" s="273" t="s">
        <v>56</v>
      </c>
      <c r="C416" s="55" t="s">
        <v>57</v>
      </c>
      <c r="D416" s="21">
        <v>0.08</v>
      </c>
      <c r="E416" s="21">
        <v>0.18</v>
      </c>
      <c r="F416" s="21"/>
      <c r="G416" s="21"/>
      <c r="H416" s="21">
        <v>2.78</v>
      </c>
      <c r="I416" s="38">
        <f t="shared" si="109"/>
        <v>2.96</v>
      </c>
      <c r="J416" s="21">
        <v>3.68</v>
      </c>
      <c r="K416" s="30">
        <f>(I416-J416)/J416*100</f>
        <v>-19.56521739130435</v>
      </c>
      <c r="L416" s="21"/>
      <c r="M416" s="21"/>
      <c r="N416" s="21"/>
      <c r="O416" s="21">
        <v>0.08</v>
      </c>
      <c r="P416" s="21">
        <v>0.1</v>
      </c>
      <c r="Q416" s="21">
        <v>0.6</v>
      </c>
      <c r="R416" s="30"/>
      <c r="S416" s="45">
        <f>I416/I511*100</f>
        <v>17.77364233691212</v>
      </c>
    </row>
    <row r="417" spans="1:19" ht="13.5">
      <c r="A417" s="289"/>
      <c r="B417" s="273"/>
      <c r="C417" s="55" t="s">
        <v>58</v>
      </c>
      <c r="D417" s="21">
        <v>0.03</v>
      </c>
      <c r="E417" s="21">
        <v>5.55</v>
      </c>
      <c r="F417" s="21">
        <v>0</v>
      </c>
      <c r="G417" s="21">
        <v>4.74</v>
      </c>
      <c r="H417" s="21">
        <v>51.56</v>
      </c>
      <c r="I417" s="38">
        <f t="shared" si="109"/>
        <v>57.11</v>
      </c>
      <c r="J417" s="21">
        <v>58.5</v>
      </c>
      <c r="K417" s="30">
        <f>(I417-J417)/J417*100</f>
        <v>-2.376068376068377</v>
      </c>
      <c r="L417" s="21">
        <v>18</v>
      </c>
      <c r="M417" s="21">
        <v>222.2</v>
      </c>
      <c r="N417" s="21">
        <v>1</v>
      </c>
      <c r="O417" s="21">
        <v>0.05</v>
      </c>
      <c r="P417" s="21">
        <v>1.64</v>
      </c>
      <c r="Q417" s="21">
        <v>17.08</v>
      </c>
      <c r="R417" s="30">
        <f>(P417-Q417)/Q417*100</f>
        <v>-90.39812646370024</v>
      </c>
      <c r="S417" s="45">
        <f>I417/I512*100</f>
        <v>5.5811000852726815</v>
      </c>
    </row>
    <row r="418" spans="1:19" ht="13.5">
      <c r="A418" s="289"/>
      <c r="B418" s="275"/>
      <c r="C418" s="56" t="s">
        <v>59</v>
      </c>
      <c r="D418" s="24">
        <v>0.11</v>
      </c>
      <c r="E418" s="24">
        <v>6.7299999999999995</v>
      </c>
      <c r="F418" s="24">
        <v>0</v>
      </c>
      <c r="G418" s="24">
        <v>5.74</v>
      </c>
      <c r="H418" s="24">
        <v>144.94</v>
      </c>
      <c r="I418" s="38">
        <f t="shared" si="109"/>
        <v>151.67</v>
      </c>
      <c r="J418" s="24">
        <v>208.38</v>
      </c>
      <c r="K418" s="30">
        <f>(I418-J418)/J418*100</f>
        <v>-27.21470390632499</v>
      </c>
      <c r="L418" s="24">
        <v>19</v>
      </c>
      <c r="M418" s="24">
        <v>223.28</v>
      </c>
      <c r="N418" s="24">
        <v>1</v>
      </c>
      <c r="O418" s="24">
        <v>0.05</v>
      </c>
      <c r="P418" s="24">
        <v>1.64</v>
      </c>
      <c r="Q418" s="24">
        <v>18</v>
      </c>
      <c r="R418" s="30">
        <f>(P418-Q418)/Q418*100</f>
        <v>-90.88888888888889</v>
      </c>
      <c r="S418" s="45">
        <f>I418/I513*100</f>
        <v>1.3786410627876051</v>
      </c>
    </row>
    <row r="419" spans="1:19" ht="13.5">
      <c r="A419" s="289"/>
      <c r="B419" s="274" t="s">
        <v>60</v>
      </c>
      <c r="C419" s="56" t="s">
        <v>52</v>
      </c>
      <c r="D419" s="115"/>
      <c r="E419" s="82"/>
      <c r="F419" s="24"/>
      <c r="G419" s="24"/>
      <c r="H419" s="24"/>
      <c r="I419" s="38">
        <f t="shared" si="109"/>
        <v>0</v>
      </c>
      <c r="J419" s="24"/>
      <c r="K419" s="30"/>
      <c r="L419" s="24"/>
      <c r="M419" s="24"/>
      <c r="N419" s="24"/>
      <c r="O419" s="24"/>
      <c r="P419" s="24"/>
      <c r="Q419" s="24"/>
      <c r="R419" s="35"/>
      <c r="S419" s="45"/>
    </row>
    <row r="420" spans="1:19" ht="13.5">
      <c r="A420" s="289"/>
      <c r="B420" s="273"/>
      <c r="C420" s="56" t="s">
        <v>57</v>
      </c>
      <c r="D420" s="52"/>
      <c r="E420" s="40"/>
      <c r="F420" s="24"/>
      <c r="G420" s="24"/>
      <c r="H420" s="24"/>
      <c r="I420" s="38">
        <f t="shared" si="109"/>
        <v>0</v>
      </c>
      <c r="J420" s="48"/>
      <c r="K420" s="90"/>
      <c r="L420" s="40"/>
      <c r="M420" s="40"/>
      <c r="N420" s="53"/>
      <c r="O420" s="53"/>
      <c r="P420" s="53"/>
      <c r="Q420" s="24"/>
      <c r="R420" s="35"/>
      <c r="S420" s="45"/>
    </row>
    <row r="421" spans="1:19" ht="14.25" customHeight="1">
      <c r="A421" s="289"/>
      <c r="B421" s="273" t="s">
        <v>56</v>
      </c>
      <c r="C421" s="56" t="s">
        <v>58</v>
      </c>
      <c r="D421" s="115"/>
      <c r="E421" s="82"/>
      <c r="F421" s="24"/>
      <c r="G421" s="24"/>
      <c r="H421" s="24"/>
      <c r="I421" s="38">
        <f t="shared" si="109"/>
        <v>0</v>
      </c>
      <c r="J421" s="24"/>
      <c r="K421" s="90"/>
      <c r="L421" s="24"/>
      <c r="M421" s="24"/>
      <c r="N421" s="24"/>
      <c r="O421" s="24"/>
      <c r="P421" s="24"/>
      <c r="Q421" s="24"/>
      <c r="R421" s="35"/>
      <c r="S421" s="45"/>
    </row>
    <row r="422" spans="1:19" ht="14.25" customHeight="1">
      <c r="A422" s="289" t="s">
        <v>70</v>
      </c>
      <c r="B422" s="275"/>
      <c r="C422" s="56" t="s">
        <v>59</v>
      </c>
      <c r="D422" s="24">
        <v>0</v>
      </c>
      <c r="E422" s="24">
        <v>0</v>
      </c>
      <c r="F422" s="24">
        <v>0</v>
      </c>
      <c r="G422" s="24">
        <v>0</v>
      </c>
      <c r="H422" s="24">
        <v>0</v>
      </c>
      <c r="I422" s="38">
        <f t="shared" si="109"/>
        <v>0</v>
      </c>
      <c r="J422" s="24">
        <v>0</v>
      </c>
      <c r="K422" s="90"/>
      <c r="L422" s="24"/>
      <c r="M422" s="24"/>
      <c r="N422" s="24"/>
      <c r="O422" s="24">
        <v>0</v>
      </c>
      <c r="P422" s="24">
        <v>0</v>
      </c>
      <c r="Q422" s="24">
        <v>0</v>
      </c>
      <c r="R422" s="35"/>
      <c r="S422" s="45"/>
    </row>
    <row r="423" spans="1:19" ht="14.25" customHeight="1">
      <c r="A423" s="289"/>
      <c r="B423" s="274" t="s">
        <v>62</v>
      </c>
      <c r="C423" s="56" t="s">
        <v>52</v>
      </c>
      <c r="D423" s="70">
        <v>0.03</v>
      </c>
      <c r="E423" s="48">
        <v>0.13</v>
      </c>
      <c r="F423" s="52"/>
      <c r="G423" s="52"/>
      <c r="H423" s="52"/>
      <c r="I423" s="38">
        <f t="shared" si="109"/>
        <v>0.13</v>
      </c>
      <c r="J423" s="40">
        <v>0.12</v>
      </c>
      <c r="K423" s="90">
        <f>(I423-J423)/J423*100</f>
        <v>8.333333333333341</v>
      </c>
      <c r="L423" s="48"/>
      <c r="M423" s="48"/>
      <c r="N423" s="40"/>
      <c r="O423" s="40">
        <v>0</v>
      </c>
      <c r="P423" s="40">
        <v>0</v>
      </c>
      <c r="Q423" s="21">
        <v>0.94</v>
      </c>
      <c r="R423" s="35">
        <f>(P423-Q423)/Q423*100</f>
        <v>-100</v>
      </c>
      <c r="S423" s="45">
        <f>I423/I518*100</f>
        <v>0.010551546236734382</v>
      </c>
    </row>
    <row r="424" spans="1:19" ht="14.25" customHeight="1">
      <c r="A424" s="289"/>
      <c r="B424" s="273"/>
      <c r="C424" s="56" t="s">
        <v>53</v>
      </c>
      <c r="D424" s="70"/>
      <c r="E424" s="48"/>
      <c r="F424" s="52"/>
      <c r="G424" s="52"/>
      <c r="H424" s="40"/>
      <c r="I424" s="38">
        <f t="shared" si="109"/>
        <v>0</v>
      </c>
      <c r="J424" s="40"/>
      <c r="K424" s="90"/>
      <c r="L424" s="48"/>
      <c r="M424" s="48"/>
      <c r="N424" s="40"/>
      <c r="O424" s="40">
        <v>0</v>
      </c>
      <c r="P424" s="40">
        <v>0</v>
      </c>
      <c r="Q424" s="21">
        <v>0.94</v>
      </c>
      <c r="R424" s="35">
        <f>(P424-Q424)/Q424*100</f>
        <v>-100</v>
      </c>
      <c r="S424" s="45"/>
    </row>
    <row r="425" spans="1:19" ht="14.25" customHeight="1">
      <c r="A425" s="289"/>
      <c r="B425" s="273"/>
      <c r="C425" s="55" t="s">
        <v>54</v>
      </c>
      <c r="D425" s="70"/>
      <c r="E425" s="48"/>
      <c r="F425" s="40"/>
      <c r="G425" s="40"/>
      <c r="H425" s="40"/>
      <c r="I425" s="38">
        <f t="shared" si="109"/>
        <v>0</v>
      </c>
      <c r="J425" s="40"/>
      <c r="K425" s="90"/>
      <c r="L425" s="48"/>
      <c r="M425" s="48"/>
      <c r="N425" s="40"/>
      <c r="O425" s="40"/>
      <c r="P425" s="40"/>
      <c r="Q425" s="40"/>
      <c r="R425" s="35"/>
      <c r="S425" s="45"/>
    </row>
    <row r="426" spans="1:19" ht="14.25" customHeight="1">
      <c r="A426" s="289"/>
      <c r="B426" s="13"/>
      <c r="C426" s="69" t="s">
        <v>55</v>
      </c>
      <c r="D426" s="70">
        <v>0.03</v>
      </c>
      <c r="E426" s="48">
        <v>0.13</v>
      </c>
      <c r="F426" s="40"/>
      <c r="G426" s="40"/>
      <c r="H426" s="40"/>
      <c r="I426" s="38">
        <f t="shared" si="109"/>
        <v>0.13</v>
      </c>
      <c r="J426" s="40">
        <v>0.12</v>
      </c>
      <c r="K426" s="90">
        <f>(I426-J426)/J426*100</f>
        <v>8.333333333333341</v>
      </c>
      <c r="L426" s="48"/>
      <c r="M426" s="48"/>
      <c r="N426" s="40"/>
      <c r="O426" s="40"/>
      <c r="P426" s="40"/>
      <c r="Q426" s="40"/>
      <c r="R426" s="35"/>
      <c r="S426" s="45">
        <f>I426/I521*100</f>
        <v>0.06577948692000203</v>
      </c>
    </row>
    <row r="427" spans="1:19" ht="14.25" customHeight="1">
      <c r="A427" s="289"/>
      <c r="B427" s="273" t="s">
        <v>63</v>
      </c>
      <c r="C427" s="56" t="s">
        <v>57</v>
      </c>
      <c r="D427" s="52"/>
      <c r="E427" s="40"/>
      <c r="F427" s="40"/>
      <c r="G427" s="40"/>
      <c r="H427" s="40"/>
      <c r="I427" s="38">
        <f t="shared" si="109"/>
        <v>0</v>
      </c>
      <c r="J427" s="24"/>
      <c r="K427" s="90"/>
      <c r="L427" s="48"/>
      <c r="M427" s="48"/>
      <c r="N427" s="40"/>
      <c r="O427" s="40"/>
      <c r="P427" s="40"/>
      <c r="Q427" s="40"/>
      <c r="R427" s="35"/>
      <c r="S427" s="45"/>
    </row>
    <row r="428" spans="1:19" ht="14.25" customHeight="1">
      <c r="A428" s="289"/>
      <c r="B428" s="273"/>
      <c r="C428" s="56" t="s">
        <v>58</v>
      </c>
      <c r="D428" s="52"/>
      <c r="E428" s="40"/>
      <c r="F428" s="40"/>
      <c r="G428" s="40"/>
      <c r="H428" s="40"/>
      <c r="I428" s="38">
        <f t="shared" si="109"/>
        <v>0</v>
      </c>
      <c r="J428" s="24"/>
      <c r="K428" s="90"/>
      <c r="L428" s="48"/>
      <c r="M428" s="48"/>
      <c r="N428" s="40"/>
      <c r="O428" s="40">
        <v>0</v>
      </c>
      <c r="P428" s="40">
        <v>5.94</v>
      </c>
      <c r="Q428" s="40">
        <v>4.75</v>
      </c>
      <c r="R428" s="35"/>
      <c r="S428" s="45"/>
    </row>
    <row r="429" spans="1:19" ht="14.25" customHeight="1">
      <c r="A429" s="298"/>
      <c r="B429" s="275"/>
      <c r="C429" s="56" t="s">
        <v>59</v>
      </c>
      <c r="D429" s="24">
        <v>0.03</v>
      </c>
      <c r="E429" s="24">
        <v>0.13</v>
      </c>
      <c r="F429" s="24">
        <v>0</v>
      </c>
      <c r="G429" s="24">
        <v>0</v>
      </c>
      <c r="H429" s="24">
        <v>0</v>
      </c>
      <c r="I429" s="38">
        <f>I423+I427+I428</f>
        <v>0.13</v>
      </c>
      <c r="J429" s="24">
        <v>0.12</v>
      </c>
      <c r="K429" s="30">
        <f>(I429-J429)/J429*100</f>
        <v>8.333333333333341</v>
      </c>
      <c r="L429" s="24"/>
      <c r="M429" s="24"/>
      <c r="N429" s="24"/>
      <c r="O429" s="24">
        <v>0</v>
      </c>
      <c r="P429" s="24">
        <v>5.94</v>
      </c>
      <c r="Q429" s="24">
        <v>5.69</v>
      </c>
      <c r="R429" s="35">
        <f>(P429-Q429)/Q429*100</f>
        <v>4.393673110720562</v>
      </c>
      <c r="S429" s="45">
        <f>I429/I524*100</f>
        <v>0.010543587500546523</v>
      </c>
    </row>
    <row r="430" spans="1:19" ht="14.25" customHeight="1" thickBot="1">
      <c r="A430" s="247"/>
      <c r="B430" s="276" t="s">
        <v>64</v>
      </c>
      <c r="C430" s="276"/>
      <c r="D430" s="20">
        <f aca="true" t="shared" si="110" ref="D430:J430">D418+D422+D429</f>
        <v>0.14</v>
      </c>
      <c r="E430" s="20">
        <f t="shared" si="110"/>
        <v>6.859999999999999</v>
      </c>
      <c r="F430" s="20">
        <f t="shared" si="110"/>
        <v>0</v>
      </c>
      <c r="G430" s="20">
        <f t="shared" si="110"/>
        <v>5.74</v>
      </c>
      <c r="H430" s="20">
        <f t="shared" si="110"/>
        <v>144.94</v>
      </c>
      <c r="I430" s="20">
        <f t="shared" si="110"/>
        <v>151.79999999999998</v>
      </c>
      <c r="J430" s="20">
        <f t="shared" si="110"/>
        <v>208.5</v>
      </c>
      <c r="K430" s="32">
        <f>(I430-J430)/J430*100</f>
        <v>-27.19424460431655</v>
      </c>
      <c r="L430" s="20">
        <f aca="true" t="shared" si="111" ref="L430:Q430">L418+L422+L429</f>
        <v>19</v>
      </c>
      <c r="M430" s="20">
        <f t="shared" si="111"/>
        <v>223.28</v>
      </c>
      <c r="N430" s="20">
        <f t="shared" si="111"/>
        <v>1</v>
      </c>
      <c r="O430" s="20">
        <f t="shared" si="111"/>
        <v>0.05</v>
      </c>
      <c r="P430" s="20">
        <f t="shared" si="111"/>
        <v>7.58</v>
      </c>
      <c r="Q430" s="20">
        <f t="shared" si="111"/>
        <v>23.69</v>
      </c>
      <c r="R430" s="32">
        <f>(P430-Q430)/Q430*100</f>
        <v>-68.00337695230054</v>
      </c>
      <c r="S430" s="46">
        <f>I430/I525*100</f>
        <v>1.2260201133931736</v>
      </c>
    </row>
    <row r="431" spans="1:19" ht="14.25" customHeight="1" thickTop="1">
      <c r="A431" s="289" t="s">
        <v>78</v>
      </c>
      <c r="B431" s="273" t="s">
        <v>51</v>
      </c>
      <c r="C431" s="54" t="s">
        <v>52</v>
      </c>
      <c r="D431" s="82">
        <v>2.38</v>
      </c>
      <c r="E431" s="82">
        <v>130.25</v>
      </c>
      <c r="F431" s="82">
        <v>2.08</v>
      </c>
      <c r="G431" s="82">
        <v>123.98</v>
      </c>
      <c r="H431" s="82">
        <v>530.19</v>
      </c>
      <c r="I431" s="123">
        <f aca="true" t="shared" si="112" ref="I431:I447">E431+H431</f>
        <v>660.44</v>
      </c>
      <c r="J431" s="224">
        <v>676.95</v>
      </c>
      <c r="K431" s="35">
        <f>(I431-J431)/J431*100</f>
        <v>-2.4388802718073697</v>
      </c>
      <c r="L431" s="82">
        <v>101</v>
      </c>
      <c r="M431" s="82">
        <v>6076</v>
      </c>
      <c r="N431" s="82">
        <v>46</v>
      </c>
      <c r="O431" s="82">
        <v>0.3</v>
      </c>
      <c r="P431" s="82">
        <v>28.87</v>
      </c>
      <c r="Q431" s="82">
        <v>10</v>
      </c>
      <c r="R431" s="126">
        <f>(P431-Q431)/Q431*100</f>
        <v>188.7</v>
      </c>
      <c r="S431" s="47">
        <f>I431/I507*100</f>
        <v>6.629935614705984</v>
      </c>
    </row>
    <row r="432" spans="1:19" ht="14.25" customHeight="1">
      <c r="A432" s="289"/>
      <c r="B432" s="273"/>
      <c r="C432" s="55" t="s">
        <v>53</v>
      </c>
      <c r="D432" s="82">
        <v>0</v>
      </c>
      <c r="E432" s="82">
        <v>0.61</v>
      </c>
      <c r="F432" s="82">
        <v>0</v>
      </c>
      <c r="G432" s="82">
        <v>0.61</v>
      </c>
      <c r="H432" s="82">
        <v>52.61</v>
      </c>
      <c r="I432" s="24">
        <f t="shared" si="112"/>
        <v>53.22</v>
      </c>
      <c r="J432" s="224">
        <v>188.13</v>
      </c>
      <c r="K432" s="35">
        <f>(I432-J432)/J432*100</f>
        <v>-71.7110508690799</v>
      </c>
      <c r="L432" s="82">
        <v>2</v>
      </c>
      <c r="M432" s="82">
        <v>182</v>
      </c>
      <c r="N432" s="82">
        <v>30</v>
      </c>
      <c r="O432" s="82">
        <v>0.3</v>
      </c>
      <c r="P432" s="82">
        <v>26.04</v>
      </c>
      <c r="Q432" s="82">
        <v>6.77</v>
      </c>
      <c r="R432" s="30"/>
      <c r="S432" s="45">
        <f aca="true" t="shared" si="113" ref="S432:S449">I432/I508*100</f>
        <v>1.5852797160329228</v>
      </c>
    </row>
    <row r="433" spans="1:19" ht="14.25" customHeight="1">
      <c r="A433" s="289"/>
      <c r="B433" s="273"/>
      <c r="C433" s="55" t="s">
        <v>54</v>
      </c>
      <c r="D433" s="82"/>
      <c r="E433" s="82"/>
      <c r="F433" s="82"/>
      <c r="G433" s="82"/>
      <c r="H433" s="82"/>
      <c r="I433" s="24">
        <f t="shared" si="112"/>
        <v>0</v>
      </c>
      <c r="J433" s="224"/>
      <c r="K433" s="35"/>
      <c r="L433" s="82"/>
      <c r="M433" s="82"/>
      <c r="N433" s="82"/>
      <c r="O433" s="82"/>
      <c r="P433" s="82"/>
      <c r="Q433" s="82"/>
      <c r="R433" s="30"/>
      <c r="S433" s="45"/>
    </row>
    <row r="434" spans="1:19" ht="14.25" customHeight="1">
      <c r="A434" s="289"/>
      <c r="B434" s="13"/>
      <c r="C434" s="6" t="s">
        <v>55</v>
      </c>
      <c r="D434" s="82">
        <v>0.3</v>
      </c>
      <c r="E434" s="82">
        <v>6.27</v>
      </c>
      <c r="F434" s="82">
        <v>0</v>
      </c>
      <c r="G434" s="82">
        <v>0</v>
      </c>
      <c r="H434" s="82">
        <v>0</v>
      </c>
      <c r="I434" s="24">
        <f t="shared" si="112"/>
        <v>6.27</v>
      </c>
      <c r="J434" s="82">
        <v>6.75</v>
      </c>
      <c r="K434" s="35">
        <f aca="true" t="shared" si="114" ref="K434:K447">(I434-J434)/J434*100</f>
        <v>-7.111111111111118</v>
      </c>
      <c r="L434" s="82">
        <v>33</v>
      </c>
      <c r="M434" s="82">
        <v>74</v>
      </c>
      <c r="N434" s="82">
        <v>0</v>
      </c>
      <c r="O434" s="82">
        <v>0</v>
      </c>
      <c r="P434" s="82">
        <v>0</v>
      </c>
      <c r="Q434" s="82">
        <v>0</v>
      </c>
      <c r="R434" s="30"/>
      <c r="S434" s="45">
        <f t="shared" si="113"/>
        <v>0.7971217167993084</v>
      </c>
    </row>
    <row r="435" spans="1:19" ht="14.25" customHeight="1">
      <c r="A435" s="289" t="s">
        <v>76</v>
      </c>
      <c r="B435" s="273" t="s">
        <v>56</v>
      </c>
      <c r="C435" s="55" t="s">
        <v>57</v>
      </c>
      <c r="D435" s="82">
        <v>0.05</v>
      </c>
      <c r="E435" s="82">
        <v>0.4</v>
      </c>
      <c r="F435" s="82">
        <v>0</v>
      </c>
      <c r="G435" s="82">
        <v>0</v>
      </c>
      <c r="H435" s="82">
        <v>1.46</v>
      </c>
      <c r="I435" s="24">
        <f t="shared" si="112"/>
        <v>1.8599999999999999</v>
      </c>
      <c r="J435" s="82">
        <v>1.88</v>
      </c>
      <c r="K435" s="35">
        <f t="shared" si="114"/>
        <v>-1.0638297872340436</v>
      </c>
      <c r="L435" s="82">
        <v>290</v>
      </c>
      <c r="M435" s="82">
        <v>42415</v>
      </c>
      <c r="N435" s="82">
        <v>2</v>
      </c>
      <c r="O435" s="82">
        <v>0</v>
      </c>
      <c r="P435" s="82">
        <v>0.16</v>
      </c>
      <c r="Q435" s="82">
        <v>0</v>
      </c>
      <c r="R435" s="30"/>
      <c r="S435" s="45">
        <f t="shared" si="113"/>
        <v>11.168572549546129</v>
      </c>
    </row>
    <row r="436" spans="1:19" ht="14.25" customHeight="1">
      <c r="A436" s="289"/>
      <c r="B436" s="273"/>
      <c r="C436" s="55" t="s">
        <v>58</v>
      </c>
      <c r="D436" s="82">
        <v>1.53</v>
      </c>
      <c r="E436" s="82">
        <v>14.83</v>
      </c>
      <c r="F436" s="82">
        <v>1.53</v>
      </c>
      <c r="G436" s="82">
        <v>15.07</v>
      </c>
      <c r="H436" s="82">
        <v>83.04</v>
      </c>
      <c r="I436" s="38">
        <f t="shared" si="112"/>
        <v>97.87</v>
      </c>
      <c r="J436" s="82">
        <v>102.11</v>
      </c>
      <c r="K436" s="35">
        <f t="shared" si="114"/>
        <v>-4.1523846831847955</v>
      </c>
      <c r="L436" s="82">
        <v>114</v>
      </c>
      <c r="M436" s="82">
        <v>32767</v>
      </c>
      <c r="N436" s="82">
        <v>5</v>
      </c>
      <c r="O436" s="82">
        <v>10.2</v>
      </c>
      <c r="P436" s="82">
        <v>11.2</v>
      </c>
      <c r="Q436" s="82">
        <v>7.71</v>
      </c>
      <c r="R436" s="30">
        <f>(P436-Q436)/Q436*100</f>
        <v>45.26588845654992</v>
      </c>
      <c r="S436" s="45">
        <f t="shared" si="113"/>
        <v>9.564389167319863</v>
      </c>
    </row>
    <row r="437" spans="1:19" ht="14.25" customHeight="1">
      <c r="A437" s="289"/>
      <c r="B437" s="275"/>
      <c r="C437" s="56" t="s">
        <v>59</v>
      </c>
      <c r="D437" s="24">
        <v>3.96</v>
      </c>
      <c r="E437" s="24">
        <v>145.48</v>
      </c>
      <c r="F437" s="24">
        <v>3.61</v>
      </c>
      <c r="G437" s="24">
        <v>139.05</v>
      </c>
      <c r="H437" s="24">
        <v>614.69</v>
      </c>
      <c r="I437" s="38">
        <f t="shared" si="112"/>
        <v>760.1700000000001</v>
      </c>
      <c r="J437" s="24">
        <v>780.94</v>
      </c>
      <c r="K437" s="35">
        <f t="shared" si="114"/>
        <v>-2.6596153353650704</v>
      </c>
      <c r="L437" s="24">
        <v>505</v>
      </c>
      <c r="M437" s="24">
        <v>81258</v>
      </c>
      <c r="N437" s="24">
        <v>53</v>
      </c>
      <c r="O437" s="24">
        <v>10.5</v>
      </c>
      <c r="P437" s="24">
        <v>40.23</v>
      </c>
      <c r="Q437" s="24">
        <v>17.22</v>
      </c>
      <c r="R437" s="30">
        <f>(P437-Q437)/Q437*100</f>
        <v>133.62369337979095</v>
      </c>
      <c r="S437" s="45">
        <f t="shared" si="113"/>
        <v>6.9097486431018265</v>
      </c>
    </row>
    <row r="438" spans="1:19" ht="15" customHeight="1">
      <c r="A438" s="289"/>
      <c r="B438" s="274" t="s">
        <v>60</v>
      </c>
      <c r="C438" s="56" t="s">
        <v>52</v>
      </c>
      <c r="D438" s="115"/>
      <c r="E438" s="82">
        <v>3.58</v>
      </c>
      <c r="F438" s="82"/>
      <c r="G438" s="82">
        <v>3.38</v>
      </c>
      <c r="H438" s="82">
        <v>13.4</v>
      </c>
      <c r="I438" s="38">
        <f t="shared" si="112"/>
        <v>16.98</v>
      </c>
      <c r="J438" s="82">
        <v>24.18</v>
      </c>
      <c r="K438" s="35">
        <f t="shared" si="114"/>
        <v>-29.776674937965257</v>
      </c>
      <c r="L438" s="82">
        <v>3</v>
      </c>
      <c r="M438" s="82">
        <v>363</v>
      </c>
      <c r="N438" s="82">
        <v>30</v>
      </c>
      <c r="O438" s="82"/>
      <c r="P438" s="82">
        <v>26.49</v>
      </c>
      <c r="Q438" s="82">
        <v>2.07</v>
      </c>
      <c r="R438" s="35"/>
      <c r="S438" s="45">
        <f t="shared" si="113"/>
        <v>100</v>
      </c>
    </row>
    <row r="439" spans="1:19" ht="15" customHeight="1">
      <c r="A439" s="289" t="s">
        <v>78</v>
      </c>
      <c r="B439" s="273"/>
      <c r="C439" s="56" t="s">
        <v>57</v>
      </c>
      <c r="D439" s="115">
        <v>0.01</v>
      </c>
      <c r="E439" s="82">
        <v>0.01</v>
      </c>
      <c r="F439" s="82"/>
      <c r="G439" s="82">
        <v>0</v>
      </c>
      <c r="H439" s="82">
        <v>0</v>
      </c>
      <c r="I439" s="38">
        <f t="shared" si="112"/>
        <v>0.01</v>
      </c>
      <c r="J439" s="82">
        <v>0.37</v>
      </c>
      <c r="K439" s="35">
        <f t="shared" si="114"/>
        <v>-97.29729729729729</v>
      </c>
      <c r="L439" s="82">
        <v>0</v>
      </c>
      <c r="M439" s="82"/>
      <c r="N439" s="82">
        <v>0</v>
      </c>
      <c r="O439" s="82"/>
      <c r="P439" s="82">
        <v>0</v>
      </c>
      <c r="Q439" s="82">
        <v>0</v>
      </c>
      <c r="R439" s="35" t="e">
        <f>(P439-Q439)/Q439*100</f>
        <v>#DIV/0!</v>
      </c>
      <c r="S439" s="45">
        <f t="shared" si="113"/>
        <v>0.015734279240439</v>
      </c>
    </row>
    <row r="440" spans="1:19" ht="15" customHeight="1">
      <c r="A440" s="289"/>
      <c r="B440" s="273" t="s">
        <v>56</v>
      </c>
      <c r="C440" s="56" t="s">
        <v>58</v>
      </c>
      <c r="D440" s="115">
        <v>0.01</v>
      </c>
      <c r="E440" s="82">
        <v>0.33</v>
      </c>
      <c r="F440" s="82"/>
      <c r="G440" s="82">
        <v>0.32</v>
      </c>
      <c r="H440" s="82">
        <v>2.06</v>
      </c>
      <c r="I440" s="38">
        <f t="shared" si="112"/>
        <v>2.39</v>
      </c>
      <c r="J440" s="82">
        <v>2.23</v>
      </c>
      <c r="K440" s="35">
        <f t="shared" si="114"/>
        <v>7.174887892376688</v>
      </c>
      <c r="L440" s="82">
        <v>2</v>
      </c>
      <c r="M440" s="82">
        <v>40</v>
      </c>
      <c r="N440" s="82">
        <v>2</v>
      </c>
      <c r="O440" s="82"/>
      <c r="P440" s="82">
        <v>0.12</v>
      </c>
      <c r="Q440" s="82">
        <v>0.02</v>
      </c>
      <c r="R440" s="35">
        <f>(P440-Q440)/Q440*100</f>
        <v>499.9999999999999</v>
      </c>
      <c r="S440" s="45">
        <f t="shared" si="113"/>
        <v>3.588564557060174</v>
      </c>
    </row>
    <row r="441" spans="1:19" ht="15" customHeight="1">
      <c r="A441" s="289"/>
      <c r="B441" s="275"/>
      <c r="C441" s="56" t="s">
        <v>59</v>
      </c>
      <c r="D441" s="24">
        <v>0.02</v>
      </c>
      <c r="E441" s="24">
        <v>3.92</v>
      </c>
      <c r="F441" s="24">
        <v>0</v>
      </c>
      <c r="G441" s="24">
        <v>3.7</v>
      </c>
      <c r="H441" s="24">
        <v>15.46</v>
      </c>
      <c r="I441" s="38">
        <f t="shared" si="112"/>
        <v>19.380000000000003</v>
      </c>
      <c r="J441" s="24">
        <v>26.78</v>
      </c>
      <c r="K441" s="35">
        <f t="shared" si="114"/>
        <v>-27.63256161314413</v>
      </c>
      <c r="L441" s="24">
        <v>5</v>
      </c>
      <c r="M441" s="24">
        <v>403</v>
      </c>
      <c r="N441" s="24">
        <v>32</v>
      </c>
      <c r="O441" s="24">
        <v>0</v>
      </c>
      <c r="P441" s="24">
        <v>26.61</v>
      </c>
      <c r="Q441" s="24">
        <v>2.09</v>
      </c>
      <c r="R441" s="35">
        <f>(P441-Q441)/Q441*100</f>
        <v>1173.2057416267944</v>
      </c>
      <c r="S441" s="45">
        <f t="shared" si="113"/>
        <v>13.171492347821706</v>
      </c>
    </row>
    <row r="442" spans="1:19" ht="15" customHeight="1">
      <c r="A442" s="289"/>
      <c r="B442" s="274" t="s">
        <v>62</v>
      </c>
      <c r="C442" s="56" t="s">
        <v>52</v>
      </c>
      <c r="D442" s="115">
        <v>0</v>
      </c>
      <c r="E442" s="115">
        <v>0</v>
      </c>
      <c r="F442" s="115">
        <v>0</v>
      </c>
      <c r="G442" s="115">
        <v>0</v>
      </c>
      <c r="H442" s="115">
        <v>197</v>
      </c>
      <c r="I442" s="38">
        <f t="shared" si="112"/>
        <v>197</v>
      </c>
      <c r="J442" s="82">
        <v>734.35</v>
      </c>
      <c r="K442" s="35">
        <f t="shared" si="114"/>
        <v>-73.17355484442024</v>
      </c>
      <c r="L442" s="82">
        <v>0</v>
      </c>
      <c r="M442" s="82"/>
      <c r="N442" s="82">
        <v>11</v>
      </c>
      <c r="O442" s="82">
        <v>0</v>
      </c>
      <c r="P442" s="82">
        <v>26.69</v>
      </c>
      <c r="Q442" s="82">
        <v>3.79</v>
      </c>
      <c r="R442" s="35">
        <f>(P442-Q442)/Q442*100</f>
        <v>604.221635883905</v>
      </c>
      <c r="S442" s="45">
        <f t="shared" si="113"/>
        <v>15.989650835666716</v>
      </c>
    </row>
    <row r="443" spans="1:19" ht="13.5">
      <c r="A443" s="244"/>
      <c r="B443" s="273"/>
      <c r="C443" s="56" t="s">
        <v>53</v>
      </c>
      <c r="D443" s="115"/>
      <c r="E443" s="82"/>
      <c r="F443" s="82"/>
      <c r="G443" s="82"/>
      <c r="H443" s="82">
        <v>197</v>
      </c>
      <c r="I443" s="38">
        <f t="shared" si="112"/>
        <v>197</v>
      </c>
      <c r="J443" s="82">
        <v>732.3</v>
      </c>
      <c r="K443" s="35">
        <f t="shared" si="114"/>
        <v>-73.09845691656425</v>
      </c>
      <c r="L443" s="82">
        <v>0</v>
      </c>
      <c r="M443" s="82"/>
      <c r="N443" s="82">
        <v>5</v>
      </c>
      <c r="O443" s="82"/>
      <c r="P443" s="82">
        <v>26.33</v>
      </c>
      <c r="Q443" s="82">
        <v>3.34</v>
      </c>
      <c r="R443" s="35"/>
      <c r="S443" s="45">
        <f t="shared" si="113"/>
        <v>19.303885996697506</v>
      </c>
    </row>
    <row r="444" spans="1:19" ht="13.5">
      <c r="A444" s="289" t="s">
        <v>61</v>
      </c>
      <c r="B444" s="273"/>
      <c r="C444" s="55" t="s">
        <v>54</v>
      </c>
      <c r="D444" s="115"/>
      <c r="E444" s="82"/>
      <c r="F444" s="82"/>
      <c r="G444" s="82"/>
      <c r="H444" s="82"/>
      <c r="I444" s="38">
        <f t="shared" si="112"/>
        <v>0</v>
      </c>
      <c r="J444" s="82"/>
      <c r="K444" s="35"/>
      <c r="L444" s="82"/>
      <c r="M444" s="82"/>
      <c r="N444" s="82"/>
      <c r="O444" s="82"/>
      <c r="P444" s="82"/>
      <c r="Q444" s="82"/>
      <c r="R444" s="35"/>
      <c r="S444" s="45"/>
    </row>
    <row r="445" spans="1:19" ht="13.5">
      <c r="A445" s="289"/>
      <c r="B445" s="13"/>
      <c r="C445" s="69" t="s">
        <v>55</v>
      </c>
      <c r="D445" s="115"/>
      <c r="E445" s="82"/>
      <c r="F445" s="82"/>
      <c r="G445" s="82"/>
      <c r="H445" s="82"/>
      <c r="I445" s="38">
        <f t="shared" si="112"/>
        <v>0</v>
      </c>
      <c r="J445" s="82">
        <v>0.05</v>
      </c>
      <c r="K445" s="35">
        <f t="shared" si="114"/>
        <v>-100</v>
      </c>
      <c r="L445" s="82">
        <v>0</v>
      </c>
      <c r="M445" s="82"/>
      <c r="N445" s="82">
        <v>0</v>
      </c>
      <c r="O445" s="82"/>
      <c r="P445" s="82"/>
      <c r="Q445" s="82">
        <v>0</v>
      </c>
      <c r="R445" s="35"/>
      <c r="S445" s="45">
        <f t="shared" si="113"/>
        <v>0</v>
      </c>
    </row>
    <row r="446" spans="1:19" ht="13.5">
      <c r="A446" s="289"/>
      <c r="B446" s="273" t="s">
        <v>63</v>
      </c>
      <c r="C446" s="56" t="s">
        <v>57</v>
      </c>
      <c r="D446" s="115"/>
      <c r="E446" s="82"/>
      <c r="F446" s="82"/>
      <c r="G446" s="82"/>
      <c r="H446" s="82"/>
      <c r="I446" s="38">
        <f t="shared" si="112"/>
        <v>0</v>
      </c>
      <c r="J446" s="82">
        <v>0</v>
      </c>
      <c r="K446" s="35" t="e">
        <f t="shared" si="114"/>
        <v>#DIV/0!</v>
      </c>
      <c r="L446" s="82"/>
      <c r="M446" s="82"/>
      <c r="N446" s="82"/>
      <c r="O446" s="82"/>
      <c r="P446" s="82"/>
      <c r="Q446" s="82">
        <v>0</v>
      </c>
      <c r="R446" s="35"/>
      <c r="S446" s="45" t="e">
        <f t="shared" si="113"/>
        <v>#DIV/0!</v>
      </c>
    </row>
    <row r="447" spans="1:19" ht="13.5">
      <c r="A447" s="289"/>
      <c r="B447" s="273"/>
      <c r="C447" s="56" t="s">
        <v>58</v>
      </c>
      <c r="D447" s="115"/>
      <c r="E447" s="82"/>
      <c r="F447" s="82"/>
      <c r="G447" s="82"/>
      <c r="H447" s="82"/>
      <c r="I447" s="38">
        <f t="shared" si="112"/>
        <v>0</v>
      </c>
      <c r="J447" s="82">
        <v>0</v>
      </c>
      <c r="K447" s="35" t="e">
        <f t="shared" si="114"/>
        <v>#DIV/0!</v>
      </c>
      <c r="L447" s="82"/>
      <c r="M447" s="82"/>
      <c r="N447" s="82"/>
      <c r="O447" s="82"/>
      <c r="P447" s="82"/>
      <c r="Q447" s="82">
        <v>0</v>
      </c>
      <c r="R447" s="35"/>
      <c r="S447" s="45">
        <f t="shared" si="113"/>
        <v>0</v>
      </c>
    </row>
    <row r="448" spans="1:19" ht="13.5">
      <c r="A448" s="244"/>
      <c r="B448" s="275"/>
      <c r="C448" s="56" t="s">
        <v>59</v>
      </c>
      <c r="D448" s="24">
        <v>0</v>
      </c>
      <c r="E448" s="15">
        <v>0</v>
      </c>
      <c r="F448" s="24">
        <v>0</v>
      </c>
      <c r="G448" s="24">
        <v>0</v>
      </c>
      <c r="H448" s="24">
        <v>197</v>
      </c>
      <c r="I448" s="38">
        <f>I442+I446+I447</f>
        <v>197</v>
      </c>
      <c r="J448" s="24">
        <v>734.35</v>
      </c>
      <c r="K448" s="35">
        <f>(I448-J448)/J448*100</f>
        <v>-73.17355484442024</v>
      </c>
      <c r="L448" s="24">
        <v>0</v>
      </c>
      <c r="M448" s="24">
        <v>0</v>
      </c>
      <c r="N448" s="24">
        <v>11</v>
      </c>
      <c r="O448" s="24">
        <v>0</v>
      </c>
      <c r="P448" s="24">
        <v>26.69</v>
      </c>
      <c r="Q448" s="24">
        <v>4</v>
      </c>
      <c r="R448" s="35">
        <f>(P448-Q448)/Q448*100</f>
        <v>567.25</v>
      </c>
      <c r="S448" s="45">
        <f t="shared" si="113"/>
        <v>15.977590289289731</v>
      </c>
    </row>
    <row r="449" spans="1:19" ht="14.25" thickBot="1">
      <c r="A449" s="249"/>
      <c r="B449" s="276" t="s">
        <v>64</v>
      </c>
      <c r="C449" s="276"/>
      <c r="D449" s="20">
        <f aca="true" t="shared" si="115" ref="D449:J449">D437+D441+D448</f>
        <v>3.98</v>
      </c>
      <c r="E449" s="20">
        <f t="shared" si="115"/>
        <v>149.39999999999998</v>
      </c>
      <c r="F449" s="20">
        <f t="shared" si="115"/>
        <v>3.61</v>
      </c>
      <c r="G449" s="20">
        <f t="shared" si="115"/>
        <v>142.75</v>
      </c>
      <c r="H449" s="20">
        <f t="shared" si="115"/>
        <v>827.1500000000001</v>
      </c>
      <c r="I449" s="20">
        <f t="shared" si="115"/>
        <v>976.5500000000001</v>
      </c>
      <c r="J449" s="20">
        <f t="shared" si="115"/>
        <v>1542.0700000000002</v>
      </c>
      <c r="K449" s="32">
        <f>(I449-J449)/J449*100</f>
        <v>-36.6727839851628</v>
      </c>
      <c r="L449" s="20">
        <f aca="true" t="shared" si="116" ref="L449:Q449">L437+L441+L448</f>
        <v>510</v>
      </c>
      <c r="M449" s="20">
        <f t="shared" si="116"/>
        <v>81661</v>
      </c>
      <c r="N449" s="20">
        <f t="shared" si="116"/>
        <v>96</v>
      </c>
      <c r="O449" s="20">
        <f t="shared" si="116"/>
        <v>10.5</v>
      </c>
      <c r="P449" s="20">
        <f t="shared" si="116"/>
        <v>93.53</v>
      </c>
      <c r="Q449" s="20">
        <f t="shared" si="116"/>
        <v>23.31</v>
      </c>
      <c r="R449" s="32">
        <f>(P449-Q449)/Q449*100</f>
        <v>301.2441012441013</v>
      </c>
      <c r="S449" s="46">
        <f t="shared" si="113"/>
        <v>7.887153766364322</v>
      </c>
    </row>
    <row r="450" spans="1:19" ht="13.5">
      <c r="A450" s="304" t="s">
        <v>81</v>
      </c>
      <c r="B450" s="277" t="s">
        <v>51</v>
      </c>
      <c r="C450" s="117" t="s">
        <v>52</v>
      </c>
      <c r="D450" s="52"/>
      <c r="E450" s="52"/>
      <c r="F450" s="52"/>
      <c r="G450" s="52"/>
      <c r="H450" s="52"/>
      <c r="I450" s="127">
        <f aca="true" t="shared" si="117" ref="I450:I466">E450+H450</f>
        <v>0</v>
      </c>
      <c r="J450" s="52"/>
      <c r="K450" s="128" t="e">
        <f>(I450-J450)/J450*100</f>
        <v>#DIV/0!</v>
      </c>
      <c r="L450" s="27"/>
      <c r="M450" s="27"/>
      <c r="N450" s="122"/>
      <c r="O450" s="38"/>
      <c r="P450" s="11"/>
      <c r="Q450" s="11"/>
      <c r="R450" s="126" t="e">
        <f>(P450-Q450)/Q450*100</f>
        <v>#DIV/0!</v>
      </c>
      <c r="S450" s="47">
        <f>I450/I507*100</f>
        <v>0</v>
      </c>
    </row>
    <row r="451" spans="1:19" ht="13.5">
      <c r="A451" s="289"/>
      <c r="B451" s="273"/>
      <c r="C451" s="55" t="s">
        <v>53</v>
      </c>
      <c r="D451" s="27"/>
      <c r="E451" s="27"/>
      <c r="F451" s="27"/>
      <c r="G451" s="27"/>
      <c r="H451" s="27"/>
      <c r="I451" s="24">
        <f t="shared" si="117"/>
        <v>0</v>
      </c>
      <c r="J451" s="232"/>
      <c r="K451" s="35"/>
      <c r="L451" s="27"/>
      <c r="M451" s="27"/>
      <c r="N451" s="122"/>
      <c r="O451" s="24"/>
      <c r="P451" s="7"/>
      <c r="Q451" s="7"/>
      <c r="R451" s="30"/>
      <c r="S451" s="45"/>
    </row>
    <row r="452" spans="1:19" ht="13.5">
      <c r="A452" s="289"/>
      <c r="B452" s="273"/>
      <c r="C452" s="55" t="s">
        <v>54</v>
      </c>
      <c r="D452" s="27"/>
      <c r="E452" s="27"/>
      <c r="F452" s="27"/>
      <c r="G452" s="27"/>
      <c r="H452" s="27"/>
      <c r="I452" s="24">
        <f t="shared" si="117"/>
        <v>0</v>
      </c>
      <c r="J452" s="232"/>
      <c r="K452" s="35"/>
      <c r="L452" s="27"/>
      <c r="M452" s="27"/>
      <c r="N452" s="122"/>
      <c r="O452" s="24"/>
      <c r="P452" s="7"/>
      <c r="Q452" s="7"/>
      <c r="R452" s="30"/>
      <c r="S452" s="45"/>
    </row>
    <row r="453" spans="1:19" ht="13.5">
      <c r="A453" s="289"/>
      <c r="B453" s="13"/>
      <c r="C453" s="6" t="s">
        <v>55</v>
      </c>
      <c r="D453" s="27"/>
      <c r="E453" s="27"/>
      <c r="F453" s="27"/>
      <c r="G453" s="27"/>
      <c r="H453" s="27"/>
      <c r="I453" s="24">
        <f t="shared" si="117"/>
        <v>0</v>
      </c>
      <c r="J453" s="27"/>
      <c r="K453" s="35"/>
      <c r="L453" s="27"/>
      <c r="M453" s="27"/>
      <c r="N453" s="122"/>
      <c r="O453" s="24"/>
      <c r="P453" s="7"/>
      <c r="Q453" s="7"/>
      <c r="R453" s="30"/>
      <c r="S453" s="45"/>
    </row>
    <row r="454" spans="1:19" ht="13.5">
      <c r="A454" s="289"/>
      <c r="B454" s="273" t="s">
        <v>56</v>
      </c>
      <c r="C454" s="55" t="s">
        <v>57</v>
      </c>
      <c r="D454" s="27"/>
      <c r="E454" s="27"/>
      <c r="F454" s="27"/>
      <c r="G454" s="27"/>
      <c r="H454" s="27"/>
      <c r="I454" s="24">
        <f t="shared" si="117"/>
        <v>0</v>
      </c>
      <c r="J454" s="27"/>
      <c r="K454" s="35"/>
      <c r="L454" s="27"/>
      <c r="M454" s="27"/>
      <c r="N454" s="122"/>
      <c r="O454" s="24"/>
      <c r="P454" s="7"/>
      <c r="Q454" s="7"/>
      <c r="R454" s="30"/>
      <c r="S454" s="45"/>
    </row>
    <row r="455" spans="1:19" ht="13.5">
      <c r="A455" s="289"/>
      <c r="B455" s="273"/>
      <c r="C455" s="55" t="s">
        <v>58</v>
      </c>
      <c r="D455" s="27"/>
      <c r="E455" s="27"/>
      <c r="F455" s="27"/>
      <c r="G455" s="27"/>
      <c r="H455" s="27"/>
      <c r="I455" s="24">
        <f t="shared" si="117"/>
        <v>0</v>
      </c>
      <c r="J455" s="27"/>
      <c r="K455" s="35"/>
      <c r="L455" s="27"/>
      <c r="M455" s="27"/>
      <c r="N455" s="122"/>
      <c r="O455" s="24"/>
      <c r="P455" s="7"/>
      <c r="Q455" s="7"/>
      <c r="R455" s="30" t="e">
        <f>(P455-Q455)/Q455*100</f>
        <v>#DIV/0!</v>
      </c>
      <c r="S455" s="45"/>
    </row>
    <row r="456" spans="1:19" ht="13.5">
      <c r="A456" s="289"/>
      <c r="B456" s="275"/>
      <c r="C456" s="56" t="s">
        <v>59</v>
      </c>
      <c r="D456" s="24">
        <v>25.611678</v>
      </c>
      <c r="E456" s="24">
        <v>301.875042</v>
      </c>
      <c r="F456" s="24">
        <v>0</v>
      </c>
      <c r="G456" s="24">
        <v>0</v>
      </c>
      <c r="H456" s="24">
        <v>842.264263</v>
      </c>
      <c r="I456" s="38">
        <f t="shared" si="117"/>
        <v>1144.1393050000001</v>
      </c>
      <c r="J456" s="24">
        <v>1036.056439</v>
      </c>
      <c r="K456" s="35">
        <f>(I456-J456)/J456*100</f>
        <v>10.43214075328962</v>
      </c>
      <c r="L456" s="24">
        <v>0</v>
      </c>
      <c r="M456" s="24">
        <v>0</v>
      </c>
      <c r="N456" s="24">
        <v>0</v>
      </c>
      <c r="O456" s="24">
        <v>0</v>
      </c>
      <c r="P456" s="24">
        <v>0</v>
      </c>
      <c r="Q456" s="24">
        <v>0</v>
      </c>
      <c r="R456" s="30" t="e">
        <f aca="true" t="shared" si="118" ref="R456:R467">(P456-Q456)/Q456*100</f>
        <v>#DIV/0!</v>
      </c>
      <c r="S456" s="45">
        <f>I456/I513*100</f>
        <v>10.399930292228339</v>
      </c>
    </row>
    <row r="457" spans="1:19" ht="13.5">
      <c r="A457" s="289"/>
      <c r="B457" s="274" t="s">
        <v>60</v>
      </c>
      <c r="C457" s="56" t="s">
        <v>52</v>
      </c>
      <c r="D457" s="52"/>
      <c r="E457" s="52"/>
      <c r="F457" s="24"/>
      <c r="G457" s="24"/>
      <c r="H457" s="24"/>
      <c r="I457" s="38">
        <f t="shared" si="117"/>
        <v>0</v>
      </c>
      <c r="J457" s="52"/>
      <c r="K457" s="35" t="e">
        <f>(I457-J457)/J457*100</f>
        <v>#DIV/0!</v>
      </c>
      <c r="L457" s="24"/>
      <c r="M457" s="24"/>
      <c r="N457" s="24"/>
      <c r="O457" s="24"/>
      <c r="P457" s="24"/>
      <c r="Q457" s="24"/>
      <c r="R457" s="30" t="e">
        <f t="shared" si="118"/>
        <v>#DIV/0!</v>
      </c>
      <c r="S457" s="45">
        <f>I457/I514*100</f>
        <v>0</v>
      </c>
    </row>
    <row r="458" spans="1:19" ht="13.5">
      <c r="A458" s="289"/>
      <c r="B458" s="273"/>
      <c r="C458" s="56" t="s">
        <v>57</v>
      </c>
      <c r="D458" s="24"/>
      <c r="E458" s="24"/>
      <c r="F458" s="24"/>
      <c r="G458" s="24"/>
      <c r="H458" s="24"/>
      <c r="I458" s="38">
        <f t="shared" si="117"/>
        <v>0</v>
      </c>
      <c r="J458" s="24"/>
      <c r="K458" s="35"/>
      <c r="L458" s="24"/>
      <c r="M458" s="24"/>
      <c r="N458" s="24"/>
      <c r="O458" s="24"/>
      <c r="P458" s="24"/>
      <c r="Q458" s="24"/>
      <c r="R458" s="30" t="e">
        <f t="shared" si="118"/>
        <v>#DIV/0!</v>
      </c>
      <c r="S458" s="45"/>
    </row>
    <row r="459" spans="1:19" ht="13.5">
      <c r="A459" s="68"/>
      <c r="B459" s="273" t="s">
        <v>56</v>
      </c>
      <c r="C459" s="56" t="s">
        <v>58</v>
      </c>
      <c r="D459" s="24"/>
      <c r="E459" s="24"/>
      <c r="F459" s="24"/>
      <c r="G459" s="24"/>
      <c r="H459" s="24"/>
      <c r="I459" s="38">
        <f t="shared" si="117"/>
        <v>0</v>
      </c>
      <c r="J459" s="24"/>
      <c r="K459" s="35"/>
      <c r="L459" s="24"/>
      <c r="M459" s="24"/>
      <c r="N459" s="24"/>
      <c r="O459" s="24"/>
      <c r="P459" s="24"/>
      <c r="Q459" s="24"/>
      <c r="R459" s="30" t="e">
        <f t="shared" si="118"/>
        <v>#DIV/0!</v>
      </c>
      <c r="S459" s="45"/>
    </row>
    <row r="460" spans="1:19" ht="13.5">
      <c r="A460" s="289" t="s">
        <v>82</v>
      </c>
      <c r="B460" s="275"/>
      <c r="C460" s="56" t="s">
        <v>59</v>
      </c>
      <c r="D460" s="24">
        <v>2.969068</v>
      </c>
      <c r="E460" s="24">
        <v>11.037671</v>
      </c>
      <c r="F460" s="24">
        <v>0</v>
      </c>
      <c r="G460" s="24">
        <v>0</v>
      </c>
      <c r="H460" s="24">
        <v>0</v>
      </c>
      <c r="I460" s="24">
        <f t="shared" si="117"/>
        <v>11.037671</v>
      </c>
      <c r="J460" s="24">
        <v>22.922197</v>
      </c>
      <c r="K460" s="35">
        <f>(I460-J460)/J460*100</f>
        <v>-51.84723785420743</v>
      </c>
      <c r="L460" s="24">
        <v>0</v>
      </c>
      <c r="M460" s="24">
        <v>0</v>
      </c>
      <c r="N460" s="24">
        <v>0</v>
      </c>
      <c r="O460" s="24">
        <v>0</v>
      </c>
      <c r="P460" s="24">
        <v>0</v>
      </c>
      <c r="Q460" s="24">
        <v>0</v>
      </c>
      <c r="R460" s="30" t="e">
        <f t="shared" si="118"/>
        <v>#DIV/0!</v>
      </c>
      <c r="S460" s="45">
        <f>I460/I517*100</f>
        <v>7.501682100839707</v>
      </c>
    </row>
    <row r="461" spans="1:19" ht="13.5">
      <c r="A461" s="289"/>
      <c r="B461" s="274" t="s">
        <v>62</v>
      </c>
      <c r="C461" s="56" t="s">
        <v>52</v>
      </c>
      <c r="D461" s="27"/>
      <c r="E461" s="27"/>
      <c r="F461" s="27"/>
      <c r="G461" s="27"/>
      <c r="H461" s="27"/>
      <c r="I461" s="38">
        <f t="shared" si="117"/>
        <v>0</v>
      </c>
      <c r="J461" s="27"/>
      <c r="K461" s="35"/>
      <c r="L461" s="27"/>
      <c r="M461" s="27"/>
      <c r="N461" s="24"/>
      <c r="O461" s="24"/>
      <c r="P461" s="24"/>
      <c r="Q461" s="24"/>
      <c r="R461" s="30" t="e">
        <f t="shared" si="118"/>
        <v>#DIV/0!</v>
      </c>
      <c r="S461" s="45"/>
    </row>
    <row r="462" spans="1:19" ht="13.5">
      <c r="A462" s="289"/>
      <c r="B462" s="273"/>
      <c r="C462" s="56" t="s">
        <v>53</v>
      </c>
      <c r="D462" s="118"/>
      <c r="E462" s="118"/>
      <c r="F462" s="27"/>
      <c r="G462" s="27"/>
      <c r="H462" s="27"/>
      <c r="I462" s="38">
        <f t="shared" si="117"/>
        <v>0</v>
      </c>
      <c r="J462" s="24"/>
      <c r="K462" s="35"/>
      <c r="L462" s="65"/>
      <c r="M462" s="65"/>
      <c r="N462" s="24"/>
      <c r="O462" s="24"/>
      <c r="P462" s="24"/>
      <c r="Q462" s="24"/>
      <c r="R462" s="30" t="e">
        <f t="shared" si="118"/>
        <v>#DIV/0!</v>
      </c>
      <c r="S462" s="45"/>
    </row>
    <row r="463" spans="1:19" ht="13.5">
      <c r="A463" s="289"/>
      <c r="B463" s="273"/>
      <c r="C463" s="55" t="s">
        <v>54</v>
      </c>
      <c r="D463" s="37"/>
      <c r="E463" s="122"/>
      <c r="F463" s="24"/>
      <c r="G463" s="24"/>
      <c r="H463" s="24"/>
      <c r="I463" s="38">
        <f t="shared" si="117"/>
        <v>0</v>
      </c>
      <c r="J463" s="24"/>
      <c r="K463" s="35"/>
      <c r="L463" s="24"/>
      <c r="M463" s="24"/>
      <c r="N463" s="24"/>
      <c r="O463" s="24"/>
      <c r="P463" s="24"/>
      <c r="Q463" s="24"/>
      <c r="R463" s="30" t="e">
        <f t="shared" si="118"/>
        <v>#DIV/0!</v>
      </c>
      <c r="S463" s="45"/>
    </row>
    <row r="464" spans="1:19" ht="13.5">
      <c r="A464" s="289"/>
      <c r="B464" s="13"/>
      <c r="C464" s="69" t="s">
        <v>55</v>
      </c>
      <c r="D464" s="15"/>
      <c r="E464" s="15"/>
      <c r="F464" s="24"/>
      <c r="G464" s="24"/>
      <c r="H464" s="24"/>
      <c r="I464" s="38">
        <f t="shared" si="117"/>
        <v>0</v>
      </c>
      <c r="J464" s="24"/>
      <c r="K464" s="35"/>
      <c r="L464" s="24"/>
      <c r="M464" s="15"/>
      <c r="N464" s="24"/>
      <c r="O464" s="24"/>
      <c r="P464" s="24"/>
      <c r="Q464" s="24"/>
      <c r="R464" s="30" t="e">
        <f t="shared" si="118"/>
        <v>#DIV/0!</v>
      </c>
      <c r="S464" s="45"/>
    </row>
    <row r="465" spans="1:19" ht="13.5">
      <c r="A465" s="289"/>
      <c r="B465" s="273" t="s">
        <v>63</v>
      </c>
      <c r="C465" s="56" t="s">
        <v>57</v>
      </c>
      <c r="D465" s="15"/>
      <c r="E465" s="24"/>
      <c r="F465" s="15"/>
      <c r="G465" s="24"/>
      <c r="H465" s="15"/>
      <c r="I465" s="38">
        <f t="shared" si="117"/>
        <v>0</v>
      </c>
      <c r="J465" s="24"/>
      <c r="K465" s="35"/>
      <c r="L465" s="24"/>
      <c r="M465" s="24"/>
      <c r="N465" s="24"/>
      <c r="O465" s="24"/>
      <c r="P465" s="24"/>
      <c r="Q465" s="24"/>
      <c r="R465" s="30" t="e">
        <f t="shared" si="118"/>
        <v>#DIV/0!</v>
      </c>
      <c r="S465" s="45"/>
    </row>
    <row r="466" spans="1:19" ht="13.5">
      <c r="A466" s="289"/>
      <c r="B466" s="273"/>
      <c r="C466" s="56" t="s">
        <v>58</v>
      </c>
      <c r="D466" s="37"/>
      <c r="E466" s="37"/>
      <c r="F466" s="15"/>
      <c r="G466" s="24"/>
      <c r="H466" s="24"/>
      <c r="I466" s="38">
        <f t="shared" si="117"/>
        <v>0</v>
      </c>
      <c r="J466" s="24"/>
      <c r="K466" s="35"/>
      <c r="L466" s="37"/>
      <c r="M466" s="37"/>
      <c r="N466" s="37"/>
      <c r="O466" s="24"/>
      <c r="P466" s="24"/>
      <c r="Q466" s="24"/>
      <c r="R466" s="30" t="e">
        <f t="shared" si="118"/>
        <v>#DIV/0!</v>
      </c>
      <c r="S466" s="45"/>
    </row>
    <row r="467" spans="1:19" ht="13.5">
      <c r="A467" s="289"/>
      <c r="B467" s="275"/>
      <c r="C467" s="56" t="s">
        <v>59</v>
      </c>
      <c r="D467" s="24">
        <v>0</v>
      </c>
      <c r="E467" s="15">
        <v>0</v>
      </c>
      <c r="F467" s="24">
        <v>0</v>
      </c>
      <c r="G467" s="24">
        <v>0</v>
      </c>
      <c r="H467" s="24">
        <v>0</v>
      </c>
      <c r="I467" s="38">
        <f>I461+I465+I466</f>
        <v>0</v>
      </c>
      <c r="J467" s="24">
        <v>0</v>
      </c>
      <c r="K467" s="35" t="e">
        <f>(I467-J467)/J467*100</f>
        <v>#DIV/0!</v>
      </c>
      <c r="L467" s="24">
        <v>0</v>
      </c>
      <c r="M467" s="24">
        <v>0</v>
      </c>
      <c r="N467" s="24">
        <v>0</v>
      </c>
      <c r="O467" s="24">
        <v>0</v>
      </c>
      <c r="P467" s="24">
        <v>0</v>
      </c>
      <c r="Q467" s="24">
        <v>0</v>
      </c>
      <c r="R467" s="30" t="e">
        <f t="shared" si="118"/>
        <v>#DIV/0!</v>
      </c>
      <c r="S467" s="45"/>
    </row>
    <row r="468" spans="1:19" ht="13.5">
      <c r="A468" s="305"/>
      <c r="B468" s="276" t="s">
        <v>64</v>
      </c>
      <c r="C468" s="276"/>
      <c r="D468" s="20">
        <f aca="true" t="shared" si="119" ref="D468:J468">D456+D460+D467</f>
        <v>28.580746</v>
      </c>
      <c r="E468" s="20">
        <f t="shared" si="119"/>
        <v>312.912713</v>
      </c>
      <c r="F468" s="20">
        <f t="shared" si="119"/>
        <v>0</v>
      </c>
      <c r="G468" s="20">
        <f t="shared" si="119"/>
        <v>0</v>
      </c>
      <c r="H468" s="20">
        <f t="shared" si="119"/>
        <v>842.264263</v>
      </c>
      <c r="I468" s="20">
        <f t="shared" si="119"/>
        <v>1155.1769760000002</v>
      </c>
      <c r="J468" s="20">
        <f t="shared" si="119"/>
        <v>1058.978636</v>
      </c>
      <c r="K468" s="32">
        <f>(I468-J468)/J468*100</f>
        <v>9.084068056685531</v>
      </c>
      <c r="L468" s="20">
        <f aca="true" t="shared" si="120" ref="L468:Q468">L456+L460+L467</f>
        <v>0</v>
      </c>
      <c r="M468" s="20">
        <f t="shared" si="120"/>
        <v>0</v>
      </c>
      <c r="N468" s="20">
        <f t="shared" si="120"/>
        <v>0</v>
      </c>
      <c r="O468" s="20">
        <f t="shared" si="120"/>
        <v>0</v>
      </c>
      <c r="P468" s="20">
        <f t="shared" si="120"/>
        <v>0</v>
      </c>
      <c r="Q468" s="20">
        <f t="shared" si="120"/>
        <v>0</v>
      </c>
      <c r="R468" s="32" t="e">
        <f>(P468-Q468)/Q468*100</f>
        <v>#DIV/0!</v>
      </c>
      <c r="S468" s="46">
        <f>I468/I525*100</f>
        <v>9.329843261559315</v>
      </c>
    </row>
    <row r="469" spans="1:19" ht="13.5">
      <c r="A469" s="289" t="s">
        <v>83</v>
      </c>
      <c r="B469" s="277" t="s">
        <v>51</v>
      </c>
      <c r="C469" s="117" t="s">
        <v>52</v>
      </c>
      <c r="D469" s="40">
        <v>0</v>
      </c>
      <c r="E469" s="40">
        <v>62</v>
      </c>
      <c r="F469" s="40">
        <v>0</v>
      </c>
      <c r="G469" s="40">
        <v>62</v>
      </c>
      <c r="H469" s="40">
        <v>133.38</v>
      </c>
      <c r="I469" s="127">
        <f aca="true" t="shared" si="121" ref="I469:I485">E469+H469</f>
        <v>195.38</v>
      </c>
      <c r="J469" s="226">
        <v>194.21</v>
      </c>
      <c r="K469" s="73">
        <f>(I469-J469)/J469*100</f>
        <v>0.6024406570207442</v>
      </c>
      <c r="L469" s="83">
        <v>28</v>
      </c>
      <c r="M469" s="83">
        <v>30</v>
      </c>
      <c r="N469" s="40">
        <v>0</v>
      </c>
      <c r="O469" s="40">
        <v>0</v>
      </c>
      <c r="P469" s="40"/>
      <c r="Q469" s="250"/>
      <c r="R469" s="126" t="e">
        <f>(P469-Q469)/Q469*100</f>
        <v>#DIV/0!</v>
      </c>
      <c r="S469" s="47">
        <f>I469/I507*100</f>
        <v>1.9613542795730954</v>
      </c>
    </row>
    <row r="470" spans="1:19" ht="13.5">
      <c r="A470" s="289"/>
      <c r="B470" s="273"/>
      <c r="C470" s="55" t="s">
        <v>53</v>
      </c>
      <c r="D470" s="40">
        <v>0</v>
      </c>
      <c r="E470" s="40">
        <v>62</v>
      </c>
      <c r="F470" s="40">
        <v>0</v>
      </c>
      <c r="G470" s="40">
        <v>62</v>
      </c>
      <c r="H470" s="40">
        <v>62.58</v>
      </c>
      <c r="I470" s="24">
        <f t="shared" si="121"/>
        <v>124.58</v>
      </c>
      <c r="J470" s="226">
        <v>95.71</v>
      </c>
      <c r="K470" s="30">
        <f>(I470-J470)/J470*100</f>
        <v>30.164037195695336</v>
      </c>
      <c r="L470" s="83">
        <v>28</v>
      </c>
      <c r="M470" s="83">
        <v>30</v>
      </c>
      <c r="N470" s="40">
        <v>0</v>
      </c>
      <c r="O470" s="40">
        <v>0</v>
      </c>
      <c r="P470" s="40"/>
      <c r="Q470" s="250"/>
      <c r="R470" s="30"/>
      <c r="S470" s="45">
        <f>I470/I508*100</f>
        <v>3.7109009211458384</v>
      </c>
    </row>
    <row r="471" spans="1:19" ht="13.5">
      <c r="A471" s="289"/>
      <c r="B471" s="273"/>
      <c r="C471" s="55" t="s">
        <v>54</v>
      </c>
      <c r="D471" s="40"/>
      <c r="E471" s="40"/>
      <c r="F471" s="40"/>
      <c r="G471" s="40"/>
      <c r="H471" s="40"/>
      <c r="I471" s="24">
        <f t="shared" si="121"/>
        <v>0</v>
      </c>
      <c r="J471" s="226">
        <v>0</v>
      </c>
      <c r="K471" s="30"/>
      <c r="L471" s="83"/>
      <c r="M471" s="83"/>
      <c r="N471" s="40"/>
      <c r="O471" s="40"/>
      <c r="P471" s="40"/>
      <c r="Q471" s="250"/>
      <c r="R471" s="30"/>
      <c r="S471" s="45"/>
    </row>
    <row r="472" spans="1:19" ht="13.5">
      <c r="A472" s="289"/>
      <c r="B472" s="13"/>
      <c r="C472" s="6" t="s">
        <v>55</v>
      </c>
      <c r="D472" s="40">
        <v>0</v>
      </c>
      <c r="E472" s="40">
        <v>0</v>
      </c>
      <c r="F472" s="40">
        <v>0</v>
      </c>
      <c r="G472" s="40">
        <v>0</v>
      </c>
      <c r="H472" s="40">
        <v>70.8</v>
      </c>
      <c r="I472" s="24">
        <f t="shared" si="121"/>
        <v>70.8</v>
      </c>
      <c r="J472" s="226">
        <v>98.5</v>
      </c>
      <c r="K472" s="30">
        <f>(I472-J472)/J472*100</f>
        <v>-28.121827411167516</v>
      </c>
      <c r="L472" s="83">
        <v>0</v>
      </c>
      <c r="M472" s="83">
        <v>0</v>
      </c>
      <c r="N472" s="40"/>
      <c r="O472" s="40"/>
      <c r="P472" s="40"/>
      <c r="Q472" s="250"/>
      <c r="R472" s="30"/>
      <c r="S472" s="45">
        <f>I472/I510*100</f>
        <v>9.000991634671616</v>
      </c>
    </row>
    <row r="473" spans="1:19" ht="13.5">
      <c r="A473" s="289"/>
      <c r="B473" s="273" t="s">
        <v>56</v>
      </c>
      <c r="C473" s="55" t="s">
        <v>57</v>
      </c>
      <c r="D473" s="40">
        <v>0.14</v>
      </c>
      <c r="E473" s="40">
        <v>3.18</v>
      </c>
      <c r="F473" s="40">
        <v>0.14</v>
      </c>
      <c r="G473" s="40">
        <v>3.18</v>
      </c>
      <c r="H473" s="40">
        <v>4.65</v>
      </c>
      <c r="I473" s="24">
        <f t="shared" si="121"/>
        <v>7.83</v>
      </c>
      <c r="J473" s="226">
        <v>5.0200000000000005</v>
      </c>
      <c r="K473" s="30">
        <f>(I473-J473)/J473*100</f>
        <v>55.976095617529865</v>
      </c>
      <c r="L473" s="83">
        <v>16</v>
      </c>
      <c r="M473" s="83">
        <v>3050</v>
      </c>
      <c r="N473" s="40">
        <v>0</v>
      </c>
      <c r="O473" s="40">
        <v>0</v>
      </c>
      <c r="P473" s="40">
        <v>0</v>
      </c>
      <c r="Q473" s="250"/>
      <c r="R473" s="30"/>
      <c r="S473" s="45">
        <f>I473/I511*100</f>
        <v>47.01608766825064</v>
      </c>
    </row>
    <row r="474" spans="1:19" ht="13.5">
      <c r="A474" s="289"/>
      <c r="B474" s="273"/>
      <c r="C474" s="55" t="s">
        <v>58</v>
      </c>
      <c r="D474" s="40">
        <v>5.95</v>
      </c>
      <c r="E474" s="40">
        <v>55.8</v>
      </c>
      <c r="F474" s="40">
        <v>5.95</v>
      </c>
      <c r="G474" s="40">
        <v>55.8</v>
      </c>
      <c r="H474" s="40">
        <v>33.42</v>
      </c>
      <c r="I474" s="38">
        <f t="shared" si="121"/>
        <v>89.22</v>
      </c>
      <c r="J474" s="226">
        <v>45.85</v>
      </c>
      <c r="K474" s="30">
        <f>(I474-J474)/J474*100</f>
        <v>94.59105779716465</v>
      </c>
      <c r="L474" s="83">
        <v>144</v>
      </c>
      <c r="M474" s="83">
        <v>8950</v>
      </c>
      <c r="N474" s="40">
        <v>7</v>
      </c>
      <c r="O474" s="40">
        <v>6.51</v>
      </c>
      <c r="P474" s="40">
        <v>7.49</v>
      </c>
      <c r="Q474" s="250">
        <v>13.78</v>
      </c>
      <c r="R474" s="30">
        <f>(P474-Q474)/Q474*100</f>
        <v>-45.64586357039187</v>
      </c>
      <c r="S474" s="45">
        <f>I474/I512*100</f>
        <v>8.719064079986493</v>
      </c>
    </row>
    <row r="475" spans="1:19" ht="13.5">
      <c r="A475" s="289"/>
      <c r="B475" s="275"/>
      <c r="C475" s="56" t="s">
        <v>59</v>
      </c>
      <c r="D475" s="24">
        <v>6.09</v>
      </c>
      <c r="E475" s="24">
        <v>120.98</v>
      </c>
      <c r="F475" s="24">
        <v>6.09</v>
      </c>
      <c r="G475" s="24">
        <v>120.98</v>
      </c>
      <c r="H475" s="24">
        <v>171.45</v>
      </c>
      <c r="I475" s="38">
        <f t="shared" si="121"/>
        <v>292.43</v>
      </c>
      <c r="J475" s="24">
        <v>245.08</v>
      </c>
      <c r="K475" s="30">
        <f>(I475-J475)/J475*100</f>
        <v>19.320221968336867</v>
      </c>
      <c r="L475" s="24">
        <v>188</v>
      </c>
      <c r="M475" s="24">
        <v>12030</v>
      </c>
      <c r="N475" s="24">
        <v>7</v>
      </c>
      <c r="O475" s="24">
        <v>6.51</v>
      </c>
      <c r="P475" s="24">
        <v>7.49</v>
      </c>
      <c r="Q475" s="24">
        <v>13.78</v>
      </c>
      <c r="R475" s="30">
        <f>(P475-Q475)/Q475*100</f>
        <v>-45.64586357039187</v>
      </c>
      <c r="S475" s="45">
        <f>I475/I513*100</f>
        <v>2.6581130480054025</v>
      </c>
    </row>
    <row r="476" spans="1:19" ht="13.5">
      <c r="A476" s="289"/>
      <c r="B476" s="274" t="s">
        <v>60</v>
      </c>
      <c r="C476" s="56" t="s">
        <v>52</v>
      </c>
      <c r="D476" s="24"/>
      <c r="E476" s="24"/>
      <c r="F476" s="24"/>
      <c r="G476" s="24"/>
      <c r="H476" s="24"/>
      <c r="I476" s="38">
        <f t="shared" si="121"/>
        <v>0</v>
      </c>
      <c r="J476" s="24"/>
      <c r="K476" s="30"/>
      <c r="L476" s="24"/>
      <c r="M476" s="24"/>
      <c r="N476" s="24"/>
      <c r="O476" s="24"/>
      <c r="P476" s="24"/>
      <c r="Q476" s="24"/>
      <c r="R476" s="30"/>
      <c r="S476" s="45"/>
    </row>
    <row r="477" spans="1:19" ht="13.5">
      <c r="A477" s="289"/>
      <c r="B477" s="273"/>
      <c r="C477" s="56" t="s">
        <v>57</v>
      </c>
      <c r="D477" s="24"/>
      <c r="E477" s="24"/>
      <c r="F477" s="24"/>
      <c r="G477" s="24"/>
      <c r="H477" s="24"/>
      <c r="I477" s="38">
        <f t="shared" si="121"/>
        <v>0</v>
      </c>
      <c r="J477" s="24"/>
      <c r="K477" s="30"/>
      <c r="L477" s="24"/>
      <c r="M477" s="24"/>
      <c r="N477" s="24"/>
      <c r="O477" s="24"/>
      <c r="P477" s="24"/>
      <c r="Q477" s="24"/>
      <c r="R477" s="30"/>
      <c r="S477" s="45"/>
    </row>
    <row r="478" spans="1:19" ht="13.5">
      <c r="A478" s="289"/>
      <c r="B478" s="273" t="s">
        <v>56</v>
      </c>
      <c r="C478" s="56" t="s">
        <v>58</v>
      </c>
      <c r="D478" s="24"/>
      <c r="E478" s="24"/>
      <c r="F478" s="24"/>
      <c r="G478" s="24"/>
      <c r="H478" s="24"/>
      <c r="I478" s="38">
        <f t="shared" si="121"/>
        <v>0</v>
      </c>
      <c r="J478" s="24"/>
      <c r="K478" s="30"/>
      <c r="L478" s="24"/>
      <c r="M478" s="24"/>
      <c r="N478" s="24"/>
      <c r="O478" s="24"/>
      <c r="P478" s="24"/>
      <c r="Q478" s="24"/>
      <c r="R478" s="30"/>
      <c r="S478" s="45"/>
    </row>
    <row r="479" spans="1:19" ht="13.5">
      <c r="A479" s="289" t="s">
        <v>84</v>
      </c>
      <c r="B479" s="275"/>
      <c r="C479" s="56" t="s">
        <v>59</v>
      </c>
      <c r="D479" s="24"/>
      <c r="E479" s="24"/>
      <c r="F479" s="24"/>
      <c r="G479" s="24"/>
      <c r="H479" s="24"/>
      <c r="I479" s="38">
        <f t="shared" si="121"/>
        <v>0</v>
      </c>
      <c r="J479" s="24"/>
      <c r="K479" s="30"/>
      <c r="L479" s="24"/>
      <c r="M479" s="24"/>
      <c r="N479" s="24"/>
      <c r="O479" s="24"/>
      <c r="P479" s="24"/>
      <c r="Q479" s="24"/>
      <c r="R479" s="30"/>
      <c r="S479" s="45"/>
    </row>
    <row r="480" spans="1:19" ht="13.5">
      <c r="A480" s="289"/>
      <c r="B480" s="274" t="s">
        <v>62</v>
      </c>
      <c r="C480" s="56" t="s">
        <v>52</v>
      </c>
      <c r="D480" s="27"/>
      <c r="E480" s="27"/>
      <c r="F480" s="27"/>
      <c r="G480" s="27"/>
      <c r="H480" s="27"/>
      <c r="I480" s="38">
        <f t="shared" si="121"/>
        <v>0</v>
      </c>
      <c r="J480" s="27"/>
      <c r="K480" s="30"/>
      <c r="L480" s="27"/>
      <c r="M480" s="27"/>
      <c r="N480" s="24"/>
      <c r="O480" s="24"/>
      <c r="P480" s="24"/>
      <c r="Q480" s="24"/>
      <c r="R480" s="30"/>
      <c r="S480" s="45"/>
    </row>
    <row r="481" spans="1:19" ht="13.5">
      <c r="A481" s="289"/>
      <c r="B481" s="273"/>
      <c r="C481" s="56" t="s">
        <v>53</v>
      </c>
      <c r="D481" s="118"/>
      <c r="E481" s="118"/>
      <c r="F481" s="27"/>
      <c r="G481" s="27"/>
      <c r="H481" s="27"/>
      <c r="I481" s="38">
        <f t="shared" si="121"/>
        <v>0</v>
      </c>
      <c r="J481" s="24"/>
      <c r="K481" s="30"/>
      <c r="L481" s="65"/>
      <c r="M481" s="65"/>
      <c r="N481" s="24"/>
      <c r="O481" s="24"/>
      <c r="P481" s="24"/>
      <c r="Q481" s="24"/>
      <c r="R481" s="30"/>
      <c r="S481" s="45"/>
    </row>
    <row r="482" spans="1:19" ht="13.5">
      <c r="A482" s="289"/>
      <c r="B482" s="273"/>
      <c r="C482" s="55" t="s">
        <v>54</v>
      </c>
      <c r="D482" s="37"/>
      <c r="E482" s="122"/>
      <c r="F482" s="24"/>
      <c r="G482" s="24"/>
      <c r="H482" s="24"/>
      <c r="I482" s="38">
        <f t="shared" si="121"/>
        <v>0</v>
      </c>
      <c r="J482" s="24"/>
      <c r="K482" s="30"/>
      <c r="L482" s="24"/>
      <c r="M482" s="24"/>
      <c r="N482" s="24"/>
      <c r="O482" s="24"/>
      <c r="P482" s="24"/>
      <c r="Q482" s="24"/>
      <c r="R482" s="30"/>
      <c r="S482" s="45"/>
    </row>
    <row r="483" spans="1:19" ht="13.5">
      <c r="A483" s="289"/>
      <c r="B483" s="13"/>
      <c r="C483" s="69" t="s">
        <v>55</v>
      </c>
      <c r="D483" s="15"/>
      <c r="E483" s="15"/>
      <c r="F483" s="24"/>
      <c r="G483" s="24"/>
      <c r="H483" s="24"/>
      <c r="I483" s="38">
        <f t="shared" si="121"/>
        <v>0</v>
      </c>
      <c r="J483" s="24"/>
      <c r="K483" s="30"/>
      <c r="L483" s="24"/>
      <c r="M483" s="15"/>
      <c r="N483" s="24"/>
      <c r="O483" s="24"/>
      <c r="P483" s="24"/>
      <c r="Q483" s="24"/>
      <c r="R483" s="30"/>
      <c r="S483" s="45"/>
    </row>
    <row r="484" spans="1:19" ht="13.5">
      <c r="A484" s="289"/>
      <c r="B484" s="273" t="s">
        <v>63</v>
      </c>
      <c r="C484" s="56" t="s">
        <v>57</v>
      </c>
      <c r="D484" s="15"/>
      <c r="E484" s="24"/>
      <c r="F484" s="15"/>
      <c r="G484" s="24"/>
      <c r="H484" s="15"/>
      <c r="I484" s="38">
        <f t="shared" si="121"/>
        <v>0</v>
      </c>
      <c r="J484" s="24"/>
      <c r="K484" s="30"/>
      <c r="L484" s="24"/>
      <c r="M484" s="24"/>
      <c r="N484" s="24"/>
      <c r="O484" s="24"/>
      <c r="P484" s="24"/>
      <c r="Q484" s="24"/>
      <c r="R484" s="30"/>
      <c r="S484" s="45"/>
    </row>
    <row r="485" spans="1:19" ht="13.5">
      <c r="A485" s="289"/>
      <c r="B485" s="273"/>
      <c r="C485" s="56" t="s">
        <v>58</v>
      </c>
      <c r="D485" s="37"/>
      <c r="E485" s="37"/>
      <c r="F485" s="15"/>
      <c r="G485" s="24"/>
      <c r="H485" s="24"/>
      <c r="I485" s="38">
        <f t="shared" si="121"/>
        <v>0</v>
      </c>
      <c r="J485" s="24"/>
      <c r="K485" s="30"/>
      <c r="L485" s="37"/>
      <c r="M485" s="37"/>
      <c r="N485" s="37"/>
      <c r="O485" s="24"/>
      <c r="P485" s="24"/>
      <c r="Q485" s="24"/>
      <c r="R485" s="30"/>
      <c r="S485" s="45"/>
    </row>
    <row r="486" spans="1:19" ht="13.5">
      <c r="A486" s="298"/>
      <c r="B486" s="275"/>
      <c r="C486" s="56" t="s">
        <v>59</v>
      </c>
      <c r="D486" s="24">
        <v>0</v>
      </c>
      <c r="E486" s="15">
        <v>0</v>
      </c>
      <c r="F486" s="24">
        <v>0</v>
      </c>
      <c r="G486" s="24">
        <v>0</v>
      </c>
      <c r="H486" s="24">
        <v>0</v>
      </c>
      <c r="I486" s="38">
        <f>I480+I484+I485</f>
        <v>0</v>
      </c>
      <c r="J486" s="24"/>
      <c r="K486" s="30" t="e">
        <f>(I486-J486)/J486*100</f>
        <v>#DIV/0!</v>
      </c>
      <c r="L486" s="24">
        <v>0</v>
      </c>
      <c r="M486" s="24">
        <v>0</v>
      </c>
      <c r="N486" s="24">
        <v>0</v>
      </c>
      <c r="O486" s="24">
        <v>0</v>
      </c>
      <c r="P486" s="24">
        <v>0</v>
      </c>
      <c r="Q486" s="24">
        <v>0</v>
      </c>
      <c r="R486" s="30" t="e">
        <f>(P486-Q486)/Q486*100</f>
        <v>#DIV/0!</v>
      </c>
      <c r="S486" s="45">
        <f>I486/I524*100</f>
        <v>0</v>
      </c>
    </row>
    <row r="487" spans="1:19" ht="13.5">
      <c r="A487" s="247"/>
      <c r="B487" s="276" t="s">
        <v>64</v>
      </c>
      <c r="C487" s="276"/>
      <c r="D487" s="20">
        <f aca="true" t="shared" si="122" ref="D487:J487">D475+D479+D486</f>
        <v>6.09</v>
      </c>
      <c r="E487" s="20">
        <f t="shared" si="122"/>
        <v>120.98</v>
      </c>
      <c r="F487" s="20">
        <f t="shared" si="122"/>
        <v>6.09</v>
      </c>
      <c r="G487" s="20">
        <f t="shared" si="122"/>
        <v>120.98</v>
      </c>
      <c r="H487" s="20">
        <f t="shared" si="122"/>
        <v>171.45</v>
      </c>
      <c r="I487" s="20">
        <f t="shared" si="122"/>
        <v>292.43</v>
      </c>
      <c r="J487" s="20">
        <f t="shared" si="122"/>
        <v>245.08</v>
      </c>
      <c r="K487" s="32">
        <f>(I487-J487)/J487*100</f>
        <v>19.320221968336867</v>
      </c>
      <c r="L487" s="20">
        <f aca="true" t="shared" si="123" ref="L487:Q487">L475+L479+L486</f>
        <v>188</v>
      </c>
      <c r="M487" s="20">
        <f t="shared" si="123"/>
        <v>12030</v>
      </c>
      <c r="N487" s="20">
        <f t="shared" si="123"/>
        <v>7</v>
      </c>
      <c r="O487" s="20">
        <f t="shared" si="123"/>
        <v>6.51</v>
      </c>
      <c r="P487" s="20">
        <f t="shared" si="123"/>
        <v>7.49</v>
      </c>
      <c r="Q487" s="20">
        <f t="shared" si="123"/>
        <v>13.78</v>
      </c>
      <c r="R487" s="32">
        <f>(P487-Q487)/Q487*100</f>
        <v>-45.64586357039187</v>
      </c>
      <c r="S487" s="46">
        <f>I487/I525*100</f>
        <v>2.361825176281725</v>
      </c>
    </row>
    <row r="488" spans="1:19" ht="13.5">
      <c r="A488" s="289" t="s">
        <v>85</v>
      </c>
      <c r="B488" s="277" t="s">
        <v>51</v>
      </c>
      <c r="C488" s="117" t="s">
        <v>52</v>
      </c>
      <c r="D488" s="21">
        <v>33.08</v>
      </c>
      <c r="E488" s="21">
        <v>132.46</v>
      </c>
      <c r="F488" s="21">
        <v>0</v>
      </c>
      <c r="G488" s="21">
        <v>38.89</v>
      </c>
      <c r="H488" s="21">
        <v>272.157</v>
      </c>
      <c r="I488" s="127">
        <f aca="true" t="shared" si="124" ref="I488:I504">E488+H488</f>
        <v>404.61699999999996</v>
      </c>
      <c r="J488" s="227">
        <v>316.09</v>
      </c>
      <c r="K488" s="128">
        <f>(I488-J488)/J488*100</f>
        <v>28.006896769907303</v>
      </c>
      <c r="L488" s="21">
        <v>146</v>
      </c>
      <c r="M488" s="21">
        <v>208.17</v>
      </c>
      <c r="N488" s="40"/>
      <c r="O488" s="40"/>
      <c r="P488" s="40"/>
      <c r="Q488" s="40"/>
      <c r="R488" s="35" t="e">
        <f>(P488-Q488)/Q488*100</f>
        <v>#DIV/0!</v>
      </c>
      <c r="S488" s="47">
        <f>I488/I507*100</f>
        <v>4.061814333800936</v>
      </c>
    </row>
    <row r="489" spans="1:19" ht="13.5">
      <c r="A489" s="289"/>
      <c r="B489" s="273"/>
      <c r="C489" s="55" t="s">
        <v>53</v>
      </c>
      <c r="D489" s="21">
        <v>0</v>
      </c>
      <c r="E489" s="21">
        <v>0</v>
      </c>
      <c r="F489" s="21">
        <v>0</v>
      </c>
      <c r="G489" s="21">
        <v>0</v>
      </c>
      <c r="H489" s="21">
        <v>153.517</v>
      </c>
      <c r="I489" s="24">
        <f t="shared" si="124"/>
        <v>153.517</v>
      </c>
      <c r="J489" s="228">
        <v>166.65</v>
      </c>
      <c r="K489" s="35">
        <f>(I489-J489)/J489*100</f>
        <v>-7.880588058805886</v>
      </c>
      <c r="L489" s="21">
        <v>44</v>
      </c>
      <c r="M489" s="21">
        <v>208.17</v>
      </c>
      <c r="N489" s="40"/>
      <c r="O489" s="40"/>
      <c r="P489" s="40"/>
      <c r="Q489" s="40"/>
      <c r="R489" s="35"/>
      <c r="S489" s="45">
        <f>I489/I508*100</f>
        <v>4.572855809211316</v>
      </c>
    </row>
    <row r="490" spans="1:19" ht="13.5">
      <c r="A490" s="289"/>
      <c r="B490" s="273"/>
      <c r="C490" s="55" t="s">
        <v>54</v>
      </c>
      <c r="D490" s="21">
        <v>0</v>
      </c>
      <c r="E490" s="21">
        <v>0</v>
      </c>
      <c r="F490" s="21">
        <v>0</v>
      </c>
      <c r="G490" s="21">
        <v>0</v>
      </c>
      <c r="H490" s="21">
        <v>0</v>
      </c>
      <c r="I490" s="24">
        <f t="shared" si="124"/>
        <v>0</v>
      </c>
      <c r="J490" s="228">
        <v>0</v>
      </c>
      <c r="K490" s="35"/>
      <c r="L490" s="21"/>
      <c r="M490" s="21"/>
      <c r="N490" s="40"/>
      <c r="O490" s="40"/>
      <c r="P490" s="40"/>
      <c r="Q490" s="40"/>
      <c r="R490" s="35"/>
      <c r="S490" s="45"/>
    </row>
    <row r="491" spans="1:19" ht="13.5">
      <c r="A491" s="289"/>
      <c r="B491" s="13"/>
      <c r="C491" s="6" t="s">
        <v>55</v>
      </c>
      <c r="D491" s="21">
        <v>33.07</v>
      </c>
      <c r="E491" s="21">
        <v>93.56</v>
      </c>
      <c r="F491" s="21">
        <v>0</v>
      </c>
      <c r="G491" s="21">
        <v>0</v>
      </c>
      <c r="H491" s="21">
        <v>0</v>
      </c>
      <c r="I491" s="24">
        <f t="shared" si="124"/>
        <v>93.56</v>
      </c>
      <c r="J491" s="228">
        <v>56.43</v>
      </c>
      <c r="K491" s="35"/>
      <c r="L491" s="21">
        <v>102</v>
      </c>
      <c r="M491" s="21">
        <v>0</v>
      </c>
      <c r="N491" s="40"/>
      <c r="O491" s="40"/>
      <c r="P491" s="40"/>
      <c r="Q491" s="40"/>
      <c r="R491" s="35"/>
      <c r="S491" s="45"/>
    </row>
    <row r="492" spans="1:19" ht="13.5">
      <c r="A492" s="289"/>
      <c r="B492" s="273" t="s">
        <v>56</v>
      </c>
      <c r="C492" s="55" t="s">
        <v>57</v>
      </c>
      <c r="D492" s="21">
        <v>0.01</v>
      </c>
      <c r="E492" s="21">
        <v>0.07</v>
      </c>
      <c r="F492" s="21">
        <v>0.01</v>
      </c>
      <c r="G492" s="21">
        <v>0.07</v>
      </c>
      <c r="H492" s="21">
        <v>0.0155</v>
      </c>
      <c r="I492" s="24">
        <f t="shared" si="124"/>
        <v>0.0855</v>
      </c>
      <c r="J492" s="228">
        <v>0</v>
      </c>
      <c r="K492" s="35" t="e">
        <f>(I492-J492)/J492*100</f>
        <v>#DIV/0!</v>
      </c>
      <c r="L492" s="21">
        <v>2</v>
      </c>
      <c r="M492" s="21">
        <v>22</v>
      </c>
      <c r="N492" s="40">
        <v>0</v>
      </c>
      <c r="O492" s="40">
        <v>0</v>
      </c>
      <c r="P492" s="40">
        <v>0</v>
      </c>
      <c r="Q492" s="40">
        <v>0</v>
      </c>
      <c r="R492" s="35" t="e">
        <f>(P492-Q492)/Q492*100</f>
        <v>#DIV/0!</v>
      </c>
      <c r="S492" s="45">
        <f>I492/I511*100</f>
        <v>0.5133940607452656</v>
      </c>
    </row>
    <row r="493" spans="1:19" ht="13.5">
      <c r="A493" s="289"/>
      <c r="B493" s="273"/>
      <c r="C493" s="55" t="s">
        <v>58</v>
      </c>
      <c r="D493" s="21">
        <v>1.74</v>
      </c>
      <c r="E493" s="21">
        <v>6.6</v>
      </c>
      <c r="F493" s="21">
        <v>1.18</v>
      </c>
      <c r="G493" s="21">
        <v>5.54</v>
      </c>
      <c r="H493" s="21">
        <v>51.36</v>
      </c>
      <c r="I493" s="38">
        <f t="shared" si="124"/>
        <v>57.96</v>
      </c>
      <c r="J493" s="229">
        <v>43.31</v>
      </c>
      <c r="K493" s="35">
        <f>(I493-J493)/J493*100</f>
        <v>33.82590625721542</v>
      </c>
      <c r="L493" s="21">
        <v>50</v>
      </c>
      <c r="M493" s="21">
        <v>1351.05</v>
      </c>
      <c r="N493" s="40">
        <v>1</v>
      </c>
      <c r="O493" s="40">
        <v>0</v>
      </c>
      <c r="P493" s="40">
        <v>0.16</v>
      </c>
      <c r="Q493" s="40">
        <v>0</v>
      </c>
      <c r="R493" s="35" t="e">
        <f>(P493-Q493)/Q493*100</f>
        <v>#DIV/0!</v>
      </c>
      <c r="S493" s="45">
        <f>I493/I512*100</f>
        <v>5.664166712351683</v>
      </c>
    </row>
    <row r="494" spans="1:19" ht="13.5">
      <c r="A494" s="289"/>
      <c r="B494" s="275"/>
      <c r="C494" s="56" t="s">
        <v>59</v>
      </c>
      <c r="D494" s="24">
        <v>34.83</v>
      </c>
      <c r="E494" s="24">
        <v>139.13</v>
      </c>
      <c r="F494" s="24">
        <v>1.19</v>
      </c>
      <c r="G494" s="24">
        <v>44.5</v>
      </c>
      <c r="H494" s="24">
        <v>323.5325</v>
      </c>
      <c r="I494" s="38">
        <f t="shared" si="124"/>
        <v>462.6625</v>
      </c>
      <c r="J494" s="24">
        <v>359.4</v>
      </c>
      <c r="K494" s="35">
        <f>(I494-J494)/J494*100</f>
        <v>28.731914301613813</v>
      </c>
      <c r="L494" s="24">
        <v>198</v>
      </c>
      <c r="M494" s="24">
        <v>1581.22</v>
      </c>
      <c r="N494" s="24">
        <v>1</v>
      </c>
      <c r="O494" s="24">
        <v>0</v>
      </c>
      <c r="P494" s="24">
        <v>0.16</v>
      </c>
      <c r="Q494" s="24">
        <v>0</v>
      </c>
      <c r="R494" s="35" t="e">
        <f>(P494-Q494)/Q494*100</f>
        <v>#DIV/0!</v>
      </c>
      <c r="S494" s="45">
        <f>I494/I513*100</f>
        <v>4.205482433651812</v>
      </c>
    </row>
    <row r="495" spans="1:19" ht="13.5">
      <c r="A495" s="279"/>
      <c r="B495" s="270" t="s">
        <v>60</v>
      </c>
      <c r="C495" s="56" t="s">
        <v>52</v>
      </c>
      <c r="D495" s="24"/>
      <c r="E495" s="24"/>
      <c r="F495" s="24"/>
      <c r="G495" s="24"/>
      <c r="H495" s="24"/>
      <c r="I495" s="38">
        <f t="shared" si="124"/>
        <v>0</v>
      </c>
      <c r="J495" s="24"/>
      <c r="K495" s="35"/>
      <c r="L495" s="24"/>
      <c r="M495" s="24"/>
      <c r="N495" s="24"/>
      <c r="O495" s="24"/>
      <c r="P495" s="24"/>
      <c r="Q495" s="24"/>
      <c r="R495" s="35"/>
      <c r="S495" s="45"/>
    </row>
    <row r="496" spans="1:19" ht="13.5">
      <c r="A496" s="279"/>
      <c r="B496" s="282"/>
      <c r="C496" s="56" t="s">
        <v>57</v>
      </c>
      <c r="D496" s="24"/>
      <c r="E496" s="24"/>
      <c r="F496" s="24"/>
      <c r="G496" s="24"/>
      <c r="H496" s="24"/>
      <c r="I496" s="38">
        <f t="shared" si="124"/>
        <v>0</v>
      </c>
      <c r="J496" s="24"/>
      <c r="K496" s="35"/>
      <c r="L496" s="24"/>
      <c r="M496" s="24"/>
      <c r="N496" s="48"/>
      <c r="O496" s="48"/>
      <c r="P496" s="48"/>
      <c r="Q496" s="48"/>
      <c r="R496" s="35"/>
      <c r="S496" s="45"/>
    </row>
    <row r="497" spans="1:19" ht="13.5">
      <c r="A497" s="68"/>
      <c r="B497" s="273" t="s">
        <v>56</v>
      </c>
      <c r="C497" s="56" t="s">
        <v>58</v>
      </c>
      <c r="D497" s="24"/>
      <c r="E497" s="24"/>
      <c r="F497" s="24"/>
      <c r="G497" s="24"/>
      <c r="H497" s="24"/>
      <c r="I497" s="38">
        <f t="shared" si="124"/>
        <v>0</v>
      </c>
      <c r="J497" s="24"/>
      <c r="K497" s="35"/>
      <c r="L497" s="24"/>
      <c r="M497" s="24"/>
      <c r="N497" s="24"/>
      <c r="O497" s="24"/>
      <c r="P497" s="24"/>
      <c r="Q497" s="24"/>
      <c r="R497" s="35"/>
      <c r="S497" s="45"/>
    </row>
    <row r="498" spans="1:19" ht="13.5">
      <c r="A498" s="289" t="s">
        <v>86</v>
      </c>
      <c r="B498" s="275"/>
      <c r="C498" s="56" t="s">
        <v>59</v>
      </c>
      <c r="D498" s="24"/>
      <c r="E498" s="24"/>
      <c r="F498" s="24"/>
      <c r="G498" s="24"/>
      <c r="H498" s="24"/>
      <c r="I498" s="38">
        <f t="shared" si="124"/>
        <v>0</v>
      </c>
      <c r="J498" s="24"/>
      <c r="K498" s="35"/>
      <c r="L498" s="24"/>
      <c r="M498" s="24"/>
      <c r="N498" s="24"/>
      <c r="O498" s="24"/>
      <c r="P498" s="24"/>
      <c r="Q498" s="24"/>
      <c r="R498" s="35"/>
      <c r="S498" s="45"/>
    </row>
    <row r="499" spans="1:19" ht="13.5">
      <c r="A499" s="289"/>
      <c r="B499" s="274" t="s">
        <v>62</v>
      </c>
      <c r="C499" s="56" t="s">
        <v>52</v>
      </c>
      <c r="D499" s="27"/>
      <c r="E499" s="27"/>
      <c r="F499" s="27"/>
      <c r="G499" s="27"/>
      <c r="H499" s="27"/>
      <c r="I499" s="38">
        <f t="shared" si="124"/>
        <v>0</v>
      </c>
      <c r="J499" s="27"/>
      <c r="K499" s="35"/>
      <c r="L499" s="27"/>
      <c r="M499" s="27"/>
      <c r="N499" s="24"/>
      <c r="O499" s="24"/>
      <c r="P499" s="24"/>
      <c r="Q499" s="24"/>
      <c r="R499" s="35"/>
      <c r="S499" s="45"/>
    </row>
    <row r="500" spans="1:19" ht="13.5">
      <c r="A500" s="289"/>
      <c r="B500" s="273"/>
      <c r="C500" s="56" t="s">
        <v>53</v>
      </c>
      <c r="D500" s="118"/>
      <c r="E500" s="118"/>
      <c r="F500" s="27"/>
      <c r="G500" s="27"/>
      <c r="H500" s="27"/>
      <c r="I500" s="38">
        <f t="shared" si="124"/>
        <v>0</v>
      </c>
      <c r="J500" s="24"/>
      <c r="K500" s="35"/>
      <c r="L500" s="65"/>
      <c r="M500" s="65"/>
      <c r="N500" s="24"/>
      <c r="O500" s="24"/>
      <c r="P500" s="24"/>
      <c r="Q500" s="24"/>
      <c r="R500" s="35"/>
      <c r="S500" s="45"/>
    </row>
    <row r="501" spans="1:19" ht="13.5">
      <c r="A501" s="289"/>
      <c r="B501" s="273"/>
      <c r="C501" s="55" t="s">
        <v>54</v>
      </c>
      <c r="D501" s="37"/>
      <c r="E501" s="122"/>
      <c r="F501" s="24"/>
      <c r="G501" s="24"/>
      <c r="H501" s="24"/>
      <c r="I501" s="38">
        <f t="shared" si="124"/>
        <v>0</v>
      </c>
      <c r="J501" s="24"/>
      <c r="K501" s="35"/>
      <c r="L501" s="24"/>
      <c r="M501" s="24"/>
      <c r="N501" s="24"/>
      <c r="O501" s="24"/>
      <c r="P501" s="24"/>
      <c r="Q501" s="24"/>
      <c r="R501" s="35"/>
      <c r="S501" s="45"/>
    </row>
    <row r="502" spans="1:19" ht="13.5">
      <c r="A502" s="289"/>
      <c r="B502" s="13"/>
      <c r="C502" s="69" t="s">
        <v>55</v>
      </c>
      <c r="D502" s="15"/>
      <c r="E502" s="15"/>
      <c r="F502" s="24"/>
      <c r="G502" s="24"/>
      <c r="H502" s="24"/>
      <c r="I502" s="38">
        <f t="shared" si="124"/>
        <v>0</v>
      </c>
      <c r="J502" s="24"/>
      <c r="K502" s="35"/>
      <c r="L502" s="24"/>
      <c r="M502" s="15"/>
      <c r="N502" s="24"/>
      <c r="O502" s="24"/>
      <c r="P502" s="24"/>
      <c r="Q502" s="24"/>
      <c r="R502" s="35"/>
      <c r="S502" s="45"/>
    </row>
    <row r="503" spans="1:19" ht="13.5">
      <c r="A503" s="289"/>
      <c r="B503" s="273" t="s">
        <v>63</v>
      </c>
      <c r="C503" s="56" t="s">
        <v>57</v>
      </c>
      <c r="D503" s="15"/>
      <c r="E503" s="24"/>
      <c r="F503" s="15"/>
      <c r="G503" s="24"/>
      <c r="H503" s="15"/>
      <c r="I503" s="38">
        <f t="shared" si="124"/>
        <v>0</v>
      </c>
      <c r="J503" s="24"/>
      <c r="K503" s="35"/>
      <c r="L503" s="24"/>
      <c r="M503" s="24"/>
      <c r="N503" s="24"/>
      <c r="O503" s="24"/>
      <c r="P503" s="24"/>
      <c r="Q503" s="24"/>
      <c r="R503" s="35"/>
      <c r="S503" s="45"/>
    </row>
    <row r="504" spans="1:19" ht="13.5">
      <c r="A504" s="289"/>
      <c r="B504" s="273"/>
      <c r="C504" s="56" t="s">
        <v>58</v>
      </c>
      <c r="D504" s="37"/>
      <c r="E504" s="37"/>
      <c r="F504" s="15"/>
      <c r="G504" s="24"/>
      <c r="H504" s="24"/>
      <c r="I504" s="38">
        <f t="shared" si="124"/>
        <v>0</v>
      </c>
      <c r="J504" s="24"/>
      <c r="K504" s="35"/>
      <c r="L504" s="37"/>
      <c r="M504" s="37"/>
      <c r="N504" s="37"/>
      <c r="O504" s="24"/>
      <c r="P504" s="24"/>
      <c r="Q504" s="24"/>
      <c r="R504" s="35"/>
      <c r="S504" s="45"/>
    </row>
    <row r="505" spans="1:19" ht="13.5">
      <c r="A505" s="289"/>
      <c r="B505" s="275"/>
      <c r="C505" s="56" t="s">
        <v>59</v>
      </c>
      <c r="D505" s="24"/>
      <c r="E505" s="15"/>
      <c r="F505" s="24"/>
      <c r="G505" s="24"/>
      <c r="H505" s="24"/>
      <c r="I505" s="38">
        <f>I499+I503+I504</f>
        <v>0</v>
      </c>
      <c r="J505" s="24"/>
      <c r="K505" s="35" t="e">
        <f>(I505-J505)/J505*100</f>
        <v>#DIV/0!</v>
      </c>
      <c r="L505" s="24"/>
      <c r="M505" s="24"/>
      <c r="N505" s="24"/>
      <c r="O505" s="24"/>
      <c r="P505" s="24"/>
      <c r="Q505" s="24"/>
      <c r="R505" s="35" t="e">
        <f>(P505-Q505)/Q505*100</f>
        <v>#DIV/0!</v>
      </c>
      <c r="S505" s="45"/>
    </row>
    <row r="506" spans="1:19" ht="14.25" thickBot="1">
      <c r="A506" s="305"/>
      <c r="B506" s="276" t="s">
        <v>64</v>
      </c>
      <c r="C506" s="276"/>
      <c r="D506" s="20">
        <f aca="true" t="shared" si="125" ref="D506:J506">D494+D498+D505</f>
        <v>34.83</v>
      </c>
      <c r="E506" s="20">
        <f t="shared" si="125"/>
        <v>139.13</v>
      </c>
      <c r="F506" s="20">
        <f t="shared" si="125"/>
        <v>1.19</v>
      </c>
      <c r="G506" s="20">
        <f t="shared" si="125"/>
        <v>44.5</v>
      </c>
      <c r="H506" s="20">
        <f t="shared" si="125"/>
        <v>323.5325</v>
      </c>
      <c r="I506" s="20">
        <f t="shared" si="125"/>
        <v>462.6625</v>
      </c>
      <c r="J506" s="20">
        <f t="shared" si="125"/>
        <v>359.4</v>
      </c>
      <c r="K506" s="32">
        <f>(I506-J506)/J506*100</f>
        <v>28.731914301613813</v>
      </c>
      <c r="L506" s="20">
        <f aca="true" t="shared" si="126" ref="L506:Q506">L494+L498+L505</f>
        <v>198</v>
      </c>
      <c r="M506" s="20">
        <f t="shared" si="126"/>
        <v>1581.22</v>
      </c>
      <c r="N506" s="20">
        <f t="shared" si="126"/>
        <v>1</v>
      </c>
      <c r="O506" s="20">
        <f t="shared" si="126"/>
        <v>0</v>
      </c>
      <c r="P506" s="20">
        <f t="shared" si="126"/>
        <v>0.16</v>
      </c>
      <c r="Q506" s="20">
        <f t="shared" si="126"/>
        <v>0</v>
      </c>
      <c r="R506" s="32" t="e">
        <f aca="true" t="shared" si="127" ref="R506:R516">(P506-Q506)/Q506*100</f>
        <v>#DIV/0!</v>
      </c>
      <c r="S506" s="46">
        <f>I506/I525*100</f>
        <v>3.7367162761052</v>
      </c>
    </row>
    <row r="507" spans="1:19" ht="14.25" thickTop="1">
      <c r="A507" s="304" t="s">
        <v>85</v>
      </c>
      <c r="B507" s="277" t="s">
        <v>51</v>
      </c>
      <c r="C507" s="117" t="s">
        <v>52</v>
      </c>
      <c r="D507" s="48">
        <f aca="true" t="shared" si="128" ref="D507:D512">D279+D298+D317+D336+D355+D374+D393+D412+D431+D450+D469+D488</f>
        <v>95.54686800000033</v>
      </c>
      <c r="E507" s="48">
        <f aca="true" t="shared" si="129" ref="E507:Q507">E279+E298+E317+E336+E355+E374+E393+E412+E431+E450+E469+E488</f>
        <v>3008.139103</v>
      </c>
      <c r="F507" s="48">
        <f t="shared" si="129"/>
        <v>64.18625821089184</v>
      </c>
      <c r="G507" s="48">
        <f t="shared" si="129"/>
        <v>2831.655915038781</v>
      </c>
      <c r="H507" s="48">
        <f t="shared" si="129"/>
        <v>6953.345267000001</v>
      </c>
      <c r="I507" s="38">
        <f>E507+H507</f>
        <v>9961.48437</v>
      </c>
      <c r="J507" s="48">
        <f t="shared" si="129"/>
        <v>9871.570252000001</v>
      </c>
      <c r="K507" s="73">
        <f>(I507-J507)/J507*100</f>
        <v>0.910839063134682</v>
      </c>
      <c r="L507" s="48">
        <f t="shared" si="129"/>
        <v>3855.4792020667815</v>
      </c>
      <c r="M507" s="48">
        <f t="shared" si="129"/>
        <v>99012.62954879236</v>
      </c>
      <c r="N507" s="48">
        <f t="shared" si="129"/>
        <v>2012.8556482731465</v>
      </c>
      <c r="O507" s="48">
        <f t="shared" si="129"/>
        <v>163.42430700000003</v>
      </c>
      <c r="P507" s="48">
        <f t="shared" si="129"/>
        <v>892.764141</v>
      </c>
      <c r="Q507" s="48">
        <f t="shared" si="129"/>
        <v>1173.242118175</v>
      </c>
      <c r="R507" s="35">
        <f t="shared" si="127"/>
        <v>-23.906231529710915</v>
      </c>
      <c r="S507" s="129">
        <f>I507/I525*100</f>
        <v>80.454414999155</v>
      </c>
    </row>
    <row r="508" spans="1:19" ht="13.5">
      <c r="A508" s="289"/>
      <c r="B508" s="273"/>
      <c r="C508" s="55" t="s">
        <v>53</v>
      </c>
      <c r="D508" s="48">
        <f t="shared" si="128"/>
        <v>1.56876189000036</v>
      </c>
      <c r="E508" s="48">
        <f aca="true" t="shared" si="130" ref="E508:H512">E280+E299+E318+E337+E356+E375+E394+E413+E432+E451+E470+E489</f>
        <v>1207.8451172</v>
      </c>
      <c r="F508" s="48">
        <f t="shared" si="130"/>
        <v>0.1673484285874185</v>
      </c>
      <c r="G508" s="48">
        <f t="shared" si="130"/>
        <v>1194.7961767049835</v>
      </c>
      <c r="H508" s="48">
        <f t="shared" si="130"/>
        <v>2149.291132116315</v>
      </c>
      <c r="I508" s="71">
        <f>E508+H508</f>
        <v>3357.136249316315</v>
      </c>
      <c r="J508" s="48">
        <f>J280+J299+J318+J337+J356+J375+J394+J413+J432+J451+J470+J489</f>
        <v>4379.245503156375</v>
      </c>
      <c r="K508" s="30">
        <f>(I508-J508)/J508*100</f>
        <v>-23.339848225073627</v>
      </c>
      <c r="L508" s="48">
        <f aca="true" t="shared" si="131" ref="L508:Q508">L280+L299+L318+L337+L356+L375+L394+L413+L432+L451+L470+L489</f>
        <v>468.0218803100172</v>
      </c>
      <c r="M508" s="48">
        <f t="shared" si="131"/>
        <v>1893.0260678188545</v>
      </c>
      <c r="N508" s="48">
        <f t="shared" si="131"/>
        <v>1243.728347240972</v>
      </c>
      <c r="O508" s="48">
        <f t="shared" si="131"/>
        <v>20.87945938491745</v>
      </c>
      <c r="P508" s="48">
        <f t="shared" si="131"/>
        <v>315.42381309498046</v>
      </c>
      <c r="Q508" s="48">
        <f t="shared" si="131"/>
        <v>881.17</v>
      </c>
      <c r="R508" s="35">
        <f t="shared" si="127"/>
        <v>-64.20397731482228</v>
      </c>
      <c r="S508" s="45">
        <f>I508/I525*100</f>
        <v>27.114074868663522</v>
      </c>
    </row>
    <row r="509" spans="1:19" ht="13.5">
      <c r="A509" s="289"/>
      <c r="B509" s="273"/>
      <c r="C509" s="55" t="s">
        <v>54</v>
      </c>
      <c r="D509" s="48">
        <f t="shared" si="128"/>
        <v>0</v>
      </c>
      <c r="E509" s="48">
        <f t="shared" si="130"/>
        <v>0</v>
      </c>
      <c r="F509" s="48">
        <f t="shared" si="130"/>
        <v>0</v>
      </c>
      <c r="G509" s="48">
        <f t="shared" si="130"/>
        <v>0</v>
      </c>
      <c r="H509" s="48">
        <f t="shared" si="130"/>
        <v>0</v>
      </c>
      <c r="I509" s="71">
        <f>E509+H509</f>
        <v>0</v>
      </c>
      <c r="J509" s="48">
        <f>J281+J300+J319+J338+J357+J376+J395+J414+J433+J452+J471+J490</f>
        <v>0.246</v>
      </c>
      <c r="K509" s="30">
        <f>(I509-J509)/J509*100</f>
        <v>-100</v>
      </c>
      <c r="L509" s="48">
        <f aca="true" t="shared" si="132" ref="L509:Q509">L281+L300+L319+L338+L357+L376+L395+L414+L433+L452+L471+L490</f>
        <v>0</v>
      </c>
      <c r="M509" s="48">
        <f t="shared" si="132"/>
        <v>0</v>
      </c>
      <c r="N509" s="48">
        <f t="shared" si="132"/>
        <v>0</v>
      </c>
      <c r="O509" s="48">
        <f t="shared" si="132"/>
        <v>0</v>
      </c>
      <c r="P509" s="48">
        <f t="shared" si="132"/>
        <v>0</v>
      </c>
      <c r="Q509" s="48">
        <f t="shared" si="132"/>
        <v>0</v>
      </c>
      <c r="R509" s="35" t="e">
        <f t="shared" si="127"/>
        <v>#DIV/0!</v>
      </c>
      <c r="S509" s="45">
        <f>I509/I525*100</f>
        <v>0</v>
      </c>
    </row>
    <row r="510" spans="1:19" ht="13.5">
      <c r="A510" s="289"/>
      <c r="B510" s="13"/>
      <c r="C510" s="6" t="s">
        <v>55</v>
      </c>
      <c r="D510" s="48">
        <f t="shared" si="128"/>
        <v>34.37</v>
      </c>
      <c r="E510" s="48">
        <f t="shared" si="130"/>
        <v>144.82999999999998</v>
      </c>
      <c r="F510" s="48">
        <f t="shared" si="130"/>
        <v>0</v>
      </c>
      <c r="G510" s="48">
        <f t="shared" si="130"/>
        <v>0</v>
      </c>
      <c r="H510" s="48">
        <f t="shared" si="130"/>
        <v>641.75</v>
      </c>
      <c r="I510" s="71">
        <f>E510+H510</f>
        <v>786.5799999999999</v>
      </c>
      <c r="J510" s="48">
        <f>J282+J301+J320+J339+J358+J377+J396+J415+J434+J453+J472+J491</f>
        <v>1063.93</v>
      </c>
      <c r="K510" s="30">
        <f aca="true" t="shared" si="133" ref="K510:K521">(I510-J510)/J510*100</f>
        <v>-26.068444352542002</v>
      </c>
      <c r="L510" s="48">
        <f aca="true" t="shared" si="134" ref="L510:Q510">L282+L301+L320+L339+L358+L377+L396+L415+L434+L453+L472+L491</f>
        <v>137</v>
      </c>
      <c r="M510" s="48">
        <f t="shared" si="134"/>
        <v>74</v>
      </c>
      <c r="N510" s="48">
        <f t="shared" si="134"/>
        <v>0</v>
      </c>
      <c r="O510" s="48">
        <f t="shared" si="134"/>
        <v>0.04</v>
      </c>
      <c r="P510" s="48">
        <f t="shared" si="134"/>
        <v>0.04</v>
      </c>
      <c r="Q510" s="48">
        <f t="shared" si="134"/>
        <v>0</v>
      </c>
      <c r="R510" s="35" t="e">
        <f t="shared" si="127"/>
        <v>#DIV/0!</v>
      </c>
      <c r="S510" s="130">
        <f>I510/I525*100</f>
        <v>6.352851783878805</v>
      </c>
    </row>
    <row r="511" spans="1:19" ht="13.5">
      <c r="A511" s="289"/>
      <c r="B511" s="273" t="s">
        <v>56</v>
      </c>
      <c r="C511" s="55" t="s">
        <v>57</v>
      </c>
      <c r="D511" s="48">
        <f t="shared" si="128"/>
        <v>0.28</v>
      </c>
      <c r="E511" s="48">
        <f t="shared" si="130"/>
        <v>4.017921</v>
      </c>
      <c r="F511" s="48">
        <f t="shared" si="130"/>
        <v>0.15000000000000002</v>
      </c>
      <c r="G511" s="48">
        <f t="shared" si="130"/>
        <v>3.413018</v>
      </c>
      <c r="H511" s="48">
        <f t="shared" si="130"/>
        <v>12.635953</v>
      </c>
      <c r="I511" s="71">
        <f>E511+H511</f>
        <v>16.653874000000002</v>
      </c>
      <c r="J511" s="48">
        <f>J283+J302+J321+J340+J359+J378+J397+J416+J435+J454+J473+J492</f>
        <v>11.58</v>
      </c>
      <c r="K511" s="30">
        <f t="shared" si="133"/>
        <v>43.81583765112264</v>
      </c>
      <c r="L511" s="48">
        <f aca="true" t="shared" si="135" ref="L511:Q511">L283+L302+L321+L340+L359+L378+L397+L416+L435+L454+L473+L492</f>
        <v>1817</v>
      </c>
      <c r="M511" s="48">
        <f t="shared" si="135"/>
        <v>84698</v>
      </c>
      <c r="N511" s="48">
        <f t="shared" si="135"/>
        <v>2</v>
      </c>
      <c r="O511" s="48">
        <f t="shared" si="135"/>
        <v>0.08</v>
      </c>
      <c r="P511" s="48">
        <f t="shared" si="135"/>
        <v>0.26</v>
      </c>
      <c r="Q511" s="48">
        <f t="shared" si="135"/>
        <v>0.6</v>
      </c>
      <c r="R511" s="35">
        <f t="shared" si="127"/>
        <v>-56.666666666666664</v>
      </c>
      <c r="S511" s="130">
        <f>I511/I525*100</f>
        <v>0.13450582667928612</v>
      </c>
    </row>
    <row r="512" spans="1:19" ht="13.5">
      <c r="A512" s="289"/>
      <c r="B512" s="273"/>
      <c r="C512" s="55" t="s">
        <v>58</v>
      </c>
      <c r="D512" s="48">
        <f t="shared" si="128"/>
        <v>24.896597666377172</v>
      </c>
      <c r="E512" s="48">
        <f t="shared" si="130"/>
        <v>188.19353468606008</v>
      </c>
      <c r="F512" s="48">
        <f t="shared" si="130"/>
        <v>23.306597666377172</v>
      </c>
      <c r="G512" s="48">
        <f t="shared" si="130"/>
        <v>182.56353468606008</v>
      </c>
      <c r="H512" s="48">
        <f t="shared" si="130"/>
        <v>835.0814313139399</v>
      </c>
      <c r="I512" s="24">
        <f aca="true" t="shared" si="136" ref="I512:I521">E512+H512</f>
        <v>1023.274966</v>
      </c>
      <c r="J512" s="48">
        <f>J284+J303+J322+J341+J360+J379+J398+J417+J436+J455+J474+J493</f>
        <v>714.392102</v>
      </c>
      <c r="K512" s="30">
        <f t="shared" si="133"/>
        <v>43.237161096162275</v>
      </c>
      <c r="L512" s="48">
        <f aca="true" t="shared" si="137" ref="L512:Q512">L284+L303+L322+L341+L360+L379+L398+L417+L436+L455+L474+L493</f>
        <v>706.9628194609986</v>
      </c>
      <c r="M512" s="48">
        <f t="shared" si="137"/>
        <v>47386.73335276863</v>
      </c>
      <c r="N512" s="48">
        <f t="shared" si="137"/>
        <v>47.6073430399512</v>
      </c>
      <c r="O512" s="48">
        <f t="shared" si="137"/>
        <v>60.997448999999996</v>
      </c>
      <c r="P512" s="48">
        <f t="shared" si="137"/>
        <v>236.36557599999998</v>
      </c>
      <c r="Q512" s="48">
        <f t="shared" si="137"/>
        <v>184.3262033684556</v>
      </c>
      <c r="R512" s="35">
        <f t="shared" si="127"/>
        <v>28.232216407952155</v>
      </c>
      <c r="S512" s="45">
        <f>I512/I525*100</f>
        <v>8.264530236150962</v>
      </c>
    </row>
    <row r="513" spans="1:19" ht="13.5">
      <c r="A513" s="289"/>
      <c r="B513" s="275"/>
      <c r="C513" s="56" t="s">
        <v>59</v>
      </c>
      <c r="D513" s="48">
        <f>D507+D511+D512</f>
        <v>120.7234656663775</v>
      </c>
      <c r="E513" s="24">
        <f>E507+E511+E512</f>
        <v>3200.35055868606</v>
      </c>
      <c r="F513" s="24">
        <f>F507+F511+F512</f>
        <v>87.64285587726901</v>
      </c>
      <c r="G513" s="24">
        <f>G507+G511+G512</f>
        <v>3017.6324677248413</v>
      </c>
      <c r="H513" s="24">
        <f>H507+H511+H512</f>
        <v>7801.0626513139405</v>
      </c>
      <c r="I513" s="24">
        <f t="shared" si="136"/>
        <v>11001.41321</v>
      </c>
      <c r="J513" s="24">
        <f>J507+J511+J512</f>
        <v>10597.542354000001</v>
      </c>
      <c r="K513" s="30">
        <f t="shared" si="133"/>
        <v>3.8109860051425986</v>
      </c>
      <c r="L513" s="24">
        <f aca="true" t="shared" si="138" ref="L513:Q513">L507+L511+L512</f>
        <v>6379.44202152778</v>
      </c>
      <c r="M513" s="24">
        <f t="shared" si="138"/>
        <v>231097.36290156102</v>
      </c>
      <c r="N513" s="24">
        <f t="shared" si="138"/>
        <v>2062.4629913130975</v>
      </c>
      <c r="O513" s="24">
        <f t="shared" si="138"/>
        <v>224.50175600000003</v>
      </c>
      <c r="P513" s="24">
        <f t="shared" si="138"/>
        <v>1129.389717</v>
      </c>
      <c r="Q513" s="24">
        <f t="shared" si="138"/>
        <v>1358.1683215434555</v>
      </c>
      <c r="R513" s="35">
        <f t="shared" si="127"/>
        <v>-16.844642958795113</v>
      </c>
      <c r="S513" s="47">
        <f>I513/I525*100</f>
        <v>88.85345106198525</v>
      </c>
    </row>
    <row r="514" spans="1:19" ht="13.5">
      <c r="A514" s="289"/>
      <c r="B514" s="274" t="s">
        <v>60</v>
      </c>
      <c r="C514" s="56" t="s">
        <v>52</v>
      </c>
      <c r="D514" s="48">
        <f aca="true" t="shared" si="139" ref="D514:D523">D286+D305+D324+D343+D362+D381+D400+D419+D438+D457+D476+D495</f>
        <v>0</v>
      </c>
      <c r="E514" s="48">
        <f aca="true" t="shared" si="140" ref="E514:Q514">E286+E305+E324+E343+E362+E381+E400+E419+E438+E457+E476+E495</f>
        <v>3.58</v>
      </c>
      <c r="F514" s="48">
        <f t="shared" si="140"/>
        <v>0</v>
      </c>
      <c r="G514" s="48">
        <f t="shared" si="140"/>
        <v>3.38</v>
      </c>
      <c r="H514" s="48">
        <f t="shared" si="140"/>
        <v>13.4</v>
      </c>
      <c r="I514" s="24">
        <f t="shared" si="136"/>
        <v>16.98</v>
      </c>
      <c r="J514" s="48">
        <f t="shared" si="140"/>
        <v>24.18</v>
      </c>
      <c r="K514" s="30">
        <f t="shared" si="133"/>
        <v>-29.776674937965257</v>
      </c>
      <c r="L514" s="48">
        <f t="shared" si="140"/>
        <v>3</v>
      </c>
      <c r="M514" s="48">
        <f t="shared" si="140"/>
        <v>363</v>
      </c>
      <c r="N514" s="48">
        <f t="shared" si="140"/>
        <v>46</v>
      </c>
      <c r="O514" s="48">
        <f t="shared" si="140"/>
        <v>0</v>
      </c>
      <c r="P514" s="48">
        <f t="shared" si="140"/>
        <v>26.49</v>
      </c>
      <c r="Q514" s="48">
        <f t="shared" si="140"/>
        <v>2.07</v>
      </c>
      <c r="R514" s="35">
        <f t="shared" si="127"/>
        <v>1179.7101449275362</v>
      </c>
      <c r="S514" s="47">
        <f>I514/I525*100</f>
        <v>0.1371397992451653</v>
      </c>
    </row>
    <row r="515" spans="1:19" ht="13.5">
      <c r="A515" s="289"/>
      <c r="B515" s="273"/>
      <c r="C515" s="56" t="s">
        <v>57</v>
      </c>
      <c r="D515" s="48">
        <f t="shared" si="139"/>
        <v>14.062631000000005</v>
      </c>
      <c r="E515" s="48">
        <f aca="true" t="shared" si="141" ref="E515:H516">E287+E306+E325+E344+E363+E382+E401+E420+E439+E458+E477+E496</f>
        <v>63.555501</v>
      </c>
      <c r="F515" s="48">
        <f t="shared" si="141"/>
        <v>0</v>
      </c>
      <c r="G515" s="48">
        <f t="shared" si="141"/>
        <v>0</v>
      </c>
      <c r="H515" s="48">
        <f t="shared" si="141"/>
        <v>0</v>
      </c>
      <c r="I515" s="38">
        <f t="shared" si="136"/>
        <v>63.555501</v>
      </c>
      <c r="J515" s="48">
        <f>J287+J306+J325+J344+J363+J382+J401+J420+J439+J458+J477+J496</f>
        <v>43.014177</v>
      </c>
      <c r="K515" s="30">
        <f t="shared" si="133"/>
        <v>47.75477629154686</v>
      </c>
      <c r="L515" s="48">
        <f aca="true" t="shared" si="142" ref="L515:Q515">L287+L306+L325+L344+L363+L382+L401+L420+L439+L458+L477+L496</f>
        <v>767.8212994479693</v>
      </c>
      <c r="M515" s="48">
        <f t="shared" si="142"/>
        <v>1480.4101212877097</v>
      </c>
      <c r="N515" s="48">
        <f t="shared" si="142"/>
        <v>5.981691339818011</v>
      </c>
      <c r="O515" s="48">
        <f t="shared" si="142"/>
        <v>4.999999999999998</v>
      </c>
      <c r="P515" s="48">
        <f t="shared" si="142"/>
        <v>16.931084</v>
      </c>
      <c r="Q515" s="48">
        <f t="shared" si="142"/>
        <v>44.444230254000004</v>
      </c>
      <c r="R515" s="35">
        <f t="shared" si="127"/>
        <v>-61.904877408747126</v>
      </c>
      <c r="S515" s="45">
        <f>I515/I525*100</f>
        <v>0.5133091076599472</v>
      </c>
    </row>
    <row r="516" spans="1:19" ht="13.5">
      <c r="A516" s="68"/>
      <c r="B516" s="273" t="s">
        <v>56</v>
      </c>
      <c r="C516" s="56" t="s">
        <v>58</v>
      </c>
      <c r="D516" s="48">
        <f t="shared" si="139"/>
        <v>9.624432999999991</v>
      </c>
      <c r="E516" s="48">
        <f t="shared" si="141"/>
        <v>64.54044599999999</v>
      </c>
      <c r="F516" s="48">
        <f t="shared" si="141"/>
        <v>0</v>
      </c>
      <c r="G516" s="48">
        <f t="shared" si="141"/>
        <v>0.32</v>
      </c>
      <c r="H516" s="48">
        <f t="shared" si="141"/>
        <v>2.06</v>
      </c>
      <c r="I516" s="38">
        <f t="shared" si="136"/>
        <v>66.60044599999999</v>
      </c>
      <c r="J516" s="48">
        <f>J288+J307+J326+J345+J364+J383+J402+J421+J440+J459+J478+J497</f>
        <v>73.271048</v>
      </c>
      <c r="K516" s="30">
        <f t="shared" si="133"/>
        <v>-9.104007902275402</v>
      </c>
      <c r="L516" s="48">
        <f aca="true" t="shared" si="143" ref="L516:Q516">L288+L307+L326+L345+L364+L383+L402+L421+L440+L459+L478+L497</f>
        <v>441.1755093695538</v>
      </c>
      <c r="M516" s="48">
        <f t="shared" si="143"/>
        <v>1597.179018215127</v>
      </c>
      <c r="N516" s="48">
        <f t="shared" si="143"/>
        <v>13.398610602759621</v>
      </c>
      <c r="O516" s="48">
        <f t="shared" si="143"/>
        <v>74.87614599999998</v>
      </c>
      <c r="P516" s="48">
        <f t="shared" si="143"/>
        <v>323.694127</v>
      </c>
      <c r="Q516" s="48">
        <f t="shared" si="143"/>
        <v>502.5312001962421</v>
      </c>
      <c r="R516" s="35">
        <f t="shared" si="127"/>
        <v>-35.5872576919413</v>
      </c>
      <c r="S516" s="45">
        <f>I516/I525*100</f>
        <v>0.5379017546571538</v>
      </c>
    </row>
    <row r="517" spans="1:19" ht="13.5">
      <c r="A517" s="289" t="s">
        <v>106</v>
      </c>
      <c r="B517" s="275"/>
      <c r="C517" s="56" t="s">
        <v>59</v>
      </c>
      <c r="D517" s="48">
        <f>D514+D515+D516</f>
        <v>23.687063999999996</v>
      </c>
      <c r="E517" s="24">
        <f>E514+E515+E516</f>
        <v>131.675947</v>
      </c>
      <c r="F517" s="24">
        <f>F514+F515+F516</f>
        <v>0</v>
      </c>
      <c r="G517" s="24">
        <f>G514+G515+G516</f>
        <v>3.6999999999999997</v>
      </c>
      <c r="H517" s="24">
        <f>H514+H515+H516</f>
        <v>15.46</v>
      </c>
      <c r="I517" s="38">
        <f t="shared" si="136"/>
        <v>147.13594700000002</v>
      </c>
      <c r="J517" s="24">
        <f>J514+J515+J516</f>
        <v>140.46522499999998</v>
      </c>
      <c r="K517" s="30">
        <f t="shared" si="133"/>
        <v>4.749020264624245</v>
      </c>
      <c r="L517" s="24">
        <f aca="true" t="shared" si="144" ref="L517:Q517">L514+L515+L516</f>
        <v>1211.996808817523</v>
      </c>
      <c r="M517" s="24">
        <f t="shared" si="144"/>
        <v>3440.5891395028366</v>
      </c>
      <c r="N517" s="24">
        <f t="shared" si="144"/>
        <v>65.38030194257763</v>
      </c>
      <c r="O517" s="24">
        <f t="shared" si="144"/>
        <v>79.87614599999998</v>
      </c>
      <c r="P517" s="24">
        <f t="shared" si="144"/>
        <v>367.115211</v>
      </c>
      <c r="Q517" s="24">
        <f t="shared" si="144"/>
        <v>549.0454304502421</v>
      </c>
      <c r="R517" s="30">
        <f aca="true" t="shared" si="145" ref="R517:R522">(P517-Q517)/Q517*100</f>
        <v>-33.13573146416155</v>
      </c>
      <c r="S517" s="45">
        <f>I517/I525*100</f>
        <v>1.1883506615622663</v>
      </c>
    </row>
    <row r="518" spans="1:19" ht="13.5">
      <c r="A518" s="289"/>
      <c r="B518" s="274" t="s">
        <v>62</v>
      </c>
      <c r="C518" s="56" t="s">
        <v>52</v>
      </c>
      <c r="D518" s="48">
        <f t="shared" si="139"/>
        <v>22.00806000000001</v>
      </c>
      <c r="E518" s="48">
        <f aca="true" t="shared" si="146" ref="E518:Q518">E290+E309+E328+E347+E366+E385+E404+E423+E442+E461+E480+E499</f>
        <v>466.89801600000004</v>
      </c>
      <c r="F518" s="48">
        <f t="shared" si="146"/>
        <v>21.73</v>
      </c>
      <c r="G518" s="48">
        <f t="shared" si="146"/>
        <v>436.9793</v>
      </c>
      <c r="H518" s="48">
        <f t="shared" si="146"/>
        <v>765.1489</v>
      </c>
      <c r="I518" s="38">
        <f t="shared" si="136"/>
        <v>1232.046916</v>
      </c>
      <c r="J518" s="48">
        <f t="shared" si="146"/>
        <v>1421.465256</v>
      </c>
      <c r="K518" s="30">
        <f t="shared" si="133"/>
        <v>-13.325569457323406</v>
      </c>
      <c r="L518" s="48">
        <f t="shared" si="146"/>
        <v>391.2331588047507</v>
      </c>
      <c r="M518" s="48">
        <f t="shared" si="146"/>
        <v>393.12573141516486</v>
      </c>
      <c r="N518" s="48">
        <f t="shared" si="146"/>
        <v>65.99862272744292</v>
      </c>
      <c r="O518" s="48">
        <f t="shared" si="146"/>
        <v>5.546060000000011</v>
      </c>
      <c r="P518" s="48">
        <f t="shared" si="146"/>
        <v>249.28615900000005</v>
      </c>
      <c r="Q518" s="48">
        <f t="shared" si="146"/>
        <v>411.95531483056953</v>
      </c>
      <c r="R518" s="30">
        <f t="shared" si="145"/>
        <v>-39.48708754916116</v>
      </c>
      <c r="S518" s="45">
        <f>I518/I525*100</f>
        <v>9.950687086034455</v>
      </c>
    </row>
    <row r="519" spans="1:19" ht="13.5">
      <c r="A519" s="289"/>
      <c r="B519" s="273"/>
      <c r="C519" s="56" t="s">
        <v>53</v>
      </c>
      <c r="D519" s="48">
        <f t="shared" si="139"/>
        <v>20.73</v>
      </c>
      <c r="E519" s="48">
        <f aca="true" t="shared" si="147" ref="E519:H523">E291+E310+E329+E348+E367+E386+E405+E424+E443+E462+E481+E500</f>
        <v>294.86991</v>
      </c>
      <c r="F519" s="48">
        <f t="shared" si="147"/>
        <v>20.73</v>
      </c>
      <c r="G519" s="48">
        <f t="shared" si="147"/>
        <v>261.7298</v>
      </c>
      <c r="H519" s="48">
        <f t="shared" si="147"/>
        <v>725.65</v>
      </c>
      <c r="I519" s="38">
        <f t="shared" si="136"/>
        <v>1020.51991</v>
      </c>
      <c r="J519" s="48">
        <f>J291+J310+J329+J348+J367+J386+J405+J424+J443+J462+J481+J500</f>
        <v>1403.435256</v>
      </c>
      <c r="K519" s="30">
        <f t="shared" si="133"/>
        <v>-27.284147548877023</v>
      </c>
      <c r="L519" s="48">
        <f aca="true" t="shared" si="148" ref="L519:Q519">L291+L310+L329+L348+L367+L386+L405+L424+L443+L462+L481+L500</f>
        <v>317</v>
      </c>
      <c r="M519" s="48">
        <f t="shared" si="148"/>
        <v>189.35</v>
      </c>
      <c r="N519" s="48">
        <f t="shared" si="148"/>
        <v>27</v>
      </c>
      <c r="O519" s="48">
        <f t="shared" si="148"/>
        <v>-0.003940000000000055</v>
      </c>
      <c r="P519" s="48">
        <f t="shared" si="148"/>
        <v>213.37615900000003</v>
      </c>
      <c r="Q519" s="48">
        <f t="shared" si="148"/>
        <v>400.81579798469846</v>
      </c>
      <c r="R519" s="30">
        <f t="shared" si="145"/>
        <v>-46.7645337152739</v>
      </c>
      <c r="S519" s="45">
        <f>I519/I525*100</f>
        <v>8.242278891819444</v>
      </c>
    </row>
    <row r="520" spans="1:19" ht="13.5">
      <c r="A520" s="289"/>
      <c r="B520" s="273"/>
      <c r="C520" s="55" t="s">
        <v>54</v>
      </c>
      <c r="D520" s="48">
        <f t="shared" si="139"/>
        <v>0</v>
      </c>
      <c r="E520" s="48">
        <f t="shared" si="147"/>
        <v>0</v>
      </c>
      <c r="F520" s="48">
        <f t="shared" si="147"/>
        <v>0</v>
      </c>
      <c r="G520" s="48">
        <f t="shared" si="147"/>
        <v>0</v>
      </c>
      <c r="H520" s="48">
        <f t="shared" si="147"/>
        <v>0</v>
      </c>
      <c r="I520" s="38">
        <f t="shared" si="136"/>
        <v>0</v>
      </c>
      <c r="J520" s="48">
        <f>J292+J311+J330+J349+J368+J387+J406+J425+J444+J463+J482+J501</f>
        <v>0</v>
      </c>
      <c r="K520" s="30" t="e">
        <f t="shared" si="133"/>
        <v>#DIV/0!</v>
      </c>
      <c r="L520" s="48">
        <f aca="true" t="shared" si="149" ref="L520:Q520">L292+L311+L330+L349+L368+L387+L406+L425+L444+L463+L482+L501</f>
        <v>0</v>
      </c>
      <c r="M520" s="48">
        <f t="shared" si="149"/>
        <v>0</v>
      </c>
      <c r="N520" s="48">
        <f t="shared" si="149"/>
        <v>0</v>
      </c>
      <c r="O520" s="48">
        <f t="shared" si="149"/>
        <v>0</v>
      </c>
      <c r="P520" s="48">
        <f t="shared" si="149"/>
        <v>0</v>
      </c>
      <c r="Q520" s="48">
        <f t="shared" si="149"/>
        <v>0</v>
      </c>
      <c r="R520" s="30" t="e">
        <f t="shared" si="145"/>
        <v>#DIV/0!</v>
      </c>
      <c r="S520" s="45">
        <f>I520/I525*100</f>
        <v>0</v>
      </c>
    </row>
    <row r="521" spans="1:19" ht="13.5">
      <c r="A521" s="289"/>
      <c r="B521" s="13"/>
      <c r="C521" s="69" t="s">
        <v>55</v>
      </c>
      <c r="D521" s="48">
        <f t="shared" si="139"/>
        <v>0.03</v>
      </c>
      <c r="E521" s="48">
        <f t="shared" si="147"/>
        <v>159.13</v>
      </c>
      <c r="F521" s="48">
        <f t="shared" si="147"/>
        <v>0</v>
      </c>
      <c r="G521" s="48">
        <f t="shared" si="147"/>
        <v>159</v>
      </c>
      <c r="H521" s="48">
        <f t="shared" si="147"/>
        <v>38.5</v>
      </c>
      <c r="I521" s="38">
        <f t="shared" si="136"/>
        <v>197.63</v>
      </c>
      <c r="J521" s="48">
        <f>J293+J312+J331+J350+J369+J388+J407+J426+J445+J464+J483+J502</f>
        <v>16.17</v>
      </c>
      <c r="K521" s="30">
        <f t="shared" si="133"/>
        <v>1122.2016079158934</v>
      </c>
      <c r="L521" s="48">
        <f aca="true" t="shared" si="150" ref="L521:Q521">L293+L312+L331+L350+L369+L388+L407+L426+L445+L464+L483+L502</f>
        <v>0</v>
      </c>
      <c r="M521" s="48">
        <f t="shared" si="150"/>
        <v>0</v>
      </c>
      <c r="N521" s="48">
        <f t="shared" si="150"/>
        <v>0</v>
      </c>
      <c r="O521" s="48">
        <f t="shared" si="150"/>
        <v>0</v>
      </c>
      <c r="P521" s="48">
        <f t="shared" si="150"/>
        <v>0</v>
      </c>
      <c r="Q521" s="48">
        <f t="shared" si="150"/>
        <v>0</v>
      </c>
      <c r="R521" s="30" t="e">
        <f t="shared" si="145"/>
        <v>#DIV/0!</v>
      </c>
      <c r="S521" s="45">
        <f>I521/I525*100</f>
        <v>1.5961683465737349</v>
      </c>
    </row>
    <row r="522" spans="1:19" ht="13.5">
      <c r="A522" s="289"/>
      <c r="B522" s="273" t="s">
        <v>63</v>
      </c>
      <c r="C522" s="56" t="s">
        <v>57</v>
      </c>
      <c r="D522" s="48">
        <f t="shared" si="139"/>
        <v>0</v>
      </c>
      <c r="E522" s="48">
        <f t="shared" si="147"/>
        <v>0</v>
      </c>
      <c r="F522" s="48">
        <f t="shared" si="147"/>
        <v>0</v>
      </c>
      <c r="G522" s="48">
        <f t="shared" si="147"/>
        <v>0</v>
      </c>
      <c r="H522" s="48">
        <f t="shared" si="147"/>
        <v>0</v>
      </c>
      <c r="I522" s="38">
        <f>E522+H522</f>
        <v>0</v>
      </c>
      <c r="J522" s="48">
        <f>J294+J313+J332+J351+J370+J389+J408+J427+J446+J465+J484+J503</f>
        <v>0</v>
      </c>
      <c r="K522" s="30" t="e">
        <f>(I522-J522)/J522*100</f>
        <v>#DIV/0!</v>
      </c>
      <c r="L522" s="48">
        <f aca="true" t="shared" si="151" ref="L522:Q522">L294+L313+L332+L351+L370+L389+L408+L427+L446+L465+L484+L503</f>
        <v>0</v>
      </c>
      <c r="M522" s="48">
        <f t="shared" si="151"/>
        <v>0</v>
      </c>
      <c r="N522" s="48">
        <f t="shared" si="151"/>
        <v>0</v>
      </c>
      <c r="O522" s="48">
        <f t="shared" si="151"/>
        <v>0</v>
      </c>
      <c r="P522" s="48">
        <f t="shared" si="151"/>
        <v>0</v>
      </c>
      <c r="Q522" s="48">
        <f t="shared" si="151"/>
        <v>0</v>
      </c>
      <c r="R522" s="30" t="e">
        <f t="shared" si="145"/>
        <v>#DIV/0!</v>
      </c>
      <c r="S522" s="45">
        <f>I522/I525*100</f>
        <v>0</v>
      </c>
    </row>
    <row r="523" spans="1:19" ht="13.5">
      <c r="A523" s="289"/>
      <c r="B523" s="273"/>
      <c r="C523" s="56" t="s">
        <v>58</v>
      </c>
      <c r="D523" s="48">
        <f t="shared" si="139"/>
        <v>0</v>
      </c>
      <c r="E523" s="48">
        <f t="shared" si="147"/>
        <v>0</v>
      </c>
      <c r="F523" s="48">
        <f t="shared" si="147"/>
        <v>0</v>
      </c>
      <c r="G523" s="48">
        <f t="shared" si="147"/>
        <v>0</v>
      </c>
      <c r="H523" s="48">
        <f t="shared" si="147"/>
        <v>0.93</v>
      </c>
      <c r="I523" s="38">
        <f>E523+H523</f>
        <v>0.93</v>
      </c>
      <c r="J523" s="48">
        <f>J295+J314+J333+J352+J371+J390+J409+J428+J447+J466+J485+J504</f>
        <v>0.06</v>
      </c>
      <c r="K523" s="30">
        <f>(I523-J523)/J523*100</f>
        <v>1450.0000000000002</v>
      </c>
      <c r="L523" s="48">
        <f aca="true" t="shared" si="152" ref="L523:Q523">L295+L314+L333+L352+L371+L390+L409+L428+L447+L466+L485+L504</f>
        <v>0</v>
      </c>
      <c r="M523" s="48">
        <f t="shared" si="152"/>
        <v>0</v>
      </c>
      <c r="N523" s="48">
        <f t="shared" si="152"/>
        <v>0</v>
      </c>
      <c r="O523" s="48">
        <f t="shared" si="152"/>
        <v>0</v>
      </c>
      <c r="P523" s="48">
        <f t="shared" si="152"/>
        <v>5.94</v>
      </c>
      <c r="Q523" s="48">
        <f t="shared" si="152"/>
        <v>4.75</v>
      </c>
      <c r="R523" s="30">
        <f>(P523-Q523)/Q523*100</f>
        <v>25.052631578947377</v>
      </c>
      <c r="S523" s="45">
        <f>I523/I525*100</f>
        <v>0.007511190418021421</v>
      </c>
    </row>
    <row r="524" spans="1:19" ht="13.5">
      <c r="A524" s="289"/>
      <c r="B524" s="275"/>
      <c r="C524" s="56" t="s">
        <v>59</v>
      </c>
      <c r="D524" s="24">
        <f>D518+D522+D523</f>
        <v>22.00806000000001</v>
      </c>
      <c r="E524" s="24">
        <f>E518+E522+E523</f>
        <v>466.89801600000004</v>
      </c>
      <c r="F524" s="24">
        <f>F518+F522+F523</f>
        <v>21.73</v>
      </c>
      <c r="G524" s="24">
        <f>G518+G522+G523</f>
        <v>436.9793</v>
      </c>
      <c r="H524" s="24">
        <f>H518+H522+H523</f>
        <v>766.0789</v>
      </c>
      <c r="I524" s="38">
        <f>E524+H524</f>
        <v>1232.976916</v>
      </c>
      <c r="J524" s="24">
        <f>J518+J522+J523</f>
        <v>1421.525256</v>
      </c>
      <c r="K524" s="30">
        <f>(I524-J524)/J524*100</f>
        <v>-13.263805141988968</v>
      </c>
      <c r="L524" s="24">
        <f aca="true" t="shared" si="153" ref="L524:Q524">L518+L522+L523</f>
        <v>391.2331588047507</v>
      </c>
      <c r="M524" s="24">
        <f t="shared" si="153"/>
        <v>393.12573141516486</v>
      </c>
      <c r="N524" s="24">
        <f t="shared" si="153"/>
        <v>65.99862272744292</v>
      </c>
      <c r="O524" s="24">
        <f t="shared" si="153"/>
        <v>5.546060000000011</v>
      </c>
      <c r="P524" s="24">
        <f t="shared" si="153"/>
        <v>255.22615900000005</v>
      </c>
      <c r="Q524" s="24">
        <f t="shared" si="153"/>
        <v>416.70531483056953</v>
      </c>
      <c r="R524" s="30">
        <f>(P524-Q524)/Q524*100</f>
        <v>-38.75140298995854</v>
      </c>
      <c r="S524" s="45">
        <f>I524/I525*100</f>
        <v>9.958198276452476</v>
      </c>
    </row>
    <row r="525" spans="1:19" ht="13.5">
      <c r="A525" s="131"/>
      <c r="B525" s="278" t="s">
        <v>64</v>
      </c>
      <c r="C525" s="278"/>
      <c r="D525" s="99">
        <f aca="true" t="shared" si="154" ref="D525:J525">D513+D517+D524</f>
        <v>166.4185896663775</v>
      </c>
      <c r="E525" s="99">
        <f t="shared" si="154"/>
        <v>3798.9245216860604</v>
      </c>
      <c r="F525" s="99">
        <f t="shared" si="154"/>
        <v>109.37285587726902</v>
      </c>
      <c r="G525" s="99">
        <f t="shared" si="154"/>
        <v>3458.311767724841</v>
      </c>
      <c r="H525" s="99">
        <f t="shared" si="154"/>
        <v>8582.601551313941</v>
      </c>
      <c r="I525" s="99">
        <f t="shared" si="154"/>
        <v>12381.526073</v>
      </c>
      <c r="J525" s="99">
        <f t="shared" si="154"/>
        <v>12159.532835000002</v>
      </c>
      <c r="K525" s="108">
        <f>(I525-J525)/J525*100</f>
        <v>1.8256724251857253</v>
      </c>
      <c r="L525" s="99">
        <f aca="true" t="shared" si="155" ref="L525:Q525">L513+L517+L524</f>
        <v>7982.671989150053</v>
      </c>
      <c r="M525" s="99">
        <f t="shared" si="155"/>
        <v>234931.07777247904</v>
      </c>
      <c r="N525" s="99">
        <f t="shared" si="155"/>
        <v>2193.8419159831183</v>
      </c>
      <c r="O525" s="99">
        <f t="shared" si="155"/>
        <v>309.923962</v>
      </c>
      <c r="P525" s="99">
        <f t="shared" si="155"/>
        <v>1751.7310870000001</v>
      </c>
      <c r="Q525" s="99">
        <f t="shared" si="155"/>
        <v>2323.9190668242672</v>
      </c>
      <c r="R525" s="108">
        <f>(P525-Q525)/Q525*100</f>
        <v>-24.621682742428117</v>
      </c>
      <c r="S525" s="132">
        <f>I525/I525*100</f>
        <v>100</v>
      </c>
    </row>
    <row r="526" spans="1:19" ht="13.5">
      <c r="A526" s="302"/>
      <c r="B526" s="302"/>
      <c r="C526" s="302"/>
      <c r="D526" s="302"/>
      <c r="E526" s="302"/>
      <c r="F526" s="302"/>
      <c r="G526" s="302"/>
      <c r="H526" s="302"/>
      <c r="I526" s="302"/>
      <c r="J526" s="302"/>
      <c r="K526" s="302"/>
      <c r="L526" s="302"/>
      <c r="M526" s="302"/>
      <c r="N526" s="302"/>
      <c r="O526" s="302"/>
      <c r="P526" s="302"/>
      <c r="Q526" s="302"/>
      <c r="R526" s="302"/>
      <c r="S526" s="302"/>
    </row>
    <row r="527" spans="1:19" ht="18.75">
      <c r="A527" s="295" t="s">
        <v>124</v>
      </c>
      <c r="B527" s="295"/>
      <c r="C527" s="295"/>
      <c r="D527" s="295"/>
      <c r="E527" s="295"/>
      <c r="F527" s="295"/>
      <c r="G527" s="295"/>
      <c r="H527" s="295"/>
      <c r="I527" s="295"/>
      <c r="J527" s="295"/>
      <c r="K527" s="295"/>
      <c r="L527" s="295"/>
      <c r="M527" s="295"/>
      <c r="N527" s="295"/>
      <c r="O527" s="295"/>
      <c r="P527" s="295"/>
      <c r="Q527" s="295"/>
      <c r="R527" s="295"/>
      <c r="S527" s="295"/>
    </row>
    <row r="528" spans="1:19" ht="13.5">
      <c r="A528" s="296" t="str">
        <f>A2</f>
        <v>                                                      （2021年1-4月）                                       单位：万元</v>
      </c>
      <c r="B528" s="296"/>
      <c r="C528" s="296"/>
      <c r="D528" s="296"/>
      <c r="E528" s="296"/>
      <c r="F528" s="296"/>
      <c r="G528" s="296"/>
      <c r="H528" s="296"/>
      <c r="I528" s="296"/>
      <c r="J528" s="296"/>
      <c r="K528" s="296"/>
      <c r="L528" s="296"/>
      <c r="M528" s="296"/>
      <c r="N528" s="296"/>
      <c r="O528" s="296"/>
      <c r="P528" s="296"/>
      <c r="Q528" s="296"/>
      <c r="R528" s="296"/>
      <c r="S528" s="296"/>
    </row>
    <row r="529" spans="1:19" ht="13.5">
      <c r="A529" s="290" t="s">
        <v>27</v>
      </c>
      <c r="B529" s="4"/>
      <c r="C529" s="5" t="s">
        <v>28</v>
      </c>
      <c r="D529" s="260" t="s">
        <v>29</v>
      </c>
      <c r="E529" s="261"/>
      <c r="F529" s="261"/>
      <c r="G529" s="261"/>
      <c r="H529" s="261"/>
      <c r="I529" s="261"/>
      <c r="J529" s="261"/>
      <c r="K529" s="263"/>
      <c r="L529" s="260" t="s">
        <v>30</v>
      </c>
      <c r="M529" s="263"/>
      <c r="N529" s="260" t="s">
        <v>71</v>
      </c>
      <c r="O529" s="261"/>
      <c r="P529" s="261"/>
      <c r="Q529" s="261"/>
      <c r="R529" s="261"/>
      <c r="S529" s="41" t="s">
        <v>32</v>
      </c>
    </row>
    <row r="530" spans="1:19" ht="13.5">
      <c r="A530" s="289"/>
      <c r="B530" s="283" t="s">
        <v>33</v>
      </c>
      <c r="C530" s="284"/>
      <c r="D530" s="258" t="s">
        <v>34</v>
      </c>
      <c r="E530" s="258"/>
      <c r="F530" s="258" t="s">
        <v>35</v>
      </c>
      <c r="G530" s="258"/>
      <c r="H530" s="270" t="s">
        <v>36</v>
      </c>
      <c r="I530" s="8" t="s">
        <v>37</v>
      </c>
      <c r="J530" s="8" t="s">
        <v>38</v>
      </c>
      <c r="K530" s="28" t="s">
        <v>39</v>
      </c>
      <c r="L530" s="262" t="s">
        <v>40</v>
      </c>
      <c r="M530" s="258" t="s">
        <v>118</v>
      </c>
      <c r="N530" s="258" t="s">
        <v>40</v>
      </c>
      <c r="O530" s="258" t="s">
        <v>41</v>
      </c>
      <c r="P530" s="258"/>
      <c r="Q530" s="258"/>
      <c r="R530" s="42" t="s">
        <v>39</v>
      </c>
      <c r="S530" s="43" t="s">
        <v>42</v>
      </c>
    </row>
    <row r="531" spans="1:19" ht="13.5">
      <c r="A531" s="289"/>
      <c r="B531" s="9" t="s">
        <v>43</v>
      </c>
      <c r="C531" s="10" t="s">
        <v>44</v>
      </c>
      <c r="D531" s="10" t="s">
        <v>45</v>
      </c>
      <c r="E531" s="11" t="s">
        <v>46</v>
      </c>
      <c r="F531" s="11" t="s">
        <v>45</v>
      </c>
      <c r="G531" s="11" t="s">
        <v>46</v>
      </c>
      <c r="H531" s="271"/>
      <c r="I531" s="11" t="s">
        <v>46</v>
      </c>
      <c r="J531" s="11" t="s">
        <v>46</v>
      </c>
      <c r="K531" s="29" t="s">
        <v>47</v>
      </c>
      <c r="L531" s="262"/>
      <c r="M531" s="258"/>
      <c r="N531" s="258"/>
      <c r="O531" s="7" t="s">
        <v>45</v>
      </c>
      <c r="P531" s="7" t="s">
        <v>48</v>
      </c>
      <c r="Q531" s="7" t="s">
        <v>49</v>
      </c>
      <c r="R531" s="29" t="s">
        <v>47</v>
      </c>
      <c r="S531" s="44" t="s">
        <v>47</v>
      </c>
    </row>
    <row r="532" spans="1:19" ht="13.5">
      <c r="A532" s="304" t="s">
        <v>50</v>
      </c>
      <c r="B532" s="274" t="s">
        <v>51</v>
      </c>
      <c r="C532" s="55" t="s">
        <v>52</v>
      </c>
      <c r="D532" s="21">
        <v>17.691719000000376</v>
      </c>
      <c r="E532" s="21">
        <v>726.9181169999997</v>
      </c>
      <c r="F532" s="21">
        <v>8.072295645738764</v>
      </c>
      <c r="G532" s="21">
        <v>701.0251712823598</v>
      </c>
      <c r="H532" s="21">
        <v>3068.080401</v>
      </c>
      <c r="I532" s="91">
        <f aca="true" t="shared" si="156" ref="I532:I548">E532+H532</f>
        <v>3794.998518</v>
      </c>
      <c r="J532" s="34">
        <v>3855.444885000001</v>
      </c>
      <c r="K532" s="90">
        <f>(I532-J532)/J532*100</f>
        <v>-1.5678182104268599</v>
      </c>
      <c r="L532" s="21">
        <v>2240.0833296744963</v>
      </c>
      <c r="M532" s="21">
        <v>8446.056081133796</v>
      </c>
      <c r="N532" s="21">
        <v>453.3371184335033</v>
      </c>
      <c r="O532" s="21">
        <v>59.35909600000002</v>
      </c>
      <c r="P532" s="21">
        <v>204.99217899999996</v>
      </c>
      <c r="Q532" s="21">
        <v>145.20491232499995</v>
      </c>
      <c r="R532" s="90">
        <f>(P532-Q532)/Q532*100</f>
        <v>41.174410505605486</v>
      </c>
      <c r="S532" s="96">
        <f>I532/I684*100</f>
        <v>62.94301284275405</v>
      </c>
    </row>
    <row r="533" spans="1:19" ht="13.5">
      <c r="A533" s="289"/>
      <c r="B533" s="273"/>
      <c r="C533" s="55" t="s">
        <v>53</v>
      </c>
      <c r="D533" s="21">
        <v>1.9149548700002015</v>
      </c>
      <c r="E533" s="21">
        <v>530.6502254099997</v>
      </c>
      <c r="F533" s="21">
        <v>1.0068889625729696</v>
      </c>
      <c r="G533" s="21">
        <v>476.0210566933268</v>
      </c>
      <c r="H533" s="21">
        <v>450.00393877723604</v>
      </c>
      <c r="I533" s="91">
        <f t="shared" si="156"/>
        <v>980.6541641872358</v>
      </c>
      <c r="J533" s="34">
        <v>1864.262188924037</v>
      </c>
      <c r="K533" s="90">
        <f>(I533-J533)/J533*100</f>
        <v>-47.397197131739155</v>
      </c>
      <c r="L533" s="21">
        <v>291.2108328576845</v>
      </c>
      <c r="M533" s="21">
        <v>1097.9872905473935</v>
      </c>
      <c r="N533" s="21">
        <v>58.93382539635543</v>
      </c>
      <c r="O533" s="21">
        <v>9.727381990625261</v>
      </c>
      <c r="P533" s="21">
        <v>63.55423348113947</v>
      </c>
      <c r="Q533" s="21">
        <v>127.60000000000001</v>
      </c>
      <c r="R533" s="90">
        <f>(P533-Q533)/Q533*100</f>
        <v>-50.19260698970262</v>
      </c>
      <c r="S533" s="96">
        <f aca="true" t="shared" si="157" ref="S533:S550">I533/I685*100</f>
        <v>53.72625347956843</v>
      </c>
    </row>
    <row r="534" spans="1:19" ht="13.5">
      <c r="A534" s="289"/>
      <c r="B534" s="273"/>
      <c r="C534" s="55" t="s">
        <v>54</v>
      </c>
      <c r="D534" s="21"/>
      <c r="E534" s="21"/>
      <c r="F534" s="21"/>
      <c r="G534" s="21"/>
      <c r="H534" s="21"/>
      <c r="I534" s="91">
        <f t="shared" si="156"/>
        <v>0</v>
      </c>
      <c r="J534" s="34"/>
      <c r="K534" s="90"/>
      <c r="L534" s="21"/>
      <c r="M534" s="21"/>
      <c r="N534" s="21"/>
      <c r="O534" s="21">
        <v>0</v>
      </c>
      <c r="P534" s="21"/>
      <c r="Q534" s="21"/>
      <c r="R534" s="90"/>
      <c r="S534" s="96"/>
    </row>
    <row r="535" spans="1:19" ht="13.5">
      <c r="A535" s="289"/>
      <c r="B535" s="13"/>
      <c r="C535" s="6" t="s">
        <v>55</v>
      </c>
      <c r="D535" s="21"/>
      <c r="E535" s="21"/>
      <c r="F535" s="21"/>
      <c r="G535" s="21"/>
      <c r="H535" s="21"/>
      <c r="I535" s="91">
        <f t="shared" si="156"/>
        <v>0</v>
      </c>
      <c r="J535" s="21"/>
      <c r="K535" s="90"/>
      <c r="L535" s="21"/>
      <c r="M535" s="21"/>
      <c r="N535" s="21"/>
      <c r="O535" s="21">
        <v>0</v>
      </c>
      <c r="P535" s="21"/>
      <c r="Q535" s="21"/>
      <c r="R535" s="90"/>
      <c r="S535" s="96"/>
    </row>
    <row r="536" spans="1:19" ht="13.5">
      <c r="A536" s="289"/>
      <c r="B536" s="273" t="s">
        <v>56</v>
      </c>
      <c r="C536" s="55" t="s">
        <v>57</v>
      </c>
      <c r="D536" s="21"/>
      <c r="E536" s="21"/>
      <c r="F536" s="21"/>
      <c r="G536" s="21"/>
      <c r="H536" s="21"/>
      <c r="I536" s="91">
        <f t="shared" si="156"/>
        <v>0</v>
      </c>
      <c r="J536" s="21"/>
      <c r="K536" s="90"/>
      <c r="L536" s="21"/>
      <c r="M536" s="21"/>
      <c r="N536" s="21"/>
      <c r="O536" s="21">
        <v>0</v>
      </c>
      <c r="P536" s="21"/>
      <c r="Q536" s="21"/>
      <c r="R536" s="90"/>
      <c r="S536" s="96"/>
    </row>
    <row r="537" spans="1:19" ht="13.5">
      <c r="A537" s="289"/>
      <c r="B537" s="273"/>
      <c r="C537" s="55" t="s">
        <v>58</v>
      </c>
      <c r="D537" s="21">
        <v>5.487660273826439</v>
      </c>
      <c r="E537" s="21">
        <v>26.712937764352958</v>
      </c>
      <c r="F537" s="21">
        <v>5.487660273826439</v>
      </c>
      <c r="G537" s="21">
        <v>26.712937764352958</v>
      </c>
      <c r="H537" s="21">
        <v>125.99010223564703</v>
      </c>
      <c r="I537" s="91">
        <f t="shared" si="156"/>
        <v>152.70304</v>
      </c>
      <c r="J537" s="21">
        <v>167.127603</v>
      </c>
      <c r="K537" s="90">
        <f>(I537-J537)/J537*100</f>
        <v>-8.630868115783368</v>
      </c>
      <c r="L537" s="21">
        <v>483.97610894103195</v>
      </c>
      <c r="M537" s="21">
        <v>4244.010923938673</v>
      </c>
      <c r="N537" s="21">
        <v>3.6075539397733025</v>
      </c>
      <c r="O537" s="21">
        <v>7.067467999999998</v>
      </c>
      <c r="P537" s="21">
        <v>54.904973999999996</v>
      </c>
      <c r="Q537" s="21">
        <v>64.72535215882381</v>
      </c>
      <c r="R537" s="90">
        <f aca="true" t="shared" si="158" ref="R537:R552">(P537-Q537)/Q537*100</f>
        <v>-15.172382739187665</v>
      </c>
      <c r="S537" s="96">
        <f t="shared" si="157"/>
        <v>21.157419193624147</v>
      </c>
    </row>
    <row r="538" spans="1:19" ht="17.25" customHeight="1">
      <c r="A538" s="289"/>
      <c r="B538" s="275"/>
      <c r="C538" s="56" t="s">
        <v>59</v>
      </c>
      <c r="D538" s="91">
        <v>23.179379273826815</v>
      </c>
      <c r="E538" s="91">
        <v>753.6310547643527</v>
      </c>
      <c r="F538" s="91">
        <v>13.559955919565203</v>
      </c>
      <c r="G538" s="91">
        <v>727.7381090467128</v>
      </c>
      <c r="H538" s="91">
        <v>3194.0705032356473</v>
      </c>
      <c r="I538" s="91">
        <f t="shared" si="156"/>
        <v>3947.7015579999997</v>
      </c>
      <c r="J538" s="91">
        <v>4022.5724880000007</v>
      </c>
      <c r="K538" s="90">
        <f>(I538-J538)/J538*100</f>
        <v>-1.8612698770091358</v>
      </c>
      <c r="L538" s="79">
        <v>2724.059438615528</v>
      </c>
      <c r="M538" s="91">
        <v>12690.06700507247</v>
      </c>
      <c r="N538" s="79">
        <v>456.9446723732766</v>
      </c>
      <c r="O538" s="79">
        <v>66.42656400000001</v>
      </c>
      <c r="P538" s="79">
        <v>259.89715299999995</v>
      </c>
      <c r="Q538" s="79">
        <v>209.93026448382375</v>
      </c>
      <c r="R538" s="90">
        <f t="shared" si="158"/>
        <v>23.801660346131946</v>
      </c>
      <c r="S538" s="96">
        <f t="shared" si="157"/>
        <v>58.3945281093621</v>
      </c>
    </row>
    <row r="539" spans="1:19" ht="13.5">
      <c r="A539" s="289"/>
      <c r="B539" s="274" t="s">
        <v>60</v>
      </c>
      <c r="C539" s="56" t="s">
        <v>52</v>
      </c>
      <c r="D539" s="36"/>
      <c r="E539" s="21"/>
      <c r="F539" s="91"/>
      <c r="G539" s="91"/>
      <c r="H539" s="91"/>
      <c r="I539" s="91">
        <f t="shared" si="156"/>
        <v>0</v>
      </c>
      <c r="J539" s="21"/>
      <c r="K539" s="90"/>
      <c r="L539" s="21"/>
      <c r="M539" s="21"/>
      <c r="N539" s="21"/>
      <c r="O539" s="21">
        <v>0</v>
      </c>
      <c r="P539" s="21"/>
      <c r="Q539" s="21">
        <v>0</v>
      </c>
      <c r="R539" s="90"/>
      <c r="S539" s="96"/>
    </row>
    <row r="540" spans="1:19" ht="13.5">
      <c r="A540" s="289"/>
      <c r="B540" s="273"/>
      <c r="C540" s="56" t="s">
        <v>57</v>
      </c>
      <c r="D540" s="36">
        <v>10.511204999999997</v>
      </c>
      <c r="E540" s="21">
        <v>33.373369</v>
      </c>
      <c r="F540" s="91"/>
      <c r="G540" s="91"/>
      <c r="H540" s="91"/>
      <c r="I540" s="91">
        <f t="shared" si="156"/>
        <v>33.373369</v>
      </c>
      <c r="J540" s="21">
        <v>29.624635999999995</v>
      </c>
      <c r="K540" s="90">
        <f>(I540-J540)/J540*100</f>
        <v>12.654106534844855</v>
      </c>
      <c r="L540" s="21">
        <v>403.25094852169906</v>
      </c>
      <c r="M540" s="21">
        <v>1777.4944326754066</v>
      </c>
      <c r="N540" s="21">
        <v>3.14151575149043</v>
      </c>
      <c r="O540" s="21">
        <v>2.3915260000000007</v>
      </c>
      <c r="P540" s="21">
        <v>13.491526</v>
      </c>
      <c r="Q540" s="21">
        <v>39.505982448000005</v>
      </c>
      <c r="R540" s="90">
        <f t="shared" si="158"/>
        <v>-65.84941023107498</v>
      </c>
      <c r="S540" s="96">
        <f t="shared" si="157"/>
        <v>100</v>
      </c>
    </row>
    <row r="541" spans="1:19" ht="13.5">
      <c r="A541" s="244"/>
      <c r="B541" s="273" t="s">
        <v>56</v>
      </c>
      <c r="C541" s="56" t="s">
        <v>58</v>
      </c>
      <c r="D541" s="36">
        <v>9.561316999999997</v>
      </c>
      <c r="E541" s="21">
        <v>23.231876999999997</v>
      </c>
      <c r="F541" s="91"/>
      <c r="G541" s="91"/>
      <c r="H541" s="91"/>
      <c r="I541" s="91">
        <f t="shared" si="156"/>
        <v>23.231876999999997</v>
      </c>
      <c r="J541" s="21">
        <v>63.680048</v>
      </c>
      <c r="K541" s="90">
        <f>(I541-J541)/J541*100</f>
        <v>-63.51780859210409</v>
      </c>
      <c r="L541" s="21">
        <v>158.89737652789117</v>
      </c>
      <c r="M541" s="21">
        <v>1563.4004071261957</v>
      </c>
      <c r="N541" s="21">
        <v>4.124112757201646</v>
      </c>
      <c r="O541" s="21">
        <v>24.080000000000013</v>
      </c>
      <c r="P541" s="21">
        <v>160.392129</v>
      </c>
      <c r="Q541" s="21">
        <v>299.55671474106236</v>
      </c>
      <c r="R541" s="90">
        <f t="shared" si="158"/>
        <v>-46.45684068920191</v>
      </c>
      <c r="S541" s="96">
        <f t="shared" si="157"/>
        <v>93.74542937163315</v>
      </c>
    </row>
    <row r="542" spans="1:19" ht="13.5">
      <c r="A542" s="289" t="s">
        <v>61</v>
      </c>
      <c r="B542" s="275"/>
      <c r="C542" s="56" t="s">
        <v>59</v>
      </c>
      <c r="D542" s="79">
        <v>20.072521999999992</v>
      </c>
      <c r="E542" s="79">
        <v>56.605245999999994</v>
      </c>
      <c r="F542" s="79">
        <v>0</v>
      </c>
      <c r="G542" s="79">
        <v>0</v>
      </c>
      <c r="H542" s="79">
        <v>0</v>
      </c>
      <c r="I542" s="91">
        <f t="shared" si="156"/>
        <v>56.605245999999994</v>
      </c>
      <c r="J542" s="79">
        <v>93.304684</v>
      </c>
      <c r="K542" s="90">
        <f>(I542-J542)/J542*100</f>
        <v>-39.33289994315827</v>
      </c>
      <c r="L542" s="79">
        <v>562.1483250495902</v>
      </c>
      <c r="M542" s="79">
        <v>3340.8948398016023</v>
      </c>
      <c r="N542" s="79">
        <v>7.2656285086920755</v>
      </c>
      <c r="O542" s="79">
        <v>26.47152600000001</v>
      </c>
      <c r="P542" s="79">
        <v>173.883655</v>
      </c>
      <c r="Q542" s="79">
        <v>339.06269718906236</v>
      </c>
      <c r="R542" s="90">
        <f t="shared" si="158"/>
        <v>-48.716371207581716</v>
      </c>
      <c r="S542" s="96">
        <f t="shared" si="157"/>
        <v>50.407517696697504</v>
      </c>
    </row>
    <row r="543" spans="1:19" ht="13.5">
      <c r="A543" s="289"/>
      <c r="B543" s="274" t="s">
        <v>62</v>
      </c>
      <c r="C543" s="100" t="s">
        <v>52</v>
      </c>
      <c r="D543" s="21">
        <v>0.9808569999999719</v>
      </c>
      <c r="E543" s="21">
        <v>91.78228900000002</v>
      </c>
      <c r="F543" s="21">
        <v>0.699799999999998</v>
      </c>
      <c r="G543" s="21">
        <v>14.998999999999999</v>
      </c>
      <c r="H543" s="21">
        <v>94.9983</v>
      </c>
      <c r="I543" s="91">
        <f t="shared" si="156"/>
        <v>186.78058900000002</v>
      </c>
      <c r="J543" s="21">
        <v>148.53473200000002</v>
      </c>
      <c r="K543" s="90">
        <f aca="true" t="shared" si="159" ref="K543:K549">(I543-J543)/J543*100</f>
        <v>25.7487635955744</v>
      </c>
      <c r="L543" s="21">
        <v>399.96730018049993</v>
      </c>
      <c r="M543" s="21">
        <v>467.58946139924853</v>
      </c>
      <c r="N543" s="21">
        <v>52.55987811666689</v>
      </c>
      <c r="O543" s="21">
        <v>9.996380999999985</v>
      </c>
      <c r="P543" s="21">
        <v>115.35407700000002</v>
      </c>
      <c r="Q543" s="21">
        <v>298.9313507616525</v>
      </c>
      <c r="R543" s="90">
        <f t="shared" si="158"/>
        <v>-61.4111812942713</v>
      </c>
      <c r="S543" s="96">
        <f t="shared" si="157"/>
        <v>71.74746145563401</v>
      </c>
    </row>
    <row r="544" spans="1:19" ht="13.5">
      <c r="A544" s="289"/>
      <c r="B544" s="273"/>
      <c r="C544" s="100" t="s">
        <v>53</v>
      </c>
      <c r="D544" s="21">
        <v>0</v>
      </c>
      <c r="E544" s="21">
        <v>79.190898</v>
      </c>
      <c r="F544" s="21">
        <v>0</v>
      </c>
      <c r="G544" s="21">
        <v>10.9996</v>
      </c>
      <c r="H544" s="21">
        <v>47.37</v>
      </c>
      <c r="I544" s="91">
        <f t="shared" si="156"/>
        <v>126.56089800000001</v>
      </c>
      <c r="J544" s="21">
        <v>148.53473200000002</v>
      </c>
      <c r="K544" s="90">
        <f t="shared" si="159"/>
        <v>-14.793734572463501</v>
      </c>
      <c r="L544" s="21">
        <v>399</v>
      </c>
      <c r="M544" s="21">
        <v>252</v>
      </c>
      <c r="N544" s="21">
        <v>33</v>
      </c>
      <c r="O544" s="21">
        <v>-0.003619000000014694</v>
      </c>
      <c r="P544" s="21">
        <v>85.35407700000002</v>
      </c>
      <c r="Q544" s="21">
        <v>274.47507882926914</v>
      </c>
      <c r="R544" s="90">
        <f t="shared" si="158"/>
        <v>-68.90279534154263</v>
      </c>
      <c r="S544" s="96">
        <f t="shared" si="157"/>
        <v>67.27993930473927</v>
      </c>
    </row>
    <row r="545" spans="1:19" ht="13.5">
      <c r="A545" s="289"/>
      <c r="B545" s="273"/>
      <c r="C545" s="101" t="s">
        <v>54</v>
      </c>
      <c r="D545" s="21"/>
      <c r="E545" s="21"/>
      <c r="F545" s="21"/>
      <c r="G545" s="21"/>
      <c r="H545" s="21"/>
      <c r="I545" s="91">
        <f t="shared" si="156"/>
        <v>0</v>
      </c>
      <c r="J545" s="21"/>
      <c r="K545" s="90"/>
      <c r="L545" s="21"/>
      <c r="M545" s="21"/>
      <c r="N545" s="21"/>
      <c r="O545" s="21"/>
      <c r="P545" s="21"/>
      <c r="Q545" s="21"/>
      <c r="R545" s="90"/>
      <c r="S545" s="96"/>
    </row>
    <row r="546" spans="1:19" ht="13.5">
      <c r="A546" s="289"/>
      <c r="B546" s="13"/>
      <c r="C546" s="102" t="s">
        <v>55</v>
      </c>
      <c r="D546" s="91"/>
      <c r="E546" s="91"/>
      <c r="F546" s="91"/>
      <c r="G546" s="91"/>
      <c r="H546" s="91"/>
      <c r="I546" s="91">
        <f t="shared" si="156"/>
        <v>0</v>
      </c>
      <c r="J546" s="91"/>
      <c r="K546" s="90"/>
      <c r="L546" s="91"/>
      <c r="M546" s="91"/>
      <c r="N546" s="91"/>
      <c r="O546" s="91"/>
      <c r="P546" s="91"/>
      <c r="Q546" s="91"/>
      <c r="R546" s="90"/>
      <c r="S546" s="96"/>
    </row>
    <row r="547" spans="1:19" ht="13.5">
      <c r="A547" s="289"/>
      <c r="B547" s="273" t="s">
        <v>63</v>
      </c>
      <c r="C547" s="100" t="s">
        <v>57</v>
      </c>
      <c r="D547" s="91"/>
      <c r="E547" s="91"/>
      <c r="F547" s="91"/>
      <c r="G547" s="91"/>
      <c r="H547" s="91"/>
      <c r="I547" s="91">
        <f t="shared" si="156"/>
        <v>0</v>
      </c>
      <c r="J547" s="91"/>
      <c r="K547" s="90"/>
      <c r="L547" s="91"/>
      <c r="M547" s="91"/>
      <c r="N547" s="91"/>
      <c r="O547" s="91"/>
      <c r="P547" s="91"/>
      <c r="Q547" s="91"/>
      <c r="R547" s="90"/>
      <c r="S547" s="96"/>
    </row>
    <row r="548" spans="1:19" ht="13.5">
      <c r="A548" s="289"/>
      <c r="B548" s="273"/>
      <c r="C548" s="100" t="s">
        <v>58</v>
      </c>
      <c r="D548" s="91"/>
      <c r="E548" s="91"/>
      <c r="F548" s="91"/>
      <c r="G548" s="91"/>
      <c r="H548" s="91"/>
      <c r="I548" s="91">
        <f t="shared" si="156"/>
        <v>0</v>
      </c>
      <c r="J548" s="91"/>
      <c r="K548" s="90"/>
      <c r="L548" s="91"/>
      <c r="M548" s="91"/>
      <c r="N548" s="106"/>
      <c r="O548" s="106"/>
      <c r="P548" s="106"/>
      <c r="Q548" s="91"/>
      <c r="R548" s="90"/>
      <c r="S548" s="96"/>
    </row>
    <row r="549" spans="1:19" ht="13.5">
      <c r="A549" s="289"/>
      <c r="B549" s="275"/>
      <c r="C549" s="56" t="s">
        <v>59</v>
      </c>
      <c r="D549" s="79">
        <v>0.9808569999999719</v>
      </c>
      <c r="E549" s="79">
        <v>91.78228900000002</v>
      </c>
      <c r="F549" s="79">
        <v>0.699799999999998</v>
      </c>
      <c r="G549" s="79">
        <v>14.998999999999999</v>
      </c>
      <c r="H549" s="79">
        <v>94.9983</v>
      </c>
      <c r="I549" s="91">
        <f>I543+I547+I548</f>
        <v>186.78058900000002</v>
      </c>
      <c r="J549" s="79">
        <v>148.53473200000002</v>
      </c>
      <c r="K549" s="90">
        <f t="shared" si="159"/>
        <v>25.7487635955744</v>
      </c>
      <c r="L549" s="79">
        <v>399.96730018049993</v>
      </c>
      <c r="M549" s="79">
        <v>467.58946139924853</v>
      </c>
      <c r="N549" s="79">
        <v>52.55987811666689</v>
      </c>
      <c r="O549" s="79">
        <v>9.996380999999985</v>
      </c>
      <c r="P549" s="79">
        <v>115.35407700000002</v>
      </c>
      <c r="Q549" s="79">
        <v>298.9313507616525</v>
      </c>
      <c r="R549" s="90">
        <f t="shared" si="158"/>
        <v>-61.4111812942713</v>
      </c>
      <c r="S549" s="96">
        <f t="shared" si="157"/>
        <v>71.74746145563401</v>
      </c>
    </row>
    <row r="550" spans="1:19" ht="13.5">
      <c r="A550" s="305"/>
      <c r="B550" s="276" t="s">
        <v>64</v>
      </c>
      <c r="C550" s="276"/>
      <c r="D550" s="81">
        <f aca="true" t="shared" si="160" ref="D550:J550">D538+D542+D549</f>
        <v>44.232758273826775</v>
      </c>
      <c r="E550" s="81">
        <f t="shared" si="160"/>
        <v>902.0185897643527</v>
      </c>
      <c r="F550" s="81">
        <f t="shared" si="160"/>
        <v>14.259755919565201</v>
      </c>
      <c r="G550" s="81">
        <f t="shared" si="160"/>
        <v>742.7371090467128</v>
      </c>
      <c r="H550" s="81">
        <f t="shared" si="160"/>
        <v>3289.0688032356475</v>
      </c>
      <c r="I550" s="81">
        <f t="shared" si="160"/>
        <v>4191.087393</v>
      </c>
      <c r="J550" s="81">
        <f t="shared" si="160"/>
        <v>4264.4119040000005</v>
      </c>
      <c r="K550" s="92">
        <f>(I550-J550)/J550*100</f>
        <v>-1.7194518881073058</v>
      </c>
      <c r="L550" s="81">
        <f aca="true" t="shared" si="161" ref="L550:Q550">L538+L542+L549</f>
        <v>3686.1750638456183</v>
      </c>
      <c r="M550" s="81">
        <f t="shared" si="161"/>
        <v>16498.55130627332</v>
      </c>
      <c r="N550" s="81">
        <f t="shared" si="161"/>
        <v>516.7701789986356</v>
      </c>
      <c r="O550" s="81">
        <f t="shared" si="161"/>
        <v>102.89447100000001</v>
      </c>
      <c r="P550" s="81">
        <f t="shared" si="161"/>
        <v>549.1348849999999</v>
      </c>
      <c r="Q550" s="81">
        <f t="shared" si="161"/>
        <v>847.9243124345387</v>
      </c>
      <c r="R550" s="92">
        <f t="shared" si="158"/>
        <v>-35.23774740892405</v>
      </c>
      <c r="S550" s="97">
        <f t="shared" si="157"/>
        <v>58.75612430660534</v>
      </c>
    </row>
    <row r="551" spans="1:19" ht="13.5">
      <c r="A551" s="244"/>
      <c r="B551" s="286" t="s">
        <v>51</v>
      </c>
      <c r="C551" s="54" t="s">
        <v>52</v>
      </c>
      <c r="D551" s="21">
        <v>2</v>
      </c>
      <c r="E551" s="21">
        <v>12</v>
      </c>
      <c r="F551" s="21">
        <v>2</v>
      </c>
      <c r="G551" s="21">
        <v>12</v>
      </c>
      <c r="H551" s="21">
        <v>4</v>
      </c>
      <c r="I551" s="38">
        <f aca="true" t="shared" si="162" ref="I551:I567">E551+H551</f>
        <v>16</v>
      </c>
      <c r="J551" s="34">
        <v>5</v>
      </c>
      <c r="K551" s="35">
        <f>(I551-J551)/J551*100</f>
        <v>220.00000000000003</v>
      </c>
      <c r="L551" s="21">
        <v>46</v>
      </c>
      <c r="M551" s="21">
        <v>7221</v>
      </c>
      <c r="N551" s="21">
        <v>85</v>
      </c>
      <c r="O551" s="21">
        <v>10</v>
      </c>
      <c r="P551" s="21">
        <v>31</v>
      </c>
      <c r="Q551" s="21">
        <v>25</v>
      </c>
      <c r="R551" s="121">
        <f t="shared" si="158"/>
        <v>24</v>
      </c>
      <c r="S551" s="47">
        <f>I551/I684*100</f>
        <v>0.26537248979343736</v>
      </c>
    </row>
    <row r="552" spans="1:19" ht="13.5">
      <c r="A552" s="289" t="s">
        <v>65</v>
      </c>
      <c r="B552" s="282"/>
      <c r="C552" s="55" t="s">
        <v>53</v>
      </c>
      <c r="D552" s="21"/>
      <c r="E552" s="21"/>
      <c r="F552" s="21"/>
      <c r="G552" s="21"/>
      <c r="H552" s="21"/>
      <c r="I552" s="38">
        <f t="shared" si="162"/>
        <v>0</v>
      </c>
      <c r="J552" s="34">
        <v>1</v>
      </c>
      <c r="K552" s="30">
        <f>(I552-J552)/J552*100</f>
        <v>-100</v>
      </c>
      <c r="L552" s="21"/>
      <c r="M552" s="21"/>
      <c r="N552" s="21">
        <v>79</v>
      </c>
      <c r="O552" s="21">
        <v>10</v>
      </c>
      <c r="P552" s="21">
        <v>31</v>
      </c>
      <c r="Q552" s="21">
        <v>25</v>
      </c>
      <c r="R552" s="90">
        <f t="shared" si="158"/>
        <v>24</v>
      </c>
      <c r="S552" s="47">
        <f>I552/I685*100</f>
        <v>0</v>
      </c>
    </row>
    <row r="553" spans="1:19" ht="13.5">
      <c r="A553" s="289"/>
      <c r="B553" s="282"/>
      <c r="C553" s="55" t="s">
        <v>54</v>
      </c>
      <c r="D553" s="21"/>
      <c r="E553" s="21"/>
      <c r="F553" s="21"/>
      <c r="G553" s="21"/>
      <c r="H553" s="21"/>
      <c r="I553" s="38">
        <f t="shared" si="162"/>
        <v>0</v>
      </c>
      <c r="J553" s="34"/>
      <c r="K553" s="30"/>
      <c r="L553" s="21"/>
      <c r="M553" s="21"/>
      <c r="N553" s="21"/>
      <c r="O553" s="21"/>
      <c r="P553" s="21"/>
      <c r="Q553" s="21"/>
      <c r="R553" s="90"/>
      <c r="S553" s="47"/>
    </row>
    <row r="554" spans="1:19" ht="13.5">
      <c r="A554" s="289"/>
      <c r="B554" s="26"/>
      <c r="C554" s="6" t="s">
        <v>55</v>
      </c>
      <c r="D554" s="21"/>
      <c r="E554" s="21"/>
      <c r="F554" s="21"/>
      <c r="G554" s="21"/>
      <c r="H554" s="21"/>
      <c r="I554" s="38">
        <f t="shared" si="162"/>
        <v>0</v>
      </c>
      <c r="J554" s="21">
        <v>3</v>
      </c>
      <c r="K554" s="30">
        <f>(I554-J554)/J554*100</f>
        <v>-100</v>
      </c>
      <c r="L554" s="21"/>
      <c r="M554" s="21"/>
      <c r="N554" s="21"/>
      <c r="O554" s="21"/>
      <c r="P554" s="21"/>
      <c r="Q554" s="21"/>
      <c r="R554" s="90"/>
      <c r="S554" s="47">
        <f>I554/I687*100</f>
        <v>0</v>
      </c>
    </row>
    <row r="555" spans="1:19" ht="13.5">
      <c r="A555" s="289"/>
      <c r="B555" s="282" t="s">
        <v>56</v>
      </c>
      <c r="C555" s="55" t="s">
        <v>57</v>
      </c>
      <c r="D555" s="21"/>
      <c r="E555" s="21"/>
      <c r="F555" s="21"/>
      <c r="G555" s="21"/>
      <c r="H555" s="21"/>
      <c r="I555" s="38">
        <f t="shared" si="162"/>
        <v>0</v>
      </c>
      <c r="J555" s="21"/>
      <c r="K555" s="30"/>
      <c r="L555" s="21">
        <v>246</v>
      </c>
      <c r="M555" s="21">
        <v>5732</v>
      </c>
      <c r="N555" s="21"/>
      <c r="O555" s="21"/>
      <c r="P555" s="21"/>
      <c r="Q555" s="21"/>
      <c r="R555" s="90"/>
      <c r="S555" s="47"/>
    </row>
    <row r="556" spans="1:19" ht="13.5">
      <c r="A556" s="289"/>
      <c r="B556" s="282"/>
      <c r="C556" s="55" t="s">
        <v>58</v>
      </c>
      <c r="D556" s="82"/>
      <c r="E556" s="82"/>
      <c r="F556" s="82"/>
      <c r="G556" s="82"/>
      <c r="H556" s="82"/>
      <c r="I556" s="38">
        <f t="shared" si="162"/>
        <v>0</v>
      </c>
      <c r="J556" s="82"/>
      <c r="K556" s="30"/>
      <c r="L556" s="21">
        <v>5</v>
      </c>
      <c r="M556" s="21">
        <v>713</v>
      </c>
      <c r="N556" s="21"/>
      <c r="O556" s="21"/>
      <c r="P556" s="21"/>
      <c r="Q556" s="21"/>
      <c r="R556" s="90"/>
      <c r="S556" s="47"/>
    </row>
    <row r="557" spans="1:19" ht="13.5">
      <c r="A557" s="244"/>
      <c r="B557" s="271"/>
      <c r="C557" s="56" t="s">
        <v>59</v>
      </c>
      <c r="D557" s="24">
        <v>2</v>
      </c>
      <c r="E557" s="24">
        <v>12</v>
      </c>
      <c r="F557" s="24">
        <v>2</v>
      </c>
      <c r="G557" s="24">
        <v>12</v>
      </c>
      <c r="H557" s="84">
        <v>4</v>
      </c>
      <c r="I557" s="38">
        <f t="shared" si="162"/>
        <v>16</v>
      </c>
      <c r="J557" s="15">
        <v>5</v>
      </c>
      <c r="K557" s="30">
        <f>(I557-J557)/J557*100</f>
        <v>220.00000000000003</v>
      </c>
      <c r="L557" s="24">
        <v>297</v>
      </c>
      <c r="M557" s="24">
        <v>13666</v>
      </c>
      <c r="N557" s="24">
        <v>85</v>
      </c>
      <c r="O557" s="24">
        <v>10</v>
      </c>
      <c r="P557" s="24">
        <v>31</v>
      </c>
      <c r="Q557" s="24">
        <v>25</v>
      </c>
      <c r="R557" s="90">
        <f>(P557-Q557)/Q557*100</f>
        <v>24</v>
      </c>
      <c r="S557" s="47">
        <f>I557/I690*100</f>
        <v>0.2366725133657618</v>
      </c>
    </row>
    <row r="558" spans="1:19" ht="13.5">
      <c r="A558" s="289" t="s">
        <v>66</v>
      </c>
      <c r="B558" s="270" t="s">
        <v>60</v>
      </c>
      <c r="C558" s="56" t="s">
        <v>52</v>
      </c>
      <c r="D558" s="24"/>
      <c r="E558" s="24"/>
      <c r="F558" s="24"/>
      <c r="G558" s="24"/>
      <c r="H558" s="24"/>
      <c r="I558" s="38">
        <f t="shared" si="162"/>
        <v>0</v>
      </c>
      <c r="J558" s="24"/>
      <c r="K558" s="30"/>
      <c r="L558" s="24"/>
      <c r="M558" s="24"/>
      <c r="N558" s="40"/>
      <c r="O558" s="40"/>
      <c r="P558" s="40"/>
      <c r="Q558" s="24"/>
      <c r="R558" s="90"/>
      <c r="S558" s="47"/>
    </row>
    <row r="559" spans="1:19" ht="13.5">
      <c r="A559" s="289"/>
      <c r="B559" s="282"/>
      <c r="C559" s="56" t="s">
        <v>57</v>
      </c>
      <c r="D559" s="24"/>
      <c r="E559" s="24"/>
      <c r="F559" s="24"/>
      <c r="G559" s="24"/>
      <c r="H559" s="24"/>
      <c r="I559" s="38">
        <f t="shared" si="162"/>
        <v>0</v>
      </c>
      <c r="J559" s="24"/>
      <c r="K559" s="30"/>
      <c r="L559" s="24"/>
      <c r="M559" s="24"/>
      <c r="N559" s="24"/>
      <c r="O559" s="24"/>
      <c r="P559" s="24"/>
      <c r="Q559" s="24"/>
      <c r="R559" s="90"/>
      <c r="S559" s="47"/>
    </row>
    <row r="560" spans="1:19" ht="13.5">
      <c r="A560" s="289"/>
      <c r="B560" s="282" t="s">
        <v>56</v>
      </c>
      <c r="C560" s="56" t="s">
        <v>58</v>
      </c>
      <c r="D560" s="24"/>
      <c r="E560" s="24"/>
      <c r="F560" s="24"/>
      <c r="G560" s="24"/>
      <c r="H560" s="24"/>
      <c r="I560" s="38">
        <f t="shared" si="162"/>
        <v>0</v>
      </c>
      <c r="J560" s="24"/>
      <c r="K560" s="30"/>
      <c r="L560" s="24"/>
      <c r="M560" s="24"/>
      <c r="N560" s="24"/>
      <c r="O560" s="24"/>
      <c r="P560" s="24"/>
      <c r="Q560" s="24"/>
      <c r="R560" s="90"/>
      <c r="S560" s="47"/>
    </row>
    <row r="561" spans="1:19" ht="13.5">
      <c r="A561" s="289"/>
      <c r="B561" s="282"/>
      <c r="C561" s="56" t="s">
        <v>59</v>
      </c>
      <c r="D561" s="24"/>
      <c r="E561" s="24"/>
      <c r="F561" s="24"/>
      <c r="G561" s="24"/>
      <c r="H561" s="84"/>
      <c r="I561" s="38">
        <f t="shared" si="162"/>
        <v>0</v>
      </c>
      <c r="J561" s="15"/>
      <c r="K561" s="30"/>
      <c r="L561" s="24"/>
      <c r="M561" s="24"/>
      <c r="N561" s="24"/>
      <c r="O561" s="24"/>
      <c r="P561" s="24"/>
      <c r="Q561" s="24"/>
      <c r="R561" s="90"/>
      <c r="S561" s="47"/>
    </row>
    <row r="562" spans="1:19" ht="13.5">
      <c r="A562" s="289"/>
      <c r="B562" s="270" t="s">
        <v>62</v>
      </c>
      <c r="C562" s="56" t="s">
        <v>52</v>
      </c>
      <c r="D562" s="15"/>
      <c r="E562" s="24"/>
      <c r="F562" s="24"/>
      <c r="G562" s="24"/>
      <c r="H562" s="24"/>
      <c r="I562" s="38">
        <f t="shared" si="162"/>
        <v>0</v>
      </c>
      <c r="J562" s="82"/>
      <c r="K562" s="30"/>
      <c r="L562" s="24"/>
      <c r="M562" s="15"/>
      <c r="N562" s="24"/>
      <c r="O562" s="24"/>
      <c r="P562" s="24"/>
      <c r="Q562" s="24"/>
      <c r="R562" s="90"/>
      <c r="S562" s="47"/>
    </row>
    <row r="563" spans="1:19" ht="13.5">
      <c r="A563" s="289" t="s">
        <v>67</v>
      </c>
      <c r="B563" s="282"/>
      <c r="C563" s="56" t="s">
        <v>53</v>
      </c>
      <c r="D563" s="15"/>
      <c r="E563" s="24"/>
      <c r="F563" s="24"/>
      <c r="G563" s="24"/>
      <c r="H563" s="24"/>
      <c r="I563" s="38">
        <f t="shared" si="162"/>
        <v>0</v>
      </c>
      <c r="J563" s="82"/>
      <c r="K563" s="30"/>
      <c r="L563" s="24"/>
      <c r="M563" s="15"/>
      <c r="N563" s="24"/>
      <c r="O563" s="24"/>
      <c r="P563" s="24"/>
      <c r="Q563" s="24"/>
      <c r="R563" s="90"/>
      <c r="S563" s="47"/>
    </row>
    <row r="564" spans="1:19" ht="13.5">
      <c r="A564" s="289"/>
      <c r="B564" s="282"/>
      <c r="C564" s="55" t="s">
        <v>54</v>
      </c>
      <c r="D564" s="15"/>
      <c r="E564" s="24"/>
      <c r="F564" s="24"/>
      <c r="G564" s="24"/>
      <c r="H564" s="24"/>
      <c r="I564" s="38">
        <f t="shared" si="162"/>
        <v>0</v>
      </c>
      <c r="J564" s="38"/>
      <c r="K564" s="30"/>
      <c r="L564" s="24"/>
      <c r="M564" s="24"/>
      <c r="N564" s="24"/>
      <c r="O564" s="24"/>
      <c r="P564" s="24"/>
      <c r="Q564" s="24"/>
      <c r="R564" s="90"/>
      <c r="S564" s="47"/>
    </row>
    <row r="565" spans="1:19" ht="13.5">
      <c r="A565" s="289"/>
      <c r="B565" s="13"/>
      <c r="C565" s="55" t="s">
        <v>55</v>
      </c>
      <c r="D565" s="15"/>
      <c r="E565" s="24"/>
      <c r="F565" s="24"/>
      <c r="G565" s="24"/>
      <c r="H565" s="24"/>
      <c r="I565" s="38">
        <f t="shared" si="162"/>
        <v>0</v>
      </c>
      <c r="J565" s="38"/>
      <c r="K565" s="30"/>
      <c r="L565" s="24"/>
      <c r="M565" s="24"/>
      <c r="N565" s="24"/>
      <c r="O565" s="24"/>
      <c r="P565" s="24"/>
      <c r="Q565" s="24"/>
      <c r="R565" s="90"/>
      <c r="S565" s="47"/>
    </row>
    <row r="566" spans="1:19" ht="13.5">
      <c r="A566" s="289"/>
      <c r="B566" s="273" t="s">
        <v>63</v>
      </c>
      <c r="C566" s="56" t="s">
        <v>57</v>
      </c>
      <c r="D566" s="15"/>
      <c r="E566" s="24"/>
      <c r="F566" s="24"/>
      <c r="G566" s="24"/>
      <c r="H566" s="24"/>
      <c r="I566" s="38">
        <f t="shared" si="162"/>
        <v>0</v>
      </c>
      <c r="J566" s="38"/>
      <c r="K566" s="30"/>
      <c r="L566" s="24"/>
      <c r="M566" s="24"/>
      <c r="N566" s="24"/>
      <c r="O566" s="24"/>
      <c r="P566" s="24"/>
      <c r="Q566" s="24"/>
      <c r="R566" s="90"/>
      <c r="S566" s="47"/>
    </row>
    <row r="567" spans="1:19" ht="13.5">
      <c r="A567" s="289"/>
      <c r="B567" s="273"/>
      <c r="C567" s="56" t="s">
        <v>58</v>
      </c>
      <c r="D567" s="15"/>
      <c r="E567" s="24"/>
      <c r="F567" s="24"/>
      <c r="G567" s="24"/>
      <c r="H567" s="24"/>
      <c r="I567" s="38">
        <f t="shared" si="162"/>
        <v>0</v>
      </c>
      <c r="J567" s="38"/>
      <c r="K567" s="30"/>
      <c r="L567" s="24"/>
      <c r="M567" s="24"/>
      <c r="N567" s="24"/>
      <c r="O567" s="24"/>
      <c r="P567" s="24"/>
      <c r="Q567" s="24"/>
      <c r="R567" s="90"/>
      <c r="S567" s="47"/>
    </row>
    <row r="568" spans="1:19" ht="13.5">
      <c r="A568" s="298"/>
      <c r="B568" s="275"/>
      <c r="C568" s="56" t="s">
        <v>59</v>
      </c>
      <c r="D568" s="24">
        <v>0</v>
      </c>
      <c r="E568" s="24">
        <v>0</v>
      </c>
      <c r="F568" s="24">
        <v>0</v>
      </c>
      <c r="G568" s="24">
        <v>0</v>
      </c>
      <c r="H568" s="24">
        <v>0</v>
      </c>
      <c r="I568" s="38">
        <f>I562+I566+I567</f>
        <v>0</v>
      </c>
      <c r="J568" s="24">
        <v>0</v>
      </c>
      <c r="K568" s="30" t="e">
        <f>(I568-J568)/J568*100</f>
        <v>#DIV/0!</v>
      </c>
      <c r="L568" s="24">
        <v>0</v>
      </c>
      <c r="M568" s="24">
        <v>0</v>
      </c>
      <c r="N568" s="24">
        <v>0</v>
      </c>
      <c r="O568" s="24">
        <v>0</v>
      </c>
      <c r="P568" s="24">
        <v>0</v>
      </c>
      <c r="Q568" s="24">
        <v>0</v>
      </c>
      <c r="R568" s="90" t="e">
        <f>(P568-Q568)/Q568*100</f>
        <v>#DIV/0!</v>
      </c>
      <c r="S568" s="47">
        <f>I568/I701*100</f>
        <v>0</v>
      </c>
    </row>
    <row r="569" spans="1:19" ht="13.5">
      <c r="A569" s="247"/>
      <c r="B569" s="276" t="s">
        <v>64</v>
      </c>
      <c r="C569" s="276"/>
      <c r="D569" s="20">
        <f aca="true" t="shared" si="163" ref="D569:J569">D557+D561+D568</f>
        <v>2</v>
      </c>
      <c r="E569" s="20">
        <f t="shared" si="163"/>
        <v>12</v>
      </c>
      <c r="F569" s="20">
        <f t="shared" si="163"/>
        <v>2</v>
      </c>
      <c r="G569" s="20">
        <f t="shared" si="163"/>
        <v>12</v>
      </c>
      <c r="H569" s="103">
        <f t="shared" si="163"/>
        <v>4</v>
      </c>
      <c r="I569" s="103">
        <f t="shared" si="163"/>
        <v>16</v>
      </c>
      <c r="J569" s="103">
        <f t="shared" si="163"/>
        <v>5</v>
      </c>
      <c r="K569" s="32">
        <f>(I569-J569)/J569*100</f>
        <v>220.00000000000003</v>
      </c>
      <c r="L569" s="20">
        <f aca="true" t="shared" si="164" ref="L569:Q569">L557+L561+L568</f>
        <v>297</v>
      </c>
      <c r="M569" s="20">
        <f t="shared" si="164"/>
        <v>13666</v>
      </c>
      <c r="N569" s="20">
        <f t="shared" si="164"/>
        <v>85</v>
      </c>
      <c r="O569" s="20">
        <f t="shared" si="164"/>
        <v>10</v>
      </c>
      <c r="P569" s="20">
        <f t="shared" si="164"/>
        <v>31</v>
      </c>
      <c r="Q569" s="20">
        <f t="shared" si="164"/>
        <v>25</v>
      </c>
      <c r="R569" s="32">
        <f>(P569-Q569)/Q569*100</f>
        <v>24</v>
      </c>
      <c r="S569" s="46">
        <f>I569/I702*100</f>
        <v>0.2243088489340135</v>
      </c>
    </row>
    <row r="570" spans="1:19" ht="13.5">
      <c r="A570" s="244"/>
      <c r="B570" s="286" t="s">
        <v>51</v>
      </c>
      <c r="C570" s="54" t="s">
        <v>52</v>
      </c>
      <c r="D570" s="82">
        <v>31.5</v>
      </c>
      <c r="E570" s="221">
        <v>320.4</v>
      </c>
      <c r="F570" s="82">
        <v>31.5</v>
      </c>
      <c r="G570" s="221">
        <v>320.4</v>
      </c>
      <c r="H570" s="82">
        <v>266.8111</v>
      </c>
      <c r="I570" s="38">
        <f aca="true" t="shared" si="165" ref="I570:I586">E570+H570</f>
        <v>587.2111</v>
      </c>
      <c r="J570" s="221">
        <v>477.96558</v>
      </c>
      <c r="K570" s="73">
        <f>(I570-J570)/J570*100</f>
        <v>22.856357146052233</v>
      </c>
      <c r="L570" s="82">
        <v>164</v>
      </c>
      <c r="M570" s="82">
        <v>2973</v>
      </c>
      <c r="N570" s="115">
        <v>50</v>
      </c>
      <c r="O570" s="115">
        <v>31</v>
      </c>
      <c r="P570" s="115">
        <v>56</v>
      </c>
      <c r="Q570" s="115">
        <v>49</v>
      </c>
      <c r="R570" s="73">
        <f>(P570-Q570)/Q570*100</f>
        <v>14.285714285714285</v>
      </c>
      <c r="S570" s="47">
        <f>I570/I684*100</f>
        <v>9.739354477583944</v>
      </c>
    </row>
    <row r="571" spans="1:19" ht="13.5">
      <c r="A571" s="289" t="s">
        <v>66</v>
      </c>
      <c r="B571" s="282"/>
      <c r="C571" s="55" t="s">
        <v>53</v>
      </c>
      <c r="D571" s="82">
        <v>0</v>
      </c>
      <c r="E571" s="82">
        <v>0</v>
      </c>
      <c r="F571" s="82">
        <v>0</v>
      </c>
      <c r="G571" s="82">
        <v>0</v>
      </c>
      <c r="H571" s="82">
        <v>135.4551</v>
      </c>
      <c r="I571" s="38">
        <f t="shared" si="165"/>
        <v>135.4551</v>
      </c>
      <c r="J571" s="107">
        <v>212.90358</v>
      </c>
      <c r="K571" s="30"/>
      <c r="L571" s="82">
        <v>0</v>
      </c>
      <c r="M571" s="82">
        <v>0</v>
      </c>
      <c r="N571" s="82"/>
      <c r="O571" s="82"/>
      <c r="P571" s="82"/>
      <c r="Q571" s="82"/>
      <c r="R571" s="30"/>
      <c r="S571" s="47">
        <f>I571/I685*100</f>
        <v>7.421061678488729</v>
      </c>
    </row>
    <row r="572" spans="1:19" ht="13.5">
      <c r="A572" s="289"/>
      <c r="B572" s="282"/>
      <c r="C572" s="55" t="s">
        <v>54</v>
      </c>
      <c r="D572" s="82">
        <v>0</v>
      </c>
      <c r="E572" s="82">
        <v>0</v>
      </c>
      <c r="F572" s="82">
        <v>0</v>
      </c>
      <c r="G572" s="82">
        <v>0</v>
      </c>
      <c r="H572" s="82">
        <v>0.606</v>
      </c>
      <c r="I572" s="38">
        <f t="shared" si="165"/>
        <v>0.606</v>
      </c>
      <c r="J572" s="107">
        <v>1.812</v>
      </c>
      <c r="K572" s="30"/>
      <c r="L572" s="82">
        <v>0</v>
      </c>
      <c r="M572" s="82">
        <v>0</v>
      </c>
      <c r="N572" s="82"/>
      <c r="O572" s="82"/>
      <c r="P572" s="82"/>
      <c r="Q572" s="82"/>
      <c r="R572" s="30"/>
      <c r="S572" s="47">
        <f>I572/I686*100</f>
        <v>100</v>
      </c>
    </row>
    <row r="573" spans="1:19" ht="13.5">
      <c r="A573" s="289"/>
      <c r="B573" s="26"/>
      <c r="C573" s="55" t="s">
        <v>55</v>
      </c>
      <c r="D573" s="82">
        <v>0</v>
      </c>
      <c r="E573" s="82">
        <v>0</v>
      </c>
      <c r="F573" s="82">
        <v>0</v>
      </c>
      <c r="G573" s="82">
        <v>0</v>
      </c>
      <c r="H573" s="82">
        <v>130.75</v>
      </c>
      <c r="I573" s="38">
        <f t="shared" si="165"/>
        <v>130.75</v>
      </c>
      <c r="J573" s="107">
        <v>162.25</v>
      </c>
      <c r="K573" s="30"/>
      <c r="L573" s="107">
        <v>0</v>
      </c>
      <c r="M573" s="107">
        <v>0</v>
      </c>
      <c r="N573" s="17"/>
      <c r="O573" s="17"/>
      <c r="P573" s="17"/>
      <c r="Q573" s="17"/>
      <c r="R573" s="30"/>
      <c r="S573" s="47">
        <f>I573/I687*100</f>
        <v>78.95054646458547</v>
      </c>
    </row>
    <row r="574" spans="1:19" ht="13.5">
      <c r="A574" s="289"/>
      <c r="B574" s="282" t="s">
        <v>56</v>
      </c>
      <c r="C574" s="55" t="s">
        <v>57</v>
      </c>
      <c r="D574" s="82">
        <v>0</v>
      </c>
      <c r="E574" s="82">
        <v>0</v>
      </c>
      <c r="F574" s="82">
        <v>0</v>
      </c>
      <c r="G574" s="82">
        <v>0</v>
      </c>
      <c r="H574" s="82">
        <v>0</v>
      </c>
      <c r="I574" s="38">
        <f t="shared" si="165"/>
        <v>0</v>
      </c>
      <c r="J574" s="107">
        <v>0</v>
      </c>
      <c r="K574" s="30"/>
      <c r="L574" s="107">
        <v>0</v>
      </c>
      <c r="M574" s="107">
        <v>0</v>
      </c>
      <c r="N574" s="17"/>
      <c r="O574" s="17"/>
      <c r="P574" s="17"/>
      <c r="Q574" s="17"/>
      <c r="R574" s="30"/>
      <c r="S574" s="47"/>
    </row>
    <row r="575" spans="1:19" ht="13.5">
      <c r="A575" s="289"/>
      <c r="B575" s="282"/>
      <c r="C575" s="55" t="s">
        <v>58</v>
      </c>
      <c r="D575" s="82">
        <v>0</v>
      </c>
      <c r="E575" s="82">
        <v>0</v>
      </c>
      <c r="F575" s="82">
        <v>0</v>
      </c>
      <c r="G575" s="82">
        <v>0</v>
      </c>
      <c r="H575" s="82">
        <v>0</v>
      </c>
      <c r="I575" s="38">
        <f t="shared" si="165"/>
        <v>0</v>
      </c>
      <c r="J575" s="107">
        <v>0</v>
      </c>
      <c r="K575" s="30"/>
      <c r="L575" s="107">
        <v>0</v>
      </c>
      <c r="M575" s="107">
        <v>0</v>
      </c>
      <c r="N575" s="17"/>
      <c r="O575" s="17"/>
      <c r="P575" s="17"/>
      <c r="Q575" s="17"/>
      <c r="R575" s="30"/>
      <c r="S575" s="47"/>
    </row>
    <row r="576" spans="1:19" ht="13.5">
      <c r="A576" s="244"/>
      <c r="B576" s="271"/>
      <c r="C576" s="55" t="s">
        <v>59</v>
      </c>
      <c r="D576" s="111">
        <v>31.5</v>
      </c>
      <c r="E576" s="111">
        <v>320.4</v>
      </c>
      <c r="F576" s="111">
        <v>31.5</v>
      </c>
      <c r="G576" s="111">
        <v>320.4</v>
      </c>
      <c r="H576" s="111">
        <v>266.8111</v>
      </c>
      <c r="I576" s="38">
        <f t="shared" si="165"/>
        <v>587.2111</v>
      </c>
      <c r="J576" s="111">
        <v>477.96558</v>
      </c>
      <c r="K576" s="30">
        <f>(I576-J576)/J576*100</f>
        <v>22.856357146052233</v>
      </c>
      <c r="L576" s="111">
        <v>164</v>
      </c>
      <c r="M576" s="111">
        <v>2973</v>
      </c>
      <c r="N576" s="111">
        <v>50</v>
      </c>
      <c r="O576" s="111">
        <v>31</v>
      </c>
      <c r="P576" s="111">
        <v>56</v>
      </c>
      <c r="Q576" s="111">
        <v>49</v>
      </c>
      <c r="R576" s="30">
        <f>(P576-Q576)/Q576*100</f>
        <v>14.285714285714285</v>
      </c>
      <c r="S576" s="47">
        <f>I576/I690*100</f>
        <v>8.686045432079604</v>
      </c>
    </row>
    <row r="577" spans="1:19" ht="13.5">
      <c r="A577" s="289"/>
      <c r="B577" s="270" t="s">
        <v>60</v>
      </c>
      <c r="C577" s="55" t="s">
        <v>52</v>
      </c>
      <c r="D577" s="111"/>
      <c r="E577" s="111"/>
      <c r="F577" s="111"/>
      <c r="G577" s="111"/>
      <c r="H577" s="111"/>
      <c r="I577" s="38">
        <f t="shared" si="165"/>
        <v>0</v>
      </c>
      <c r="J577" s="111"/>
      <c r="K577" s="30"/>
      <c r="L577" s="111"/>
      <c r="M577" s="111"/>
      <c r="N577" s="111"/>
      <c r="O577" s="111"/>
      <c r="P577" s="111"/>
      <c r="Q577" s="111"/>
      <c r="R577" s="30"/>
      <c r="S577" s="47"/>
    </row>
    <row r="578" spans="1:19" ht="13.5">
      <c r="A578" s="289"/>
      <c r="B578" s="282"/>
      <c r="C578" s="55" t="s">
        <v>57</v>
      </c>
      <c r="D578" s="111"/>
      <c r="E578" s="111"/>
      <c r="F578" s="111"/>
      <c r="G578" s="111"/>
      <c r="H578" s="111"/>
      <c r="I578" s="38">
        <f t="shared" si="165"/>
        <v>0</v>
      </c>
      <c r="J578" s="111"/>
      <c r="K578" s="30"/>
      <c r="L578" s="111"/>
      <c r="M578" s="111"/>
      <c r="N578" s="111"/>
      <c r="O578" s="111"/>
      <c r="P578" s="111"/>
      <c r="Q578" s="111"/>
      <c r="R578" s="30"/>
      <c r="S578" s="47"/>
    </row>
    <row r="579" spans="1:19" ht="13.5">
      <c r="A579" s="289"/>
      <c r="B579" s="282" t="s">
        <v>56</v>
      </c>
      <c r="C579" s="55" t="s">
        <v>58</v>
      </c>
      <c r="D579" s="111"/>
      <c r="E579" s="111"/>
      <c r="F579" s="111"/>
      <c r="G579" s="111"/>
      <c r="H579" s="111"/>
      <c r="I579" s="38">
        <f t="shared" si="165"/>
        <v>0</v>
      </c>
      <c r="J579" s="111"/>
      <c r="K579" s="30"/>
      <c r="L579" s="111"/>
      <c r="M579" s="111"/>
      <c r="N579" s="111"/>
      <c r="O579" s="111"/>
      <c r="P579" s="111"/>
      <c r="Q579" s="111"/>
      <c r="R579" s="30"/>
      <c r="S579" s="47"/>
    </row>
    <row r="580" spans="1:19" ht="13.5">
      <c r="A580" s="289"/>
      <c r="B580" s="282"/>
      <c r="C580" s="55" t="s">
        <v>59</v>
      </c>
      <c r="D580" s="111">
        <v>0</v>
      </c>
      <c r="E580" s="111">
        <v>0</v>
      </c>
      <c r="F580" s="111">
        <v>0</v>
      </c>
      <c r="G580" s="111">
        <v>0</v>
      </c>
      <c r="H580" s="111">
        <v>0</v>
      </c>
      <c r="I580" s="38">
        <f t="shared" si="165"/>
        <v>0</v>
      </c>
      <c r="J580" s="111">
        <v>0</v>
      </c>
      <c r="K580" s="30"/>
      <c r="L580" s="111">
        <v>0</v>
      </c>
      <c r="M580" s="111">
        <v>0</v>
      </c>
      <c r="N580" s="111">
        <v>0</v>
      </c>
      <c r="O580" s="111">
        <v>0</v>
      </c>
      <c r="P580" s="111">
        <v>0</v>
      </c>
      <c r="Q580" s="111">
        <v>0</v>
      </c>
      <c r="R580" s="30"/>
      <c r="S580" s="47"/>
    </row>
    <row r="581" spans="1:19" ht="13.5">
      <c r="A581" s="289" t="s">
        <v>68</v>
      </c>
      <c r="B581" s="270" t="s">
        <v>62</v>
      </c>
      <c r="C581" s="55" t="s">
        <v>52</v>
      </c>
      <c r="D581" s="15">
        <v>1</v>
      </c>
      <c r="E581" s="24">
        <v>9</v>
      </c>
      <c r="F581" s="24">
        <v>1</v>
      </c>
      <c r="G581" s="24">
        <v>9</v>
      </c>
      <c r="H581" s="24">
        <v>3.05</v>
      </c>
      <c r="I581" s="38">
        <f t="shared" si="165"/>
        <v>12.05</v>
      </c>
      <c r="J581" s="38">
        <v>3</v>
      </c>
      <c r="K581" s="30"/>
      <c r="L581" s="24">
        <v>1</v>
      </c>
      <c r="M581" s="24">
        <v>1</v>
      </c>
      <c r="N581" s="111"/>
      <c r="O581" s="111"/>
      <c r="P581" s="111"/>
      <c r="Q581" s="111"/>
      <c r="R581" s="30"/>
      <c r="S581" s="47"/>
    </row>
    <row r="582" spans="1:19" ht="13.5">
      <c r="A582" s="289"/>
      <c r="B582" s="282"/>
      <c r="C582" s="55" t="s">
        <v>53</v>
      </c>
      <c r="D582" s="24">
        <v>0</v>
      </c>
      <c r="E582" s="24">
        <v>0</v>
      </c>
      <c r="F582" s="24">
        <v>0</v>
      </c>
      <c r="G582" s="24">
        <v>0</v>
      </c>
      <c r="H582" s="24">
        <v>0.05</v>
      </c>
      <c r="I582" s="38">
        <f t="shared" si="165"/>
        <v>0.05</v>
      </c>
      <c r="J582" s="38">
        <v>0</v>
      </c>
      <c r="K582" s="30"/>
      <c r="L582" s="24">
        <v>0</v>
      </c>
      <c r="M582" s="24">
        <v>0</v>
      </c>
      <c r="N582" s="111"/>
      <c r="O582" s="111"/>
      <c r="P582" s="111"/>
      <c r="Q582" s="111"/>
      <c r="R582" s="30"/>
      <c r="S582" s="47"/>
    </row>
    <row r="583" spans="1:19" ht="13.5">
      <c r="A583" s="289"/>
      <c r="B583" s="282"/>
      <c r="C583" s="55" t="s">
        <v>54</v>
      </c>
      <c r="D583" s="15">
        <v>0</v>
      </c>
      <c r="E583" s="24">
        <v>0</v>
      </c>
      <c r="F583" s="24">
        <v>0</v>
      </c>
      <c r="G583" s="24">
        <v>0</v>
      </c>
      <c r="H583" s="24">
        <v>0</v>
      </c>
      <c r="I583" s="38">
        <f t="shared" si="165"/>
        <v>0</v>
      </c>
      <c r="J583" s="38">
        <v>0</v>
      </c>
      <c r="K583" s="30"/>
      <c r="L583" s="111">
        <v>0</v>
      </c>
      <c r="M583" s="111">
        <v>0</v>
      </c>
      <c r="N583" s="111"/>
      <c r="O583" s="111"/>
      <c r="P583" s="111"/>
      <c r="Q583" s="111"/>
      <c r="R583" s="30"/>
      <c r="S583" s="47"/>
    </row>
    <row r="584" spans="1:19" ht="13.5">
      <c r="A584" s="289"/>
      <c r="B584" s="13"/>
      <c r="C584" s="55" t="s">
        <v>55</v>
      </c>
      <c r="D584" s="15">
        <v>1</v>
      </c>
      <c r="E584" s="24">
        <v>9</v>
      </c>
      <c r="F584" s="24">
        <v>1</v>
      </c>
      <c r="G584" s="24">
        <v>9</v>
      </c>
      <c r="H584" s="24">
        <v>3</v>
      </c>
      <c r="I584" s="38">
        <f t="shared" si="165"/>
        <v>12</v>
      </c>
      <c r="J584" s="38">
        <v>3</v>
      </c>
      <c r="K584" s="30"/>
      <c r="L584" s="111">
        <v>1</v>
      </c>
      <c r="M584" s="111">
        <v>1</v>
      </c>
      <c r="N584" s="111"/>
      <c r="O584" s="111"/>
      <c r="P584" s="111"/>
      <c r="Q584" s="111"/>
      <c r="R584" s="30"/>
      <c r="S584" s="47"/>
    </row>
    <row r="585" spans="1:19" ht="13.5">
      <c r="A585" s="289"/>
      <c r="B585" s="273" t="s">
        <v>63</v>
      </c>
      <c r="C585" s="55" t="s">
        <v>57</v>
      </c>
      <c r="D585" s="15">
        <v>0</v>
      </c>
      <c r="E585" s="24">
        <v>0</v>
      </c>
      <c r="F585" s="24">
        <v>0</v>
      </c>
      <c r="G585" s="24">
        <v>0</v>
      </c>
      <c r="H585" s="24">
        <v>0</v>
      </c>
      <c r="I585" s="38">
        <f t="shared" si="165"/>
        <v>0</v>
      </c>
      <c r="J585" s="38">
        <v>0</v>
      </c>
      <c r="K585" s="30"/>
      <c r="L585" s="111">
        <v>0</v>
      </c>
      <c r="M585" s="111">
        <v>0</v>
      </c>
      <c r="N585" s="111"/>
      <c r="O585" s="111"/>
      <c r="P585" s="111"/>
      <c r="Q585" s="111"/>
      <c r="R585" s="30"/>
      <c r="S585" s="47"/>
    </row>
    <row r="586" spans="1:19" ht="13.5">
      <c r="A586" s="289"/>
      <c r="B586" s="273"/>
      <c r="C586" s="55" t="s">
        <v>58</v>
      </c>
      <c r="D586" s="15">
        <v>0</v>
      </c>
      <c r="E586" s="24">
        <v>0</v>
      </c>
      <c r="F586" s="24">
        <v>0</v>
      </c>
      <c r="G586" s="24">
        <v>0</v>
      </c>
      <c r="H586" s="24">
        <v>0</v>
      </c>
      <c r="I586" s="38">
        <f t="shared" si="165"/>
        <v>0</v>
      </c>
      <c r="J586" s="111">
        <v>0</v>
      </c>
      <c r="K586" s="30"/>
      <c r="L586" s="111">
        <v>0</v>
      </c>
      <c r="M586" s="111">
        <v>0</v>
      </c>
      <c r="N586" s="111"/>
      <c r="O586" s="111"/>
      <c r="P586" s="111"/>
      <c r="Q586" s="111"/>
      <c r="R586" s="30"/>
      <c r="S586" s="47"/>
    </row>
    <row r="587" spans="1:19" ht="13.5">
      <c r="A587" s="298"/>
      <c r="B587" s="275"/>
      <c r="C587" s="55" t="s">
        <v>59</v>
      </c>
      <c r="D587" s="111">
        <v>1</v>
      </c>
      <c r="E587" s="111">
        <v>9</v>
      </c>
      <c r="F587" s="111">
        <v>1</v>
      </c>
      <c r="G587" s="111">
        <v>9</v>
      </c>
      <c r="H587" s="111">
        <v>3.05</v>
      </c>
      <c r="I587" s="111">
        <f>I581+I585+I586</f>
        <v>12.05</v>
      </c>
      <c r="J587" s="111">
        <v>3</v>
      </c>
      <c r="K587" s="30">
        <f>(I587-J587)/J587*100</f>
        <v>301.6666666666667</v>
      </c>
      <c r="L587" s="111">
        <v>1</v>
      </c>
      <c r="M587" s="111">
        <v>1</v>
      </c>
      <c r="N587" s="111">
        <v>0</v>
      </c>
      <c r="O587" s="111">
        <v>0</v>
      </c>
      <c r="P587" s="111">
        <v>0</v>
      </c>
      <c r="Q587" s="111">
        <v>0</v>
      </c>
      <c r="R587" s="30" t="e">
        <f>(P587-Q587)/Q587*100</f>
        <v>#DIV/0!</v>
      </c>
      <c r="S587" s="47">
        <f>I587/I701*100</f>
        <v>4.628729972258466</v>
      </c>
    </row>
    <row r="588" spans="1:19" ht="13.5">
      <c r="A588" s="247"/>
      <c r="B588" s="276" t="s">
        <v>64</v>
      </c>
      <c r="C588" s="276"/>
      <c r="D588" s="112">
        <f aca="true" t="shared" si="166" ref="D588:J588">D576+D580+D587</f>
        <v>32.5</v>
      </c>
      <c r="E588" s="112">
        <f t="shared" si="166"/>
        <v>329.4</v>
      </c>
      <c r="F588" s="112">
        <f t="shared" si="166"/>
        <v>32.5</v>
      </c>
      <c r="G588" s="112">
        <f t="shared" si="166"/>
        <v>329.4</v>
      </c>
      <c r="H588" s="112">
        <f t="shared" si="166"/>
        <v>269.8611</v>
      </c>
      <c r="I588" s="112">
        <f t="shared" si="166"/>
        <v>599.2610999999999</v>
      </c>
      <c r="J588" s="112">
        <f t="shared" si="166"/>
        <v>480.96558</v>
      </c>
      <c r="K588" s="32">
        <f>(I588-J588)/J588*100</f>
        <v>24.59542323174144</v>
      </c>
      <c r="L588" s="112">
        <f aca="true" t="shared" si="167" ref="L588:Q588">L576+L580+L587</f>
        <v>165</v>
      </c>
      <c r="M588" s="112">
        <f t="shared" si="167"/>
        <v>2974</v>
      </c>
      <c r="N588" s="112">
        <f t="shared" si="167"/>
        <v>50</v>
      </c>
      <c r="O588" s="112">
        <f t="shared" si="167"/>
        <v>31</v>
      </c>
      <c r="P588" s="112">
        <f t="shared" si="167"/>
        <v>56</v>
      </c>
      <c r="Q588" s="112">
        <f t="shared" si="167"/>
        <v>49</v>
      </c>
      <c r="R588" s="32">
        <f>(P588-Q588)/Q588*100</f>
        <v>14.285714285714285</v>
      </c>
      <c r="S588" s="46">
        <f>I588/I702*100</f>
        <v>8.401222971995672</v>
      </c>
    </row>
    <row r="589" spans="1:19" ht="13.5">
      <c r="A589" s="289" t="s">
        <v>69</v>
      </c>
      <c r="B589" s="274" t="s">
        <v>51</v>
      </c>
      <c r="C589" s="55" t="s">
        <v>52</v>
      </c>
      <c r="D589" s="133"/>
      <c r="E589" s="133"/>
      <c r="F589" s="133"/>
      <c r="G589" s="133"/>
      <c r="H589" s="27">
        <v>179</v>
      </c>
      <c r="I589" s="111">
        <f aca="true" t="shared" si="168" ref="I589:I605">E589+H589</f>
        <v>179</v>
      </c>
      <c r="J589" s="21">
        <v>79</v>
      </c>
      <c r="K589" s="73">
        <f>(I589-J589)/J589*100</f>
        <v>126.58227848101266</v>
      </c>
      <c r="L589" s="133"/>
      <c r="M589" s="133"/>
      <c r="N589" s="119"/>
      <c r="O589" s="119"/>
      <c r="P589" s="119"/>
      <c r="Q589" s="119"/>
      <c r="R589" s="73" t="e">
        <f>(P589-Q589)/Q589*100</f>
        <v>#DIV/0!</v>
      </c>
      <c r="S589" s="47">
        <f>I589/I684*100</f>
        <v>2.96885472956408</v>
      </c>
    </row>
    <row r="590" spans="1:19" ht="13.5">
      <c r="A590" s="289"/>
      <c r="B590" s="273"/>
      <c r="C590" s="55" t="s">
        <v>53</v>
      </c>
      <c r="D590" s="133"/>
      <c r="E590" s="133"/>
      <c r="F590" s="133"/>
      <c r="G590" s="133"/>
      <c r="H590" s="27">
        <v>179</v>
      </c>
      <c r="I590" s="111">
        <f t="shared" si="168"/>
        <v>179</v>
      </c>
      <c r="J590" s="21">
        <v>79</v>
      </c>
      <c r="K590" s="30">
        <f>(I590-J590)/J590*100</f>
        <v>126.58227848101266</v>
      </c>
      <c r="L590" s="133"/>
      <c r="M590" s="133"/>
      <c r="N590" s="111"/>
      <c r="O590" s="111"/>
      <c r="P590" s="111"/>
      <c r="Q590" s="111"/>
      <c r="R590" s="30"/>
      <c r="S590" s="47">
        <f>I590/I685*100</f>
        <v>9.806718539571287</v>
      </c>
    </row>
    <row r="591" spans="1:19" ht="13.5">
      <c r="A591" s="289"/>
      <c r="B591" s="273"/>
      <c r="C591" s="55" t="s">
        <v>54</v>
      </c>
      <c r="D591" s="21"/>
      <c r="E591" s="21"/>
      <c r="F591" s="21"/>
      <c r="G591" s="21"/>
      <c r="H591" s="21"/>
      <c r="I591" s="111">
        <f t="shared" si="168"/>
        <v>0</v>
      </c>
      <c r="J591" s="34"/>
      <c r="K591" s="30"/>
      <c r="L591" s="111"/>
      <c r="M591" s="111"/>
      <c r="N591" s="111"/>
      <c r="O591" s="111"/>
      <c r="P591" s="111"/>
      <c r="Q591" s="111"/>
      <c r="R591" s="30"/>
      <c r="S591" s="47"/>
    </row>
    <row r="592" spans="1:19" ht="13.5">
      <c r="A592" s="289"/>
      <c r="B592" s="13"/>
      <c r="C592" s="6" t="s">
        <v>55</v>
      </c>
      <c r="D592" s="21"/>
      <c r="E592" s="21"/>
      <c r="F592" s="21"/>
      <c r="G592" s="21"/>
      <c r="H592" s="21"/>
      <c r="I592" s="111">
        <f t="shared" si="168"/>
        <v>0</v>
      </c>
      <c r="J592" s="111"/>
      <c r="K592" s="30"/>
      <c r="L592" s="111"/>
      <c r="M592" s="111"/>
      <c r="N592" s="111"/>
      <c r="O592" s="111"/>
      <c r="P592" s="111"/>
      <c r="Q592" s="111"/>
      <c r="R592" s="30"/>
      <c r="S592" s="47"/>
    </row>
    <row r="593" spans="1:19" ht="13.5">
      <c r="A593" s="289"/>
      <c r="B593" s="273" t="s">
        <v>56</v>
      </c>
      <c r="C593" s="55" t="s">
        <v>57</v>
      </c>
      <c r="D593" s="111"/>
      <c r="E593" s="111"/>
      <c r="F593" s="111"/>
      <c r="G593" s="111"/>
      <c r="H593" s="111"/>
      <c r="I593" s="111">
        <f t="shared" si="168"/>
        <v>0</v>
      </c>
      <c r="J593" s="111"/>
      <c r="K593" s="30"/>
      <c r="L593" s="111">
        <v>1</v>
      </c>
      <c r="M593" s="111">
        <v>0</v>
      </c>
      <c r="N593" s="111"/>
      <c r="O593" s="111"/>
      <c r="P593" s="111"/>
      <c r="Q593" s="111"/>
      <c r="R593" s="30"/>
      <c r="S593" s="47"/>
    </row>
    <row r="594" spans="1:19" ht="13.5">
      <c r="A594" s="289"/>
      <c r="B594" s="273"/>
      <c r="C594" s="55" t="s">
        <v>58</v>
      </c>
      <c r="D594" s="113">
        <v>0</v>
      </c>
      <c r="E594" s="113">
        <v>2</v>
      </c>
      <c r="F594" s="113">
        <v>0</v>
      </c>
      <c r="G594" s="113">
        <v>2</v>
      </c>
      <c r="H594" s="111">
        <v>4</v>
      </c>
      <c r="I594" s="111">
        <f t="shared" si="168"/>
        <v>6</v>
      </c>
      <c r="J594" s="111">
        <v>0</v>
      </c>
      <c r="K594" s="30"/>
      <c r="L594" s="111">
        <v>4</v>
      </c>
      <c r="M594" s="111">
        <v>0</v>
      </c>
      <c r="N594" s="111"/>
      <c r="O594" s="111"/>
      <c r="P594" s="111"/>
      <c r="Q594" s="111"/>
      <c r="R594" s="30"/>
      <c r="S594" s="47"/>
    </row>
    <row r="595" spans="1:19" ht="13.5">
      <c r="A595" s="289"/>
      <c r="B595" s="275"/>
      <c r="C595" s="56" t="s">
        <v>59</v>
      </c>
      <c r="D595" s="111">
        <v>0</v>
      </c>
      <c r="E595" s="111">
        <v>2</v>
      </c>
      <c r="F595" s="111">
        <v>0</v>
      </c>
      <c r="G595" s="111">
        <v>2</v>
      </c>
      <c r="H595" s="111">
        <v>183</v>
      </c>
      <c r="I595" s="111">
        <f t="shared" si="168"/>
        <v>185</v>
      </c>
      <c r="J595" s="111">
        <v>79</v>
      </c>
      <c r="K595" s="30">
        <f>(I595-J595)/J595*100</f>
        <v>134.17721518987344</v>
      </c>
      <c r="L595" s="111">
        <v>5</v>
      </c>
      <c r="M595" s="111">
        <v>0</v>
      </c>
      <c r="N595" s="111"/>
      <c r="O595" s="111"/>
      <c r="P595" s="111"/>
      <c r="Q595" s="111"/>
      <c r="R595" s="30"/>
      <c r="S595" s="47">
        <f>I595/I690*100</f>
        <v>2.7365259357916205</v>
      </c>
    </row>
    <row r="596" spans="1:19" ht="13.5">
      <c r="A596" s="289"/>
      <c r="B596" s="274" t="s">
        <v>60</v>
      </c>
      <c r="C596" s="56" t="s">
        <v>52</v>
      </c>
      <c r="D596" s="111"/>
      <c r="E596" s="111"/>
      <c r="F596" s="111"/>
      <c r="G596" s="111"/>
      <c r="H596" s="111"/>
      <c r="I596" s="119">
        <f t="shared" si="168"/>
        <v>0</v>
      </c>
      <c r="J596" s="111"/>
      <c r="K596" s="30"/>
      <c r="L596" s="111"/>
      <c r="M596" s="111"/>
      <c r="N596" s="111"/>
      <c r="O596" s="111"/>
      <c r="P596" s="111"/>
      <c r="Q596" s="111"/>
      <c r="R596" s="30"/>
      <c r="S596" s="47"/>
    </row>
    <row r="597" spans="1:19" ht="13.5">
      <c r="A597" s="289"/>
      <c r="B597" s="273"/>
      <c r="C597" s="56" t="s">
        <v>57</v>
      </c>
      <c r="D597" s="111"/>
      <c r="E597" s="111"/>
      <c r="F597" s="111"/>
      <c r="G597" s="111"/>
      <c r="H597" s="111"/>
      <c r="I597" s="119">
        <f t="shared" si="168"/>
        <v>0</v>
      </c>
      <c r="J597" s="111"/>
      <c r="K597" s="30"/>
      <c r="L597" s="111"/>
      <c r="M597" s="111"/>
      <c r="N597" s="111"/>
      <c r="O597" s="111"/>
      <c r="P597" s="111"/>
      <c r="Q597" s="111"/>
      <c r="R597" s="30"/>
      <c r="S597" s="47"/>
    </row>
    <row r="598" spans="1:19" ht="13.5">
      <c r="A598" s="289"/>
      <c r="B598" s="273" t="s">
        <v>56</v>
      </c>
      <c r="C598" s="56" t="s">
        <v>58</v>
      </c>
      <c r="D598" s="111"/>
      <c r="E598" s="111"/>
      <c r="F598" s="111"/>
      <c r="G598" s="111"/>
      <c r="H598" s="111"/>
      <c r="I598" s="119">
        <f t="shared" si="168"/>
        <v>0</v>
      </c>
      <c r="J598" s="111"/>
      <c r="K598" s="30"/>
      <c r="L598" s="111"/>
      <c r="M598" s="111"/>
      <c r="N598" s="111"/>
      <c r="O598" s="111"/>
      <c r="P598" s="111"/>
      <c r="Q598" s="111"/>
      <c r="R598" s="30"/>
      <c r="S598" s="47"/>
    </row>
    <row r="599" spans="1:19" ht="13.5">
      <c r="A599" s="289" t="s">
        <v>70</v>
      </c>
      <c r="B599" s="275"/>
      <c r="C599" s="56" t="s">
        <v>59</v>
      </c>
      <c r="D599" s="111"/>
      <c r="E599" s="111"/>
      <c r="F599" s="111"/>
      <c r="G599" s="111"/>
      <c r="H599" s="111"/>
      <c r="I599" s="119">
        <f t="shared" si="168"/>
        <v>0</v>
      </c>
      <c r="J599" s="119"/>
      <c r="K599" s="30"/>
      <c r="L599" s="111"/>
      <c r="M599" s="111"/>
      <c r="N599" s="111"/>
      <c r="O599" s="111"/>
      <c r="P599" s="111"/>
      <c r="Q599" s="111"/>
      <c r="R599" s="30"/>
      <c r="S599" s="47"/>
    </row>
    <row r="600" spans="1:19" ht="13.5">
      <c r="A600" s="289"/>
      <c r="B600" s="274" t="s">
        <v>62</v>
      </c>
      <c r="C600" s="56" t="s">
        <v>52</v>
      </c>
      <c r="D600" s="114"/>
      <c r="E600" s="114"/>
      <c r="F600" s="114"/>
      <c r="G600" s="114"/>
      <c r="H600" s="114"/>
      <c r="I600" s="119">
        <f t="shared" si="168"/>
        <v>0</v>
      </c>
      <c r="J600" s="231"/>
      <c r="K600" s="30"/>
      <c r="L600" s="190"/>
      <c r="M600" s="82"/>
      <c r="N600" s="115"/>
      <c r="O600" s="115"/>
      <c r="P600" s="115"/>
      <c r="Q600" s="48"/>
      <c r="R600" s="30"/>
      <c r="S600" s="47"/>
    </row>
    <row r="601" spans="1:19" ht="13.5">
      <c r="A601" s="289"/>
      <c r="B601" s="273"/>
      <c r="C601" s="56" t="s">
        <v>53</v>
      </c>
      <c r="D601" s="114"/>
      <c r="E601" s="114"/>
      <c r="F601" s="114"/>
      <c r="G601" s="114"/>
      <c r="H601" s="114"/>
      <c r="I601" s="119">
        <f t="shared" si="168"/>
        <v>0</v>
      </c>
      <c r="J601" s="111"/>
      <c r="K601" s="30"/>
      <c r="L601" s="48"/>
      <c r="M601" s="48"/>
      <c r="N601" s="48"/>
      <c r="O601" s="48"/>
      <c r="P601" s="48"/>
      <c r="Q601" s="48"/>
      <c r="R601" s="30"/>
      <c r="S601" s="47"/>
    </row>
    <row r="602" spans="1:19" ht="13.5">
      <c r="A602" s="289"/>
      <c r="B602" s="273"/>
      <c r="C602" s="55" t="s">
        <v>54</v>
      </c>
      <c r="D602" s="114"/>
      <c r="E602" s="114"/>
      <c r="F602" s="114"/>
      <c r="G602" s="114"/>
      <c r="H602" s="114"/>
      <c r="I602" s="119">
        <f t="shared" si="168"/>
        <v>0</v>
      </c>
      <c r="J602" s="111"/>
      <c r="K602" s="30"/>
      <c r="L602" s="48"/>
      <c r="M602" s="48"/>
      <c r="N602" s="48"/>
      <c r="O602" s="48"/>
      <c r="P602" s="48"/>
      <c r="Q602" s="48"/>
      <c r="R602" s="30"/>
      <c r="S602" s="47"/>
    </row>
    <row r="603" spans="1:19" ht="13.5">
      <c r="A603" s="289"/>
      <c r="B603" s="13"/>
      <c r="C603" s="69" t="s">
        <v>55</v>
      </c>
      <c r="D603" s="114"/>
      <c r="E603" s="114"/>
      <c r="F603" s="114"/>
      <c r="G603" s="114"/>
      <c r="H603" s="114"/>
      <c r="I603" s="119">
        <f t="shared" si="168"/>
        <v>0</v>
      </c>
      <c r="J603" s="111"/>
      <c r="K603" s="30"/>
      <c r="L603" s="17"/>
      <c r="M603" s="17"/>
      <c r="N603" s="111"/>
      <c r="O603" s="111"/>
      <c r="P603" s="111"/>
      <c r="Q603" s="111"/>
      <c r="R603" s="30"/>
      <c r="S603" s="47"/>
    </row>
    <row r="604" spans="1:19" ht="13.5">
      <c r="A604" s="289"/>
      <c r="B604" s="273" t="s">
        <v>63</v>
      </c>
      <c r="C604" s="56" t="s">
        <v>57</v>
      </c>
      <c r="D604" s="114"/>
      <c r="E604" s="114"/>
      <c r="F604" s="114"/>
      <c r="G604" s="114"/>
      <c r="H604" s="114"/>
      <c r="I604" s="119">
        <f t="shared" si="168"/>
        <v>0</v>
      </c>
      <c r="J604" s="111"/>
      <c r="K604" s="30"/>
      <c r="L604" s="111"/>
      <c r="M604" s="111"/>
      <c r="N604" s="111"/>
      <c r="O604" s="111"/>
      <c r="P604" s="111"/>
      <c r="Q604" s="111"/>
      <c r="R604" s="30"/>
      <c r="S604" s="47"/>
    </row>
    <row r="605" spans="1:19" ht="13.5">
      <c r="A605" s="289"/>
      <c r="B605" s="273"/>
      <c r="C605" s="56" t="s">
        <v>58</v>
      </c>
      <c r="D605" s="111"/>
      <c r="E605" s="111"/>
      <c r="F605" s="111"/>
      <c r="G605" s="111"/>
      <c r="H605" s="111"/>
      <c r="I605" s="119">
        <f t="shared" si="168"/>
        <v>0</v>
      </c>
      <c r="J605" s="111"/>
      <c r="K605" s="30"/>
      <c r="L605" s="111"/>
      <c r="M605" s="111"/>
      <c r="N605" s="111"/>
      <c r="O605" s="111"/>
      <c r="P605" s="111"/>
      <c r="Q605" s="111"/>
      <c r="R605" s="30"/>
      <c r="S605" s="47"/>
    </row>
    <row r="606" spans="1:19" ht="13.5">
      <c r="A606" s="298"/>
      <c r="B606" s="275"/>
      <c r="C606" s="56" t="s">
        <v>59</v>
      </c>
      <c r="D606" s="111">
        <v>0</v>
      </c>
      <c r="E606" s="111">
        <v>0</v>
      </c>
      <c r="F606" s="111">
        <v>0</v>
      </c>
      <c r="G606" s="111">
        <v>0</v>
      </c>
      <c r="H606" s="111">
        <v>0</v>
      </c>
      <c r="I606" s="111">
        <f>I600+I604+I605</f>
        <v>0</v>
      </c>
      <c r="J606" s="111">
        <v>0</v>
      </c>
      <c r="K606" s="30" t="e">
        <f>(I606-J606)/J606*100</f>
        <v>#DIV/0!</v>
      </c>
      <c r="L606" s="111">
        <v>0</v>
      </c>
      <c r="M606" s="111">
        <v>0</v>
      </c>
      <c r="N606" s="111">
        <v>0</v>
      </c>
      <c r="O606" s="111">
        <v>0</v>
      </c>
      <c r="P606" s="111">
        <v>0</v>
      </c>
      <c r="Q606" s="111">
        <v>0</v>
      </c>
      <c r="R606" s="30" t="e">
        <f>(P606-Q606)/Q606*100</f>
        <v>#DIV/0!</v>
      </c>
      <c r="S606" s="47"/>
    </row>
    <row r="607" spans="1:19" ht="13.5">
      <c r="A607" s="247"/>
      <c r="B607" s="276" t="s">
        <v>64</v>
      </c>
      <c r="C607" s="276"/>
      <c r="D607" s="112">
        <f aca="true" t="shared" si="169" ref="D607:J607">D595+D599+D606</f>
        <v>0</v>
      </c>
      <c r="E607" s="112">
        <f t="shared" si="169"/>
        <v>2</v>
      </c>
      <c r="F607" s="112">
        <f t="shared" si="169"/>
        <v>0</v>
      </c>
      <c r="G607" s="112">
        <f t="shared" si="169"/>
        <v>2</v>
      </c>
      <c r="H607" s="112">
        <f t="shared" si="169"/>
        <v>183</v>
      </c>
      <c r="I607" s="112">
        <f t="shared" si="169"/>
        <v>185</v>
      </c>
      <c r="J607" s="112">
        <f t="shared" si="169"/>
        <v>79</v>
      </c>
      <c r="K607" s="32">
        <f>(I607-J607)/J607*100</f>
        <v>134.17721518987344</v>
      </c>
      <c r="L607" s="112">
        <f aca="true" t="shared" si="170" ref="L607:Q607">L595+L599+L606</f>
        <v>5</v>
      </c>
      <c r="M607" s="112">
        <f t="shared" si="170"/>
        <v>0</v>
      </c>
      <c r="N607" s="112">
        <f t="shared" si="170"/>
        <v>0</v>
      </c>
      <c r="O607" s="112">
        <f t="shared" si="170"/>
        <v>0</v>
      </c>
      <c r="P607" s="112">
        <f t="shared" si="170"/>
        <v>0</v>
      </c>
      <c r="Q607" s="112">
        <f t="shared" si="170"/>
        <v>0</v>
      </c>
      <c r="R607" s="32" t="e">
        <f>(P607-Q607)/Q607*100</f>
        <v>#DIV/0!</v>
      </c>
      <c r="S607" s="46">
        <f>I607/I702*100</f>
        <v>2.593571065799531</v>
      </c>
    </row>
    <row r="608" spans="1:19" ht="13.5">
      <c r="A608" s="289" t="s">
        <v>65</v>
      </c>
      <c r="B608" s="273" t="s">
        <v>51</v>
      </c>
      <c r="C608" s="54" t="s">
        <v>52</v>
      </c>
      <c r="D608" s="51">
        <v>0</v>
      </c>
      <c r="E608" s="51">
        <v>15.557010000000002</v>
      </c>
      <c r="F608" s="51">
        <v>0</v>
      </c>
      <c r="G608" s="51">
        <v>27.10891</v>
      </c>
      <c r="H608" s="51">
        <v>625.39436</v>
      </c>
      <c r="I608" s="119">
        <f aca="true" t="shared" si="171" ref="I608:I624">E608+H608</f>
        <v>640.95137</v>
      </c>
      <c r="J608" s="52">
        <v>1063.253516</v>
      </c>
      <c r="K608" s="73">
        <f>(I608-J608)/J608*100</f>
        <v>-39.71791671930855</v>
      </c>
      <c r="L608" s="52">
        <v>309</v>
      </c>
      <c r="M608" s="62">
        <v>71422.7997</v>
      </c>
      <c r="N608" s="11"/>
      <c r="O608" s="11"/>
      <c r="P608" s="11"/>
      <c r="Q608" s="11"/>
      <c r="R608" s="73"/>
      <c r="S608" s="47">
        <f>I608/I684*100</f>
        <v>10.630678805838418</v>
      </c>
    </row>
    <row r="609" spans="1:19" ht="13.5">
      <c r="A609" s="289"/>
      <c r="B609" s="273"/>
      <c r="C609" s="55" t="s">
        <v>53</v>
      </c>
      <c r="D609" s="51"/>
      <c r="E609" s="51"/>
      <c r="F609" s="51"/>
      <c r="G609" s="51"/>
      <c r="H609" s="51"/>
      <c r="I609" s="111">
        <f t="shared" si="171"/>
        <v>0</v>
      </c>
      <c r="J609" s="7"/>
      <c r="K609" s="30"/>
      <c r="L609" s="7"/>
      <c r="M609" s="7"/>
      <c r="N609" s="7"/>
      <c r="O609" s="7"/>
      <c r="P609" s="7"/>
      <c r="Q609" s="7"/>
      <c r="R609" s="30"/>
      <c r="S609" s="47"/>
    </row>
    <row r="610" spans="1:19" ht="13.5">
      <c r="A610" s="289"/>
      <c r="B610" s="273"/>
      <c r="C610" s="55" t="s">
        <v>54</v>
      </c>
      <c r="D610" s="51"/>
      <c r="E610" s="51"/>
      <c r="F610" s="51"/>
      <c r="G610" s="51"/>
      <c r="H610" s="51"/>
      <c r="I610" s="111">
        <f t="shared" si="171"/>
        <v>0</v>
      </c>
      <c r="J610" s="7"/>
      <c r="K610" s="30"/>
      <c r="L610" s="7"/>
      <c r="M610" s="7"/>
      <c r="N610" s="7"/>
      <c r="O610" s="7"/>
      <c r="P610" s="7"/>
      <c r="Q610" s="7"/>
      <c r="R610" s="30"/>
      <c r="S610" s="47"/>
    </row>
    <row r="611" spans="1:19" ht="13.5">
      <c r="A611" s="289"/>
      <c r="B611" s="13"/>
      <c r="C611" s="6" t="s">
        <v>55</v>
      </c>
      <c r="D611" s="51"/>
      <c r="E611" s="51"/>
      <c r="F611" s="51"/>
      <c r="G611" s="51"/>
      <c r="H611" s="51"/>
      <c r="I611" s="111">
        <f t="shared" si="171"/>
        <v>0</v>
      </c>
      <c r="J611" s="7"/>
      <c r="K611" s="30"/>
      <c r="L611" s="7"/>
      <c r="M611" s="7"/>
      <c r="N611" s="7"/>
      <c r="O611" s="7"/>
      <c r="P611" s="7"/>
      <c r="Q611" s="7"/>
      <c r="R611" s="30"/>
      <c r="S611" s="47"/>
    </row>
    <row r="612" spans="1:19" ht="13.5">
      <c r="A612" s="289"/>
      <c r="B612" s="273" t="s">
        <v>56</v>
      </c>
      <c r="C612" s="55" t="s">
        <v>57</v>
      </c>
      <c r="D612" s="51">
        <v>0.005812</v>
      </c>
      <c r="E612" s="51">
        <v>0.195057</v>
      </c>
      <c r="F612" s="51">
        <v>0</v>
      </c>
      <c r="G612" s="51">
        <v>0.189245</v>
      </c>
      <c r="H612" s="51">
        <v>3.393316</v>
      </c>
      <c r="I612" s="111">
        <f t="shared" si="171"/>
        <v>3.588373</v>
      </c>
      <c r="J612" s="7"/>
      <c r="K612" s="30"/>
      <c r="L612" s="7"/>
      <c r="M612" s="7"/>
      <c r="N612" s="7"/>
      <c r="O612" s="7"/>
      <c r="P612" s="7"/>
      <c r="Q612" s="7"/>
      <c r="R612" s="30"/>
      <c r="S612" s="47">
        <f>I612/I688*100</f>
        <v>38.22145754115223</v>
      </c>
    </row>
    <row r="613" spans="1:19" ht="13.5">
      <c r="A613" s="289"/>
      <c r="B613" s="273"/>
      <c r="C613" s="55" t="s">
        <v>58</v>
      </c>
      <c r="D613" s="51">
        <v>2.993466</v>
      </c>
      <c r="E613" s="51">
        <v>36.906057999999994</v>
      </c>
      <c r="F613" s="51">
        <v>2.993466</v>
      </c>
      <c r="G613" s="51">
        <v>36.894538</v>
      </c>
      <c r="H613" s="51">
        <v>267.36791</v>
      </c>
      <c r="I613" s="111">
        <f t="shared" si="171"/>
        <v>304.27396799999997</v>
      </c>
      <c r="J613" s="7"/>
      <c r="K613" s="30"/>
      <c r="L613" s="7"/>
      <c r="M613" s="7"/>
      <c r="N613" s="7"/>
      <c r="O613" s="7"/>
      <c r="P613" s="7"/>
      <c r="Q613" s="7"/>
      <c r="R613" s="30"/>
      <c r="S613" s="47">
        <f>I613/I689*100</f>
        <v>42.15798120773089</v>
      </c>
    </row>
    <row r="614" spans="1:19" ht="13.5">
      <c r="A614" s="289"/>
      <c r="B614" s="275"/>
      <c r="C614" s="56" t="s">
        <v>59</v>
      </c>
      <c r="D614" s="24">
        <v>2.9992780000000003</v>
      </c>
      <c r="E614" s="24">
        <v>52.658125</v>
      </c>
      <c r="F614" s="24">
        <v>2.993466</v>
      </c>
      <c r="G614" s="24">
        <v>64.19269299999999</v>
      </c>
      <c r="H614" s="24">
        <v>896.1555860000001</v>
      </c>
      <c r="I614" s="111">
        <f t="shared" si="171"/>
        <v>948.8137110000001</v>
      </c>
      <c r="J614" s="24">
        <v>1063.253516</v>
      </c>
      <c r="K614" s="30">
        <f>(I614-J614)/J614*100</f>
        <v>-10.763172026040106</v>
      </c>
      <c r="L614" s="24">
        <v>309</v>
      </c>
      <c r="M614" s="24">
        <v>71422.7997</v>
      </c>
      <c r="N614" s="24"/>
      <c r="O614" s="24"/>
      <c r="P614" s="24"/>
      <c r="Q614" s="24"/>
      <c r="R614" s="30"/>
      <c r="S614" s="47">
        <f>I614/I690*100</f>
        <v>14.034882856141598</v>
      </c>
    </row>
    <row r="615" spans="1:19" ht="13.5">
      <c r="A615" s="289"/>
      <c r="B615" s="274" t="s">
        <v>60</v>
      </c>
      <c r="C615" s="56" t="s">
        <v>52</v>
      </c>
      <c r="D615" s="24"/>
      <c r="E615" s="24"/>
      <c r="F615" s="24"/>
      <c r="G615" s="24"/>
      <c r="H615" s="24"/>
      <c r="I615" s="111">
        <f t="shared" si="171"/>
        <v>0</v>
      </c>
      <c r="J615" s="24"/>
      <c r="K615" s="30"/>
      <c r="L615" s="24"/>
      <c r="M615" s="24"/>
      <c r="N615" s="24"/>
      <c r="O615" s="24"/>
      <c r="P615" s="24"/>
      <c r="Q615" s="24"/>
      <c r="R615" s="30"/>
      <c r="S615" s="47"/>
    </row>
    <row r="616" spans="1:19" ht="13.5">
      <c r="A616" s="289"/>
      <c r="B616" s="273"/>
      <c r="C616" s="56" t="s">
        <v>57</v>
      </c>
      <c r="D616" s="24"/>
      <c r="E616" s="24"/>
      <c r="F616" s="24"/>
      <c r="G616" s="24"/>
      <c r="H616" s="24"/>
      <c r="I616" s="111">
        <f t="shared" si="171"/>
        <v>0</v>
      </c>
      <c r="J616" s="24"/>
      <c r="K616" s="30"/>
      <c r="L616" s="24"/>
      <c r="M616" s="24"/>
      <c r="N616" s="24"/>
      <c r="O616" s="24"/>
      <c r="P616" s="24"/>
      <c r="Q616" s="24"/>
      <c r="R616" s="30"/>
      <c r="S616" s="47"/>
    </row>
    <row r="617" spans="1:19" ht="13.5">
      <c r="A617" s="25"/>
      <c r="B617" s="282" t="s">
        <v>56</v>
      </c>
      <c r="C617" s="56" t="s">
        <v>58</v>
      </c>
      <c r="D617" s="24"/>
      <c r="E617" s="24"/>
      <c r="F617" s="24"/>
      <c r="G617" s="24"/>
      <c r="H617" s="24"/>
      <c r="I617" s="111">
        <f t="shared" si="171"/>
        <v>0</v>
      </c>
      <c r="J617" s="24"/>
      <c r="K617" s="30"/>
      <c r="L617" s="24"/>
      <c r="M617" s="24"/>
      <c r="N617" s="24"/>
      <c r="O617" s="24"/>
      <c r="P617" s="24"/>
      <c r="Q617" s="24"/>
      <c r="R617" s="30"/>
      <c r="S617" s="47"/>
    </row>
    <row r="618" spans="1:19" ht="13.5">
      <c r="A618" s="279" t="s">
        <v>66</v>
      </c>
      <c r="B618" s="271"/>
      <c r="C618" s="56" t="s">
        <v>59</v>
      </c>
      <c r="D618" s="24"/>
      <c r="E618" s="24"/>
      <c r="F618" s="24"/>
      <c r="G618" s="24"/>
      <c r="H618" s="24"/>
      <c r="I618" s="111">
        <f t="shared" si="171"/>
        <v>0</v>
      </c>
      <c r="J618" s="24">
        <v>0</v>
      </c>
      <c r="K618" s="30"/>
      <c r="L618" s="24"/>
      <c r="M618" s="24"/>
      <c r="N618" s="24"/>
      <c r="O618" s="24"/>
      <c r="P618" s="24"/>
      <c r="Q618" s="24"/>
      <c r="R618" s="30"/>
      <c r="S618" s="47"/>
    </row>
    <row r="619" spans="1:19" ht="13.5">
      <c r="A619" s="289"/>
      <c r="B619" s="274" t="s">
        <v>62</v>
      </c>
      <c r="C619" s="56" t="s">
        <v>52</v>
      </c>
      <c r="D619" s="115"/>
      <c r="E619" s="70"/>
      <c r="F619" s="115"/>
      <c r="G619" s="48"/>
      <c r="H619" s="48"/>
      <c r="I619" s="120">
        <f t="shared" si="171"/>
        <v>0</v>
      </c>
      <c r="J619" s="70"/>
      <c r="K619" s="30"/>
      <c r="L619" s="48"/>
      <c r="M619" s="48"/>
      <c r="N619" s="106"/>
      <c r="O619" s="91"/>
      <c r="P619" s="91"/>
      <c r="Q619" s="91"/>
      <c r="R619" s="30"/>
      <c r="S619" s="47"/>
    </row>
    <row r="620" spans="1:19" ht="13.5">
      <c r="A620" s="289"/>
      <c r="B620" s="273"/>
      <c r="C620" s="56" t="s">
        <v>53</v>
      </c>
      <c r="D620" s="115"/>
      <c r="E620" s="70"/>
      <c r="F620" s="115"/>
      <c r="G620" s="48"/>
      <c r="H620" s="48"/>
      <c r="I620" s="120">
        <f t="shared" si="171"/>
        <v>0</v>
      </c>
      <c r="J620" s="70"/>
      <c r="K620" s="30"/>
      <c r="L620" s="48"/>
      <c r="M620" s="115"/>
      <c r="N620" s="106"/>
      <c r="O620" s="91"/>
      <c r="P620" s="91"/>
      <c r="Q620" s="91"/>
      <c r="R620" s="30"/>
      <c r="S620" s="47"/>
    </row>
    <row r="621" spans="1:19" ht="13.5">
      <c r="A621" s="289"/>
      <c r="B621" s="273"/>
      <c r="C621" s="55" t="s">
        <v>54</v>
      </c>
      <c r="D621" s="115"/>
      <c r="E621" s="70"/>
      <c r="F621" s="115"/>
      <c r="G621" s="70"/>
      <c r="H621" s="115"/>
      <c r="I621" s="120">
        <f t="shared" si="171"/>
        <v>0</v>
      </c>
      <c r="J621" s="70"/>
      <c r="K621" s="30"/>
      <c r="L621" s="48"/>
      <c r="M621" s="115"/>
      <c r="N621" s="106"/>
      <c r="O621" s="91"/>
      <c r="P621" s="91"/>
      <c r="Q621" s="91"/>
      <c r="R621" s="30"/>
      <c r="S621" s="47"/>
    </row>
    <row r="622" spans="1:19" ht="13.5">
      <c r="A622" s="289"/>
      <c r="B622" s="13"/>
      <c r="C622" s="69" t="s">
        <v>55</v>
      </c>
      <c r="D622" s="115"/>
      <c r="E622" s="70"/>
      <c r="F622" s="115"/>
      <c r="G622" s="70"/>
      <c r="H622" s="115"/>
      <c r="I622" s="120">
        <f t="shared" si="171"/>
        <v>0</v>
      </c>
      <c r="J622" s="70"/>
      <c r="K622" s="90"/>
      <c r="L622" s="48"/>
      <c r="M622" s="115"/>
      <c r="N622" s="106"/>
      <c r="O622" s="91"/>
      <c r="P622" s="91"/>
      <c r="Q622" s="91"/>
      <c r="R622" s="30"/>
      <c r="S622" s="47"/>
    </row>
    <row r="623" spans="1:19" ht="13.5">
      <c r="A623" s="289"/>
      <c r="B623" s="273" t="s">
        <v>63</v>
      </c>
      <c r="C623" s="56" t="s">
        <v>57</v>
      </c>
      <c r="D623" s="115"/>
      <c r="E623" s="70"/>
      <c r="F623" s="115"/>
      <c r="G623" s="70"/>
      <c r="H623" s="82"/>
      <c r="I623" s="120">
        <f t="shared" si="171"/>
        <v>0</v>
      </c>
      <c r="J623" s="70"/>
      <c r="K623" s="90"/>
      <c r="L623" s="48"/>
      <c r="M623" s="70"/>
      <c r="N623" s="106"/>
      <c r="O623" s="91"/>
      <c r="P623" s="91"/>
      <c r="Q623" s="91"/>
      <c r="R623" s="30"/>
      <c r="S623" s="47"/>
    </row>
    <row r="624" spans="1:19" ht="13.5">
      <c r="A624" s="289"/>
      <c r="B624" s="273"/>
      <c r="C624" s="56" t="s">
        <v>58</v>
      </c>
      <c r="D624" s="115"/>
      <c r="E624" s="70"/>
      <c r="F624" s="115"/>
      <c r="G624" s="70"/>
      <c r="H624" s="82"/>
      <c r="I624" s="120">
        <f t="shared" si="171"/>
        <v>0</v>
      </c>
      <c r="J624" s="70"/>
      <c r="K624" s="90"/>
      <c r="L624" s="48"/>
      <c r="M624" s="70"/>
      <c r="N624" s="91"/>
      <c r="O624" s="91"/>
      <c r="P624" s="91"/>
      <c r="Q624" s="91"/>
      <c r="R624" s="30"/>
      <c r="S624" s="47"/>
    </row>
    <row r="625" spans="1:19" ht="13.5">
      <c r="A625" s="289"/>
      <c r="B625" s="275"/>
      <c r="C625" s="56" t="s">
        <v>59</v>
      </c>
      <c r="D625" s="91"/>
      <c r="E625" s="79"/>
      <c r="F625" s="91"/>
      <c r="G625" s="91"/>
      <c r="H625" s="91"/>
      <c r="I625" s="120">
        <f>I619+I623+I624</f>
        <v>0</v>
      </c>
      <c r="J625" s="91">
        <v>0</v>
      </c>
      <c r="K625" s="90" t="e">
        <f>(I625-J625)/J625*100</f>
        <v>#DIV/0!</v>
      </c>
      <c r="L625" s="91"/>
      <c r="M625" s="91"/>
      <c r="N625" s="91"/>
      <c r="O625" s="91"/>
      <c r="P625" s="91"/>
      <c r="Q625" s="91"/>
      <c r="R625" s="30" t="e">
        <f>(P625-Q625)/Q625*100</f>
        <v>#DIV/0!</v>
      </c>
      <c r="S625" s="47"/>
    </row>
    <row r="626" spans="1:19" ht="13.5">
      <c r="A626" s="305"/>
      <c r="B626" s="276" t="s">
        <v>64</v>
      </c>
      <c r="C626" s="276"/>
      <c r="D626" s="81">
        <f aca="true" t="shared" si="172" ref="D626:I626">D614+D618+D625</f>
        <v>2.9992780000000003</v>
      </c>
      <c r="E626" s="81">
        <f t="shared" si="172"/>
        <v>52.658125</v>
      </c>
      <c r="F626" s="81">
        <f t="shared" si="172"/>
        <v>2.993466</v>
      </c>
      <c r="G626" s="81">
        <f t="shared" si="172"/>
        <v>64.19269299999999</v>
      </c>
      <c r="H626" s="81">
        <f t="shared" si="172"/>
        <v>896.1555860000001</v>
      </c>
      <c r="I626" s="81">
        <f t="shared" si="172"/>
        <v>948.8137110000001</v>
      </c>
      <c r="J626" s="81">
        <v>1063.253516</v>
      </c>
      <c r="K626" s="92">
        <f>(I626-J626)/J626*100</f>
        <v>-10.763172026040106</v>
      </c>
      <c r="L626" s="81">
        <f aca="true" t="shared" si="173" ref="L626:Q626">L614+L618+L625</f>
        <v>309</v>
      </c>
      <c r="M626" s="81">
        <f t="shared" si="173"/>
        <v>71422.7997</v>
      </c>
      <c r="N626" s="81">
        <f t="shared" si="173"/>
        <v>0</v>
      </c>
      <c r="O626" s="81">
        <f t="shared" si="173"/>
        <v>0</v>
      </c>
      <c r="P626" s="81">
        <f t="shared" si="173"/>
        <v>0</v>
      </c>
      <c r="Q626" s="81">
        <f t="shared" si="173"/>
        <v>0</v>
      </c>
      <c r="R626" s="32" t="e">
        <f>(P626-Q626)/Q626*100</f>
        <v>#DIV/0!</v>
      </c>
      <c r="S626" s="46">
        <f>I626/I702*100</f>
        <v>13.301706960451234</v>
      </c>
    </row>
    <row r="627" spans="1:19" ht="13.5">
      <c r="A627" s="248"/>
      <c r="B627" s="277" t="s">
        <v>51</v>
      </c>
      <c r="C627" s="117" t="s">
        <v>52</v>
      </c>
      <c r="D627" s="118">
        <v>0</v>
      </c>
      <c r="E627" s="118">
        <v>0</v>
      </c>
      <c r="F627" s="118">
        <v>0</v>
      </c>
      <c r="G627" s="118">
        <v>0</v>
      </c>
      <c r="H627" s="118">
        <v>370</v>
      </c>
      <c r="I627" s="134">
        <f aca="true" t="shared" si="174" ref="I627:I643">E627+H627</f>
        <v>370</v>
      </c>
      <c r="J627" s="222">
        <v>432</v>
      </c>
      <c r="K627" s="121">
        <f>(I627-J627)/J627*100</f>
        <v>-14.351851851851851</v>
      </c>
      <c r="L627" s="118">
        <v>7</v>
      </c>
      <c r="M627" s="118">
        <v>19</v>
      </c>
      <c r="N627" s="118">
        <v>22</v>
      </c>
      <c r="O627" s="21">
        <v>19</v>
      </c>
      <c r="P627" s="21">
        <v>75</v>
      </c>
      <c r="Q627" s="21">
        <v>41</v>
      </c>
      <c r="R627" s="35">
        <f>(P627-Q627)/Q627*100</f>
        <v>82.92682926829268</v>
      </c>
      <c r="S627" s="47">
        <f>I627/I684*100</f>
        <v>6.136738826473239</v>
      </c>
    </row>
    <row r="628" spans="1:19" ht="13.5">
      <c r="A628" s="289" t="s">
        <v>72</v>
      </c>
      <c r="B628" s="273"/>
      <c r="C628" s="55" t="s">
        <v>53</v>
      </c>
      <c r="D628" s="118">
        <v>0</v>
      </c>
      <c r="E628" s="118">
        <v>0</v>
      </c>
      <c r="F628" s="118">
        <v>0</v>
      </c>
      <c r="G628" s="118">
        <v>0</v>
      </c>
      <c r="H628" s="118">
        <v>358</v>
      </c>
      <c r="I628" s="91">
        <f t="shared" si="174"/>
        <v>358</v>
      </c>
      <c r="J628" s="222">
        <v>414</v>
      </c>
      <c r="K628" s="90">
        <f>(I628-J628)/J628*100</f>
        <v>-13.526570048309178</v>
      </c>
      <c r="L628" s="118"/>
      <c r="M628" s="118"/>
      <c r="N628" s="118"/>
      <c r="O628" s="21"/>
      <c r="P628" s="21"/>
      <c r="Q628" s="21"/>
      <c r="R628" s="30"/>
      <c r="S628" s="47">
        <f>I628/I685*100</f>
        <v>19.613437079142575</v>
      </c>
    </row>
    <row r="629" spans="1:19" ht="13.5">
      <c r="A629" s="289"/>
      <c r="B629" s="273"/>
      <c r="C629" s="55" t="s">
        <v>54</v>
      </c>
      <c r="D629" s="118"/>
      <c r="E629" s="118"/>
      <c r="F629" s="118"/>
      <c r="G629" s="118"/>
      <c r="H629" s="118"/>
      <c r="I629" s="91">
        <f t="shared" si="174"/>
        <v>0</v>
      </c>
      <c r="J629" s="222">
        <v>0</v>
      </c>
      <c r="K629" s="90"/>
      <c r="L629" s="118"/>
      <c r="M629" s="118"/>
      <c r="N629" s="118"/>
      <c r="O629" s="21"/>
      <c r="P629" s="21"/>
      <c r="Q629" s="21"/>
      <c r="R629" s="30"/>
      <c r="S629" s="47"/>
    </row>
    <row r="630" spans="1:19" ht="13.5">
      <c r="A630" s="289"/>
      <c r="B630" s="13"/>
      <c r="C630" s="6" t="s">
        <v>55</v>
      </c>
      <c r="D630" s="118"/>
      <c r="E630" s="118"/>
      <c r="F630" s="118"/>
      <c r="G630" s="118"/>
      <c r="H630" s="118"/>
      <c r="I630" s="91">
        <f t="shared" si="174"/>
        <v>0</v>
      </c>
      <c r="J630" s="118">
        <v>0</v>
      </c>
      <c r="K630" s="90"/>
      <c r="L630" s="118"/>
      <c r="M630" s="118"/>
      <c r="N630" s="118"/>
      <c r="O630" s="21"/>
      <c r="P630" s="21"/>
      <c r="Q630" s="21"/>
      <c r="R630" s="30"/>
      <c r="S630" s="47"/>
    </row>
    <row r="631" spans="1:19" ht="13.5">
      <c r="A631" s="289"/>
      <c r="B631" s="273" t="s">
        <v>56</v>
      </c>
      <c r="C631" s="55" t="s">
        <v>57</v>
      </c>
      <c r="D631" s="118"/>
      <c r="E631" s="118"/>
      <c r="F631" s="118"/>
      <c r="G631" s="118"/>
      <c r="H631" s="118"/>
      <c r="I631" s="91">
        <f t="shared" si="174"/>
        <v>0</v>
      </c>
      <c r="J631" s="118">
        <v>0</v>
      </c>
      <c r="K631" s="90" t="e">
        <f>(I631-J631)/J631*100</f>
        <v>#DIV/0!</v>
      </c>
      <c r="L631" s="118"/>
      <c r="M631" s="118"/>
      <c r="N631" s="118"/>
      <c r="O631" s="21"/>
      <c r="P631" s="21"/>
      <c r="Q631" s="21"/>
      <c r="R631" s="30"/>
      <c r="S631" s="47"/>
    </row>
    <row r="632" spans="1:19" ht="13.5">
      <c r="A632" s="289" t="s">
        <v>73</v>
      </c>
      <c r="B632" s="273"/>
      <c r="C632" s="55" t="s">
        <v>58</v>
      </c>
      <c r="D632" s="118">
        <v>0</v>
      </c>
      <c r="E632" s="118">
        <v>7</v>
      </c>
      <c r="F632" s="118">
        <v>0</v>
      </c>
      <c r="G632" s="118">
        <v>7</v>
      </c>
      <c r="H632" s="118">
        <v>112</v>
      </c>
      <c r="I632" s="91">
        <f t="shared" si="174"/>
        <v>119</v>
      </c>
      <c r="J632" s="118">
        <v>132</v>
      </c>
      <c r="K632" s="90">
        <f>(I632-J632)/J632*100</f>
        <v>-9.848484848484848</v>
      </c>
      <c r="L632" s="118">
        <v>15</v>
      </c>
      <c r="M632" s="118">
        <v>185</v>
      </c>
      <c r="N632" s="118">
        <v>27</v>
      </c>
      <c r="O632" s="21">
        <v>11</v>
      </c>
      <c r="P632" s="21">
        <v>32</v>
      </c>
      <c r="Q632" s="21">
        <v>13</v>
      </c>
      <c r="R632" s="30">
        <f>(P632-Q632)/Q632*100</f>
        <v>146.15384615384613</v>
      </c>
      <c r="S632" s="47">
        <f>I632/I689*100</f>
        <v>16.48777184816539</v>
      </c>
    </row>
    <row r="633" spans="1:19" ht="13.5">
      <c r="A633" s="289"/>
      <c r="B633" s="275"/>
      <c r="C633" s="56" t="s">
        <v>59</v>
      </c>
      <c r="D633" s="24">
        <v>0</v>
      </c>
      <c r="E633" s="24">
        <v>7</v>
      </c>
      <c r="F633" s="24">
        <v>0</v>
      </c>
      <c r="G633" s="24">
        <v>7</v>
      </c>
      <c r="H633" s="24">
        <v>482</v>
      </c>
      <c r="I633" s="91">
        <f t="shared" si="174"/>
        <v>489</v>
      </c>
      <c r="J633" s="24">
        <v>564</v>
      </c>
      <c r="K633" s="90">
        <f>(I633-J633)/J633*100</f>
        <v>-13.297872340425531</v>
      </c>
      <c r="L633" s="24">
        <v>22</v>
      </c>
      <c r="M633" s="24">
        <v>204</v>
      </c>
      <c r="N633" s="24">
        <v>49</v>
      </c>
      <c r="O633" s="24">
        <v>30</v>
      </c>
      <c r="P633" s="24">
        <v>107</v>
      </c>
      <c r="Q633" s="24">
        <v>54</v>
      </c>
      <c r="R633" s="30">
        <f>(P633-Q633)/Q633*100</f>
        <v>98.14814814814815</v>
      </c>
      <c r="S633" s="47">
        <f>I633/I690*100</f>
        <v>7.233303689741096</v>
      </c>
    </row>
    <row r="634" spans="1:19" ht="13.5">
      <c r="A634" s="289"/>
      <c r="B634" s="274" t="s">
        <v>60</v>
      </c>
      <c r="C634" s="56" t="s">
        <v>52</v>
      </c>
      <c r="D634" s="115"/>
      <c r="E634" s="82"/>
      <c r="F634" s="24"/>
      <c r="G634" s="24"/>
      <c r="H634" s="24"/>
      <c r="I634" s="91">
        <f t="shared" si="174"/>
        <v>0</v>
      </c>
      <c r="J634" s="24"/>
      <c r="K634" s="90"/>
      <c r="L634" s="24"/>
      <c r="M634" s="24"/>
      <c r="N634" s="24"/>
      <c r="O634" s="24"/>
      <c r="P634" s="24"/>
      <c r="Q634" s="24"/>
      <c r="R634" s="30"/>
      <c r="S634" s="47"/>
    </row>
    <row r="635" spans="1:19" ht="13.5">
      <c r="A635" s="289"/>
      <c r="B635" s="273"/>
      <c r="C635" s="56" t="s">
        <v>57</v>
      </c>
      <c r="D635" s="52"/>
      <c r="E635" s="40"/>
      <c r="F635" s="24"/>
      <c r="G635" s="24"/>
      <c r="H635" s="24"/>
      <c r="I635" s="91">
        <f t="shared" si="174"/>
        <v>0</v>
      </c>
      <c r="J635" s="48"/>
      <c r="K635" s="90"/>
      <c r="L635" s="40"/>
      <c r="M635" s="40"/>
      <c r="N635" s="53"/>
      <c r="O635" s="53"/>
      <c r="P635" s="53"/>
      <c r="Q635" s="24"/>
      <c r="R635" s="30"/>
      <c r="S635" s="47"/>
    </row>
    <row r="636" spans="1:19" ht="13.5">
      <c r="A636" s="289" t="s">
        <v>74</v>
      </c>
      <c r="B636" s="273" t="s">
        <v>56</v>
      </c>
      <c r="C636" s="56" t="s">
        <v>58</v>
      </c>
      <c r="D636" s="115"/>
      <c r="E636" s="82"/>
      <c r="F636" s="24"/>
      <c r="G636" s="24"/>
      <c r="H636" s="24"/>
      <c r="I636" s="91">
        <f t="shared" si="174"/>
        <v>0</v>
      </c>
      <c r="J636" s="24"/>
      <c r="K636" s="90"/>
      <c r="L636" s="24"/>
      <c r="M636" s="24"/>
      <c r="N636" s="24"/>
      <c r="O636" s="24"/>
      <c r="P636" s="24"/>
      <c r="Q636" s="24"/>
      <c r="R636" s="30"/>
      <c r="S636" s="47"/>
    </row>
    <row r="637" spans="1:19" ht="13.5">
      <c r="A637" s="289"/>
      <c r="B637" s="275"/>
      <c r="C637" s="56" t="s">
        <v>59</v>
      </c>
      <c r="D637" s="24"/>
      <c r="E637" s="24"/>
      <c r="F637" s="24"/>
      <c r="G637" s="24"/>
      <c r="H637" s="24"/>
      <c r="I637" s="38">
        <f t="shared" si="174"/>
        <v>0</v>
      </c>
      <c r="J637" s="24"/>
      <c r="K637" s="90"/>
      <c r="L637" s="24"/>
      <c r="M637" s="24"/>
      <c r="N637" s="24"/>
      <c r="O637" s="24"/>
      <c r="P637" s="24"/>
      <c r="Q637" s="24"/>
      <c r="R637" s="30"/>
      <c r="S637" s="47"/>
    </row>
    <row r="638" spans="1:19" ht="13.5">
      <c r="A638" s="289"/>
      <c r="B638" s="274" t="s">
        <v>62</v>
      </c>
      <c r="C638" s="56" t="s">
        <v>52</v>
      </c>
      <c r="D638" s="52"/>
      <c r="E638" s="52"/>
      <c r="F638" s="52"/>
      <c r="G638" s="52"/>
      <c r="H638" s="52"/>
      <c r="I638" s="38">
        <f t="shared" si="174"/>
        <v>0</v>
      </c>
      <c r="J638" s="70"/>
      <c r="K638" s="90"/>
      <c r="L638" s="40"/>
      <c r="M638" s="52"/>
      <c r="N638" s="48"/>
      <c r="O638" s="48"/>
      <c r="P638" s="48"/>
      <c r="Q638" s="24"/>
      <c r="R638" s="30"/>
      <c r="S638" s="47"/>
    </row>
    <row r="639" spans="1:19" ht="13.5">
      <c r="A639" s="289"/>
      <c r="B639" s="273"/>
      <c r="C639" s="56" t="s">
        <v>53</v>
      </c>
      <c r="D639" s="52"/>
      <c r="E639" s="52"/>
      <c r="F639" s="52"/>
      <c r="G639" s="52"/>
      <c r="H639" s="40"/>
      <c r="I639" s="38">
        <f t="shared" si="174"/>
        <v>0</v>
      </c>
      <c r="J639" s="24"/>
      <c r="K639" s="90"/>
      <c r="L639" s="82"/>
      <c r="M639" s="82"/>
      <c r="N639" s="82"/>
      <c r="O639" s="82"/>
      <c r="P639" s="82"/>
      <c r="Q639" s="24"/>
      <c r="R639" s="30"/>
      <c r="S639" s="47"/>
    </row>
    <row r="640" spans="1:19" ht="13.5">
      <c r="A640" s="289" t="s">
        <v>75</v>
      </c>
      <c r="B640" s="273"/>
      <c r="C640" s="55" t="s">
        <v>54</v>
      </c>
      <c r="D640" s="52"/>
      <c r="E640" s="40"/>
      <c r="F640" s="40"/>
      <c r="G640" s="40"/>
      <c r="H640" s="40"/>
      <c r="I640" s="38">
        <f t="shared" si="174"/>
        <v>0</v>
      </c>
      <c r="J640" s="24"/>
      <c r="K640" s="90"/>
      <c r="L640" s="24"/>
      <c r="M640" s="24"/>
      <c r="N640" s="24"/>
      <c r="O640" s="24"/>
      <c r="P640" s="24"/>
      <c r="Q640" s="24"/>
      <c r="R640" s="30"/>
      <c r="S640" s="47"/>
    </row>
    <row r="641" spans="1:19" ht="13.5">
      <c r="A641" s="289"/>
      <c r="B641" s="13"/>
      <c r="C641" s="69" t="s">
        <v>55</v>
      </c>
      <c r="D641" s="52"/>
      <c r="E641" s="40"/>
      <c r="F641" s="40"/>
      <c r="G641" s="40"/>
      <c r="H641" s="40"/>
      <c r="I641" s="38">
        <f t="shared" si="174"/>
        <v>0</v>
      </c>
      <c r="J641" s="24"/>
      <c r="K641" s="90"/>
      <c r="L641" s="24"/>
      <c r="M641" s="24"/>
      <c r="N641" s="24"/>
      <c r="O641" s="24"/>
      <c r="P641" s="24"/>
      <c r="Q641" s="24"/>
      <c r="R641" s="30"/>
      <c r="S641" s="47"/>
    </row>
    <row r="642" spans="1:19" ht="13.5">
      <c r="A642" s="289"/>
      <c r="B642" s="273" t="s">
        <v>63</v>
      </c>
      <c r="C642" s="56" t="s">
        <v>57</v>
      </c>
      <c r="D642" s="52"/>
      <c r="E642" s="40"/>
      <c r="F642" s="40"/>
      <c r="G642" s="40"/>
      <c r="H642" s="40"/>
      <c r="I642" s="38">
        <f t="shared" si="174"/>
        <v>0</v>
      </c>
      <c r="J642" s="24"/>
      <c r="K642" s="90"/>
      <c r="L642" s="24"/>
      <c r="M642" s="24"/>
      <c r="N642" s="24"/>
      <c r="O642" s="24"/>
      <c r="P642" s="24"/>
      <c r="Q642" s="24"/>
      <c r="R642" s="30"/>
      <c r="S642" s="47"/>
    </row>
    <row r="643" spans="1:19" ht="13.5">
      <c r="A643" s="289"/>
      <c r="B643" s="273"/>
      <c r="C643" s="56" t="s">
        <v>58</v>
      </c>
      <c r="D643" s="40"/>
      <c r="E643" s="40"/>
      <c r="F643" s="40"/>
      <c r="G643" s="40"/>
      <c r="H643" s="40"/>
      <c r="I643" s="24">
        <f t="shared" si="174"/>
        <v>0</v>
      </c>
      <c r="J643" s="24"/>
      <c r="K643" s="90"/>
      <c r="L643" s="24"/>
      <c r="M643" s="24"/>
      <c r="N643" s="24"/>
      <c r="O643" s="24"/>
      <c r="P643" s="24"/>
      <c r="Q643" s="24"/>
      <c r="R643" s="30"/>
      <c r="S643" s="47"/>
    </row>
    <row r="644" spans="1:19" ht="13.5">
      <c r="A644" s="298"/>
      <c r="B644" s="275"/>
      <c r="C644" s="56" t="s">
        <v>59</v>
      </c>
      <c r="D644" s="24">
        <v>0</v>
      </c>
      <c r="E644" s="24">
        <v>0</v>
      </c>
      <c r="F644" s="24">
        <v>0</v>
      </c>
      <c r="G644" s="24">
        <v>0</v>
      </c>
      <c r="H644" s="24">
        <v>0</v>
      </c>
      <c r="I644" s="38">
        <f>I638+I642+I643</f>
        <v>0</v>
      </c>
      <c r="J644" s="24">
        <v>0</v>
      </c>
      <c r="K644" s="90" t="e">
        <f>(I644-J644)/J644*100</f>
        <v>#DIV/0!</v>
      </c>
      <c r="L644" s="24">
        <v>0</v>
      </c>
      <c r="M644" s="24">
        <v>0</v>
      </c>
      <c r="N644" s="24">
        <v>0</v>
      </c>
      <c r="O644" s="24">
        <v>0</v>
      </c>
      <c r="P644" s="24">
        <v>0</v>
      </c>
      <c r="Q644" s="24">
        <v>0</v>
      </c>
      <c r="R644" s="30" t="e">
        <f>(P644-Q644)/Q644*100</f>
        <v>#DIV/0!</v>
      </c>
      <c r="S644" s="47">
        <f>I644/I701*100</f>
        <v>0</v>
      </c>
    </row>
    <row r="645" spans="1:19" ht="14.25" thickBot="1">
      <c r="A645" s="247"/>
      <c r="B645" s="276" t="s">
        <v>64</v>
      </c>
      <c r="C645" s="276"/>
      <c r="D645" s="20">
        <f aca="true" t="shared" si="175" ref="D645:J645">D633+D637+D644</f>
        <v>0</v>
      </c>
      <c r="E645" s="20">
        <f t="shared" si="175"/>
        <v>7</v>
      </c>
      <c r="F645" s="20">
        <f t="shared" si="175"/>
        <v>0</v>
      </c>
      <c r="G645" s="20">
        <f t="shared" si="175"/>
        <v>7</v>
      </c>
      <c r="H645" s="20">
        <f t="shared" si="175"/>
        <v>482</v>
      </c>
      <c r="I645" s="20">
        <f t="shared" si="175"/>
        <v>489</v>
      </c>
      <c r="J645" s="20">
        <f t="shared" si="175"/>
        <v>564</v>
      </c>
      <c r="K645" s="32">
        <f>(I645-J645)/J645*100</f>
        <v>-13.297872340425531</v>
      </c>
      <c r="L645" s="20">
        <f aca="true" t="shared" si="176" ref="L645:Q645">L633+L637+L644</f>
        <v>22</v>
      </c>
      <c r="M645" s="20">
        <f t="shared" si="176"/>
        <v>204</v>
      </c>
      <c r="N645" s="20">
        <f t="shared" si="176"/>
        <v>49</v>
      </c>
      <c r="O645" s="20">
        <f t="shared" si="176"/>
        <v>30</v>
      </c>
      <c r="P645" s="20">
        <f t="shared" si="176"/>
        <v>107</v>
      </c>
      <c r="Q645" s="20">
        <f t="shared" si="176"/>
        <v>54</v>
      </c>
      <c r="R645" s="32">
        <f>(P645-Q645)/Q645*100</f>
        <v>98.14814814814815</v>
      </c>
      <c r="S645" s="46">
        <f>I645/I702*100</f>
        <v>6.855439195545787</v>
      </c>
    </row>
    <row r="646" spans="1:19" ht="14.25" thickTop="1">
      <c r="A646" s="289" t="s">
        <v>78</v>
      </c>
      <c r="B646" s="273" t="s">
        <v>51</v>
      </c>
      <c r="C646" s="54" t="s">
        <v>52</v>
      </c>
      <c r="D646" s="82">
        <v>0.75</v>
      </c>
      <c r="E646" s="82">
        <v>80.99</v>
      </c>
      <c r="F646" s="82">
        <v>0.11</v>
      </c>
      <c r="G646" s="82">
        <v>68.63</v>
      </c>
      <c r="H646" s="82">
        <v>248.59</v>
      </c>
      <c r="I646" s="123">
        <f aca="true" t="shared" si="177" ref="I646:I662">E646+H646</f>
        <v>329.58</v>
      </c>
      <c r="J646" s="224">
        <v>353.02</v>
      </c>
      <c r="K646" s="35">
        <f>(I646-J646)/J646*100</f>
        <v>-6.639850433403207</v>
      </c>
      <c r="L646" s="82">
        <v>141</v>
      </c>
      <c r="M646" s="82">
        <v>3400</v>
      </c>
      <c r="N646" s="82">
        <v>93</v>
      </c>
      <c r="O646" s="82">
        <v>19.04</v>
      </c>
      <c r="P646" s="82">
        <v>36.1</v>
      </c>
      <c r="Q646" s="82">
        <v>12.47</v>
      </c>
      <c r="R646" s="35">
        <f>(P646-Q646)/Q646*100</f>
        <v>189.49478748997595</v>
      </c>
      <c r="S646" s="130">
        <f>I646/I684*100</f>
        <v>5.466341574132567</v>
      </c>
    </row>
    <row r="647" spans="1:19" ht="13.5">
      <c r="A647" s="289"/>
      <c r="B647" s="273"/>
      <c r="C647" s="55" t="s">
        <v>53</v>
      </c>
      <c r="D647" s="82">
        <v>0</v>
      </c>
      <c r="E647" s="82">
        <v>0</v>
      </c>
      <c r="F647" s="82">
        <v>0</v>
      </c>
      <c r="G647" s="82">
        <v>0</v>
      </c>
      <c r="H647" s="82">
        <v>81.65</v>
      </c>
      <c r="I647" s="24">
        <f t="shared" si="177"/>
        <v>81.65</v>
      </c>
      <c r="J647" s="224">
        <v>265.65</v>
      </c>
      <c r="K647" s="35">
        <f>(I647-J647)/J647*100</f>
        <v>-69.26406926406926</v>
      </c>
      <c r="L647" s="82">
        <v>0</v>
      </c>
      <c r="M647" s="82"/>
      <c r="N647" s="82">
        <v>60</v>
      </c>
      <c r="O647" s="82">
        <v>6.36</v>
      </c>
      <c r="P647" s="82">
        <v>21.49</v>
      </c>
      <c r="Q647" s="82">
        <v>10.97</v>
      </c>
      <c r="R647" s="30"/>
      <c r="S647" s="45">
        <f aca="true" t="shared" si="178" ref="S647:S664">I647/I685*100</f>
        <v>4.473288093608914</v>
      </c>
    </row>
    <row r="648" spans="1:19" ht="13.5">
      <c r="A648" s="289"/>
      <c r="B648" s="273"/>
      <c r="C648" s="55" t="s">
        <v>54</v>
      </c>
      <c r="D648" s="82"/>
      <c r="E648" s="82"/>
      <c r="F648" s="82"/>
      <c r="G648" s="82"/>
      <c r="H648" s="82"/>
      <c r="I648" s="24">
        <f t="shared" si="177"/>
        <v>0</v>
      </c>
      <c r="J648" s="224"/>
      <c r="K648" s="35"/>
      <c r="L648" s="82"/>
      <c r="M648" s="82"/>
      <c r="N648" s="82"/>
      <c r="O648" s="82"/>
      <c r="P648" s="82"/>
      <c r="Q648" s="82"/>
      <c r="R648" s="30"/>
      <c r="S648" s="45"/>
    </row>
    <row r="649" spans="1:19" ht="13.5">
      <c r="A649" s="289"/>
      <c r="B649" s="13"/>
      <c r="C649" s="6" t="s">
        <v>55</v>
      </c>
      <c r="D649" s="82">
        <v>0.64</v>
      </c>
      <c r="E649" s="82">
        <v>12.36</v>
      </c>
      <c r="F649" s="82">
        <v>0</v>
      </c>
      <c r="G649" s="82">
        <v>0</v>
      </c>
      <c r="H649" s="82">
        <v>1.5</v>
      </c>
      <c r="I649" s="24">
        <f t="shared" si="177"/>
        <v>13.86</v>
      </c>
      <c r="J649" s="82">
        <v>12.19</v>
      </c>
      <c r="K649" s="35">
        <f aca="true" t="shared" si="179" ref="K649:K666">(I649-J649)/J649*100</f>
        <v>13.699753896636588</v>
      </c>
      <c r="L649" s="82">
        <v>16</v>
      </c>
      <c r="M649" s="82">
        <v>454</v>
      </c>
      <c r="N649" s="82">
        <v>3</v>
      </c>
      <c r="O649" s="82">
        <v>12.4</v>
      </c>
      <c r="P649" s="82">
        <v>12.4</v>
      </c>
      <c r="Q649" s="82">
        <v>0.5</v>
      </c>
      <c r="R649" s="30"/>
      <c r="S649" s="45">
        <f t="shared" si="178"/>
        <v>8.369059839381679</v>
      </c>
    </row>
    <row r="650" spans="1:19" ht="13.5">
      <c r="A650" s="289" t="s">
        <v>76</v>
      </c>
      <c r="B650" s="273" t="s">
        <v>56</v>
      </c>
      <c r="C650" s="55" t="s">
        <v>57</v>
      </c>
      <c r="D650" s="82">
        <v>0.59</v>
      </c>
      <c r="E650" s="82">
        <v>1.74</v>
      </c>
      <c r="F650" s="82">
        <v>0</v>
      </c>
      <c r="G650" s="82">
        <v>0</v>
      </c>
      <c r="H650" s="82">
        <v>0.94</v>
      </c>
      <c r="I650" s="24">
        <f t="shared" si="177"/>
        <v>2.6799999999999997</v>
      </c>
      <c r="J650" s="82">
        <v>1.59</v>
      </c>
      <c r="K650" s="35">
        <f t="shared" si="179"/>
        <v>68.55345911949684</v>
      </c>
      <c r="L650" s="82">
        <v>1401</v>
      </c>
      <c r="M650" s="82">
        <v>43228</v>
      </c>
      <c r="N650" s="82">
        <v>1</v>
      </c>
      <c r="O650" s="82">
        <v>0</v>
      </c>
      <c r="P650" s="82">
        <v>0.03</v>
      </c>
      <c r="Q650" s="82">
        <v>2.42</v>
      </c>
      <c r="R650" s="30"/>
      <c r="S650" s="45">
        <f t="shared" si="178"/>
        <v>28.54594720512276</v>
      </c>
    </row>
    <row r="651" spans="1:19" ht="13.5">
      <c r="A651" s="289"/>
      <c r="B651" s="273"/>
      <c r="C651" s="55" t="s">
        <v>58</v>
      </c>
      <c r="D651" s="82">
        <v>-0.29</v>
      </c>
      <c r="E651" s="82">
        <v>31.08</v>
      </c>
      <c r="F651" s="82">
        <v>-0.4</v>
      </c>
      <c r="G651" s="82">
        <v>30.59</v>
      </c>
      <c r="H651" s="82">
        <v>42.61</v>
      </c>
      <c r="I651" s="24">
        <f t="shared" si="177"/>
        <v>73.69</v>
      </c>
      <c r="J651" s="82">
        <v>65.96</v>
      </c>
      <c r="K651" s="35">
        <f t="shared" si="179"/>
        <v>11.719223771983026</v>
      </c>
      <c r="L651" s="82">
        <v>94</v>
      </c>
      <c r="M651" s="82">
        <v>19904</v>
      </c>
      <c r="N651" s="82">
        <v>1</v>
      </c>
      <c r="O651" s="82">
        <v>0.83</v>
      </c>
      <c r="P651" s="82">
        <v>0.83</v>
      </c>
      <c r="Q651" s="82">
        <v>1.52</v>
      </c>
      <c r="R651" s="30">
        <f>(P651-Q651)/Q651*100</f>
        <v>-45.39473684210527</v>
      </c>
      <c r="S651" s="45">
        <f t="shared" si="178"/>
        <v>10.209948802447963</v>
      </c>
    </row>
    <row r="652" spans="1:19" ht="13.5">
      <c r="A652" s="289"/>
      <c r="B652" s="275"/>
      <c r="C652" s="56" t="s">
        <v>59</v>
      </c>
      <c r="D652" s="24">
        <v>1.05</v>
      </c>
      <c r="E652" s="24">
        <v>113.81</v>
      </c>
      <c r="F652" s="24">
        <v>-0.29</v>
      </c>
      <c r="G652" s="24">
        <v>99.22</v>
      </c>
      <c r="H652" s="24">
        <v>292.14</v>
      </c>
      <c r="I652" s="24">
        <f t="shared" si="177"/>
        <v>405.95</v>
      </c>
      <c r="J652" s="24">
        <v>420.57</v>
      </c>
      <c r="K652" s="35">
        <f t="shared" si="179"/>
        <v>-3.476234633949166</v>
      </c>
      <c r="L652" s="24">
        <v>1636</v>
      </c>
      <c r="M652" s="24">
        <v>66532</v>
      </c>
      <c r="N652" s="24">
        <v>95</v>
      </c>
      <c r="O652" s="24">
        <v>19.87</v>
      </c>
      <c r="P652" s="24">
        <v>36.96</v>
      </c>
      <c r="Q652" s="24">
        <v>16.41</v>
      </c>
      <c r="R652" s="30">
        <f>(P652-Q652)/Q652*100</f>
        <v>125.22851919561245</v>
      </c>
      <c r="S652" s="45">
        <f t="shared" si="178"/>
        <v>6.004825425051937</v>
      </c>
    </row>
    <row r="653" spans="1:19" ht="13.5">
      <c r="A653" s="289"/>
      <c r="B653" s="274" t="s">
        <v>60</v>
      </c>
      <c r="C653" s="56" t="s">
        <v>52</v>
      </c>
      <c r="D653" s="115"/>
      <c r="E653" s="82">
        <v>45.07</v>
      </c>
      <c r="F653" s="82"/>
      <c r="G653" s="82">
        <v>33</v>
      </c>
      <c r="H653" s="82">
        <v>9.07</v>
      </c>
      <c r="I653" s="24">
        <f t="shared" si="177"/>
        <v>54.14</v>
      </c>
      <c r="J653" s="82">
        <v>107.85</v>
      </c>
      <c r="K653" s="35">
        <f t="shared" si="179"/>
        <v>-49.80064904960593</v>
      </c>
      <c r="L653" s="82">
        <v>10</v>
      </c>
      <c r="M653" s="82">
        <v>59</v>
      </c>
      <c r="N653" s="82">
        <v>6</v>
      </c>
      <c r="O653" s="82"/>
      <c r="P653" s="82">
        <v>0.42</v>
      </c>
      <c r="Q653" s="82">
        <v>1.25</v>
      </c>
      <c r="R653" s="30"/>
      <c r="S653" s="45">
        <f t="shared" si="178"/>
        <v>100</v>
      </c>
    </row>
    <row r="654" spans="1:19" ht="13.5">
      <c r="A654" s="289" t="s">
        <v>78</v>
      </c>
      <c r="B654" s="273"/>
      <c r="C654" s="56" t="s">
        <v>57</v>
      </c>
      <c r="D654" s="115"/>
      <c r="E654" s="82">
        <v>0</v>
      </c>
      <c r="F654" s="82"/>
      <c r="G654" s="82">
        <v>0</v>
      </c>
      <c r="H654" s="82">
        <v>0</v>
      </c>
      <c r="I654" s="24">
        <f t="shared" si="177"/>
        <v>0</v>
      </c>
      <c r="J654" s="82">
        <v>1.25</v>
      </c>
      <c r="K654" s="35">
        <f t="shared" si="179"/>
        <v>-100</v>
      </c>
      <c r="L654" s="82">
        <v>0</v>
      </c>
      <c r="M654" s="82"/>
      <c r="N654" s="82">
        <v>1</v>
      </c>
      <c r="O654" s="82"/>
      <c r="P654" s="82">
        <v>0.19</v>
      </c>
      <c r="Q654" s="82">
        <v>0</v>
      </c>
      <c r="R654" s="30"/>
      <c r="S654" s="45">
        <f t="shared" si="178"/>
        <v>0</v>
      </c>
    </row>
    <row r="655" spans="1:19" ht="13.5">
      <c r="A655" s="289"/>
      <c r="B655" s="273" t="s">
        <v>56</v>
      </c>
      <c r="C655" s="56" t="s">
        <v>58</v>
      </c>
      <c r="D655" s="115"/>
      <c r="E655" s="82">
        <v>1.34</v>
      </c>
      <c r="F655" s="82"/>
      <c r="G655" s="82">
        <v>1.34</v>
      </c>
      <c r="H655" s="82">
        <v>0.21</v>
      </c>
      <c r="I655" s="24">
        <f t="shared" si="177"/>
        <v>1.55</v>
      </c>
      <c r="J655" s="82">
        <v>8.74</v>
      </c>
      <c r="K655" s="35">
        <f t="shared" si="179"/>
        <v>-82.2654462242563</v>
      </c>
      <c r="L655" s="82">
        <v>2</v>
      </c>
      <c r="M655" s="82">
        <v>83</v>
      </c>
      <c r="N655" s="82">
        <v>4</v>
      </c>
      <c r="O655" s="82"/>
      <c r="P655" s="82">
        <v>1.63</v>
      </c>
      <c r="Q655" s="82">
        <v>0.64</v>
      </c>
      <c r="R655" s="30">
        <f>(P655-Q655)/Q655*100</f>
        <v>154.68749999999997</v>
      </c>
      <c r="S655" s="45">
        <f t="shared" si="178"/>
        <v>6.254570628366851</v>
      </c>
    </row>
    <row r="656" spans="1:19" ht="13.5">
      <c r="A656" s="289"/>
      <c r="B656" s="275"/>
      <c r="C656" s="56" t="s">
        <v>59</v>
      </c>
      <c r="D656" s="24">
        <v>0</v>
      </c>
      <c r="E656" s="24">
        <v>46.41</v>
      </c>
      <c r="F656" s="24">
        <v>0</v>
      </c>
      <c r="G656" s="24">
        <v>34.34</v>
      </c>
      <c r="H656" s="24">
        <v>9.28</v>
      </c>
      <c r="I656" s="24">
        <f t="shared" si="177"/>
        <v>55.69</v>
      </c>
      <c r="J656" s="24">
        <v>117.84</v>
      </c>
      <c r="K656" s="35">
        <f t="shared" si="179"/>
        <v>-52.741004752206386</v>
      </c>
      <c r="L656" s="24">
        <v>12</v>
      </c>
      <c r="M656" s="24">
        <v>142</v>
      </c>
      <c r="N656" s="24">
        <v>11</v>
      </c>
      <c r="O656" s="24">
        <v>0</v>
      </c>
      <c r="P656" s="24">
        <v>2.24</v>
      </c>
      <c r="Q656" s="24">
        <v>1.89</v>
      </c>
      <c r="R656" s="30">
        <f>(P656-Q656)/Q656*100</f>
        <v>18.518518518518537</v>
      </c>
      <c r="S656" s="45">
        <f t="shared" si="178"/>
        <v>49.592482303302496</v>
      </c>
    </row>
    <row r="657" spans="1:19" ht="13.5">
      <c r="A657" s="289"/>
      <c r="B657" s="274" t="s">
        <v>62</v>
      </c>
      <c r="C657" s="56" t="s">
        <v>52</v>
      </c>
      <c r="D657" s="115">
        <v>0</v>
      </c>
      <c r="E657" s="115">
        <v>48.5</v>
      </c>
      <c r="F657" s="115">
        <v>0</v>
      </c>
      <c r="G657" s="115">
        <v>48.5</v>
      </c>
      <c r="H657" s="115">
        <v>13</v>
      </c>
      <c r="I657" s="24">
        <f t="shared" si="177"/>
        <v>61.5</v>
      </c>
      <c r="J657" s="82">
        <v>550.73</v>
      </c>
      <c r="K657" s="35">
        <f t="shared" si="179"/>
        <v>-88.83300346812413</v>
      </c>
      <c r="L657" s="82">
        <v>81</v>
      </c>
      <c r="M657" s="82">
        <v>16</v>
      </c>
      <c r="N657" s="21">
        <v>9</v>
      </c>
      <c r="O657" s="21">
        <v>0</v>
      </c>
      <c r="P657" s="21">
        <v>1.97</v>
      </c>
      <c r="Q657" s="21">
        <v>4.22</v>
      </c>
      <c r="R657" s="30"/>
      <c r="S657" s="45">
        <f t="shared" si="178"/>
        <v>23.623808572107517</v>
      </c>
    </row>
    <row r="658" spans="1:19" ht="13.5">
      <c r="A658" s="244"/>
      <c r="B658" s="273"/>
      <c r="C658" s="56" t="s">
        <v>53</v>
      </c>
      <c r="D658" s="115"/>
      <c r="E658" s="82">
        <v>48.5</v>
      </c>
      <c r="F658" s="82"/>
      <c r="G658" s="82">
        <v>48.5</v>
      </c>
      <c r="H658" s="82">
        <v>13</v>
      </c>
      <c r="I658" s="24">
        <f t="shared" si="177"/>
        <v>61.5</v>
      </c>
      <c r="J658" s="82">
        <v>471.36</v>
      </c>
      <c r="K658" s="35">
        <f t="shared" si="179"/>
        <v>-86.95264765784114</v>
      </c>
      <c r="L658" s="82">
        <v>81</v>
      </c>
      <c r="M658" s="82">
        <v>16</v>
      </c>
      <c r="N658" s="21">
        <v>4</v>
      </c>
      <c r="O658" s="21"/>
      <c r="P658" s="21">
        <v>1.84</v>
      </c>
      <c r="Q658" s="21">
        <v>1.03</v>
      </c>
      <c r="R658" s="30"/>
      <c r="S658" s="45">
        <f t="shared" si="178"/>
        <v>32.69348062970812</v>
      </c>
    </row>
    <row r="659" spans="1:19" ht="13.5">
      <c r="A659" s="289" t="s">
        <v>61</v>
      </c>
      <c r="B659" s="273"/>
      <c r="C659" s="55" t="s">
        <v>54</v>
      </c>
      <c r="D659" s="115"/>
      <c r="E659" s="82"/>
      <c r="F659" s="82"/>
      <c r="G659" s="82"/>
      <c r="H659" s="82"/>
      <c r="I659" s="24">
        <f t="shared" si="177"/>
        <v>0</v>
      </c>
      <c r="J659" s="82"/>
      <c r="K659" s="35"/>
      <c r="L659" s="82"/>
      <c r="M659" s="82"/>
      <c r="N659" s="21"/>
      <c r="O659" s="21"/>
      <c r="P659" s="21"/>
      <c r="Q659" s="21"/>
      <c r="R659" s="30"/>
      <c r="S659" s="45"/>
    </row>
    <row r="660" spans="1:19" ht="13.5">
      <c r="A660" s="289"/>
      <c r="B660" s="13"/>
      <c r="C660" s="69" t="s">
        <v>55</v>
      </c>
      <c r="D660" s="115"/>
      <c r="E660" s="82"/>
      <c r="F660" s="82"/>
      <c r="G660" s="82"/>
      <c r="H660" s="82"/>
      <c r="I660" s="24">
        <f t="shared" si="177"/>
        <v>0</v>
      </c>
      <c r="J660" s="82">
        <v>0.27</v>
      </c>
      <c r="K660" s="35">
        <f t="shared" si="179"/>
        <v>-100</v>
      </c>
      <c r="L660" s="82"/>
      <c r="M660" s="82"/>
      <c r="N660" s="21"/>
      <c r="O660" s="21"/>
      <c r="P660" s="21"/>
      <c r="Q660" s="21">
        <v>0</v>
      </c>
      <c r="R660" s="30"/>
      <c r="S660" s="45">
        <f t="shared" si="178"/>
        <v>0</v>
      </c>
    </row>
    <row r="661" spans="1:19" ht="13.5">
      <c r="A661" s="289"/>
      <c r="B661" s="273" t="s">
        <v>63</v>
      </c>
      <c r="C661" s="56" t="s">
        <v>57</v>
      </c>
      <c r="D661" s="115"/>
      <c r="E661" s="82"/>
      <c r="F661" s="82"/>
      <c r="G661" s="82"/>
      <c r="H661" s="82"/>
      <c r="I661" s="24">
        <f t="shared" si="177"/>
        <v>0</v>
      </c>
      <c r="J661" s="82">
        <v>0</v>
      </c>
      <c r="K661" s="35"/>
      <c r="L661" s="82"/>
      <c r="M661" s="82"/>
      <c r="N661" s="21"/>
      <c r="O661" s="21"/>
      <c r="P661" s="21"/>
      <c r="Q661" s="21">
        <v>0</v>
      </c>
      <c r="R661" s="30"/>
      <c r="S661" s="45"/>
    </row>
    <row r="662" spans="1:19" ht="13.5">
      <c r="A662" s="289"/>
      <c r="B662" s="273"/>
      <c r="C662" s="56" t="s">
        <v>58</v>
      </c>
      <c r="D662" s="115"/>
      <c r="E662" s="82"/>
      <c r="F662" s="82"/>
      <c r="G662" s="82"/>
      <c r="H662" s="82"/>
      <c r="I662" s="24">
        <f t="shared" si="177"/>
        <v>0</v>
      </c>
      <c r="J662" s="82">
        <v>0.93</v>
      </c>
      <c r="K662" s="35">
        <f t="shared" si="179"/>
        <v>-100</v>
      </c>
      <c r="L662" s="82"/>
      <c r="M662" s="82"/>
      <c r="N662" s="21"/>
      <c r="O662" s="21"/>
      <c r="P662" s="21"/>
      <c r="Q662" s="21">
        <v>0</v>
      </c>
      <c r="R662" s="30"/>
      <c r="S662" s="45" t="e">
        <f t="shared" si="178"/>
        <v>#DIV/0!</v>
      </c>
    </row>
    <row r="663" spans="1:19" ht="13.5">
      <c r="A663" s="244"/>
      <c r="B663" s="275"/>
      <c r="C663" s="56" t="s">
        <v>59</v>
      </c>
      <c r="D663" s="24">
        <v>0</v>
      </c>
      <c r="E663" s="15">
        <v>48.5</v>
      </c>
      <c r="F663" s="24">
        <v>0</v>
      </c>
      <c r="G663" s="24">
        <v>48.5</v>
      </c>
      <c r="H663" s="24">
        <v>13</v>
      </c>
      <c r="I663" s="38">
        <f>I657+I661+I662</f>
        <v>61.5</v>
      </c>
      <c r="J663" s="24">
        <v>551.66</v>
      </c>
      <c r="K663" s="35">
        <f t="shared" si="179"/>
        <v>-88.85182902512418</v>
      </c>
      <c r="L663" s="24">
        <v>81</v>
      </c>
      <c r="M663" s="24">
        <v>0</v>
      </c>
      <c r="N663" s="24">
        <v>9</v>
      </c>
      <c r="O663" s="24">
        <v>0</v>
      </c>
      <c r="P663" s="24">
        <v>1.97</v>
      </c>
      <c r="Q663" s="24">
        <v>4.22</v>
      </c>
      <c r="R663" s="30">
        <f>(P663-Q663)/Q663*100</f>
        <v>-53.317535545023695</v>
      </c>
      <c r="S663" s="45">
        <f t="shared" si="178"/>
        <v>23.623808572107517</v>
      </c>
    </row>
    <row r="664" spans="1:19" ht="14.25" thickBot="1">
      <c r="A664" s="249"/>
      <c r="B664" s="276" t="s">
        <v>64</v>
      </c>
      <c r="C664" s="276"/>
      <c r="D664" s="20">
        <f aca="true" t="shared" si="180" ref="D664:I664">D652+D656+D663</f>
        <v>1.05</v>
      </c>
      <c r="E664" s="20">
        <f t="shared" si="180"/>
        <v>208.72</v>
      </c>
      <c r="F664" s="20">
        <f t="shared" si="180"/>
        <v>-0.29</v>
      </c>
      <c r="G664" s="20">
        <f t="shared" si="180"/>
        <v>182.06</v>
      </c>
      <c r="H664" s="20">
        <f t="shared" si="180"/>
        <v>314.41999999999996</v>
      </c>
      <c r="I664" s="20">
        <f t="shared" si="180"/>
        <v>523.14</v>
      </c>
      <c r="J664" s="20">
        <v>1090.07</v>
      </c>
      <c r="K664" s="32">
        <f t="shared" si="179"/>
        <v>-52.00858660452998</v>
      </c>
      <c r="L664" s="20">
        <f aca="true" t="shared" si="181" ref="L664:Q664">L652+L656+L663</f>
        <v>1729</v>
      </c>
      <c r="M664" s="20">
        <f t="shared" si="181"/>
        <v>66674</v>
      </c>
      <c r="N664" s="20">
        <f t="shared" si="181"/>
        <v>115</v>
      </c>
      <c r="O664" s="20">
        <f t="shared" si="181"/>
        <v>19.87</v>
      </c>
      <c r="P664" s="20">
        <f t="shared" si="181"/>
        <v>41.17</v>
      </c>
      <c r="Q664" s="20">
        <f t="shared" si="181"/>
        <v>22.52</v>
      </c>
      <c r="R664" s="32">
        <f>(P664-Q664)/Q664*100</f>
        <v>82.81527531083482</v>
      </c>
      <c r="S664" s="46">
        <f t="shared" si="178"/>
        <v>7.334058201958739</v>
      </c>
    </row>
    <row r="665" spans="1:19" ht="14.25" thickTop="1">
      <c r="A665" s="289" t="s">
        <v>83</v>
      </c>
      <c r="B665" s="277" t="s">
        <v>51</v>
      </c>
      <c r="C665" s="117" t="s">
        <v>52</v>
      </c>
      <c r="D665" s="40">
        <v>2</v>
      </c>
      <c r="E665" s="40">
        <v>35.8</v>
      </c>
      <c r="F665" s="40">
        <v>2</v>
      </c>
      <c r="G665" s="40">
        <v>35.8</v>
      </c>
      <c r="H665" s="40">
        <v>75.72</v>
      </c>
      <c r="I665" s="127">
        <f aca="true" t="shared" si="182" ref="I665:I681">E665+H665</f>
        <v>111.52</v>
      </c>
      <c r="J665" s="226">
        <v>143.72</v>
      </c>
      <c r="K665" s="73">
        <f t="shared" si="179"/>
        <v>-22.404675758419152</v>
      </c>
      <c r="L665" s="135">
        <v>18</v>
      </c>
      <c r="M665" s="135">
        <v>21</v>
      </c>
      <c r="N665" s="21"/>
      <c r="O665" s="21"/>
      <c r="P665" s="21"/>
      <c r="Q665" s="136"/>
      <c r="R665" s="73" t="e">
        <f>(P665-Q665)/Q665*100</f>
        <v>#DIV/0!</v>
      </c>
      <c r="S665" s="47">
        <f>I665/I684*100</f>
        <v>1.8496462538602585</v>
      </c>
    </row>
    <row r="666" spans="1:19" ht="13.5">
      <c r="A666" s="289"/>
      <c r="B666" s="273"/>
      <c r="C666" s="55" t="s">
        <v>53</v>
      </c>
      <c r="D666" s="40">
        <v>2</v>
      </c>
      <c r="E666" s="40">
        <v>35.8</v>
      </c>
      <c r="F666" s="40">
        <v>2</v>
      </c>
      <c r="G666" s="40">
        <v>35.8</v>
      </c>
      <c r="H666" s="40">
        <v>54.72</v>
      </c>
      <c r="I666" s="24">
        <f t="shared" si="182"/>
        <v>90.52</v>
      </c>
      <c r="J666" s="226">
        <v>111.92</v>
      </c>
      <c r="K666" s="30">
        <f t="shared" si="179"/>
        <v>-19.120800571837034</v>
      </c>
      <c r="L666" s="135">
        <v>18</v>
      </c>
      <c r="M666" s="135">
        <v>21</v>
      </c>
      <c r="N666" s="21"/>
      <c r="O666" s="21"/>
      <c r="P666" s="21"/>
      <c r="Q666" s="136"/>
      <c r="R666" s="30"/>
      <c r="S666" s="45">
        <f>I666/I685*100</f>
        <v>4.959241129620072</v>
      </c>
    </row>
    <row r="667" spans="1:19" ht="13.5">
      <c r="A667" s="289"/>
      <c r="B667" s="273"/>
      <c r="C667" s="55" t="s">
        <v>54</v>
      </c>
      <c r="D667" s="40"/>
      <c r="E667" s="40"/>
      <c r="F667" s="40"/>
      <c r="G667" s="40"/>
      <c r="H667" s="40"/>
      <c r="I667" s="24">
        <f t="shared" si="182"/>
        <v>0</v>
      </c>
      <c r="J667" s="226">
        <v>0</v>
      </c>
      <c r="K667" s="30"/>
      <c r="L667" s="135"/>
      <c r="M667" s="135">
        <v>0</v>
      </c>
      <c r="N667" s="21"/>
      <c r="O667" s="21"/>
      <c r="P667" s="21"/>
      <c r="Q667" s="136"/>
      <c r="R667" s="30"/>
      <c r="S667" s="45"/>
    </row>
    <row r="668" spans="1:19" ht="13.5">
      <c r="A668" s="289"/>
      <c r="B668" s="13"/>
      <c r="C668" s="6" t="s">
        <v>55</v>
      </c>
      <c r="D668" s="40">
        <v>0</v>
      </c>
      <c r="E668" s="40">
        <v>0</v>
      </c>
      <c r="F668" s="40">
        <v>0</v>
      </c>
      <c r="G668" s="40">
        <v>0</v>
      </c>
      <c r="H668" s="40">
        <v>21</v>
      </c>
      <c r="I668" s="24">
        <f t="shared" si="182"/>
        <v>21</v>
      </c>
      <c r="J668" s="226">
        <v>31.8</v>
      </c>
      <c r="K668" s="30">
        <f>(I668-J668)/J668*100</f>
        <v>-33.9622641509434</v>
      </c>
      <c r="L668" s="135">
        <v>0</v>
      </c>
      <c r="M668" s="135">
        <v>0</v>
      </c>
      <c r="N668" s="21"/>
      <c r="O668" s="21"/>
      <c r="P668" s="21"/>
      <c r="Q668" s="136"/>
      <c r="R668" s="30"/>
      <c r="S668" s="45">
        <f>I668/I687*100</f>
        <v>12.680393696032846</v>
      </c>
    </row>
    <row r="669" spans="1:19" ht="13.5">
      <c r="A669" s="289"/>
      <c r="B669" s="273" t="s">
        <v>56</v>
      </c>
      <c r="C669" s="55" t="s">
        <v>57</v>
      </c>
      <c r="D669" s="40">
        <v>0.07</v>
      </c>
      <c r="E669" s="40">
        <v>1.71</v>
      </c>
      <c r="F669" s="40">
        <v>0.07</v>
      </c>
      <c r="G669" s="40">
        <v>1.71</v>
      </c>
      <c r="H669" s="40">
        <v>1.41</v>
      </c>
      <c r="I669" s="24">
        <f t="shared" si="182"/>
        <v>3.12</v>
      </c>
      <c r="J669" s="226">
        <v>3.55</v>
      </c>
      <c r="K669" s="30">
        <f>(I669-J669)/J669*100</f>
        <v>-12.112676056338021</v>
      </c>
      <c r="L669" s="135">
        <v>10</v>
      </c>
      <c r="M669" s="135">
        <v>1850</v>
      </c>
      <c r="N669" s="21"/>
      <c r="O669" s="21"/>
      <c r="P669" s="21"/>
      <c r="Q669" s="136"/>
      <c r="R669" s="30"/>
      <c r="S669" s="45">
        <f>I669/I688*100</f>
        <v>33.23259525372501</v>
      </c>
    </row>
    <row r="670" spans="1:19" ht="13.5">
      <c r="A670" s="289"/>
      <c r="B670" s="273"/>
      <c r="C670" s="55" t="s">
        <v>58</v>
      </c>
      <c r="D670" s="40">
        <v>9.34</v>
      </c>
      <c r="E670" s="40">
        <v>42.15</v>
      </c>
      <c r="F670" s="40">
        <v>9.34</v>
      </c>
      <c r="G670" s="40">
        <v>42.15</v>
      </c>
      <c r="H670" s="40">
        <v>23.93</v>
      </c>
      <c r="I670" s="24">
        <f t="shared" si="182"/>
        <v>66.08</v>
      </c>
      <c r="J670" s="226">
        <v>42.49</v>
      </c>
      <c r="K670" s="30">
        <f>(I670-J670)/J670*100</f>
        <v>55.51894563426687</v>
      </c>
      <c r="L670" s="135">
        <v>98</v>
      </c>
      <c r="M670" s="135">
        <v>3092</v>
      </c>
      <c r="N670" s="21">
        <v>3</v>
      </c>
      <c r="O670" s="21">
        <v>0.2</v>
      </c>
      <c r="P670" s="21">
        <v>15.2</v>
      </c>
      <c r="Q670" s="136">
        <v>1.41</v>
      </c>
      <c r="R670" s="30">
        <f>(P670-Q670)/Q670*100</f>
        <v>978.014184397163</v>
      </c>
      <c r="S670" s="45">
        <f>I670/I689*100</f>
        <v>9.155562720393016</v>
      </c>
    </row>
    <row r="671" spans="1:19" ht="13.5">
      <c r="A671" s="289"/>
      <c r="B671" s="275"/>
      <c r="C671" s="56" t="s">
        <v>59</v>
      </c>
      <c r="D671" s="24">
        <v>11.41</v>
      </c>
      <c r="E671" s="24">
        <v>79.66</v>
      </c>
      <c r="F671" s="24">
        <v>11.41</v>
      </c>
      <c r="G671" s="24">
        <v>79.66</v>
      </c>
      <c r="H671" s="24">
        <v>101.06</v>
      </c>
      <c r="I671" s="24">
        <f>E671+H671</f>
        <v>180.72</v>
      </c>
      <c r="J671" s="24">
        <v>189.76</v>
      </c>
      <c r="K671" s="30">
        <f>(I671-J671)/J671*100</f>
        <v>-4.763912310286674</v>
      </c>
      <c r="L671" s="24">
        <v>126</v>
      </c>
      <c r="M671" s="24">
        <v>4963</v>
      </c>
      <c r="N671" s="24">
        <v>3</v>
      </c>
      <c r="O671" s="24">
        <v>0.2</v>
      </c>
      <c r="P671" s="24">
        <v>15.2</v>
      </c>
      <c r="Q671" s="24">
        <v>1.41</v>
      </c>
      <c r="R671" s="30">
        <f>(P671-Q671)/Q671*100</f>
        <v>978.014184397163</v>
      </c>
      <c r="S671" s="45">
        <f>I671/I690*100</f>
        <v>2.673216038466279</v>
      </c>
    </row>
    <row r="672" spans="1:19" ht="13.5">
      <c r="A672" s="289"/>
      <c r="B672" s="274" t="s">
        <v>60</v>
      </c>
      <c r="C672" s="56" t="s">
        <v>52</v>
      </c>
      <c r="D672" s="24"/>
      <c r="E672" s="24"/>
      <c r="F672" s="24"/>
      <c r="G672" s="24"/>
      <c r="H672" s="24"/>
      <c r="I672" s="24">
        <f t="shared" si="182"/>
        <v>0</v>
      </c>
      <c r="J672" s="24"/>
      <c r="K672" s="30"/>
      <c r="L672" s="24"/>
      <c r="M672" s="24"/>
      <c r="N672" s="24"/>
      <c r="O672" s="24"/>
      <c r="P672" s="24"/>
      <c r="Q672" s="24"/>
      <c r="R672" s="30"/>
      <c r="S672" s="45"/>
    </row>
    <row r="673" spans="1:19" ht="13.5">
      <c r="A673" s="289"/>
      <c r="B673" s="273"/>
      <c r="C673" s="56" t="s">
        <v>57</v>
      </c>
      <c r="D673" s="24"/>
      <c r="E673" s="24"/>
      <c r="F673" s="24"/>
      <c r="G673" s="24"/>
      <c r="H673" s="24"/>
      <c r="I673" s="24">
        <f t="shared" si="182"/>
        <v>0</v>
      </c>
      <c r="J673" s="24"/>
      <c r="K673" s="30"/>
      <c r="L673" s="24"/>
      <c r="M673" s="24"/>
      <c r="N673" s="24"/>
      <c r="O673" s="24"/>
      <c r="P673" s="24"/>
      <c r="Q673" s="24"/>
      <c r="R673" s="30"/>
      <c r="S673" s="45"/>
    </row>
    <row r="674" spans="1:19" ht="13.5">
      <c r="A674" s="289"/>
      <c r="B674" s="273" t="s">
        <v>56</v>
      </c>
      <c r="C674" s="56" t="s">
        <v>58</v>
      </c>
      <c r="D674" s="24"/>
      <c r="E674" s="24"/>
      <c r="F674" s="24"/>
      <c r="G674" s="24"/>
      <c r="H674" s="24"/>
      <c r="I674" s="24">
        <f t="shared" si="182"/>
        <v>0</v>
      </c>
      <c r="J674" s="24"/>
      <c r="K674" s="30"/>
      <c r="L674" s="24"/>
      <c r="M674" s="24"/>
      <c r="N674" s="24"/>
      <c r="O674" s="24"/>
      <c r="P674" s="24"/>
      <c r="Q674" s="24"/>
      <c r="R674" s="30"/>
      <c r="S674" s="45"/>
    </row>
    <row r="675" spans="1:19" ht="13.5">
      <c r="A675" s="289" t="s">
        <v>84</v>
      </c>
      <c r="B675" s="275"/>
      <c r="C675" s="56" t="s">
        <v>59</v>
      </c>
      <c r="D675" s="24"/>
      <c r="E675" s="24"/>
      <c r="F675" s="24"/>
      <c r="G675" s="24"/>
      <c r="H675" s="24"/>
      <c r="I675" s="24">
        <f t="shared" si="182"/>
        <v>0</v>
      </c>
      <c r="J675" s="24"/>
      <c r="K675" s="30"/>
      <c r="L675" s="24"/>
      <c r="M675" s="24"/>
      <c r="N675" s="24"/>
      <c r="O675" s="24"/>
      <c r="P675" s="24"/>
      <c r="Q675" s="24"/>
      <c r="R675" s="30"/>
      <c r="S675" s="45"/>
    </row>
    <row r="676" spans="1:19" ht="13.5">
      <c r="A676" s="289"/>
      <c r="B676" s="274" t="s">
        <v>62</v>
      </c>
      <c r="C676" s="56" t="s">
        <v>52</v>
      </c>
      <c r="D676" s="27"/>
      <c r="E676" s="27"/>
      <c r="F676" s="27"/>
      <c r="G676" s="27"/>
      <c r="H676" s="27"/>
      <c r="I676" s="24">
        <f t="shared" si="182"/>
        <v>0</v>
      </c>
      <c r="J676" s="27"/>
      <c r="K676" s="30"/>
      <c r="L676" s="27"/>
      <c r="M676" s="27"/>
      <c r="N676" s="24"/>
      <c r="O676" s="24"/>
      <c r="P676" s="24"/>
      <c r="Q676" s="24"/>
      <c r="R676" s="30"/>
      <c r="S676" s="45"/>
    </row>
    <row r="677" spans="1:19" ht="13.5">
      <c r="A677" s="289"/>
      <c r="B677" s="273"/>
      <c r="C677" s="56" t="s">
        <v>53</v>
      </c>
      <c r="D677" s="118"/>
      <c r="E677" s="118"/>
      <c r="F677" s="27"/>
      <c r="G677" s="27"/>
      <c r="H677" s="27"/>
      <c r="I677" s="24">
        <f t="shared" si="182"/>
        <v>0</v>
      </c>
      <c r="J677" s="24"/>
      <c r="K677" s="30"/>
      <c r="L677" s="65"/>
      <c r="M677" s="65"/>
      <c r="N677" s="24"/>
      <c r="O677" s="24"/>
      <c r="P677" s="24"/>
      <c r="Q677" s="24"/>
      <c r="R677" s="30"/>
      <c r="S677" s="45"/>
    </row>
    <row r="678" spans="1:19" ht="13.5">
      <c r="A678" s="289"/>
      <c r="B678" s="273"/>
      <c r="C678" s="55" t="s">
        <v>54</v>
      </c>
      <c r="D678" s="37"/>
      <c r="E678" s="122"/>
      <c r="F678" s="24"/>
      <c r="G678" s="24"/>
      <c r="H678" s="24"/>
      <c r="I678" s="24">
        <f t="shared" si="182"/>
        <v>0</v>
      </c>
      <c r="J678" s="24"/>
      <c r="K678" s="30"/>
      <c r="L678" s="24"/>
      <c r="M678" s="24"/>
      <c r="N678" s="24"/>
      <c r="O678" s="24"/>
      <c r="P678" s="24"/>
      <c r="Q678" s="24"/>
      <c r="R678" s="30"/>
      <c r="S678" s="45"/>
    </row>
    <row r="679" spans="1:19" ht="13.5">
      <c r="A679" s="289"/>
      <c r="B679" s="13"/>
      <c r="C679" s="69" t="s">
        <v>55</v>
      </c>
      <c r="D679" s="15"/>
      <c r="E679" s="15"/>
      <c r="F679" s="24"/>
      <c r="G679" s="24"/>
      <c r="H679" s="24"/>
      <c r="I679" s="24">
        <f t="shared" si="182"/>
        <v>0</v>
      </c>
      <c r="J679" s="24"/>
      <c r="K679" s="30"/>
      <c r="L679" s="24"/>
      <c r="M679" s="15"/>
      <c r="N679" s="24"/>
      <c r="O679" s="24"/>
      <c r="P679" s="24"/>
      <c r="Q679" s="24"/>
      <c r="R679" s="30"/>
      <c r="S679" s="45"/>
    </row>
    <row r="680" spans="1:19" ht="13.5">
      <c r="A680" s="289"/>
      <c r="B680" s="273" t="s">
        <v>63</v>
      </c>
      <c r="C680" s="56" t="s">
        <v>57</v>
      </c>
      <c r="D680" s="15"/>
      <c r="E680" s="24"/>
      <c r="F680" s="15"/>
      <c r="G680" s="24"/>
      <c r="H680" s="15"/>
      <c r="I680" s="24">
        <f t="shared" si="182"/>
        <v>0</v>
      </c>
      <c r="J680" s="24"/>
      <c r="K680" s="30"/>
      <c r="L680" s="24"/>
      <c r="M680" s="24"/>
      <c r="N680" s="24"/>
      <c r="O680" s="24"/>
      <c r="P680" s="24"/>
      <c r="Q680" s="24"/>
      <c r="R680" s="30"/>
      <c r="S680" s="45"/>
    </row>
    <row r="681" spans="1:19" ht="13.5">
      <c r="A681" s="289"/>
      <c r="B681" s="273"/>
      <c r="C681" s="56" t="s">
        <v>58</v>
      </c>
      <c r="D681" s="37"/>
      <c r="E681" s="37"/>
      <c r="F681" s="15"/>
      <c r="G681" s="24"/>
      <c r="H681" s="24"/>
      <c r="I681" s="24">
        <f t="shared" si="182"/>
        <v>0</v>
      </c>
      <c r="J681" s="24"/>
      <c r="K681" s="30"/>
      <c r="L681" s="37"/>
      <c r="M681" s="37"/>
      <c r="N681" s="37"/>
      <c r="O681" s="24"/>
      <c r="P681" s="24"/>
      <c r="Q681" s="24"/>
      <c r="R681" s="30"/>
      <c r="S681" s="45"/>
    </row>
    <row r="682" spans="1:19" ht="13.5">
      <c r="A682" s="298"/>
      <c r="B682" s="275"/>
      <c r="C682" s="56" t="s">
        <v>59</v>
      </c>
      <c r="D682" s="24"/>
      <c r="E682" s="15"/>
      <c r="F682" s="24"/>
      <c r="G682" s="24"/>
      <c r="H682" s="24"/>
      <c r="I682" s="38">
        <f>I676+I680+I681</f>
        <v>0</v>
      </c>
      <c r="J682" s="24"/>
      <c r="K682" s="30" t="e">
        <f>(I682-J682)/J682*100</f>
        <v>#DIV/0!</v>
      </c>
      <c r="L682" s="24">
        <v>0</v>
      </c>
      <c r="M682" s="24">
        <v>0</v>
      </c>
      <c r="N682" s="24">
        <v>0</v>
      </c>
      <c r="O682" s="24">
        <v>0</v>
      </c>
      <c r="P682" s="24">
        <v>0</v>
      </c>
      <c r="Q682" s="24">
        <v>0</v>
      </c>
      <c r="R682" s="30" t="e">
        <f>(P682-Q682)/Q682*100</f>
        <v>#DIV/0!</v>
      </c>
      <c r="S682" s="45">
        <f>I682/I701*100</f>
        <v>0</v>
      </c>
    </row>
    <row r="683" spans="1:19" ht="14.25" thickBot="1">
      <c r="A683" s="247"/>
      <c r="B683" s="276" t="s">
        <v>64</v>
      </c>
      <c r="C683" s="276"/>
      <c r="D683" s="20">
        <f aca="true" t="shared" si="183" ref="D683:J683">D671+D675+D682</f>
        <v>11.41</v>
      </c>
      <c r="E683" s="20">
        <f t="shared" si="183"/>
        <v>79.66</v>
      </c>
      <c r="F683" s="20">
        <f t="shared" si="183"/>
        <v>11.41</v>
      </c>
      <c r="G683" s="20">
        <f t="shared" si="183"/>
        <v>79.66</v>
      </c>
      <c r="H683" s="20">
        <f t="shared" si="183"/>
        <v>101.06</v>
      </c>
      <c r="I683" s="20">
        <f t="shared" si="183"/>
        <v>180.72</v>
      </c>
      <c r="J683" s="20">
        <f t="shared" si="183"/>
        <v>189.76</v>
      </c>
      <c r="K683" s="32">
        <f>(I683-J683)/J683*100</f>
        <v>-4.763912310286674</v>
      </c>
      <c r="L683" s="20">
        <f aca="true" t="shared" si="184" ref="L683:Q683">L671+L675+L682</f>
        <v>126</v>
      </c>
      <c r="M683" s="20">
        <f t="shared" si="184"/>
        <v>4963</v>
      </c>
      <c r="N683" s="20">
        <f t="shared" si="184"/>
        <v>3</v>
      </c>
      <c r="O683" s="20">
        <f t="shared" si="184"/>
        <v>0.2</v>
      </c>
      <c r="P683" s="20">
        <f t="shared" si="184"/>
        <v>15.2</v>
      </c>
      <c r="Q683" s="20">
        <f t="shared" si="184"/>
        <v>1.41</v>
      </c>
      <c r="R683" s="32">
        <f>(P683-Q683)/Q683*100</f>
        <v>978.014184397163</v>
      </c>
      <c r="S683" s="46">
        <f>I683/I702*100</f>
        <v>2.5335684487096826</v>
      </c>
    </row>
    <row r="684" spans="1:19" ht="14.25" thickTop="1">
      <c r="A684" s="289" t="s">
        <v>85</v>
      </c>
      <c r="B684" s="277" t="s">
        <v>51</v>
      </c>
      <c r="C684" s="117" t="s">
        <v>52</v>
      </c>
      <c r="D684" s="48">
        <f>D532+D551+D570+D589+D608+D627+D646+D665</f>
        <v>53.941719000000376</v>
      </c>
      <c r="E684" s="48">
        <f aca="true" t="shared" si="185" ref="E684:Q684">E532+E551+E570+E589+E608+E627+E646+E665</f>
        <v>1191.6651269999998</v>
      </c>
      <c r="F684" s="48">
        <f t="shared" si="185"/>
        <v>43.68229564573876</v>
      </c>
      <c r="G684" s="48">
        <f t="shared" si="185"/>
        <v>1164.9640812823598</v>
      </c>
      <c r="H684" s="48">
        <f t="shared" si="185"/>
        <v>4837.595861000001</v>
      </c>
      <c r="I684" s="24">
        <f>E684+H684</f>
        <v>6029.260988</v>
      </c>
      <c r="J684" s="48">
        <f t="shared" si="185"/>
        <v>6409.403981</v>
      </c>
      <c r="K684" s="30">
        <f>(I684-J684)/J684*100</f>
        <v>-5.931019391614167</v>
      </c>
      <c r="L684" s="48">
        <f t="shared" si="185"/>
        <v>2925.0833296744963</v>
      </c>
      <c r="M684" s="48">
        <f t="shared" si="185"/>
        <v>93502.8557811338</v>
      </c>
      <c r="N684" s="48">
        <f t="shared" si="185"/>
        <v>703.3371184335033</v>
      </c>
      <c r="O684" s="48">
        <f t="shared" si="185"/>
        <v>138.39909600000001</v>
      </c>
      <c r="P684" s="48">
        <f t="shared" si="185"/>
        <v>403.092179</v>
      </c>
      <c r="Q684" s="48">
        <f t="shared" si="185"/>
        <v>272.674912325</v>
      </c>
      <c r="R684" s="35">
        <f aca="true" t="shared" si="186" ref="R684:R691">(P684-Q684)/Q684*100</f>
        <v>47.82884701895724</v>
      </c>
      <c r="S684" s="129">
        <f>I684/I702*100</f>
        <v>84.52603700881455</v>
      </c>
    </row>
    <row r="685" spans="1:19" ht="13.5">
      <c r="A685" s="289"/>
      <c r="B685" s="273"/>
      <c r="C685" s="55" t="s">
        <v>53</v>
      </c>
      <c r="D685" s="48">
        <f aca="true" t="shared" si="187" ref="D685:D700">D533+D552+D571+D590+D609+D628+D647+D666</f>
        <v>3.9149548700002015</v>
      </c>
      <c r="E685" s="48">
        <f aca="true" t="shared" si="188" ref="E685:H689">E533+E552+E571+E590+E609+E628+E647+E666</f>
        <v>566.4502254099997</v>
      </c>
      <c r="F685" s="48">
        <f t="shared" si="188"/>
        <v>3.00688896257297</v>
      </c>
      <c r="G685" s="48">
        <f t="shared" si="188"/>
        <v>511.8210566933268</v>
      </c>
      <c r="H685" s="48">
        <f t="shared" si="188"/>
        <v>1258.829038777236</v>
      </c>
      <c r="I685" s="71">
        <f aca="true" t="shared" si="189" ref="I685:I698">E685+H685</f>
        <v>1825.2792641872356</v>
      </c>
      <c r="J685" s="48">
        <f>J533+J552+J571+J590+J609+J628+J647+J666</f>
        <v>2948.735768924037</v>
      </c>
      <c r="K685" s="30">
        <f>(I685-J685)/J685*100</f>
        <v>-38.099599040938784</v>
      </c>
      <c r="L685" s="48">
        <f aca="true" t="shared" si="190" ref="L685:Q685">L533+L552+L571+L590+L609+L628+L647+L666</f>
        <v>309.2108328576845</v>
      </c>
      <c r="M685" s="48">
        <f t="shared" si="190"/>
        <v>1118.9872905473935</v>
      </c>
      <c r="N685" s="48">
        <f t="shared" si="190"/>
        <v>197.93382539635542</v>
      </c>
      <c r="O685" s="48">
        <f t="shared" si="190"/>
        <v>26.08738199062526</v>
      </c>
      <c r="P685" s="48">
        <f t="shared" si="190"/>
        <v>116.04423348113947</v>
      </c>
      <c r="Q685" s="48">
        <f t="shared" si="190"/>
        <v>163.57000000000002</v>
      </c>
      <c r="R685" s="30">
        <f t="shared" si="186"/>
        <v>-29.0553075251333</v>
      </c>
      <c r="S685" s="45">
        <f>I685/I702*100</f>
        <v>25.589143170810125</v>
      </c>
    </row>
    <row r="686" spans="1:19" ht="13.5">
      <c r="A686" s="289"/>
      <c r="B686" s="273"/>
      <c r="C686" s="55" t="s">
        <v>54</v>
      </c>
      <c r="D686" s="48">
        <f t="shared" si="187"/>
        <v>0</v>
      </c>
      <c r="E686" s="48">
        <f t="shared" si="188"/>
        <v>0</v>
      </c>
      <c r="F686" s="48">
        <f t="shared" si="188"/>
        <v>0</v>
      </c>
      <c r="G686" s="48">
        <f t="shared" si="188"/>
        <v>0</v>
      </c>
      <c r="H686" s="48">
        <f t="shared" si="188"/>
        <v>0.606</v>
      </c>
      <c r="I686" s="71">
        <f t="shared" si="189"/>
        <v>0.606</v>
      </c>
      <c r="J686" s="48">
        <f>J534+J553+J572+J591+J610+J629+J648+J667</f>
        <v>1.812</v>
      </c>
      <c r="K686" s="30">
        <f>(I686-J686)/J686*100</f>
        <v>-66.55629139072848</v>
      </c>
      <c r="L686" s="48">
        <f aca="true" t="shared" si="191" ref="L686:Q686">L534+L553+L572+L591+L610+L629+L648+L667</f>
        <v>0</v>
      </c>
      <c r="M686" s="48">
        <f t="shared" si="191"/>
        <v>0</v>
      </c>
      <c r="N686" s="48">
        <f t="shared" si="191"/>
        <v>0</v>
      </c>
      <c r="O686" s="48">
        <f t="shared" si="191"/>
        <v>0</v>
      </c>
      <c r="P686" s="48">
        <f t="shared" si="191"/>
        <v>0</v>
      </c>
      <c r="Q686" s="48">
        <f t="shared" si="191"/>
        <v>0</v>
      </c>
      <c r="R686" s="30" t="e">
        <f t="shared" si="186"/>
        <v>#DIV/0!</v>
      </c>
      <c r="S686" s="45">
        <f>I686/I702*100</f>
        <v>0.008495697653375761</v>
      </c>
    </row>
    <row r="687" spans="1:19" ht="13.5">
      <c r="A687" s="289"/>
      <c r="B687" s="13"/>
      <c r="C687" s="6" t="s">
        <v>55</v>
      </c>
      <c r="D687" s="48">
        <f t="shared" si="187"/>
        <v>0.64</v>
      </c>
      <c r="E687" s="48">
        <f t="shared" si="188"/>
        <v>12.36</v>
      </c>
      <c r="F687" s="48">
        <f t="shared" si="188"/>
        <v>0</v>
      </c>
      <c r="G687" s="48">
        <f t="shared" si="188"/>
        <v>0</v>
      </c>
      <c r="H687" s="48">
        <f t="shared" si="188"/>
        <v>153.25</v>
      </c>
      <c r="I687" s="71">
        <f t="shared" si="189"/>
        <v>165.61</v>
      </c>
      <c r="J687" s="48">
        <f>J535+J554+J573+J592+J611+J630+J649+J668</f>
        <v>209.24</v>
      </c>
      <c r="K687" s="30">
        <f aca="true" t="shared" si="192" ref="K687:K698">(I687-J687)/J687*100</f>
        <v>-20.85165360351749</v>
      </c>
      <c r="L687" s="48">
        <f aca="true" t="shared" si="193" ref="L687:Q687">L535+L554+L573+L592+L611+L630+L649+L668</f>
        <v>16</v>
      </c>
      <c r="M687" s="48">
        <f t="shared" si="193"/>
        <v>454</v>
      </c>
      <c r="N687" s="48">
        <f t="shared" si="193"/>
        <v>3</v>
      </c>
      <c r="O687" s="48">
        <f t="shared" si="193"/>
        <v>12.4</v>
      </c>
      <c r="P687" s="48">
        <f t="shared" si="193"/>
        <v>12.4</v>
      </c>
      <c r="Q687" s="48">
        <f t="shared" si="193"/>
        <v>0.5</v>
      </c>
      <c r="R687" s="30">
        <f t="shared" si="186"/>
        <v>2380</v>
      </c>
      <c r="S687" s="45">
        <f>I687/I702*100</f>
        <v>2.321736779497624</v>
      </c>
    </row>
    <row r="688" spans="1:19" ht="13.5">
      <c r="A688" s="289"/>
      <c r="B688" s="273" t="s">
        <v>56</v>
      </c>
      <c r="C688" s="55" t="s">
        <v>57</v>
      </c>
      <c r="D688" s="48">
        <f t="shared" si="187"/>
        <v>0.6658120000000001</v>
      </c>
      <c r="E688" s="48">
        <f t="shared" si="188"/>
        <v>3.645057</v>
      </c>
      <c r="F688" s="48">
        <f t="shared" si="188"/>
        <v>0.07</v>
      </c>
      <c r="G688" s="48">
        <f t="shared" si="188"/>
        <v>1.899245</v>
      </c>
      <c r="H688" s="48">
        <f t="shared" si="188"/>
        <v>5.743316</v>
      </c>
      <c r="I688" s="71">
        <f t="shared" si="189"/>
        <v>9.388373</v>
      </c>
      <c r="J688" s="48">
        <f>J536+J555+J574+J593+J612+J631+J650+J669</f>
        <v>5.14</v>
      </c>
      <c r="K688" s="30">
        <f t="shared" si="192"/>
        <v>82.65317120622568</v>
      </c>
      <c r="L688" s="48">
        <f aca="true" t="shared" si="194" ref="L688:Q688">L536+L555+L574+L593+L612+L631+L650+L669</f>
        <v>1658</v>
      </c>
      <c r="M688" s="48">
        <f t="shared" si="194"/>
        <v>50810</v>
      </c>
      <c r="N688" s="48">
        <f t="shared" si="194"/>
        <v>1</v>
      </c>
      <c r="O688" s="48">
        <f t="shared" si="194"/>
        <v>0</v>
      </c>
      <c r="P688" s="48">
        <f t="shared" si="194"/>
        <v>0.03</v>
      </c>
      <c r="Q688" s="48">
        <f t="shared" si="194"/>
        <v>2.42</v>
      </c>
      <c r="R688" s="30">
        <f t="shared" si="186"/>
        <v>-98.7603305785124</v>
      </c>
      <c r="S688" s="130">
        <f>I688/I702*100</f>
        <v>0.13161844631207317</v>
      </c>
    </row>
    <row r="689" spans="1:19" ht="13.5">
      <c r="A689" s="289"/>
      <c r="B689" s="273"/>
      <c r="C689" s="55" t="s">
        <v>58</v>
      </c>
      <c r="D689" s="48">
        <f t="shared" si="187"/>
        <v>17.531126273826438</v>
      </c>
      <c r="E689" s="48">
        <f t="shared" si="188"/>
        <v>145.84899576435294</v>
      </c>
      <c r="F689" s="48">
        <f t="shared" si="188"/>
        <v>17.421126273826438</v>
      </c>
      <c r="G689" s="48">
        <f t="shared" si="188"/>
        <v>145.34747576435296</v>
      </c>
      <c r="H689" s="48">
        <f t="shared" si="188"/>
        <v>575.898012235647</v>
      </c>
      <c r="I689" s="71">
        <f t="shared" si="189"/>
        <v>721.7470079999999</v>
      </c>
      <c r="J689" s="48">
        <f>J537+J556+J575+J594+J613+J632+J651+J670</f>
        <v>407.577603</v>
      </c>
      <c r="K689" s="30">
        <f t="shared" si="192"/>
        <v>77.08210723247223</v>
      </c>
      <c r="L689" s="48">
        <f aca="true" t="shared" si="195" ref="L689:Q689">L537+L556+L575+L594+L613+L632+L651+L670</f>
        <v>699.976108941032</v>
      </c>
      <c r="M689" s="48">
        <f t="shared" si="195"/>
        <v>28138.010923938673</v>
      </c>
      <c r="N689" s="48">
        <f t="shared" si="195"/>
        <v>34.607553939773304</v>
      </c>
      <c r="O689" s="48">
        <f t="shared" si="195"/>
        <v>19.097467999999996</v>
      </c>
      <c r="P689" s="48">
        <f t="shared" si="195"/>
        <v>102.934974</v>
      </c>
      <c r="Q689" s="48">
        <f t="shared" si="195"/>
        <v>80.6553521588238</v>
      </c>
      <c r="R689" s="30">
        <f t="shared" si="186"/>
        <v>27.6232404234054</v>
      </c>
      <c r="S689" s="45">
        <f>I689/I702*100</f>
        <v>10.118390036628014</v>
      </c>
    </row>
    <row r="690" spans="1:19" ht="13.5">
      <c r="A690" s="289"/>
      <c r="B690" s="275"/>
      <c r="C690" s="56" t="s">
        <v>59</v>
      </c>
      <c r="D690" s="48">
        <f>D684+D688+D689</f>
        <v>72.13865727382682</v>
      </c>
      <c r="E690" s="24">
        <f>E684+E688+E689</f>
        <v>1341.1591797643528</v>
      </c>
      <c r="F690" s="24">
        <f>F684+F688+F689</f>
        <v>61.1734219195652</v>
      </c>
      <c r="G690" s="24">
        <f>G684+G688+G689</f>
        <v>1312.2108020467128</v>
      </c>
      <c r="H690" s="24">
        <f>H684+H688+H689</f>
        <v>5419.237189235648</v>
      </c>
      <c r="I690" s="71">
        <f t="shared" si="189"/>
        <v>6760.396369</v>
      </c>
      <c r="J690" s="24">
        <f>J684+J688+J689</f>
        <v>6822.121584</v>
      </c>
      <c r="K690" s="30">
        <f t="shared" si="192"/>
        <v>-0.9047803420092254</v>
      </c>
      <c r="L690" s="24">
        <f aca="true" t="shared" si="196" ref="L690:Q690">L684+L688+L689</f>
        <v>5283.059438615529</v>
      </c>
      <c r="M690" s="24">
        <f t="shared" si="196"/>
        <v>172450.8667050725</v>
      </c>
      <c r="N690" s="24">
        <f t="shared" si="196"/>
        <v>738.9446723732766</v>
      </c>
      <c r="O690" s="24">
        <f t="shared" si="196"/>
        <v>157.496564</v>
      </c>
      <c r="P690" s="24">
        <f t="shared" si="196"/>
        <v>506.05715299999997</v>
      </c>
      <c r="Q690" s="24">
        <f t="shared" si="196"/>
        <v>355.7502644838238</v>
      </c>
      <c r="R690" s="30">
        <f t="shared" si="186"/>
        <v>42.25067512859452</v>
      </c>
      <c r="S690" s="47">
        <f>I690/I702*100</f>
        <v>94.77604549175464</v>
      </c>
    </row>
    <row r="691" spans="1:19" ht="13.5">
      <c r="A691" s="289"/>
      <c r="B691" s="274" t="s">
        <v>60</v>
      </c>
      <c r="C691" s="56" t="s">
        <v>52</v>
      </c>
      <c r="D691" s="48">
        <f t="shared" si="187"/>
        <v>0</v>
      </c>
      <c r="E691" s="48">
        <f aca="true" t="shared" si="197" ref="E691:Q691">E539+E558+E577+E596+E615+E634+E653+E672</f>
        <v>45.07</v>
      </c>
      <c r="F691" s="48">
        <f t="shared" si="197"/>
        <v>0</v>
      </c>
      <c r="G691" s="48">
        <f t="shared" si="197"/>
        <v>33</v>
      </c>
      <c r="H691" s="48">
        <f t="shared" si="197"/>
        <v>9.07</v>
      </c>
      <c r="I691" s="71">
        <f t="shared" si="189"/>
        <v>54.14</v>
      </c>
      <c r="J691" s="48">
        <f t="shared" si="197"/>
        <v>107.85</v>
      </c>
      <c r="K691" s="30">
        <f t="shared" si="192"/>
        <v>-49.80064904960593</v>
      </c>
      <c r="L691" s="48">
        <f t="shared" si="197"/>
        <v>10</v>
      </c>
      <c r="M691" s="48">
        <f t="shared" si="197"/>
        <v>59</v>
      </c>
      <c r="N691" s="48">
        <f t="shared" si="197"/>
        <v>6</v>
      </c>
      <c r="O691" s="48">
        <f t="shared" si="197"/>
        <v>0</v>
      </c>
      <c r="P691" s="48">
        <f t="shared" si="197"/>
        <v>0.42</v>
      </c>
      <c r="Q691" s="48">
        <f t="shared" si="197"/>
        <v>1.25</v>
      </c>
      <c r="R691" s="30">
        <f t="shared" si="186"/>
        <v>-66.4</v>
      </c>
      <c r="S691" s="47">
        <f>I691/I702*100</f>
        <v>0.7590050675804683</v>
      </c>
    </row>
    <row r="692" spans="1:19" ht="13.5">
      <c r="A692" s="289"/>
      <c r="B692" s="273"/>
      <c r="C692" s="56" t="s">
        <v>57</v>
      </c>
      <c r="D692" s="48">
        <f t="shared" si="187"/>
        <v>10.511204999999997</v>
      </c>
      <c r="E692" s="48">
        <f aca="true" t="shared" si="198" ref="E692:H693">E540+E559+E578+E597+E616+E635+E654+E673</f>
        <v>33.373369</v>
      </c>
      <c r="F692" s="48">
        <f t="shared" si="198"/>
        <v>0</v>
      </c>
      <c r="G692" s="48">
        <f t="shared" si="198"/>
        <v>0</v>
      </c>
      <c r="H692" s="48">
        <f t="shared" si="198"/>
        <v>0</v>
      </c>
      <c r="I692" s="71">
        <f t="shared" si="189"/>
        <v>33.373369</v>
      </c>
      <c r="J692" s="48">
        <f>J540+J559+J578+J597+J616+J635+J654+J673</f>
        <v>30.874635999999995</v>
      </c>
      <c r="K692" s="30">
        <f t="shared" si="192"/>
        <v>8.093157762248604</v>
      </c>
      <c r="L692" s="48">
        <f aca="true" t="shared" si="199" ref="L692:Q692">L540+L559+L578+L597+L616+L635+L654+L673</f>
        <v>403.25094852169906</v>
      </c>
      <c r="M692" s="48">
        <f t="shared" si="199"/>
        <v>1777.4944326754066</v>
      </c>
      <c r="N692" s="48">
        <f t="shared" si="199"/>
        <v>4.14151575149043</v>
      </c>
      <c r="O692" s="48">
        <f t="shared" si="199"/>
        <v>2.3915260000000007</v>
      </c>
      <c r="P692" s="48">
        <f t="shared" si="199"/>
        <v>13.681526</v>
      </c>
      <c r="Q692" s="48">
        <f t="shared" si="199"/>
        <v>39.505982448000005</v>
      </c>
      <c r="R692" s="30">
        <f aca="true" t="shared" si="200" ref="R692:R699">(P692-Q692)/Q692*100</f>
        <v>-65.36847041328895</v>
      </c>
      <c r="S692" s="45">
        <f>I692/I702*100</f>
        <v>0.4678713740900055</v>
      </c>
    </row>
    <row r="693" spans="1:19" ht="13.5">
      <c r="A693" s="68"/>
      <c r="B693" s="273" t="s">
        <v>56</v>
      </c>
      <c r="C693" s="56" t="s">
        <v>58</v>
      </c>
      <c r="D693" s="48">
        <f t="shared" si="187"/>
        <v>9.561316999999997</v>
      </c>
      <c r="E693" s="48">
        <f t="shared" si="198"/>
        <v>24.571876999999997</v>
      </c>
      <c r="F693" s="48">
        <f t="shared" si="198"/>
        <v>0</v>
      </c>
      <c r="G693" s="48">
        <f t="shared" si="198"/>
        <v>1.34</v>
      </c>
      <c r="H693" s="48">
        <f t="shared" si="198"/>
        <v>0.21</v>
      </c>
      <c r="I693" s="71">
        <f t="shared" si="189"/>
        <v>24.781876999999998</v>
      </c>
      <c r="J693" s="48">
        <f>J541+J560+J579+J598+J617+J636+J655+J674</f>
        <v>72.420048</v>
      </c>
      <c r="K693" s="30">
        <f t="shared" si="192"/>
        <v>-65.78036374679012</v>
      </c>
      <c r="L693" s="48">
        <f aca="true" t="shared" si="201" ref="L693:Q693">L541+L560+L579+L598+L617+L636+L655+L674</f>
        <v>160.89737652789117</v>
      </c>
      <c r="M693" s="48">
        <f t="shared" si="201"/>
        <v>1646.4004071261957</v>
      </c>
      <c r="N693" s="48">
        <f t="shared" si="201"/>
        <v>8.124112757201646</v>
      </c>
      <c r="O693" s="48">
        <f t="shared" si="201"/>
        <v>24.080000000000013</v>
      </c>
      <c r="P693" s="48">
        <f t="shared" si="201"/>
        <v>162.022129</v>
      </c>
      <c r="Q693" s="48">
        <f t="shared" si="201"/>
        <v>300.19671474106235</v>
      </c>
      <c r="R693" s="30">
        <f t="shared" si="200"/>
        <v>-46.02801395086759</v>
      </c>
      <c r="S693" s="45">
        <f>I693/I702*100</f>
        <v>0.34742464401839396</v>
      </c>
    </row>
    <row r="694" spans="1:19" ht="13.5">
      <c r="A694" s="289" t="s">
        <v>106</v>
      </c>
      <c r="B694" s="275"/>
      <c r="C694" s="56" t="s">
        <v>59</v>
      </c>
      <c r="D694" s="48">
        <f>D691+D692+D693</f>
        <v>20.072521999999992</v>
      </c>
      <c r="E694" s="24">
        <f>E691+E692+E693</f>
        <v>103.01524599999999</v>
      </c>
      <c r="F694" s="24">
        <f>F691+F692+F693</f>
        <v>0</v>
      </c>
      <c r="G694" s="24">
        <f>G691+G692+G693</f>
        <v>34.34</v>
      </c>
      <c r="H694" s="24">
        <f>H691+H692+H693</f>
        <v>9.280000000000001</v>
      </c>
      <c r="I694" s="71">
        <f t="shared" si="189"/>
        <v>112.29524599999999</v>
      </c>
      <c r="J694" s="24">
        <f>J691+J692+J693</f>
        <v>211.14468399999998</v>
      </c>
      <c r="K694" s="30">
        <f t="shared" si="192"/>
        <v>-46.815972880472806</v>
      </c>
      <c r="L694" s="24">
        <f aca="true" t="shared" si="202" ref="L694:Q694">L691+L692+L693</f>
        <v>574.1483250495902</v>
      </c>
      <c r="M694" s="24">
        <f t="shared" si="202"/>
        <v>3482.8948398016023</v>
      </c>
      <c r="N694" s="24">
        <f t="shared" si="202"/>
        <v>18.265628508692075</v>
      </c>
      <c r="O694" s="24">
        <f t="shared" si="202"/>
        <v>26.47152600000001</v>
      </c>
      <c r="P694" s="24">
        <f t="shared" si="202"/>
        <v>176.123655</v>
      </c>
      <c r="Q694" s="24">
        <f t="shared" si="202"/>
        <v>340.95269718906235</v>
      </c>
      <c r="R694" s="30">
        <f t="shared" si="200"/>
        <v>-48.34366865197804</v>
      </c>
      <c r="S694" s="45">
        <f>I694/I702*100</f>
        <v>1.5743010856888677</v>
      </c>
    </row>
    <row r="695" spans="1:19" ht="13.5">
      <c r="A695" s="289"/>
      <c r="B695" s="274" t="s">
        <v>62</v>
      </c>
      <c r="C695" s="56" t="s">
        <v>52</v>
      </c>
      <c r="D695" s="48">
        <f t="shared" si="187"/>
        <v>1.980856999999972</v>
      </c>
      <c r="E695" s="48">
        <f aca="true" t="shared" si="203" ref="E695:Q695">E543+E562+E581+E600+E619+E638+E657+E676</f>
        <v>149.28228900000002</v>
      </c>
      <c r="F695" s="48">
        <f t="shared" si="203"/>
        <v>1.699799999999998</v>
      </c>
      <c r="G695" s="48">
        <f t="shared" si="203"/>
        <v>72.499</v>
      </c>
      <c r="H695" s="48">
        <f t="shared" si="203"/>
        <v>111.0483</v>
      </c>
      <c r="I695" s="71">
        <f t="shared" si="189"/>
        <v>260.33058900000003</v>
      </c>
      <c r="J695" s="48">
        <f t="shared" si="203"/>
        <v>702.2647320000001</v>
      </c>
      <c r="K695" s="30">
        <f t="shared" si="192"/>
        <v>-62.92985007824656</v>
      </c>
      <c r="L695" s="48">
        <f t="shared" si="203"/>
        <v>481.96730018049993</v>
      </c>
      <c r="M695" s="48">
        <f t="shared" si="203"/>
        <v>484.58946139924853</v>
      </c>
      <c r="N695" s="48">
        <f t="shared" si="203"/>
        <v>61.55987811666689</v>
      </c>
      <c r="O695" s="48">
        <f t="shared" si="203"/>
        <v>9.996380999999985</v>
      </c>
      <c r="P695" s="48">
        <f t="shared" si="203"/>
        <v>117.32407700000002</v>
      </c>
      <c r="Q695" s="48">
        <f t="shared" si="203"/>
        <v>303.1513507616525</v>
      </c>
      <c r="R695" s="30">
        <f t="shared" si="200"/>
        <v>-61.29851418928889</v>
      </c>
      <c r="S695" s="45">
        <f>I695/I702*100</f>
        <v>3.6496534225564856</v>
      </c>
    </row>
    <row r="696" spans="1:19" ht="13.5">
      <c r="A696" s="289"/>
      <c r="B696" s="273"/>
      <c r="C696" s="56" t="s">
        <v>53</v>
      </c>
      <c r="D696" s="48">
        <f t="shared" si="187"/>
        <v>0</v>
      </c>
      <c r="E696" s="48">
        <f aca="true" t="shared" si="204" ref="E696:H700">E544+E563+E582+E601+E620+E639+E658+E677</f>
        <v>127.690898</v>
      </c>
      <c r="F696" s="48">
        <f t="shared" si="204"/>
        <v>0</v>
      </c>
      <c r="G696" s="48">
        <f t="shared" si="204"/>
        <v>59.4996</v>
      </c>
      <c r="H696" s="48">
        <f t="shared" si="204"/>
        <v>60.419999999999995</v>
      </c>
      <c r="I696" s="71">
        <f t="shared" si="189"/>
        <v>188.110898</v>
      </c>
      <c r="J696" s="48">
        <f>J544+J563+J582+J601+J620+J639+J658+J677</f>
        <v>619.894732</v>
      </c>
      <c r="K696" s="30">
        <f t="shared" si="192"/>
        <v>-69.6543802859741</v>
      </c>
      <c r="L696" s="48">
        <f aca="true" t="shared" si="205" ref="L696:Q696">L544+L563+L582+L601+L620+L639+L658+L677</f>
        <v>480</v>
      </c>
      <c r="M696" s="48">
        <f t="shared" si="205"/>
        <v>268</v>
      </c>
      <c r="N696" s="48">
        <f t="shared" si="205"/>
        <v>37</v>
      </c>
      <c r="O696" s="48">
        <f t="shared" si="205"/>
        <v>-0.003619000000014694</v>
      </c>
      <c r="P696" s="48">
        <f t="shared" si="205"/>
        <v>87.19407700000002</v>
      </c>
      <c r="Q696" s="48">
        <f t="shared" si="205"/>
        <v>275.5050788292691</v>
      </c>
      <c r="R696" s="30">
        <f t="shared" si="200"/>
        <v>-68.35119070380756</v>
      </c>
      <c r="S696" s="45">
        <f>I696/I702*100</f>
        <v>2.6371836876452264</v>
      </c>
    </row>
    <row r="697" spans="1:19" ht="13.5">
      <c r="A697" s="289"/>
      <c r="B697" s="273"/>
      <c r="C697" s="55" t="s">
        <v>54</v>
      </c>
      <c r="D697" s="48">
        <f t="shared" si="187"/>
        <v>0</v>
      </c>
      <c r="E697" s="48">
        <f t="shared" si="204"/>
        <v>0</v>
      </c>
      <c r="F697" s="48">
        <f t="shared" si="204"/>
        <v>0</v>
      </c>
      <c r="G697" s="48">
        <f t="shared" si="204"/>
        <v>0</v>
      </c>
      <c r="H697" s="48">
        <f t="shared" si="204"/>
        <v>0</v>
      </c>
      <c r="I697" s="71">
        <f t="shared" si="189"/>
        <v>0</v>
      </c>
      <c r="J697" s="48">
        <f>J545+J564+J583+J602+J621+J640+J659+J678</f>
        <v>0</v>
      </c>
      <c r="K697" s="30" t="e">
        <f t="shared" si="192"/>
        <v>#DIV/0!</v>
      </c>
      <c r="L697" s="48">
        <f aca="true" t="shared" si="206" ref="L697:Q697">L545+L564+L583+L602+L621+L640+L659+L678</f>
        <v>0</v>
      </c>
      <c r="M697" s="48">
        <f t="shared" si="206"/>
        <v>0</v>
      </c>
      <c r="N697" s="48">
        <f t="shared" si="206"/>
        <v>0</v>
      </c>
      <c r="O697" s="48">
        <f t="shared" si="206"/>
        <v>0</v>
      </c>
      <c r="P697" s="48">
        <f t="shared" si="206"/>
        <v>0</v>
      </c>
      <c r="Q697" s="48">
        <f t="shared" si="206"/>
        <v>0</v>
      </c>
      <c r="R697" s="30" t="e">
        <f t="shared" si="200"/>
        <v>#DIV/0!</v>
      </c>
      <c r="S697" s="45">
        <f>I697/I702*100</f>
        <v>0</v>
      </c>
    </row>
    <row r="698" spans="1:19" ht="13.5">
      <c r="A698" s="289"/>
      <c r="B698" s="13"/>
      <c r="C698" s="69" t="s">
        <v>55</v>
      </c>
      <c r="D698" s="48">
        <f t="shared" si="187"/>
        <v>1</v>
      </c>
      <c r="E698" s="48">
        <f t="shared" si="204"/>
        <v>9</v>
      </c>
      <c r="F698" s="48">
        <f t="shared" si="204"/>
        <v>1</v>
      </c>
      <c r="G698" s="48">
        <f t="shared" si="204"/>
        <v>9</v>
      </c>
      <c r="H698" s="48">
        <f t="shared" si="204"/>
        <v>3</v>
      </c>
      <c r="I698" s="24">
        <f t="shared" si="189"/>
        <v>12</v>
      </c>
      <c r="J698" s="48">
        <f>J546+J565+J584+J603+J622+J641+J660+J679</f>
        <v>3.27</v>
      </c>
      <c r="K698" s="30">
        <f t="shared" si="192"/>
        <v>266.9724770642202</v>
      </c>
      <c r="L698" s="48">
        <f aca="true" t="shared" si="207" ref="L698:Q698">L546+L565+L584+L603+L622+L641+L660+L679</f>
        <v>1</v>
      </c>
      <c r="M698" s="48">
        <f t="shared" si="207"/>
        <v>1</v>
      </c>
      <c r="N698" s="48">
        <f t="shared" si="207"/>
        <v>0</v>
      </c>
      <c r="O698" s="48">
        <f t="shared" si="207"/>
        <v>0</v>
      </c>
      <c r="P698" s="48">
        <f t="shared" si="207"/>
        <v>0</v>
      </c>
      <c r="Q698" s="48">
        <f t="shared" si="207"/>
        <v>0</v>
      </c>
      <c r="R698" s="30" t="e">
        <f t="shared" si="200"/>
        <v>#DIV/0!</v>
      </c>
      <c r="S698" s="45">
        <f>I698/I702*100</f>
        <v>0.16823163670051014</v>
      </c>
    </row>
    <row r="699" spans="1:19" ht="13.5">
      <c r="A699" s="289"/>
      <c r="B699" s="273" t="s">
        <v>63</v>
      </c>
      <c r="C699" s="56" t="s">
        <v>57</v>
      </c>
      <c r="D699" s="48">
        <f t="shared" si="187"/>
        <v>0</v>
      </c>
      <c r="E699" s="48">
        <f t="shared" si="204"/>
        <v>0</v>
      </c>
      <c r="F699" s="48">
        <f t="shared" si="204"/>
        <v>0</v>
      </c>
      <c r="G699" s="48">
        <f t="shared" si="204"/>
        <v>0</v>
      </c>
      <c r="H699" s="48">
        <f t="shared" si="204"/>
        <v>0</v>
      </c>
      <c r="I699" s="38">
        <f>E699+H699</f>
        <v>0</v>
      </c>
      <c r="J699" s="48">
        <f>J547+J566+J585+J604+J623+J642+J661+J680</f>
        <v>0</v>
      </c>
      <c r="K699" s="30" t="e">
        <f>(I699-J699)/J699*100</f>
        <v>#DIV/0!</v>
      </c>
      <c r="L699" s="48">
        <f aca="true" t="shared" si="208" ref="L699:Q699">L547+L566+L585+L604+L623+L642+L661+L680</f>
        <v>0</v>
      </c>
      <c r="M699" s="48">
        <f t="shared" si="208"/>
        <v>0</v>
      </c>
      <c r="N699" s="48">
        <f t="shared" si="208"/>
        <v>0</v>
      </c>
      <c r="O699" s="48">
        <f t="shared" si="208"/>
        <v>0</v>
      </c>
      <c r="P699" s="48">
        <f t="shared" si="208"/>
        <v>0</v>
      </c>
      <c r="Q699" s="48">
        <f t="shared" si="208"/>
        <v>0</v>
      </c>
      <c r="R699" s="30" t="e">
        <f t="shared" si="200"/>
        <v>#DIV/0!</v>
      </c>
      <c r="S699" s="45">
        <f>I699/I702*100</f>
        <v>0</v>
      </c>
    </row>
    <row r="700" spans="1:19" ht="13.5">
      <c r="A700" s="289"/>
      <c r="B700" s="273"/>
      <c r="C700" s="56" t="s">
        <v>58</v>
      </c>
      <c r="D700" s="48">
        <f t="shared" si="187"/>
        <v>0</v>
      </c>
      <c r="E700" s="48">
        <f t="shared" si="204"/>
        <v>0</v>
      </c>
      <c r="F700" s="48">
        <f t="shared" si="204"/>
        <v>0</v>
      </c>
      <c r="G700" s="48">
        <f t="shared" si="204"/>
        <v>0</v>
      </c>
      <c r="H700" s="48">
        <f t="shared" si="204"/>
        <v>0</v>
      </c>
      <c r="I700" s="38">
        <f>E700+H700</f>
        <v>0</v>
      </c>
      <c r="J700" s="48">
        <f>J548+J567+J586+J605+J624+J643+J662+J681</f>
        <v>0.93</v>
      </c>
      <c r="K700" s="30">
        <f>(I700-J700)/J700*100</f>
        <v>-100</v>
      </c>
      <c r="L700" s="48">
        <f aca="true" t="shared" si="209" ref="L700:Q700">L548+L567+L586+L605+L624+L643+L662+L681</f>
        <v>0</v>
      </c>
      <c r="M700" s="48">
        <f t="shared" si="209"/>
        <v>0</v>
      </c>
      <c r="N700" s="48">
        <f t="shared" si="209"/>
        <v>0</v>
      </c>
      <c r="O700" s="48">
        <f t="shared" si="209"/>
        <v>0</v>
      </c>
      <c r="P700" s="48">
        <f t="shared" si="209"/>
        <v>0</v>
      </c>
      <c r="Q700" s="48">
        <f t="shared" si="209"/>
        <v>0</v>
      </c>
      <c r="R700" s="30" t="e">
        <f>(P700-Q700)/Q700*100</f>
        <v>#DIV/0!</v>
      </c>
      <c r="S700" s="45">
        <f>I700/I702*100</f>
        <v>0</v>
      </c>
    </row>
    <row r="701" spans="1:19" ht="13.5">
      <c r="A701" s="289"/>
      <c r="B701" s="275"/>
      <c r="C701" s="56" t="s">
        <v>59</v>
      </c>
      <c r="D701" s="24">
        <f>D695+D699+D700</f>
        <v>1.980856999999972</v>
      </c>
      <c r="E701" s="24">
        <f>E695+E699+E700</f>
        <v>149.28228900000002</v>
      </c>
      <c r="F701" s="24">
        <f>F695+F699+F700</f>
        <v>1.699799999999998</v>
      </c>
      <c r="G701" s="24">
        <f>G695+G699+G700</f>
        <v>72.499</v>
      </c>
      <c r="H701" s="24">
        <f>H695+H699+H700</f>
        <v>111.0483</v>
      </c>
      <c r="I701" s="38">
        <f>E701+H701</f>
        <v>260.33058900000003</v>
      </c>
      <c r="J701" s="24">
        <f>J695+J699+J700</f>
        <v>703.194732</v>
      </c>
      <c r="K701" s="30">
        <f>(I701-J701)/J701*100</f>
        <v>-62.978876667693804</v>
      </c>
      <c r="L701" s="24">
        <f aca="true" t="shared" si="210" ref="L701:Q701">L695+L699+L700</f>
        <v>481.96730018049993</v>
      </c>
      <c r="M701" s="24">
        <f t="shared" si="210"/>
        <v>484.58946139924853</v>
      </c>
      <c r="N701" s="24">
        <f t="shared" si="210"/>
        <v>61.55987811666689</v>
      </c>
      <c r="O701" s="24">
        <f t="shared" si="210"/>
        <v>9.996380999999985</v>
      </c>
      <c r="P701" s="24">
        <f t="shared" si="210"/>
        <v>117.32407700000002</v>
      </c>
      <c r="Q701" s="24">
        <f t="shared" si="210"/>
        <v>303.1513507616525</v>
      </c>
      <c r="R701" s="30">
        <f>(P701-Q701)/Q701*100</f>
        <v>-61.29851418928889</v>
      </c>
      <c r="S701" s="45">
        <f>I701/I702*100</f>
        <v>3.6496534225564856</v>
      </c>
    </row>
    <row r="702" spans="1:19" ht="13.5">
      <c r="A702" s="131"/>
      <c r="B702" s="278" t="s">
        <v>64</v>
      </c>
      <c r="C702" s="278"/>
      <c r="D702" s="99">
        <f aca="true" t="shared" si="211" ref="D702:J702">D690+D694+D701</f>
        <v>94.19203627382679</v>
      </c>
      <c r="E702" s="99">
        <f t="shared" si="211"/>
        <v>1593.4567147643527</v>
      </c>
      <c r="F702" s="99">
        <f t="shared" si="211"/>
        <v>62.8732219195652</v>
      </c>
      <c r="G702" s="99">
        <f t="shared" si="211"/>
        <v>1419.0498020467128</v>
      </c>
      <c r="H702" s="99">
        <f t="shared" si="211"/>
        <v>5539.565489235648</v>
      </c>
      <c r="I702" s="99">
        <f t="shared" si="211"/>
        <v>7133.022204</v>
      </c>
      <c r="J702" s="99">
        <f t="shared" si="211"/>
        <v>7736.461</v>
      </c>
      <c r="K702" s="108">
        <f>(I702-J702)/J702*100</f>
        <v>-7.799933276985438</v>
      </c>
      <c r="L702" s="99">
        <f aca="true" t="shared" si="212" ref="L702:Q702">L690+L694+L701</f>
        <v>6339.17506384562</v>
      </c>
      <c r="M702" s="99">
        <f t="shared" si="212"/>
        <v>176418.35100627333</v>
      </c>
      <c r="N702" s="99">
        <f t="shared" si="212"/>
        <v>818.7701789986356</v>
      </c>
      <c r="O702" s="99">
        <f t="shared" si="212"/>
        <v>193.964471</v>
      </c>
      <c r="P702" s="99">
        <f t="shared" si="212"/>
        <v>799.504885</v>
      </c>
      <c r="Q702" s="99">
        <f t="shared" si="212"/>
        <v>999.8543124345388</v>
      </c>
      <c r="R702" s="108">
        <f>(P702-Q702)/Q702*100</f>
        <v>-20.037862010787283</v>
      </c>
      <c r="S702" s="132">
        <f>I702/I702*100</f>
        <v>100</v>
      </c>
    </row>
    <row r="703" spans="1:19" ht="14.25">
      <c r="A703" s="124"/>
      <c r="B703" s="124"/>
      <c r="C703" s="124"/>
      <c r="D703" s="124"/>
      <c r="E703" s="124"/>
      <c r="F703" s="124"/>
      <c r="G703" s="124"/>
      <c r="H703" s="124"/>
      <c r="I703" s="124"/>
      <c r="J703" s="124"/>
      <c r="K703" s="124"/>
      <c r="L703" s="124"/>
      <c r="M703" s="124"/>
      <c r="N703" s="124"/>
      <c r="O703" s="124"/>
      <c r="P703" s="124"/>
      <c r="Q703" s="124"/>
      <c r="R703" s="124"/>
      <c r="S703" s="124"/>
    </row>
    <row r="704" spans="1:19" ht="14.25">
      <c r="A704" s="124"/>
      <c r="B704" s="124"/>
      <c r="C704" s="124"/>
      <c r="D704" s="124"/>
      <c r="E704" s="124"/>
      <c r="F704" s="124"/>
      <c r="G704" s="124"/>
      <c r="H704" s="124"/>
      <c r="I704" s="124"/>
      <c r="J704" s="124"/>
      <c r="K704" s="124"/>
      <c r="L704" s="124"/>
      <c r="M704" s="124"/>
      <c r="N704" s="124"/>
      <c r="O704" s="124"/>
      <c r="P704" s="124"/>
      <c r="Q704" s="124"/>
      <c r="R704" s="124"/>
      <c r="S704" s="124"/>
    </row>
    <row r="705" spans="1:19" ht="18.75">
      <c r="A705" s="303" t="s">
        <v>125</v>
      </c>
      <c r="B705" s="292"/>
      <c r="C705" s="292"/>
      <c r="D705" s="292"/>
      <c r="E705" s="292"/>
      <c r="F705" s="292"/>
      <c r="G705" s="292"/>
      <c r="H705" s="292"/>
      <c r="I705" s="292"/>
      <c r="J705" s="292"/>
      <c r="K705" s="292"/>
      <c r="L705" s="292"/>
      <c r="M705" s="292"/>
      <c r="N705" s="292"/>
      <c r="O705" s="292"/>
      <c r="P705" s="292"/>
      <c r="Q705" s="292"/>
      <c r="R705" s="292"/>
      <c r="S705" s="292"/>
    </row>
    <row r="706" spans="1:19" ht="14.25">
      <c r="A706" s="124"/>
      <c r="B706" s="124"/>
      <c r="C706" s="293" t="str">
        <f>A2</f>
        <v>                                                      （2021年1-4月）                                       单位：万元</v>
      </c>
      <c r="D706" s="294"/>
      <c r="E706" s="294"/>
      <c r="F706" s="294"/>
      <c r="G706" s="294"/>
      <c r="H706" s="294"/>
      <c r="I706" s="294"/>
      <c r="J706" s="294"/>
      <c r="K706" s="294"/>
      <c r="L706" s="294"/>
      <c r="M706" s="294"/>
      <c r="N706" s="294"/>
      <c r="O706" s="294"/>
      <c r="P706" s="294"/>
      <c r="Q706" s="294"/>
      <c r="R706" s="294"/>
      <c r="S706" s="294"/>
    </row>
    <row r="707" spans="1:19" ht="13.5">
      <c r="A707" s="290" t="s">
        <v>27</v>
      </c>
      <c r="B707" s="4"/>
      <c r="C707" s="5" t="s">
        <v>28</v>
      </c>
      <c r="D707" s="260" t="s">
        <v>29</v>
      </c>
      <c r="E707" s="261"/>
      <c r="F707" s="261"/>
      <c r="G707" s="261"/>
      <c r="H707" s="261"/>
      <c r="I707" s="261"/>
      <c r="J707" s="261"/>
      <c r="K707" s="263"/>
      <c r="L707" s="260" t="s">
        <v>30</v>
      </c>
      <c r="M707" s="263"/>
      <c r="N707" s="260" t="s">
        <v>71</v>
      </c>
      <c r="O707" s="261"/>
      <c r="P707" s="261"/>
      <c r="Q707" s="261"/>
      <c r="R707" s="261"/>
      <c r="S707" s="41" t="s">
        <v>32</v>
      </c>
    </row>
    <row r="708" spans="1:19" ht="13.5">
      <c r="A708" s="289"/>
      <c r="B708" s="283" t="s">
        <v>33</v>
      </c>
      <c r="C708" s="284"/>
      <c r="D708" s="258" t="s">
        <v>34</v>
      </c>
      <c r="E708" s="258"/>
      <c r="F708" s="258" t="s">
        <v>35</v>
      </c>
      <c r="G708" s="258"/>
      <c r="H708" s="270" t="s">
        <v>36</v>
      </c>
      <c r="I708" s="8" t="s">
        <v>37</v>
      </c>
      <c r="J708" s="8" t="s">
        <v>38</v>
      </c>
      <c r="K708" s="28" t="s">
        <v>39</v>
      </c>
      <c r="L708" s="258" t="s">
        <v>40</v>
      </c>
      <c r="M708" s="258" t="s">
        <v>118</v>
      </c>
      <c r="N708" s="258" t="s">
        <v>40</v>
      </c>
      <c r="O708" s="258" t="s">
        <v>41</v>
      </c>
      <c r="P708" s="258"/>
      <c r="Q708" s="258"/>
      <c r="R708" s="42" t="s">
        <v>39</v>
      </c>
      <c r="S708" s="43" t="s">
        <v>42</v>
      </c>
    </row>
    <row r="709" spans="1:19" ht="13.5">
      <c r="A709" s="289"/>
      <c r="B709" s="9" t="s">
        <v>43</v>
      </c>
      <c r="C709" s="10" t="s">
        <v>44</v>
      </c>
      <c r="D709" s="137" t="s">
        <v>45</v>
      </c>
      <c r="E709" s="137" t="s">
        <v>46</v>
      </c>
      <c r="F709" s="137" t="s">
        <v>45</v>
      </c>
      <c r="G709" s="137" t="s">
        <v>46</v>
      </c>
      <c r="H709" s="272"/>
      <c r="I709" s="137" t="s">
        <v>46</v>
      </c>
      <c r="J709" s="137" t="s">
        <v>46</v>
      </c>
      <c r="K709" s="29" t="s">
        <v>47</v>
      </c>
      <c r="L709" s="259"/>
      <c r="M709" s="259"/>
      <c r="N709" s="259"/>
      <c r="O709" s="139" t="s">
        <v>45</v>
      </c>
      <c r="P709" s="139" t="s">
        <v>48</v>
      </c>
      <c r="Q709" s="139" t="s">
        <v>49</v>
      </c>
      <c r="R709" s="29" t="s">
        <v>47</v>
      </c>
      <c r="S709" s="44" t="s">
        <v>47</v>
      </c>
    </row>
    <row r="710" spans="1:19" ht="13.5">
      <c r="A710" s="304" t="s">
        <v>109</v>
      </c>
      <c r="B710" s="277" t="s">
        <v>51</v>
      </c>
      <c r="C710" s="117" t="s">
        <v>52</v>
      </c>
      <c r="D710" s="40">
        <f aca="true" t="shared" si="213" ref="D710:J710">D253</f>
        <v>191.27983500000033</v>
      </c>
      <c r="E710" s="40">
        <f t="shared" si="213"/>
        <v>6183.274520999997</v>
      </c>
      <c r="F710" s="40">
        <f t="shared" si="213"/>
        <v>128.37638843284802</v>
      </c>
      <c r="G710" s="40">
        <f t="shared" si="213"/>
        <v>5553.129138304981</v>
      </c>
      <c r="H710" s="40">
        <f t="shared" si="213"/>
        <v>29686.615670000003</v>
      </c>
      <c r="I710" s="40">
        <f t="shared" si="213"/>
        <v>35869.890191</v>
      </c>
      <c r="J710" s="40">
        <f t="shared" si="213"/>
        <v>33554.246200999994</v>
      </c>
      <c r="K710" s="128">
        <f>(I710-J710)/J710*100</f>
        <v>6.9011950860961155</v>
      </c>
      <c r="L710" s="40">
        <f aca="true" t="shared" si="214" ref="L710:Q710">L253</f>
        <v>15827.852637385926</v>
      </c>
      <c r="M710" s="40">
        <f t="shared" si="214"/>
        <v>400381.19809727476</v>
      </c>
      <c r="N710" s="40">
        <f t="shared" si="214"/>
        <v>5669.406278022066</v>
      </c>
      <c r="O710" s="40">
        <f t="shared" si="214"/>
        <v>539.575494</v>
      </c>
      <c r="P710" s="40">
        <f t="shared" si="214"/>
        <v>2918.1369290000002</v>
      </c>
      <c r="Q710" s="40">
        <f t="shared" si="214"/>
        <v>1175.7187514749999</v>
      </c>
      <c r="R710" s="140">
        <f>(P710-Q710)/Q710*100</f>
        <v>148.20025412872312</v>
      </c>
      <c r="S710" s="141">
        <f>S253</f>
        <v>90.32548907332179</v>
      </c>
    </row>
    <row r="711" spans="1:19" ht="13.5">
      <c r="A711" s="289"/>
      <c r="B711" s="273"/>
      <c r="C711" s="55" t="s">
        <v>53</v>
      </c>
      <c r="D711" s="40">
        <f aca="true" t="shared" si="215" ref="D711:J711">D254</f>
        <v>13.139582200000177</v>
      </c>
      <c r="E711" s="40">
        <f t="shared" si="215"/>
        <v>2219.9890789599976</v>
      </c>
      <c r="F711" s="40">
        <f t="shared" si="215"/>
        <v>12.757714233823624</v>
      </c>
      <c r="G711" s="40">
        <f t="shared" si="215"/>
        <v>2180.999106276556</v>
      </c>
      <c r="H711" s="40">
        <f t="shared" si="215"/>
        <v>7445.816323283921</v>
      </c>
      <c r="I711" s="40">
        <f t="shared" si="215"/>
        <v>9665.805402243917</v>
      </c>
      <c r="J711" s="40">
        <f t="shared" si="215"/>
        <v>15326.464897497452</v>
      </c>
      <c r="K711" s="30">
        <f aca="true" t="shared" si="216" ref="K711:K729">(I711-J711)/J711*100</f>
        <v>-36.93388875459352</v>
      </c>
      <c r="L711" s="40">
        <f aca="true" t="shared" si="217" ref="L711:Q711">L254</f>
        <v>4568.684317589637</v>
      </c>
      <c r="M711" s="40">
        <f t="shared" si="217"/>
        <v>17905.752208955197</v>
      </c>
      <c r="N711" s="40">
        <f t="shared" si="217"/>
        <v>2587.9184394615445</v>
      </c>
      <c r="O711" s="40">
        <f t="shared" si="217"/>
        <v>85.35147236967191</v>
      </c>
      <c r="P711" s="40">
        <f t="shared" si="217"/>
        <v>1033.9323735163928</v>
      </c>
      <c r="Q711" s="40">
        <f t="shared" si="217"/>
        <v>463.29</v>
      </c>
      <c r="R711" s="142">
        <f aca="true" t="shared" si="218" ref="R711:R729">(P711-Q711)/Q711*100</f>
        <v>123.17174415946658</v>
      </c>
      <c r="S711" s="45">
        <f aca="true" t="shared" si="219" ref="S711:S728">S254</f>
        <v>24.33987379376747</v>
      </c>
    </row>
    <row r="712" spans="1:19" ht="13.5">
      <c r="A712" s="289"/>
      <c r="B712" s="273"/>
      <c r="C712" s="55" t="s">
        <v>54</v>
      </c>
      <c r="D712" s="40">
        <f aca="true" t="shared" si="220" ref="D712:J712">D255</f>
        <v>0</v>
      </c>
      <c r="E712" s="40">
        <f t="shared" si="220"/>
        <v>0</v>
      </c>
      <c r="F712" s="40">
        <f t="shared" si="220"/>
        <v>0</v>
      </c>
      <c r="G712" s="40">
        <f t="shared" si="220"/>
        <v>0</v>
      </c>
      <c r="H712" s="40">
        <f t="shared" si="220"/>
        <v>0</v>
      </c>
      <c r="I712" s="40">
        <f t="shared" si="220"/>
        <v>0</v>
      </c>
      <c r="J712" s="40">
        <f t="shared" si="220"/>
        <v>0.4</v>
      </c>
      <c r="K712" s="30">
        <f t="shared" si="216"/>
        <v>-100</v>
      </c>
      <c r="L712" s="40">
        <f aca="true" t="shared" si="221" ref="L712:Q712">L255</f>
        <v>0</v>
      </c>
      <c r="M712" s="40">
        <f t="shared" si="221"/>
        <v>0</v>
      </c>
      <c r="N712" s="40">
        <f t="shared" si="221"/>
        <v>0</v>
      </c>
      <c r="O712" s="40">
        <f t="shared" si="221"/>
        <v>0</v>
      </c>
      <c r="P712" s="40">
        <f t="shared" si="221"/>
        <v>0</v>
      </c>
      <c r="Q712" s="40">
        <f t="shared" si="221"/>
        <v>0</v>
      </c>
      <c r="R712" s="142" t="e">
        <f t="shared" si="218"/>
        <v>#DIV/0!</v>
      </c>
      <c r="S712" s="45">
        <f t="shared" si="219"/>
        <v>0</v>
      </c>
    </row>
    <row r="713" spans="1:19" ht="13.5">
      <c r="A713" s="289"/>
      <c r="B713" s="13"/>
      <c r="C713" s="6" t="s">
        <v>55</v>
      </c>
      <c r="D713" s="40">
        <f aca="true" t="shared" si="222" ref="D713:J713">D256</f>
        <v>30.93</v>
      </c>
      <c r="E713" s="40">
        <f t="shared" si="222"/>
        <v>588.1400000000001</v>
      </c>
      <c r="F713" s="40">
        <f t="shared" si="222"/>
        <v>0</v>
      </c>
      <c r="G713" s="40">
        <f t="shared" si="222"/>
        <v>0</v>
      </c>
      <c r="H713" s="40">
        <f t="shared" si="222"/>
        <v>524.7</v>
      </c>
      <c r="I713" s="40">
        <f t="shared" si="222"/>
        <v>1112.8400000000001</v>
      </c>
      <c r="J713" s="40">
        <f t="shared" si="222"/>
        <v>666.36</v>
      </c>
      <c r="K713" s="30">
        <f t="shared" si="216"/>
        <v>67.00282129779701</v>
      </c>
      <c r="L713" s="40">
        <f aca="true" t="shared" si="223" ref="L713:Q713">L256</f>
        <v>140</v>
      </c>
      <c r="M713" s="40">
        <f t="shared" si="223"/>
        <v>1137</v>
      </c>
      <c r="N713" s="40">
        <f t="shared" si="223"/>
        <v>3</v>
      </c>
      <c r="O713" s="40">
        <f t="shared" si="223"/>
        <v>22.5</v>
      </c>
      <c r="P713" s="40">
        <f t="shared" si="223"/>
        <v>23.9</v>
      </c>
      <c r="Q713" s="40">
        <f t="shared" si="223"/>
        <v>0</v>
      </c>
      <c r="R713" s="142" t="e">
        <f t="shared" si="218"/>
        <v>#DIV/0!</v>
      </c>
      <c r="S713" s="45">
        <f t="shared" si="219"/>
        <v>2.8022895170606366</v>
      </c>
    </row>
    <row r="714" spans="1:19" ht="13.5">
      <c r="A714" s="289"/>
      <c r="B714" s="273" t="s">
        <v>56</v>
      </c>
      <c r="C714" s="55" t="s">
        <v>57</v>
      </c>
      <c r="D714" s="40">
        <f aca="true" t="shared" si="224" ref="D714:J714">D257</f>
        <v>0.388771</v>
      </c>
      <c r="E714" s="40">
        <f t="shared" si="224"/>
        <v>5.431654</v>
      </c>
      <c r="F714" s="40">
        <f t="shared" si="224"/>
        <v>0.248771</v>
      </c>
      <c r="G714" s="40">
        <f t="shared" si="224"/>
        <v>3.38845</v>
      </c>
      <c r="H714" s="40">
        <f t="shared" si="224"/>
        <v>33.813563</v>
      </c>
      <c r="I714" s="40">
        <f t="shared" si="224"/>
        <v>39.245217000000004</v>
      </c>
      <c r="J714" s="40">
        <f t="shared" si="224"/>
        <v>38.099999999999994</v>
      </c>
      <c r="K714" s="30">
        <f t="shared" si="216"/>
        <v>3.0058188976378206</v>
      </c>
      <c r="L714" s="40">
        <f aca="true" t="shared" si="225" ref="L714:Q714">L257</f>
        <v>4925</v>
      </c>
      <c r="M714" s="40">
        <f t="shared" si="225"/>
        <v>129489</v>
      </c>
      <c r="N714" s="40">
        <f t="shared" si="225"/>
        <v>1</v>
      </c>
      <c r="O714" s="40">
        <f t="shared" si="225"/>
        <v>0</v>
      </c>
      <c r="P714" s="40">
        <f t="shared" si="225"/>
        <v>0</v>
      </c>
      <c r="Q714" s="40">
        <f t="shared" si="225"/>
        <v>0.15</v>
      </c>
      <c r="R714" s="142">
        <f t="shared" si="218"/>
        <v>-100</v>
      </c>
      <c r="S714" s="45">
        <f t="shared" si="219"/>
        <v>0.09882504240849527</v>
      </c>
    </row>
    <row r="715" spans="1:19" ht="13.5">
      <c r="A715" s="289"/>
      <c r="B715" s="273"/>
      <c r="C715" s="55" t="s">
        <v>58</v>
      </c>
      <c r="D715" s="40">
        <f aca="true" t="shared" si="226" ref="D715:J715">D258</f>
        <v>58.14634694928273</v>
      </c>
      <c r="E715" s="40">
        <f t="shared" si="226"/>
        <v>444.1869327994421</v>
      </c>
      <c r="F715" s="40">
        <f t="shared" si="226"/>
        <v>53.08634694928273</v>
      </c>
      <c r="G715" s="40">
        <f t="shared" si="226"/>
        <v>415.833052799442</v>
      </c>
      <c r="H715" s="40">
        <f t="shared" si="226"/>
        <v>2292.574759200558</v>
      </c>
      <c r="I715" s="40">
        <f t="shared" si="226"/>
        <v>2736.7616920000005</v>
      </c>
      <c r="J715" s="40">
        <f t="shared" si="226"/>
        <v>1942.609232</v>
      </c>
      <c r="K715" s="30">
        <f t="shared" si="216"/>
        <v>40.88071069148509</v>
      </c>
      <c r="L715" s="40">
        <f aca="true" t="shared" si="227" ref="L715:Q715">L258</f>
        <v>1853.0887824322635</v>
      </c>
      <c r="M715" s="40">
        <f t="shared" si="227"/>
        <v>112117.81641089644</v>
      </c>
      <c r="N715" s="40">
        <f t="shared" si="227"/>
        <v>107.90434281630051</v>
      </c>
      <c r="O715" s="40">
        <f t="shared" si="227"/>
        <v>35.241519999999994</v>
      </c>
      <c r="P715" s="40">
        <f t="shared" si="227"/>
        <v>595.286825</v>
      </c>
      <c r="Q715" s="40">
        <f t="shared" si="227"/>
        <v>668.225781874504</v>
      </c>
      <c r="R715" s="142">
        <f t="shared" si="218"/>
        <v>-10.915316177998397</v>
      </c>
      <c r="S715" s="45">
        <f t="shared" si="219"/>
        <v>6.891555479839627</v>
      </c>
    </row>
    <row r="716" spans="1:19" ht="13.5">
      <c r="A716" s="289"/>
      <c r="B716" s="275"/>
      <c r="C716" s="56" t="s">
        <v>59</v>
      </c>
      <c r="D716" s="24">
        <f>D710+D714+D715</f>
        <v>249.81495294928305</v>
      </c>
      <c r="E716" s="24">
        <f>E710+E714+E715</f>
        <v>6632.893107799438</v>
      </c>
      <c r="F716" s="24">
        <f>F710+F714+F715</f>
        <v>181.71150638213075</v>
      </c>
      <c r="G716" s="24">
        <f>G710+G714+G715</f>
        <v>5972.350641104424</v>
      </c>
      <c r="H716" s="24">
        <f>H710+H714+H715</f>
        <v>32013.00399220056</v>
      </c>
      <c r="I716" s="38">
        <f>E716+H716</f>
        <v>38645.8971</v>
      </c>
      <c r="J716" s="24">
        <f aca="true" t="shared" si="228" ref="J716:Q716">J710+J714+J715</f>
        <v>35534.955432999996</v>
      </c>
      <c r="K716" s="30">
        <f t="shared" si="216"/>
        <v>8.754595662475463</v>
      </c>
      <c r="L716" s="24">
        <f t="shared" si="228"/>
        <v>22605.94141981819</v>
      </c>
      <c r="M716" s="24">
        <f t="shared" si="228"/>
        <v>641988.0145081712</v>
      </c>
      <c r="N716" s="24">
        <f t="shared" si="228"/>
        <v>5778.310620838366</v>
      </c>
      <c r="O716" s="24">
        <f t="shared" si="228"/>
        <v>574.8170140000001</v>
      </c>
      <c r="P716" s="24">
        <f t="shared" si="228"/>
        <v>3513.4237540000004</v>
      </c>
      <c r="Q716" s="24">
        <f t="shared" si="228"/>
        <v>1844.094533349504</v>
      </c>
      <c r="R716" s="142">
        <f t="shared" si="218"/>
        <v>90.52297430861236</v>
      </c>
      <c r="S716" s="45">
        <f t="shared" si="219"/>
        <v>97.31586959556992</v>
      </c>
    </row>
    <row r="717" spans="1:19" ht="13.5">
      <c r="A717" s="279"/>
      <c r="B717" s="270" t="s">
        <v>60</v>
      </c>
      <c r="C717" s="56" t="s">
        <v>52</v>
      </c>
      <c r="D717" s="24">
        <f>D260</f>
        <v>0</v>
      </c>
      <c r="E717" s="24">
        <f aca="true" t="shared" si="229" ref="E717:Q717">E260</f>
        <v>8.65</v>
      </c>
      <c r="F717" s="24">
        <f t="shared" si="229"/>
        <v>0</v>
      </c>
      <c r="G717" s="24">
        <f t="shared" si="229"/>
        <v>8.33</v>
      </c>
      <c r="H717" s="24">
        <f t="shared" si="229"/>
        <v>35.44</v>
      </c>
      <c r="I717" s="24">
        <f t="shared" si="229"/>
        <v>44.089999999999996</v>
      </c>
      <c r="J717" s="24">
        <f t="shared" si="229"/>
        <v>41.54</v>
      </c>
      <c r="K717" s="30">
        <f t="shared" si="216"/>
        <v>6.138661531054399</v>
      </c>
      <c r="L717" s="24">
        <f t="shared" si="229"/>
        <v>11</v>
      </c>
      <c r="M717" s="24">
        <f t="shared" si="229"/>
        <v>37</v>
      </c>
      <c r="N717" s="24">
        <f t="shared" si="229"/>
        <v>14</v>
      </c>
      <c r="O717" s="24">
        <f t="shared" si="229"/>
        <v>0</v>
      </c>
      <c r="P717" s="24">
        <f t="shared" si="229"/>
        <v>8.11</v>
      </c>
      <c r="Q717" s="24">
        <f t="shared" si="229"/>
        <v>1.84</v>
      </c>
      <c r="R717" s="142">
        <f t="shared" si="218"/>
        <v>340.7608695652173</v>
      </c>
      <c r="S717" s="45">
        <f t="shared" si="219"/>
        <v>0.11102489558894668</v>
      </c>
    </row>
    <row r="718" spans="1:19" ht="13.5">
      <c r="A718" s="279"/>
      <c r="B718" s="282"/>
      <c r="C718" s="56" t="s">
        <v>57</v>
      </c>
      <c r="D718" s="24">
        <f>D261</f>
        <v>10.121726</v>
      </c>
      <c r="E718" s="24">
        <f aca="true" t="shared" si="230" ref="E718:J718">E261</f>
        <v>58.465878000000004</v>
      </c>
      <c r="F718" s="24">
        <f t="shared" si="230"/>
        <v>0</v>
      </c>
      <c r="G718" s="24">
        <f t="shared" si="230"/>
        <v>0</v>
      </c>
      <c r="H718" s="24">
        <f t="shared" si="230"/>
        <v>0.09</v>
      </c>
      <c r="I718" s="24">
        <f t="shared" si="230"/>
        <v>58.55587800000001</v>
      </c>
      <c r="J718" s="24">
        <f t="shared" si="230"/>
        <v>48.949015</v>
      </c>
      <c r="K718" s="30">
        <f t="shared" si="216"/>
        <v>19.626264185295668</v>
      </c>
      <c r="L718" s="24">
        <f aca="true" t="shared" si="231" ref="L718:Q718">L261</f>
        <v>726.510851388437</v>
      </c>
      <c r="M718" s="24">
        <f t="shared" si="231"/>
        <v>2168.343400609375</v>
      </c>
      <c r="N718" s="24">
        <f t="shared" si="231"/>
        <v>5.48847298399749</v>
      </c>
      <c r="O718" s="24">
        <f t="shared" si="231"/>
        <v>3.584742000000002</v>
      </c>
      <c r="P718" s="24">
        <f t="shared" si="231"/>
        <v>27.340392</v>
      </c>
      <c r="Q718" s="24">
        <f t="shared" si="231"/>
        <v>54.32072586600001</v>
      </c>
      <c r="R718" s="142">
        <f t="shared" si="218"/>
        <v>-49.66858125673045</v>
      </c>
      <c r="S718" s="45">
        <f t="shared" si="219"/>
        <v>0.147452035406421</v>
      </c>
    </row>
    <row r="719" spans="1:19" ht="13.5">
      <c r="A719" s="68"/>
      <c r="B719" s="273" t="s">
        <v>56</v>
      </c>
      <c r="C719" s="56" t="s">
        <v>58</v>
      </c>
      <c r="D719" s="24">
        <f>D262</f>
        <v>9.738891000000002</v>
      </c>
      <c r="E719" s="24">
        <f aca="true" t="shared" si="232" ref="E719:J719">E262</f>
        <v>59.599026</v>
      </c>
      <c r="F719" s="24">
        <f t="shared" si="232"/>
        <v>0</v>
      </c>
      <c r="G719" s="24">
        <f t="shared" si="232"/>
        <v>3.88</v>
      </c>
      <c r="H719" s="24">
        <f t="shared" si="232"/>
        <v>13.47</v>
      </c>
      <c r="I719" s="24">
        <f t="shared" si="232"/>
        <v>73.06902600000001</v>
      </c>
      <c r="J719" s="24">
        <f t="shared" si="232"/>
        <v>97.007007</v>
      </c>
      <c r="K719" s="30">
        <f t="shared" si="216"/>
        <v>-24.676548365212415</v>
      </c>
      <c r="L719" s="24">
        <f aca="true" t="shared" si="233" ref="L719:Q719">L262</f>
        <v>422.7978334918466</v>
      </c>
      <c r="M719" s="24">
        <f t="shared" si="233"/>
        <v>2382.6443480103267</v>
      </c>
      <c r="N719" s="24">
        <f t="shared" si="233"/>
        <v>13.857488679093038</v>
      </c>
      <c r="O719" s="24">
        <f t="shared" si="233"/>
        <v>68.60555799999999</v>
      </c>
      <c r="P719" s="24">
        <f t="shared" si="233"/>
        <v>379.91731300000004</v>
      </c>
      <c r="Q719" s="24">
        <f t="shared" si="233"/>
        <v>761.1727799010948</v>
      </c>
      <c r="R719" s="142">
        <f t="shared" si="218"/>
        <v>-50.08790079837515</v>
      </c>
      <c r="S719" s="45">
        <f t="shared" si="219"/>
        <v>0.18399820781211232</v>
      </c>
    </row>
    <row r="720" spans="1:19" ht="13.5">
      <c r="A720" s="289" t="s">
        <v>110</v>
      </c>
      <c r="B720" s="275"/>
      <c r="C720" s="56" t="s">
        <v>59</v>
      </c>
      <c r="D720" s="24">
        <f>D717+D718+D719</f>
        <v>19.860617000000005</v>
      </c>
      <c r="E720" s="24">
        <f aca="true" t="shared" si="234" ref="E720:Q720">E717+E718+E719</f>
        <v>126.71490400000002</v>
      </c>
      <c r="F720" s="24">
        <f t="shared" si="234"/>
        <v>0</v>
      </c>
      <c r="G720" s="24">
        <f t="shared" si="234"/>
        <v>12.21</v>
      </c>
      <c r="H720" s="24">
        <f t="shared" si="234"/>
        <v>49</v>
      </c>
      <c r="I720" s="38">
        <f>E720+H720</f>
        <v>175.71490400000002</v>
      </c>
      <c r="J720" s="24">
        <f t="shared" si="234"/>
        <v>187.49602199999998</v>
      </c>
      <c r="K720" s="30">
        <f t="shared" si="216"/>
        <v>-6.283396241867982</v>
      </c>
      <c r="L720" s="24">
        <f t="shared" si="234"/>
        <v>1160.3086848802836</v>
      </c>
      <c r="M720" s="24">
        <f t="shared" si="234"/>
        <v>4587.987748619702</v>
      </c>
      <c r="N720" s="24">
        <f t="shared" si="234"/>
        <v>33.34596166309053</v>
      </c>
      <c r="O720" s="24">
        <f t="shared" si="234"/>
        <v>72.1903</v>
      </c>
      <c r="P720" s="24">
        <f t="shared" si="234"/>
        <v>415.36770500000006</v>
      </c>
      <c r="Q720" s="24">
        <f t="shared" si="234"/>
        <v>817.3335057670948</v>
      </c>
      <c r="R720" s="142">
        <f t="shared" si="218"/>
        <v>-49.18014469379136</v>
      </c>
      <c r="S720" s="45">
        <f t="shared" si="219"/>
        <v>0.44247513880748</v>
      </c>
    </row>
    <row r="721" spans="1:19" ht="13.5">
      <c r="A721" s="289"/>
      <c r="B721" s="274" t="s">
        <v>62</v>
      </c>
      <c r="C721" s="56" t="s">
        <v>52</v>
      </c>
      <c r="D721" s="24">
        <f aca="true" t="shared" si="235" ref="D721:D726">D264</f>
        <v>1.8726030000000446</v>
      </c>
      <c r="E721" s="24">
        <f aca="true" t="shared" si="236" ref="E721:Q721">E264</f>
        <v>383.07336899999996</v>
      </c>
      <c r="F721" s="24">
        <f t="shared" si="236"/>
        <v>71</v>
      </c>
      <c r="G721" s="24">
        <f t="shared" si="236"/>
        <v>228.0394</v>
      </c>
      <c r="H721" s="24">
        <f t="shared" si="236"/>
        <v>495.7786</v>
      </c>
      <c r="I721" s="24">
        <f t="shared" si="236"/>
        <v>878.8519689999999</v>
      </c>
      <c r="J721" s="24">
        <f t="shared" si="236"/>
        <v>651.9037700000002</v>
      </c>
      <c r="K721" s="30">
        <f t="shared" si="216"/>
        <v>34.8131441240169</v>
      </c>
      <c r="L721" s="24">
        <f t="shared" si="236"/>
        <v>714.6329551114616</v>
      </c>
      <c r="M721" s="24">
        <f t="shared" si="236"/>
        <v>964.775202719834</v>
      </c>
      <c r="N721" s="24">
        <f t="shared" si="236"/>
        <v>109.05444681325214</v>
      </c>
      <c r="O721" s="24">
        <f t="shared" si="236"/>
        <v>13.530794000000038</v>
      </c>
      <c r="P721" s="24">
        <f t="shared" si="236"/>
        <v>203.53766000000005</v>
      </c>
      <c r="Q721" s="24">
        <f t="shared" si="236"/>
        <v>537.8467973495307</v>
      </c>
      <c r="R721" s="142">
        <f t="shared" si="218"/>
        <v>-62.156944876678885</v>
      </c>
      <c r="S721" s="45">
        <f t="shared" si="219"/>
        <v>2.213074350110347</v>
      </c>
    </row>
    <row r="722" spans="1:19" ht="13.5">
      <c r="A722" s="289"/>
      <c r="B722" s="273"/>
      <c r="C722" s="56" t="s">
        <v>53</v>
      </c>
      <c r="D722" s="24">
        <f t="shared" si="235"/>
        <v>1</v>
      </c>
      <c r="E722" s="24">
        <f aca="true" t="shared" si="237" ref="E722:J722">E265</f>
        <v>367.316036</v>
      </c>
      <c r="F722" s="24">
        <f t="shared" si="237"/>
        <v>1</v>
      </c>
      <c r="G722" s="24">
        <f t="shared" si="237"/>
        <v>151.9996</v>
      </c>
      <c r="H722" s="24">
        <f t="shared" si="237"/>
        <v>353.61</v>
      </c>
      <c r="I722" s="24">
        <f t="shared" si="237"/>
        <v>720.9260360000001</v>
      </c>
      <c r="J722" s="24">
        <f t="shared" si="237"/>
        <v>606.3337700000002</v>
      </c>
      <c r="K722" s="30">
        <f t="shared" si="216"/>
        <v>18.899205630588554</v>
      </c>
      <c r="L722" s="24">
        <f aca="true" t="shared" si="238" ref="L722:Q722">L265</f>
        <v>594</v>
      </c>
      <c r="M722" s="24">
        <f t="shared" si="238"/>
        <v>417</v>
      </c>
      <c r="N722" s="24">
        <f t="shared" si="238"/>
        <v>60</v>
      </c>
      <c r="O722" s="24">
        <f t="shared" si="238"/>
        <v>3.530794000000037</v>
      </c>
      <c r="P722" s="24">
        <f t="shared" si="238"/>
        <v>173.17766000000006</v>
      </c>
      <c r="Q722" s="24">
        <f t="shared" si="238"/>
        <v>572.7861815287556</v>
      </c>
      <c r="R722" s="142">
        <f t="shared" si="218"/>
        <v>-69.76574058791151</v>
      </c>
      <c r="S722" s="45">
        <f t="shared" si="219"/>
        <v>1.8153943722897081</v>
      </c>
    </row>
    <row r="723" spans="1:19" ht="13.5">
      <c r="A723" s="289"/>
      <c r="B723" s="273"/>
      <c r="C723" s="55" t="s">
        <v>54</v>
      </c>
      <c r="D723" s="24">
        <f t="shared" si="235"/>
        <v>0</v>
      </c>
      <c r="E723" s="24">
        <f aca="true" t="shared" si="239" ref="E723:J723">E266</f>
        <v>0</v>
      </c>
      <c r="F723" s="24">
        <f t="shared" si="239"/>
        <v>0</v>
      </c>
      <c r="G723" s="24">
        <f t="shared" si="239"/>
        <v>0</v>
      </c>
      <c r="H723" s="24">
        <f t="shared" si="239"/>
        <v>0</v>
      </c>
      <c r="I723" s="24">
        <f t="shared" si="239"/>
        <v>0</v>
      </c>
      <c r="J723" s="24">
        <f t="shared" si="239"/>
        <v>0</v>
      </c>
      <c r="K723" s="30" t="e">
        <f t="shared" si="216"/>
        <v>#DIV/0!</v>
      </c>
      <c r="L723" s="24">
        <f aca="true" t="shared" si="240" ref="L723:Q723">L266</f>
        <v>0</v>
      </c>
      <c r="M723" s="24">
        <f t="shared" si="240"/>
        <v>0</v>
      </c>
      <c r="N723" s="24">
        <f t="shared" si="240"/>
        <v>0</v>
      </c>
      <c r="O723" s="24">
        <f t="shared" si="240"/>
        <v>0</v>
      </c>
      <c r="P723" s="24">
        <f t="shared" si="240"/>
        <v>0</v>
      </c>
      <c r="Q723" s="24">
        <f t="shared" si="240"/>
        <v>0</v>
      </c>
      <c r="R723" s="142" t="e">
        <f t="shared" si="218"/>
        <v>#DIV/0!</v>
      </c>
      <c r="S723" s="45">
        <f t="shared" si="219"/>
        <v>0</v>
      </c>
    </row>
    <row r="724" spans="1:19" ht="13.5">
      <c r="A724" s="289"/>
      <c r="B724" s="13"/>
      <c r="C724" s="69" t="s">
        <v>55</v>
      </c>
      <c r="D724" s="24">
        <f t="shared" si="235"/>
        <v>0.02</v>
      </c>
      <c r="E724" s="24">
        <f aca="true" t="shared" si="241" ref="E724:J724">E267</f>
        <v>0.35000000000000003</v>
      </c>
      <c r="F724" s="24">
        <f t="shared" si="241"/>
        <v>0</v>
      </c>
      <c r="G724" s="24">
        <f t="shared" si="241"/>
        <v>0</v>
      </c>
      <c r="H724" s="24">
        <f t="shared" si="241"/>
        <v>11</v>
      </c>
      <c r="I724" s="24">
        <f t="shared" si="241"/>
        <v>11.35</v>
      </c>
      <c r="J724" s="24">
        <f t="shared" si="241"/>
        <v>11.11</v>
      </c>
      <c r="K724" s="30">
        <f t="shared" si="216"/>
        <v>2.1602160216021624</v>
      </c>
      <c r="L724" s="24">
        <f aca="true" t="shared" si="242" ref="L724:Q724">L267</f>
        <v>2</v>
      </c>
      <c r="M724" s="24">
        <f t="shared" si="242"/>
        <v>12</v>
      </c>
      <c r="N724" s="24">
        <f t="shared" si="242"/>
        <v>0</v>
      </c>
      <c r="O724" s="24">
        <f t="shared" si="242"/>
        <v>0</v>
      </c>
      <c r="P724" s="24">
        <f t="shared" si="242"/>
        <v>0</v>
      </c>
      <c r="Q724" s="24">
        <f t="shared" si="242"/>
        <v>0</v>
      </c>
      <c r="R724" s="142" t="e">
        <f t="shared" si="218"/>
        <v>#DIV/0!</v>
      </c>
      <c r="S724" s="45">
        <f t="shared" si="219"/>
        <v>0.028580915512237355</v>
      </c>
    </row>
    <row r="725" spans="1:19" ht="13.5">
      <c r="A725" s="289"/>
      <c r="B725" s="273" t="s">
        <v>63</v>
      </c>
      <c r="C725" s="56" t="s">
        <v>57</v>
      </c>
      <c r="D725" s="24">
        <f t="shared" si="235"/>
        <v>0.1</v>
      </c>
      <c r="E725" s="24">
        <f aca="true" t="shared" si="243" ref="E725:J725">E268</f>
        <v>0.11</v>
      </c>
      <c r="F725" s="24">
        <f t="shared" si="243"/>
        <v>0</v>
      </c>
      <c r="G725" s="24">
        <f t="shared" si="243"/>
        <v>0</v>
      </c>
      <c r="H725" s="24">
        <f t="shared" si="243"/>
        <v>0.43</v>
      </c>
      <c r="I725" s="24">
        <f t="shared" si="243"/>
        <v>0.54</v>
      </c>
      <c r="J725" s="24">
        <f t="shared" si="243"/>
        <v>0.77</v>
      </c>
      <c r="K725" s="30">
        <f t="shared" si="216"/>
        <v>-29.87012987012987</v>
      </c>
      <c r="L725" s="24">
        <f aca="true" t="shared" si="244" ref="L725:Q725">L268</f>
        <v>110</v>
      </c>
      <c r="M725" s="24">
        <f t="shared" si="244"/>
        <v>15</v>
      </c>
      <c r="N725" s="24">
        <f t="shared" si="244"/>
        <v>0</v>
      </c>
      <c r="O725" s="24">
        <f t="shared" si="244"/>
        <v>0</v>
      </c>
      <c r="P725" s="24">
        <f t="shared" si="244"/>
        <v>0.02</v>
      </c>
      <c r="Q725" s="24">
        <f t="shared" si="244"/>
        <v>0.02</v>
      </c>
      <c r="R725" s="142">
        <f t="shared" si="218"/>
        <v>0</v>
      </c>
      <c r="S725" s="45">
        <f t="shared" si="219"/>
        <v>0.0013597968613751695</v>
      </c>
    </row>
    <row r="726" spans="1:19" ht="13.5">
      <c r="A726" s="289"/>
      <c r="B726" s="273"/>
      <c r="C726" s="56" t="s">
        <v>58</v>
      </c>
      <c r="D726" s="24">
        <f t="shared" si="235"/>
        <v>0</v>
      </c>
      <c r="E726" s="24">
        <f aca="true" t="shared" si="245" ref="E726:J726">E269</f>
        <v>0.2</v>
      </c>
      <c r="F726" s="24">
        <f t="shared" si="245"/>
        <v>0</v>
      </c>
      <c r="G726" s="24">
        <f t="shared" si="245"/>
        <v>0.2</v>
      </c>
      <c r="H726" s="24">
        <f t="shared" si="245"/>
        <v>10.61</v>
      </c>
      <c r="I726" s="24">
        <f t="shared" si="245"/>
        <v>10.809999999999999</v>
      </c>
      <c r="J726" s="24">
        <f t="shared" si="245"/>
        <v>12.35</v>
      </c>
      <c r="K726" s="30">
        <f t="shared" si="216"/>
        <v>-12.469635627530371</v>
      </c>
      <c r="L726" s="24">
        <f aca="true" t="shared" si="246" ref="L726:Q726">L269</f>
        <v>4</v>
      </c>
      <c r="M726" s="24">
        <f t="shared" si="246"/>
        <v>40</v>
      </c>
      <c r="N726" s="24">
        <f t="shared" si="246"/>
        <v>0</v>
      </c>
      <c r="O726" s="24">
        <f t="shared" si="246"/>
        <v>0</v>
      </c>
      <c r="P726" s="24">
        <f t="shared" si="246"/>
        <v>0</v>
      </c>
      <c r="Q726" s="24">
        <f t="shared" si="246"/>
        <v>0</v>
      </c>
      <c r="R726" s="142" t="e">
        <f t="shared" si="218"/>
        <v>#DIV/0!</v>
      </c>
      <c r="S726" s="45">
        <f t="shared" si="219"/>
        <v>0.027221118650862183</v>
      </c>
    </row>
    <row r="727" spans="1:19" ht="13.5">
      <c r="A727" s="289"/>
      <c r="B727" s="275"/>
      <c r="C727" s="56" t="s">
        <v>59</v>
      </c>
      <c r="D727" s="24">
        <f>D721+D725+D726</f>
        <v>1.9726030000000447</v>
      </c>
      <c r="E727" s="15">
        <f>E721+E725+E726</f>
        <v>383.38336899999996</v>
      </c>
      <c r="F727" s="24">
        <f>F721+F725+F726</f>
        <v>71</v>
      </c>
      <c r="G727" s="24">
        <f>G721+G725+G726</f>
        <v>228.2394</v>
      </c>
      <c r="H727" s="24">
        <f>H721+H725+H726</f>
        <v>506.8186</v>
      </c>
      <c r="I727" s="38">
        <f>E727+H727</f>
        <v>890.201969</v>
      </c>
      <c r="J727" s="24">
        <f aca="true" t="shared" si="247" ref="J727:Q727">J721+J725+J726</f>
        <v>665.0237700000002</v>
      </c>
      <c r="K727" s="30">
        <f t="shared" si="216"/>
        <v>33.86017299802677</v>
      </c>
      <c r="L727" s="24">
        <f t="shared" si="247"/>
        <v>828.6329551114616</v>
      </c>
      <c r="M727" s="24">
        <f t="shared" si="247"/>
        <v>1019.775202719834</v>
      </c>
      <c r="N727" s="24">
        <f t="shared" si="247"/>
        <v>109.05444681325214</v>
      </c>
      <c r="O727" s="24">
        <f t="shared" si="247"/>
        <v>13.530794000000038</v>
      </c>
      <c r="P727" s="24">
        <f t="shared" si="247"/>
        <v>203.55766000000006</v>
      </c>
      <c r="Q727" s="24">
        <f t="shared" si="247"/>
        <v>537.8667973495307</v>
      </c>
      <c r="R727" s="142">
        <f t="shared" si="218"/>
        <v>-62.15463363734667</v>
      </c>
      <c r="S727" s="45">
        <f t="shared" si="219"/>
        <v>2.2416552656225845</v>
      </c>
    </row>
    <row r="728" spans="1:19" ht="13.5">
      <c r="A728" s="305"/>
      <c r="B728" s="276" t="s">
        <v>64</v>
      </c>
      <c r="C728" s="276"/>
      <c r="D728" s="20">
        <f aca="true" t="shared" si="248" ref="D728:I728">D716+D720+D727</f>
        <v>271.6481729492831</v>
      </c>
      <c r="E728" s="20">
        <f t="shared" si="248"/>
        <v>7142.991380799439</v>
      </c>
      <c r="F728" s="20">
        <f t="shared" si="248"/>
        <v>252.71150638213075</v>
      </c>
      <c r="G728" s="20">
        <f t="shared" si="248"/>
        <v>6212.800041104424</v>
      </c>
      <c r="H728" s="20">
        <f t="shared" si="248"/>
        <v>32568.82259220056</v>
      </c>
      <c r="I728" s="20">
        <f t="shared" si="248"/>
        <v>39711.813973000004</v>
      </c>
      <c r="J728" s="20">
        <f aca="true" t="shared" si="249" ref="J728:Q728">J716+J720+J727</f>
        <v>36387.475224999995</v>
      </c>
      <c r="K728" s="125">
        <f t="shared" si="216"/>
        <v>9.135942319284696</v>
      </c>
      <c r="L728" s="20">
        <f t="shared" si="249"/>
        <v>24594.883059809938</v>
      </c>
      <c r="M728" s="20">
        <f t="shared" si="249"/>
        <v>647595.7774595108</v>
      </c>
      <c r="N728" s="20">
        <f t="shared" si="249"/>
        <v>5920.711029314709</v>
      </c>
      <c r="O728" s="20">
        <f t="shared" si="249"/>
        <v>660.5381080000001</v>
      </c>
      <c r="P728" s="20">
        <f t="shared" si="249"/>
        <v>4132.349119</v>
      </c>
      <c r="Q728" s="20">
        <f t="shared" si="249"/>
        <v>3199.2948364661297</v>
      </c>
      <c r="R728" s="143">
        <f t="shared" si="218"/>
        <v>29.16437309555695</v>
      </c>
      <c r="S728" s="46">
        <f t="shared" si="219"/>
        <v>100</v>
      </c>
    </row>
    <row r="729" spans="1:19" ht="13.5">
      <c r="A729" s="304" t="s">
        <v>111</v>
      </c>
      <c r="B729" s="277" t="s">
        <v>51</v>
      </c>
      <c r="C729" s="117" t="s">
        <v>52</v>
      </c>
      <c r="D729" s="53">
        <f aca="true" t="shared" si="250" ref="D729:D734">D507</f>
        <v>95.54686800000033</v>
      </c>
      <c r="E729" s="53">
        <f aca="true" t="shared" si="251" ref="E729:J729">E507</f>
        <v>3008.139103</v>
      </c>
      <c r="F729" s="53">
        <f t="shared" si="251"/>
        <v>64.18625821089184</v>
      </c>
      <c r="G729" s="53">
        <f t="shared" si="251"/>
        <v>2831.655915038781</v>
      </c>
      <c r="H729" s="53">
        <f t="shared" si="251"/>
        <v>6953.345267000001</v>
      </c>
      <c r="I729" s="53">
        <f t="shared" si="251"/>
        <v>9961.48437</v>
      </c>
      <c r="J729" s="53">
        <f t="shared" si="251"/>
        <v>9871.570252000001</v>
      </c>
      <c r="K729" s="35">
        <f t="shared" si="216"/>
        <v>0.910839063134682</v>
      </c>
      <c r="L729" s="53">
        <f aca="true" t="shared" si="252" ref="L729:Q729">L507</f>
        <v>3855.4792020667815</v>
      </c>
      <c r="M729" s="53">
        <f t="shared" si="252"/>
        <v>99012.62954879236</v>
      </c>
      <c r="N729" s="53">
        <f t="shared" si="252"/>
        <v>2012.8556482731465</v>
      </c>
      <c r="O729" s="53">
        <f t="shared" si="252"/>
        <v>163.42430700000003</v>
      </c>
      <c r="P729" s="53">
        <f t="shared" si="252"/>
        <v>892.764141</v>
      </c>
      <c r="Q729" s="53">
        <f t="shared" si="252"/>
        <v>1173.242118175</v>
      </c>
      <c r="R729" s="29">
        <f t="shared" si="218"/>
        <v>-23.906231529710915</v>
      </c>
      <c r="S729" s="47">
        <f>S507</f>
        <v>80.454414999155</v>
      </c>
    </row>
    <row r="730" spans="1:19" ht="13.5">
      <c r="A730" s="289"/>
      <c r="B730" s="273"/>
      <c r="C730" s="55" t="s">
        <v>53</v>
      </c>
      <c r="D730" s="53">
        <f t="shared" si="250"/>
        <v>1.56876189000036</v>
      </c>
      <c r="E730" s="53">
        <f aca="true" t="shared" si="253" ref="E730:J730">E508</f>
        <v>1207.8451172</v>
      </c>
      <c r="F730" s="53">
        <f t="shared" si="253"/>
        <v>0.1673484285874185</v>
      </c>
      <c r="G730" s="53">
        <f t="shared" si="253"/>
        <v>1194.7961767049835</v>
      </c>
      <c r="H730" s="53">
        <f t="shared" si="253"/>
        <v>2149.291132116315</v>
      </c>
      <c r="I730" s="53">
        <f t="shared" si="253"/>
        <v>3357.136249316315</v>
      </c>
      <c r="J730" s="53">
        <f t="shared" si="253"/>
        <v>4379.245503156375</v>
      </c>
      <c r="K730" s="30">
        <f aca="true" t="shared" si="254" ref="K730:K747">(I730-J730)/J730*100</f>
        <v>-23.339848225073627</v>
      </c>
      <c r="L730" s="53">
        <f aca="true" t="shared" si="255" ref="L730:Q730">L508</f>
        <v>468.0218803100172</v>
      </c>
      <c r="M730" s="53">
        <f t="shared" si="255"/>
        <v>1893.0260678188545</v>
      </c>
      <c r="N730" s="53">
        <f t="shared" si="255"/>
        <v>1243.728347240972</v>
      </c>
      <c r="O730" s="53">
        <f t="shared" si="255"/>
        <v>20.87945938491745</v>
      </c>
      <c r="P730" s="53">
        <f t="shared" si="255"/>
        <v>315.42381309498046</v>
      </c>
      <c r="Q730" s="53">
        <f t="shared" si="255"/>
        <v>881.17</v>
      </c>
      <c r="R730" s="142">
        <f aca="true" t="shared" si="256" ref="R730:R748">(P730-Q730)/Q730*100</f>
        <v>-64.20397731482228</v>
      </c>
      <c r="S730" s="47">
        <f aca="true" t="shared" si="257" ref="S730:S747">S508</f>
        <v>27.114074868663522</v>
      </c>
    </row>
    <row r="731" spans="1:19" ht="13.5">
      <c r="A731" s="289"/>
      <c r="B731" s="273"/>
      <c r="C731" s="55" t="s">
        <v>54</v>
      </c>
      <c r="D731" s="53">
        <f t="shared" si="250"/>
        <v>0</v>
      </c>
      <c r="E731" s="53">
        <f aca="true" t="shared" si="258" ref="E731:J731">E509</f>
        <v>0</v>
      </c>
      <c r="F731" s="53">
        <f t="shared" si="258"/>
        <v>0</v>
      </c>
      <c r="G731" s="53">
        <f t="shared" si="258"/>
        <v>0</v>
      </c>
      <c r="H731" s="53">
        <f t="shared" si="258"/>
        <v>0</v>
      </c>
      <c r="I731" s="53">
        <f t="shared" si="258"/>
        <v>0</v>
      </c>
      <c r="J731" s="53">
        <f t="shared" si="258"/>
        <v>0.246</v>
      </c>
      <c r="K731" s="30">
        <f t="shared" si="254"/>
        <v>-100</v>
      </c>
      <c r="L731" s="53">
        <f aca="true" t="shared" si="259" ref="L731:Q731">L509</f>
        <v>0</v>
      </c>
      <c r="M731" s="53">
        <f t="shared" si="259"/>
        <v>0</v>
      </c>
      <c r="N731" s="53">
        <f t="shared" si="259"/>
        <v>0</v>
      </c>
      <c r="O731" s="53">
        <f t="shared" si="259"/>
        <v>0</v>
      </c>
      <c r="P731" s="53">
        <f t="shared" si="259"/>
        <v>0</v>
      </c>
      <c r="Q731" s="53">
        <f t="shared" si="259"/>
        <v>0</v>
      </c>
      <c r="R731" s="142" t="e">
        <f t="shared" si="256"/>
        <v>#DIV/0!</v>
      </c>
      <c r="S731" s="47">
        <f t="shared" si="257"/>
        <v>0</v>
      </c>
    </row>
    <row r="732" spans="1:19" ht="13.5">
      <c r="A732" s="289"/>
      <c r="B732" s="13"/>
      <c r="C732" s="6" t="s">
        <v>55</v>
      </c>
      <c r="D732" s="53">
        <f t="shared" si="250"/>
        <v>34.37</v>
      </c>
      <c r="E732" s="53">
        <f aca="true" t="shared" si="260" ref="E732:J732">E510</f>
        <v>144.82999999999998</v>
      </c>
      <c r="F732" s="53">
        <f t="shared" si="260"/>
        <v>0</v>
      </c>
      <c r="G732" s="53">
        <f t="shared" si="260"/>
        <v>0</v>
      </c>
      <c r="H732" s="53">
        <f t="shared" si="260"/>
        <v>641.75</v>
      </c>
      <c r="I732" s="53">
        <f t="shared" si="260"/>
        <v>786.5799999999999</v>
      </c>
      <c r="J732" s="53">
        <f t="shared" si="260"/>
        <v>1063.93</v>
      </c>
      <c r="K732" s="30">
        <f t="shared" si="254"/>
        <v>-26.068444352542002</v>
      </c>
      <c r="L732" s="53">
        <f aca="true" t="shared" si="261" ref="L732:Q732">L510</f>
        <v>137</v>
      </c>
      <c r="M732" s="53">
        <f t="shared" si="261"/>
        <v>74</v>
      </c>
      <c r="N732" s="53">
        <f t="shared" si="261"/>
        <v>0</v>
      </c>
      <c r="O732" s="53">
        <f t="shared" si="261"/>
        <v>0.04</v>
      </c>
      <c r="P732" s="53">
        <f t="shared" si="261"/>
        <v>0.04</v>
      </c>
      <c r="Q732" s="53">
        <f t="shared" si="261"/>
        <v>0</v>
      </c>
      <c r="R732" s="142" t="e">
        <f t="shared" si="256"/>
        <v>#DIV/0!</v>
      </c>
      <c r="S732" s="47">
        <f t="shared" si="257"/>
        <v>6.352851783878805</v>
      </c>
    </row>
    <row r="733" spans="1:19" ht="13.5">
      <c r="A733" s="289"/>
      <c r="B733" s="273" t="s">
        <v>56</v>
      </c>
      <c r="C733" s="55" t="s">
        <v>57</v>
      </c>
      <c r="D733" s="53">
        <f t="shared" si="250"/>
        <v>0.28</v>
      </c>
      <c r="E733" s="53">
        <f aca="true" t="shared" si="262" ref="E733:J733">E511</f>
        <v>4.017921</v>
      </c>
      <c r="F733" s="53">
        <f t="shared" si="262"/>
        <v>0.15000000000000002</v>
      </c>
      <c r="G733" s="53">
        <f t="shared" si="262"/>
        <v>3.413018</v>
      </c>
      <c r="H733" s="53">
        <f t="shared" si="262"/>
        <v>12.635953</v>
      </c>
      <c r="I733" s="53">
        <f t="shared" si="262"/>
        <v>16.653874000000002</v>
      </c>
      <c r="J733" s="53">
        <f t="shared" si="262"/>
        <v>11.58</v>
      </c>
      <c r="K733" s="30">
        <f t="shared" si="254"/>
        <v>43.81583765112264</v>
      </c>
      <c r="L733" s="53">
        <f aca="true" t="shared" si="263" ref="L733:Q733">L511</f>
        <v>1817</v>
      </c>
      <c r="M733" s="53">
        <f t="shared" si="263"/>
        <v>84698</v>
      </c>
      <c r="N733" s="53">
        <f t="shared" si="263"/>
        <v>2</v>
      </c>
      <c r="O733" s="53">
        <f t="shared" si="263"/>
        <v>0.08</v>
      </c>
      <c r="P733" s="53">
        <f t="shared" si="263"/>
        <v>0.26</v>
      </c>
      <c r="Q733" s="53">
        <f t="shared" si="263"/>
        <v>0.6</v>
      </c>
      <c r="R733" s="142">
        <f t="shared" si="256"/>
        <v>-56.666666666666664</v>
      </c>
      <c r="S733" s="47">
        <f t="shared" si="257"/>
        <v>0.13450582667928612</v>
      </c>
    </row>
    <row r="734" spans="1:19" ht="13.5">
      <c r="A734" s="289"/>
      <c r="B734" s="273"/>
      <c r="C734" s="55" t="s">
        <v>58</v>
      </c>
      <c r="D734" s="53">
        <f t="shared" si="250"/>
        <v>24.896597666377172</v>
      </c>
      <c r="E734" s="53">
        <f aca="true" t="shared" si="264" ref="E734:J734">E512</f>
        <v>188.19353468606008</v>
      </c>
      <c r="F734" s="53">
        <f t="shared" si="264"/>
        <v>23.306597666377172</v>
      </c>
      <c r="G734" s="53">
        <f t="shared" si="264"/>
        <v>182.56353468606008</v>
      </c>
      <c r="H734" s="53">
        <f t="shared" si="264"/>
        <v>835.0814313139399</v>
      </c>
      <c r="I734" s="53">
        <f t="shared" si="264"/>
        <v>1023.274966</v>
      </c>
      <c r="J734" s="53">
        <f t="shared" si="264"/>
        <v>714.392102</v>
      </c>
      <c r="K734" s="30">
        <f t="shared" si="254"/>
        <v>43.237161096162275</v>
      </c>
      <c r="L734" s="53">
        <f aca="true" t="shared" si="265" ref="L734:Q734">L512</f>
        <v>706.9628194609986</v>
      </c>
      <c r="M734" s="53">
        <f t="shared" si="265"/>
        <v>47386.73335276863</v>
      </c>
      <c r="N734" s="53">
        <f t="shared" si="265"/>
        <v>47.6073430399512</v>
      </c>
      <c r="O734" s="53">
        <f t="shared" si="265"/>
        <v>60.997448999999996</v>
      </c>
      <c r="P734" s="53">
        <f t="shared" si="265"/>
        <v>236.36557599999998</v>
      </c>
      <c r="Q734" s="53">
        <f t="shared" si="265"/>
        <v>184.3262033684556</v>
      </c>
      <c r="R734" s="142">
        <f t="shared" si="256"/>
        <v>28.232216407952155</v>
      </c>
      <c r="S734" s="47">
        <f t="shared" si="257"/>
        <v>8.264530236150962</v>
      </c>
    </row>
    <row r="735" spans="1:19" ht="13.5">
      <c r="A735" s="289"/>
      <c r="B735" s="275"/>
      <c r="C735" s="56" t="s">
        <v>59</v>
      </c>
      <c r="D735" s="24">
        <f>D729+D733+D734</f>
        <v>120.7234656663775</v>
      </c>
      <c r="E735" s="24">
        <f>E729+E733+E734</f>
        <v>3200.35055868606</v>
      </c>
      <c r="F735" s="24">
        <f>F729+F733+F734</f>
        <v>87.64285587726901</v>
      </c>
      <c r="G735" s="24">
        <f>G729+G733+G734</f>
        <v>3017.6324677248413</v>
      </c>
      <c r="H735" s="24">
        <f>H729+H733+H734</f>
        <v>7801.0626513139405</v>
      </c>
      <c r="I735" s="38">
        <f>E735+H735</f>
        <v>11001.41321</v>
      </c>
      <c r="J735" s="24">
        <f aca="true" t="shared" si="266" ref="J735:Q735">J729+J733+J734</f>
        <v>10597.542354000001</v>
      </c>
      <c r="K735" s="30">
        <f t="shared" si="254"/>
        <v>3.8109860051425986</v>
      </c>
      <c r="L735" s="24">
        <f t="shared" si="266"/>
        <v>6379.44202152778</v>
      </c>
      <c r="M735" s="24">
        <f t="shared" si="266"/>
        <v>231097.36290156102</v>
      </c>
      <c r="N735" s="24">
        <f t="shared" si="266"/>
        <v>2062.4629913130975</v>
      </c>
      <c r="O735" s="24">
        <f t="shared" si="266"/>
        <v>224.50175600000003</v>
      </c>
      <c r="P735" s="24">
        <f t="shared" si="266"/>
        <v>1129.389717</v>
      </c>
      <c r="Q735" s="24">
        <f t="shared" si="266"/>
        <v>1358.1683215434555</v>
      </c>
      <c r="R735" s="142">
        <f t="shared" si="256"/>
        <v>-16.844642958795113</v>
      </c>
      <c r="S735" s="47">
        <f t="shared" si="257"/>
        <v>88.85345106198525</v>
      </c>
    </row>
    <row r="736" spans="1:19" ht="13.5">
      <c r="A736" s="279"/>
      <c r="B736" s="270" t="s">
        <v>60</v>
      </c>
      <c r="C736" s="56" t="s">
        <v>52</v>
      </c>
      <c r="D736" s="24">
        <f>D514</f>
        <v>0</v>
      </c>
      <c r="E736" s="24">
        <f aca="true" t="shared" si="267" ref="E736:Q736">E514</f>
        <v>3.58</v>
      </c>
      <c r="F736" s="24">
        <f t="shared" si="267"/>
        <v>0</v>
      </c>
      <c r="G736" s="24">
        <f t="shared" si="267"/>
        <v>3.38</v>
      </c>
      <c r="H736" s="24">
        <f t="shared" si="267"/>
        <v>13.4</v>
      </c>
      <c r="I736" s="24">
        <f t="shared" si="267"/>
        <v>16.98</v>
      </c>
      <c r="J736" s="24">
        <f t="shared" si="267"/>
        <v>24.18</v>
      </c>
      <c r="K736" s="30">
        <f t="shared" si="254"/>
        <v>-29.776674937965257</v>
      </c>
      <c r="L736" s="24">
        <f t="shared" si="267"/>
        <v>3</v>
      </c>
      <c r="M736" s="24">
        <f t="shared" si="267"/>
        <v>363</v>
      </c>
      <c r="N736" s="24">
        <f t="shared" si="267"/>
        <v>46</v>
      </c>
      <c r="O736" s="24">
        <f t="shared" si="267"/>
        <v>0</v>
      </c>
      <c r="P736" s="24">
        <f t="shared" si="267"/>
        <v>26.49</v>
      </c>
      <c r="Q736" s="24">
        <f t="shared" si="267"/>
        <v>2.07</v>
      </c>
      <c r="R736" s="142">
        <f t="shared" si="256"/>
        <v>1179.7101449275362</v>
      </c>
      <c r="S736" s="47">
        <f t="shared" si="257"/>
        <v>0.1371397992451653</v>
      </c>
    </row>
    <row r="737" spans="1:19" ht="13.5">
      <c r="A737" s="279"/>
      <c r="B737" s="282"/>
      <c r="C737" s="56" t="s">
        <v>57</v>
      </c>
      <c r="D737" s="24">
        <f>D515</f>
        <v>14.062631000000005</v>
      </c>
      <c r="E737" s="24">
        <f aca="true" t="shared" si="268" ref="E737:J737">E515</f>
        <v>63.555501</v>
      </c>
      <c r="F737" s="24">
        <f t="shared" si="268"/>
        <v>0</v>
      </c>
      <c r="G737" s="24">
        <f t="shared" si="268"/>
        <v>0</v>
      </c>
      <c r="H737" s="24">
        <f t="shared" si="268"/>
        <v>0</v>
      </c>
      <c r="I737" s="24">
        <f t="shared" si="268"/>
        <v>63.555501</v>
      </c>
      <c r="J737" s="24">
        <f t="shared" si="268"/>
        <v>43.014177</v>
      </c>
      <c r="K737" s="30">
        <f t="shared" si="254"/>
        <v>47.75477629154686</v>
      </c>
      <c r="L737" s="24">
        <f aca="true" t="shared" si="269" ref="L737:Q737">L515</f>
        <v>767.8212994479693</v>
      </c>
      <c r="M737" s="24">
        <f t="shared" si="269"/>
        <v>1480.4101212877097</v>
      </c>
      <c r="N737" s="24">
        <f t="shared" si="269"/>
        <v>5.981691339818011</v>
      </c>
      <c r="O737" s="24">
        <f t="shared" si="269"/>
        <v>4.999999999999998</v>
      </c>
      <c r="P737" s="24">
        <f t="shared" si="269"/>
        <v>16.931084</v>
      </c>
      <c r="Q737" s="24">
        <f t="shared" si="269"/>
        <v>44.444230254000004</v>
      </c>
      <c r="R737" s="142">
        <f t="shared" si="256"/>
        <v>-61.904877408747126</v>
      </c>
      <c r="S737" s="47">
        <f t="shared" si="257"/>
        <v>0.5133091076599472</v>
      </c>
    </row>
    <row r="738" spans="1:19" ht="13.5">
      <c r="A738" s="68"/>
      <c r="B738" s="273" t="s">
        <v>56</v>
      </c>
      <c r="C738" s="56" t="s">
        <v>58</v>
      </c>
      <c r="D738" s="24">
        <f>D516</f>
        <v>9.624432999999991</v>
      </c>
      <c r="E738" s="24">
        <f aca="true" t="shared" si="270" ref="E738:J738">E516</f>
        <v>64.54044599999999</v>
      </c>
      <c r="F738" s="24">
        <f t="shared" si="270"/>
        <v>0</v>
      </c>
      <c r="G738" s="24">
        <f t="shared" si="270"/>
        <v>0.32</v>
      </c>
      <c r="H738" s="24">
        <f t="shared" si="270"/>
        <v>2.06</v>
      </c>
      <c r="I738" s="24">
        <f t="shared" si="270"/>
        <v>66.60044599999999</v>
      </c>
      <c r="J738" s="24">
        <f t="shared" si="270"/>
        <v>73.271048</v>
      </c>
      <c r="K738" s="30">
        <f t="shared" si="254"/>
        <v>-9.104007902275402</v>
      </c>
      <c r="L738" s="24">
        <f aca="true" t="shared" si="271" ref="L738:Q738">L516</f>
        <v>441.1755093695538</v>
      </c>
      <c r="M738" s="24">
        <f t="shared" si="271"/>
        <v>1597.179018215127</v>
      </c>
      <c r="N738" s="24">
        <f t="shared" si="271"/>
        <v>13.398610602759621</v>
      </c>
      <c r="O738" s="24">
        <f t="shared" si="271"/>
        <v>74.87614599999998</v>
      </c>
      <c r="P738" s="24">
        <f t="shared" si="271"/>
        <v>323.694127</v>
      </c>
      <c r="Q738" s="24">
        <f t="shared" si="271"/>
        <v>502.5312001962421</v>
      </c>
      <c r="R738" s="142">
        <f t="shared" si="256"/>
        <v>-35.5872576919413</v>
      </c>
      <c r="S738" s="47">
        <f t="shared" si="257"/>
        <v>0.5379017546571538</v>
      </c>
    </row>
    <row r="739" spans="1:19" ht="13.5">
      <c r="A739" s="289" t="s">
        <v>112</v>
      </c>
      <c r="B739" s="275"/>
      <c r="C739" s="56" t="s">
        <v>59</v>
      </c>
      <c r="D739" s="24">
        <f>D736+D737+D738</f>
        <v>23.687063999999996</v>
      </c>
      <c r="E739" s="24">
        <f>E736+E737+E738</f>
        <v>131.675947</v>
      </c>
      <c r="F739" s="24">
        <f>F736+F737+F738</f>
        <v>0</v>
      </c>
      <c r="G739" s="24">
        <f>G736+G737+G738</f>
        <v>3.6999999999999997</v>
      </c>
      <c r="H739" s="24">
        <f>H736+H737+H738</f>
        <v>15.46</v>
      </c>
      <c r="I739" s="38">
        <f>E739+H739</f>
        <v>147.13594700000002</v>
      </c>
      <c r="J739" s="24">
        <f>J736+J737+J738</f>
        <v>140.46522499999998</v>
      </c>
      <c r="K739" s="30">
        <f t="shared" si="254"/>
        <v>4.749020264624245</v>
      </c>
      <c r="L739" s="24">
        <f aca="true" t="shared" si="272" ref="L739:Q739">L736+L737+L738</f>
        <v>1211.996808817523</v>
      </c>
      <c r="M739" s="24">
        <f t="shared" si="272"/>
        <v>3440.5891395028366</v>
      </c>
      <c r="N739" s="24">
        <f t="shared" si="272"/>
        <v>65.38030194257763</v>
      </c>
      <c r="O739" s="24">
        <f t="shared" si="272"/>
        <v>79.87614599999998</v>
      </c>
      <c r="P739" s="24">
        <f t="shared" si="272"/>
        <v>367.115211</v>
      </c>
      <c r="Q739" s="24">
        <f t="shared" si="272"/>
        <v>549.0454304502421</v>
      </c>
      <c r="R739" s="142">
        <f t="shared" si="256"/>
        <v>-33.13573146416155</v>
      </c>
      <c r="S739" s="47">
        <f t="shared" si="257"/>
        <v>1.1883506615622663</v>
      </c>
    </row>
    <row r="740" spans="1:19" ht="13.5">
      <c r="A740" s="289"/>
      <c r="B740" s="274" t="s">
        <v>62</v>
      </c>
      <c r="C740" s="56" t="s">
        <v>52</v>
      </c>
      <c r="D740" s="24">
        <f aca="true" t="shared" si="273" ref="D740:D745">D518</f>
        <v>22.00806000000001</v>
      </c>
      <c r="E740" s="24">
        <f aca="true" t="shared" si="274" ref="E740:Q740">E518</f>
        <v>466.89801600000004</v>
      </c>
      <c r="F740" s="24">
        <f t="shared" si="274"/>
        <v>21.73</v>
      </c>
      <c r="G740" s="24">
        <f t="shared" si="274"/>
        <v>436.9793</v>
      </c>
      <c r="H740" s="24">
        <f t="shared" si="274"/>
        <v>765.1489</v>
      </c>
      <c r="I740" s="24">
        <f t="shared" si="274"/>
        <v>1232.046916</v>
      </c>
      <c r="J740" s="24">
        <f t="shared" si="274"/>
        <v>1421.465256</v>
      </c>
      <c r="K740" s="30">
        <f t="shared" si="254"/>
        <v>-13.325569457323406</v>
      </c>
      <c r="L740" s="24">
        <f t="shared" si="274"/>
        <v>391.2331588047507</v>
      </c>
      <c r="M740" s="24">
        <f t="shared" si="274"/>
        <v>393.12573141516486</v>
      </c>
      <c r="N740" s="24">
        <f t="shared" si="274"/>
        <v>65.99862272744292</v>
      </c>
      <c r="O740" s="24">
        <f t="shared" si="274"/>
        <v>5.546060000000011</v>
      </c>
      <c r="P740" s="24">
        <f t="shared" si="274"/>
        <v>249.28615900000005</v>
      </c>
      <c r="Q740" s="24">
        <f t="shared" si="274"/>
        <v>411.95531483056953</v>
      </c>
      <c r="R740" s="142">
        <f t="shared" si="256"/>
        <v>-39.48708754916116</v>
      </c>
      <c r="S740" s="47">
        <f t="shared" si="257"/>
        <v>9.950687086034455</v>
      </c>
    </row>
    <row r="741" spans="1:19" ht="13.5">
      <c r="A741" s="289"/>
      <c r="B741" s="273"/>
      <c r="C741" s="56" t="s">
        <v>53</v>
      </c>
      <c r="D741" s="24">
        <f t="shared" si="273"/>
        <v>20.73</v>
      </c>
      <c r="E741" s="24">
        <f aca="true" t="shared" si="275" ref="E741:J741">E519</f>
        <v>294.86991</v>
      </c>
      <c r="F741" s="24">
        <f t="shared" si="275"/>
        <v>20.73</v>
      </c>
      <c r="G741" s="24">
        <f t="shared" si="275"/>
        <v>261.7298</v>
      </c>
      <c r="H741" s="24">
        <f t="shared" si="275"/>
        <v>725.65</v>
      </c>
      <c r="I741" s="24">
        <f t="shared" si="275"/>
        <v>1020.51991</v>
      </c>
      <c r="J741" s="24">
        <f t="shared" si="275"/>
        <v>1403.435256</v>
      </c>
      <c r="K741" s="30">
        <f t="shared" si="254"/>
        <v>-27.284147548877023</v>
      </c>
      <c r="L741" s="24">
        <f>L519</f>
        <v>317</v>
      </c>
      <c r="M741" s="24">
        <f aca="true" t="shared" si="276" ref="M741:Q745">M519</f>
        <v>189.35</v>
      </c>
      <c r="N741" s="24">
        <f t="shared" si="276"/>
        <v>27</v>
      </c>
      <c r="O741" s="24">
        <f t="shared" si="276"/>
        <v>-0.003940000000000055</v>
      </c>
      <c r="P741" s="24">
        <f t="shared" si="276"/>
        <v>213.37615900000003</v>
      </c>
      <c r="Q741" s="24">
        <f t="shared" si="276"/>
        <v>400.81579798469846</v>
      </c>
      <c r="R741" s="142">
        <f t="shared" si="256"/>
        <v>-46.7645337152739</v>
      </c>
      <c r="S741" s="47">
        <f t="shared" si="257"/>
        <v>8.242278891819444</v>
      </c>
    </row>
    <row r="742" spans="1:19" ht="13.5">
      <c r="A742" s="289"/>
      <c r="B742" s="273"/>
      <c r="C742" s="55" t="s">
        <v>54</v>
      </c>
      <c r="D742" s="24">
        <f t="shared" si="273"/>
        <v>0</v>
      </c>
      <c r="E742" s="24">
        <f aca="true" t="shared" si="277" ref="E742:J742">E520</f>
        <v>0</v>
      </c>
      <c r="F742" s="24">
        <f t="shared" si="277"/>
        <v>0</v>
      </c>
      <c r="G742" s="24">
        <f t="shared" si="277"/>
        <v>0</v>
      </c>
      <c r="H742" s="24">
        <f t="shared" si="277"/>
        <v>0</v>
      </c>
      <c r="I742" s="24">
        <f t="shared" si="277"/>
        <v>0</v>
      </c>
      <c r="J742" s="24">
        <f t="shared" si="277"/>
        <v>0</v>
      </c>
      <c r="K742" s="30" t="e">
        <f t="shared" si="254"/>
        <v>#DIV/0!</v>
      </c>
      <c r="L742" s="24">
        <f>L520</f>
        <v>0</v>
      </c>
      <c r="M742" s="24">
        <f t="shared" si="276"/>
        <v>0</v>
      </c>
      <c r="N742" s="24">
        <f t="shared" si="276"/>
        <v>0</v>
      </c>
      <c r="O742" s="24">
        <f t="shared" si="276"/>
        <v>0</v>
      </c>
      <c r="P742" s="24">
        <f t="shared" si="276"/>
        <v>0</v>
      </c>
      <c r="Q742" s="24">
        <f t="shared" si="276"/>
        <v>0</v>
      </c>
      <c r="R742" s="142" t="e">
        <f t="shared" si="256"/>
        <v>#DIV/0!</v>
      </c>
      <c r="S742" s="47">
        <f t="shared" si="257"/>
        <v>0</v>
      </c>
    </row>
    <row r="743" spans="1:19" ht="13.5">
      <c r="A743" s="289"/>
      <c r="B743" s="13"/>
      <c r="C743" s="69" t="s">
        <v>55</v>
      </c>
      <c r="D743" s="24">
        <f t="shared" si="273"/>
        <v>0.03</v>
      </c>
      <c r="E743" s="24">
        <f aca="true" t="shared" si="278" ref="E743:J743">E521</f>
        <v>159.13</v>
      </c>
      <c r="F743" s="24">
        <f t="shared" si="278"/>
        <v>0</v>
      </c>
      <c r="G743" s="24">
        <f t="shared" si="278"/>
        <v>159</v>
      </c>
      <c r="H743" s="24">
        <f t="shared" si="278"/>
        <v>38.5</v>
      </c>
      <c r="I743" s="24">
        <f t="shared" si="278"/>
        <v>197.63</v>
      </c>
      <c r="J743" s="24">
        <f t="shared" si="278"/>
        <v>16.17</v>
      </c>
      <c r="K743" s="30">
        <f t="shared" si="254"/>
        <v>1122.2016079158934</v>
      </c>
      <c r="L743" s="24">
        <f>L521</f>
        <v>0</v>
      </c>
      <c r="M743" s="24">
        <f t="shared" si="276"/>
        <v>0</v>
      </c>
      <c r="N743" s="24">
        <f t="shared" si="276"/>
        <v>0</v>
      </c>
      <c r="O743" s="24">
        <f t="shared" si="276"/>
        <v>0</v>
      </c>
      <c r="P743" s="24">
        <f t="shared" si="276"/>
        <v>0</v>
      </c>
      <c r="Q743" s="24">
        <f t="shared" si="276"/>
        <v>0</v>
      </c>
      <c r="R743" s="142" t="e">
        <f t="shared" si="256"/>
        <v>#DIV/0!</v>
      </c>
      <c r="S743" s="47">
        <f t="shared" si="257"/>
        <v>1.5961683465737349</v>
      </c>
    </row>
    <row r="744" spans="1:19" ht="13.5">
      <c r="A744" s="289"/>
      <c r="B744" s="273" t="s">
        <v>63</v>
      </c>
      <c r="C744" s="56" t="s">
        <v>57</v>
      </c>
      <c r="D744" s="24">
        <f t="shared" si="273"/>
        <v>0</v>
      </c>
      <c r="E744" s="24">
        <f aca="true" t="shared" si="279" ref="E744:J744">E522</f>
        <v>0</v>
      </c>
      <c r="F744" s="24">
        <f t="shared" si="279"/>
        <v>0</v>
      </c>
      <c r="G744" s="24">
        <f t="shared" si="279"/>
        <v>0</v>
      </c>
      <c r="H744" s="24">
        <f t="shared" si="279"/>
        <v>0</v>
      </c>
      <c r="I744" s="24">
        <f t="shared" si="279"/>
        <v>0</v>
      </c>
      <c r="J744" s="24">
        <f t="shared" si="279"/>
        <v>0</v>
      </c>
      <c r="K744" s="30" t="e">
        <f t="shared" si="254"/>
        <v>#DIV/0!</v>
      </c>
      <c r="L744" s="24">
        <f>L522</f>
        <v>0</v>
      </c>
      <c r="M744" s="24">
        <f t="shared" si="276"/>
        <v>0</v>
      </c>
      <c r="N744" s="24">
        <f t="shared" si="276"/>
        <v>0</v>
      </c>
      <c r="O744" s="24">
        <f t="shared" si="276"/>
        <v>0</v>
      </c>
      <c r="P744" s="24">
        <f t="shared" si="276"/>
        <v>0</v>
      </c>
      <c r="Q744" s="24">
        <f t="shared" si="276"/>
        <v>0</v>
      </c>
      <c r="R744" s="142" t="e">
        <f t="shared" si="256"/>
        <v>#DIV/0!</v>
      </c>
      <c r="S744" s="47">
        <f t="shared" si="257"/>
        <v>0</v>
      </c>
    </row>
    <row r="745" spans="1:19" ht="13.5">
      <c r="A745" s="289"/>
      <c r="B745" s="273"/>
      <c r="C745" s="56" t="s">
        <v>58</v>
      </c>
      <c r="D745" s="24">
        <f t="shared" si="273"/>
        <v>0</v>
      </c>
      <c r="E745" s="24">
        <f aca="true" t="shared" si="280" ref="E745:J745">E523</f>
        <v>0</v>
      </c>
      <c r="F745" s="24">
        <f t="shared" si="280"/>
        <v>0</v>
      </c>
      <c r="G745" s="24">
        <f t="shared" si="280"/>
        <v>0</v>
      </c>
      <c r="H745" s="24">
        <f t="shared" si="280"/>
        <v>0.93</v>
      </c>
      <c r="I745" s="24">
        <f t="shared" si="280"/>
        <v>0.93</v>
      </c>
      <c r="J745" s="24">
        <f t="shared" si="280"/>
        <v>0.06</v>
      </c>
      <c r="K745" s="30">
        <f t="shared" si="254"/>
        <v>1450.0000000000002</v>
      </c>
      <c r="L745" s="24">
        <f>L523</f>
        <v>0</v>
      </c>
      <c r="M745" s="24">
        <f t="shared" si="276"/>
        <v>0</v>
      </c>
      <c r="N745" s="24">
        <f t="shared" si="276"/>
        <v>0</v>
      </c>
      <c r="O745" s="24">
        <f t="shared" si="276"/>
        <v>0</v>
      </c>
      <c r="P745" s="24">
        <f t="shared" si="276"/>
        <v>5.94</v>
      </c>
      <c r="Q745" s="24">
        <f t="shared" si="276"/>
        <v>4.75</v>
      </c>
      <c r="R745" s="142">
        <f t="shared" si="256"/>
        <v>25.052631578947377</v>
      </c>
      <c r="S745" s="47">
        <f t="shared" si="257"/>
        <v>0.007511190418021421</v>
      </c>
    </row>
    <row r="746" spans="1:19" ht="13.5">
      <c r="A746" s="289"/>
      <c r="B746" s="275"/>
      <c r="C746" s="56" t="s">
        <v>59</v>
      </c>
      <c r="D746" s="24">
        <f>D740+D744+D745</f>
        <v>22.00806000000001</v>
      </c>
      <c r="E746" s="24">
        <f>E740+E744+E745</f>
        <v>466.89801600000004</v>
      </c>
      <c r="F746" s="24">
        <f>F740+F744+F745</f>
        <v>21.73</v>
      </c>
      <c r="G746" s="24">
        <f>G740+G744+G745</f>
        <v>436.9793</v>
      </c>
      <c r="H746" s="24">
        <f>H740+H744+H745</f>
        <v>766.0789</v>
      </c>
      <c r="I746" s="38">
        <f>E746+H746</f>
        <v>1232.976916</v>
      </c>
      <c r="J746" s="24">
        <f>J740+J744+J745</f>
        <v>1421.525256</v>
      </c>
      <c r="K746" s="30">
        <f t="shared" si="254"/>
        <v>-13.263805141988968</v>
      </c>
      <c r="L746" s="24">
        <f aca="true" t="shared" si="281" ref="L746:Q746">L740+L744+L745</f>
        <v>391.2331588047507</v>
      </c>
      <c r="M746" s="24">
        <f t="shared" si="281"/>
        <v>393.12573141516486</v>
      </c>
      <c r="N746" s="24">
        <f t="shared" si="281"/>
        <v>65.99862272744292</v>
      </c>
      <c r="O746" s="24">
        <f t="shared" si="281"/>
        <v>5.546060000000011</v>
      </c>
      <c r="P746" s="24">
        <f t="shared" si="281"/>
        <v>255.22615900000005</v>
      </c>
      <c r="Q746" s="24">
        <f t="shared" si="281"/>
        <v>416.70531483056953</v>
      </c>
      <c r="R746" s="142">
        <f t="shared" si="256"/>
        <v>-38.75140298995854</v>
      </c>
      <c r="S746" s="47">
        <f t="shared" si="257"/>
        <v>9.958198276452476</v>
      </c>
    </row>
    <row r="747" spans="1:19" ht="13.5">
      <c r="A747" s="305"/>
      <c r="B747" s="276" t="s">
        <v>64</v>
      </c>
      <c r="C747" s="276"/>
      <c r="D747" s="20">
        <f aca="true" t="shared" si="282" ref="D747:I747">D735+D739+D746</f>
        <v>166.4185896663775</v>
      </c>
      <c r="E747" s="20">
        <f t="shared" si="282"/>
        <v>3798.9245216860604</v>
      </c>
      <c r="F747" s="20">
        <f t="shared" si="282"/>
        <v>109.37285587726902</v>
      </c>
      <c r="G747" s="20">
        <f t="shared" si="282"/>
        <v>3458.311767724841</v>
      </c>
      <c r="H747" s="20">
        <f t="shared" si="282"/>
        <v>8582.601551313941</v>
      </c>
      <c r="I747" s="20">
        <f t="shared" si="282"/>
        <v>12381.526073</v>
      </c>
      <c r="J747" s="20">
        <f aca="true" t="shared" si="283" ref="J747:Q747">J735+J739+J746</f>
        <v>12159.532835000002</v>
      </c>
      <c r="K747" s="32">
        <f t="shared" si="254"/>
        <v>1.8256724251857253</v>
      </c>
      <c r="L747" s="20">
        <f t="shared" si="283"/>
        <v>7982.671989150053</v>
      </c>
      <c r="M747" s="20">
        <f t="shared" si="283"/>
        <v>234931.07777247904</v>
      </c>
      <c r="N747" s="20">
        <f t="shared" si="283"/>
        <v>2193.8419159831183</v>
      </c>
      <c r="O747" s="20">
        <f t="shared" si="283"/>
        <v>309.923962</v>
      </c>
      <c r="P747" s="20">
        <f t="shared" si="283"/>
        <v>1751.7310870000001</v>
      </c>
      <c r="Q747" s="20">
        <f t="shared" si="283"/>
        <v>2323.9190668242672</v>
      </c>
      <c r="R747" s="144">
        <f t="shared" si="256"/>
        <v>-24.621682742428117</v>
      </c>
      <c r="S747" s="47">
        <f t="shared" si="257"/>
        <v>100</v>
      </c>
    </row>
    <row r="748" spans="1:19" ht="13.5">
      <c r="A748" s="304" t="s">
        <v>113</v>
      </c>
      <c r="B748" s="277" t="s">
        <v>51</v>
      </c>
      <c r="C748" s="117" t="s">
        <v>52</v>
      </c>
      <c r="D748" s="40">
        <f aca="true" t="shared" si="284" ref="D748:D753">D684</f>
        <v>53.941719000000376</v>
      </c>
      <c r="E748" s="40">
        <f aca="true" t="shared" si="285" ref="E748:Q748">E684</f>
        <v>1191.6651269999998</v>
      </c>
      <c r="F748" s="40">
        <f t="shared" si="285"/>
        <v>43.68229564573876</v>
      </c>
      <c r="G748" s="40">
        <f t="shared" si="285"/>
        <v>1164.9640812823598</v>
      </c>
      <c r="H748" s="40">
        <f t="shared" si="285"/>
        <v>4837.595861000001</v>
      </c>
      <c r="I748" s="40">
        <f t="shared" si="285"/>
        <v>6029.260988</v>
      </c>
      <c r="J748" s="40">
        <f t="shared" si="285"/>
        <v>6409.403981</v>
      </c>
      <c r="K748" s="40">
        <f t="shared" si="285"/>
        <v>-5.931019391614167</v>
      </c>
      <c r="L748" s="40">
        <f t="shared" si="285"/>
        <v>2925.0833296744963</v>
      </c>
      <c r="M748" s="40">
        <f t="shared" si="285"/>
        <v>93502.8557811338</v>
      </c>
      <c r="N748" s="40">
        <f t="shared" si="285"/>
        <v>703.3371184335033</v>
      </c>
      <c r="O748" s="40">
        <f t="shared" si="285"/>
        <v>138.39909600000001</v>
      </c>
      <c r="P748" s="40">
        <f t="shared" si="285"/>
        <v>403.092179</v>
      </c>
      <c r="Q748" s="40">
        <f t="shared" si="285"/>
        <v>272.674912325</v>
      </c>
      <c r="R748" s="29">
        <f t="shared" si="256"/>
        <v>47.82884701895724</v>
      </c>
      <c r="S748" s="145">
        <f>S684</f>
        <v>84.52603700881455</v>
      </c>
    </row>
    <row r="749" spans="1:19" ht="13.5">
      <c r="A749" s="289"/>
      <c r="B749" s="273"/>
      <c r="C749" s="55" t="s">
        <v>53</v>
      </c>
      <c r="D749" s="40">
        <f t="shared" si="284"/>
        <v>3.9149548700002015</v>
      </c>
      <c r="E749" s="40">
        <f aca="true" t="shared" si="286" ref="E749:J749">E685</f>
        <v>566.4502254099997</v>
      </c>
      <c r="F749" s="40">
        <f t="shared" si="286"/>
        <v>3.00688896257297</v>
      </c>
      <c r="G749" s="40">
        <f t="shared" si="286"/>
        <v>511.8210566933268</v>
      </c>
      <c r="H749" s="40">
        <f t="shared" si="286"/>
        <v>1258.829038777236</v>
      </c>
      <c r="I749" s="40">
        <f t="shared" si="286"/>
        <v>1825.2792641872356</v>
      </c>
      <c r="J749" s="40">
        <f t="shared" si="286"/>
        <v>2948.735768924037</v>
      </c>
      <c r="K749" s="30">
        <f aca="true" t="shared" si="287" ref="K749:K767">(I749-J749)/J749*100</f>
        <v>-38.099599040938784</v>
      </c>
      <c r="L749" s="40">
        <f aca="true" t="shared" si="288" ref="L749:Q749">L685</f>
        <v>309.2108328576845</v>
      </c>
      <c r="M749" s="40">
        <f t="shared" si="288"/>
        <v>1118.9872905473935</v>
      </c>
      <c r="N749" s="40">
        <f t="shared" si="288"/>
        <v>197.93382539635542</v>
      </c>
      <c r="O749" s="40">
        <f t="shared" si="288"/>
        <v>26.08738199062526</v>
      </c>
      <c r="P749" s="40">
        <f t="shared" si="288"/>
        <v>116.04423348113947</v>
      </c>
      <c r="Q749" s="40">
        <f t="shared" si="288"/>
        <v>163.57000000000002</v>
      </c>
      <c r="R749" s="142">
        <f aca="true" t="shared" si="289" ref="R749:R767">(P749-Q749)/Q749*100</f>
        <v>-29.0553075251333</v>
      </c>
      <c r="S749" s="45">
        <f aca="true" t="shared" si="290" ref="S749:S766">S685</f>
        <v>25.589143170810125</v>
      </c>
    </row>
    <row r="750" spans="1:19" ht="13.5">
      <c r="A750" s="289"/>
      <c r="B750" s="273"/>
      <c r="C750" s="55" t="s">
        <v>54</v>
      </c>
      <c r="D750" s="40">
        <f t="shared" si="284"/>
        <v>0</v>
      </c>
      <c r="E750" s="40">
        <f aca="true" t="shared" si="291" ref="E750:J750">E686</f>
        <v>0</v>
      </c>
      <c r="F750" s="40">
        <f t="shared" si="291"/>
        <v>0</v>
      </c>
      <c r="G750" s="40">
        <f t="shared" si="291"/>
        <v>0</v>
      </c>
      <c r="H750" s="40">
        <f t="shared" si="291"/>
        <v>0.606</v>
      </c>
      <c r="I750" s="40">
        <f t="shared" si="291"/>
        <v>0.606</v>
      </c>
      <c r="J750" s="40">
        <f t="shared" si="291"/>
        <v>1.812</v>
      </c>
      <c r="K750" s="30">
        <f t="shared" si="287"/>
        <v>-66.55629139072848</v>
      </c>
      <c r="L750" s="40">
        <f aca="true" t="shared" si="292" ref="L750:Q750">L686</f>
        <v>0</v>
      </c>
      <c r="M750" s="40">
        <f t="shared" si="292"/>
        <v>0</v>
      </c>
      <c r="N750" s="40">
        <f t="shared" si="292"/>
        <v>0</v>
      </c>
      <c r="O750" s="40">
        <f t="shared" si="292"/>
        <v>0</v>
      </c>
      <c r="P750" s="40">
        <f t="shared" si="292"/>
        <v>0</v>
      </c>
      <c r="Q750" s="40">
        <f t="shared" si="292"/>
        <v>0</v>
      </c>
      <c r="R750" s="142" t="e">
        <f t="shared" si="289"/>
        <v>#DIV/0!</v>
      </c>
      <c r="S750" s="45">
        <f t="shared" si="290"/>
        <v>0.008495697653375761</v>
      </c>
    </row>
    <row r="751" spans="1:19" ht="13.5">
      <c r="A751" s="289"/>
      <c r="B751" s="13"/>
      <c r="C751" s="6" t="s">
        <v>55</v>
      </c>
      <c r="D751" s="40">
        <f t="shared" si="284"/>
        <v>0.64</v>
      </c>
      <c r="E751" s="40">
        <f aca="true" t="shared" si="293" ref="E751:J751">E687</f>
        <v>12.36</v>
      </c>
      <c r="F751" s="40">
        <f t="shared" si="293"/>
        <v>0</v>
      </c>
      <c r="G751" s="40">
        <f t="shared" si="293"/>
        <v>0</v>
      </c>
      <c r="H751" s="40">
        <f t="shared" si="293"/>
        <v>153.25</v>
      </c>
      <c r="I751" s="40">
        <f t="shared" si="293"/>
        <v>165.61</v>
      </c>
      <c r="J751" s="40">
        <f t="shared" si="293"/>
        <v>209.24</v>
      </c>
      <c r="K751" s="30">
        <f t="shared" si="287"/>
        <v>-20.85165360351749</v>
      </c>
      <c r="L751" s="40">
        <f aca="true" t="shared" si="294" ref="L751:Q751">L687</f>
        <v>16</v>
      </c>
      <c r="M751" s="40">
        <f t="shared" si="294"/>
        <v>454</v>
      </c>
      <c r="N751" s="40">
        <f t="shared" si="294"/>
        <v>3</v>
      </c>
      <c r="O751" s="40">
        <f t="shared" si="294"/>
        <v>12.4</v>
      </c>
      <c r="P751" s="40">
        <f t="shared" si="294"/>
        <v>12.4</v>
      </c>
      <c r="Q751" s="40">
        <f t="shared" si="294"/>
        <v>0.5</v>
      </c>
      <c r="R751" s="142">
        <f t="shared" si="289"/>
        <v>2380</v>
      </c>
      <c r="S751" s="45">
        <f t="shared" si="290"/>
        <v>2.321736779497624</v>
      </c>
    </row>
    <row r="752" spans="1:19" ht="13.5">
      <c r="A752" s="289"/>
      <c r="B752" s="273" t="s">
        <v>56</v>
      </c>
      <c r="C752" s="55" t="s">
        <v>57</v>
      </c>
      <c r="D752" s="40">
        <f t="shared" si="284"/>
        <v>0.6658120000000001</v>
      </c>
      <c r="E752" s="40">
        <f aca="true" t="shared" si="295" ref="E752:J752">E688</f>
        <v>3.645057</v>
      </c>
      <c r="F752" s="40">
        <f t="shared" si="295"/>
        <v>0.07</v>
      </c>
      <c r="G752" s="40">
        <f t="shared" si="295"/>
        <v>1.899245</v>
      </c>
      <c r="H752" s="40">
        <f t="shared" si="295"/>
        <v>5.743316</v>
      </c>
      <c r="I752" s="40">
        <f t="shared" si="295"/>
        <v>9.388373</v>
      </c>
      <c r="J752" s="40">
        <f t="shared" si="295"/>
        <v>5.14</v>
      </c>
      <c r="K752" s="30">
        <f t="shared" si="287"/>
        <v>82.65317120622568</v>
      </c>
      <c r="L752" s="40">
        <f aca="true" t="shared" si="296" ref="L752:Q752">L688</f>
        <v>1658</v>
      </c>
      <c r="M752" s="40">
        <f t="shared" si="296"/>
        <v>50810</v>
      </c>
      <c r="N752" s="40">
        <f t="shared" si="296"/>
        <v>1</v>
      </c>
      <c r="O752" s="40">
        <f t="shared" si="296"/>
        <v>0</v>
      </c>
      <c r="P752" s="40">
        <f t="shared" si="296"/>
        <v>0.03</v>
      </c>
      <c r="Q752" s="40">
        <f t="shared" si="296"/>
        <v>2.42</v>
      </c>
      <c r="R752" s="142">
        <f t="shared" si="289"/>
        <v>-98.7603305785124</v>
      </c>
      <c r="S752" s="45">
        <f t="shared" si="290"/>
        <v>0.13161844631207317</v>
      </c>
    </row>
    <row r="753" spans="1:19" ht="13.5">
      <c r="A753" s="289"/>
      <c r="B753" s="273"/>
      <c r="C753" s="55" t="s">
        <v>58</v>
      </c>
      <c r="D753" s="40">
        <f t="shared" si="284"/>
        <v>17.531126273826438</v>
      </c>
      <c r="E753" s="40">
        <f aca="true" t="shared" si="297" ref="E753:J753">E689</f>
        <v>145.84899576435294</v>
      </c>
      <c r="F753" s="40">
        <f t="shared" si="297"/>
        <v>17.421126273826438</v>
      </c>
      <c r="G753" s="40">
        <f t="shared" si="297"/>
        <v>145.34747576435296</v>
      </c>
      <c r="H753" s="40">
        <f t="shared" si="297"/>
        <v>575.898012235647</v>
      </c>
      <c r="I753" s="40">
        <f t="shared" si="297"/>
        <v>721.7470079999999</v>
      </c>
      <c r="J753" s="40">
        <f t="shared" si="297"/>
        <v>407.577603</v>
      </c>
      <c r="K753" s="30">
        <f t="shared" si="287"/>
        <v>77.08210723247223</v>
      </c>
      <c r="L753" s="40">
        <f aca="true" t="shared" si="298" ref="L753:Q753">L689</f>
        <v>699.976108941032</v>
      </c>
      <c r="M753" s="40">
        <f t="shared" si="298"/>
        <v>28138.010923938673</v>
      </c>
      <c r="N753" s="40">
        <f t="shared" si="298"/>
        <v>34.607553939773304</v>
      </c>
      <c r="O753" s="40">
        <f t="shared" si="298"/>
        <v>19.097467999999996</v>
      </c>
      <c r="P753" s="40">
        <f t="shared" si="298"/>
        <v>102.934974</v>
      </c>
      <c r="Q753" s="40">
        <f t="shared" si="298"/>
        <v>80.6553521588238</v>
      </c>
      <c r="R753" s="142">
        <f t="shared" si="289"/>
        <v>27.6232404234054</v>
      </c>
      <c r="S753" s="45">
        <f t="shared" si="290"/>
        <v>10.118390036628014</v>
      </c>
    </row>
    <row r="754" spans="1:19" ht="13.5">
      <c r="A754" s="289"/>
      <c r="B754" s="275"/>
      <c r="C754" s="56" t="s">
        <v>59</v>
      </c>
      <c r="D754" s="24">
        <f>D748+D752+D753</f>
        <v>72.13865727382682</v>
      </c>
      <c r="E754" s="24">
        <f>E748+E752+E753</f>
        <v>1341.1591797643528</v>
      </c>
      <c r="F754" s="24">
        <f>F748+F752+F753</f>
        <v>61.1734219195652</v>
      </c>
      <c r="G754" s="24">
        <f>G748+G752+G753</f>
        <v>1312.2108020467128</v>
      </c>
      <c r="H754" s="24">
        <f>H748+H752+H753</f>
        <v>5419.237189235648</v>
      </c>
      <c r="I754" s="38">
        <f>E754+H754</f>
        <v>6760.396369</v>
      </c>
      <c r="J754" s="24">
        <f>J748+J752+J753</f>
        <v>6822.121584</v>
      </c>
      <c r="K754" s="30">
        <f t="shared" si="287"/>
        <v>-0.9047803420092254</v>
      </c>
      <c r="L754" s="24">
        <f aca="true" t="shared" si="299" ref="L754:Q754">L748+L752+L753</f>
        <v>5283.059438615529</v>
      </c>
      <c r="M754" s="24">
        <f t="shared" si="299"/>
        <v>172450.8667050725</v>
      </c>
      <c r="N754" s="24">
        <f t="shared" si="299"/>
        <v>738.9446723732766</v>
      </c>
      <c r="O754" s="24">
        <f t="shared" si="299"/>
        <v>157.496564</v>
      </c>
      <c r="P754" s="24">
        <f t="shared" si="299"/>
        <v>506.05715299999997</v>
      </c>
      <c r="Q754" s="24">
        <f t="shared" si="299"/>
        <v>355.7502644838238</v>
      </c>
      <c r="R754" s="142">
        <f t="shared" si="289"/>
        <v>42.25067512859452</v>
      </c>
      <c r="S754" s="45">
        <f t="shared" si="290"/>
        <v>94.77604549175464</v>
      </c>
    </row>
    <row r="755" spans="1:19" ht="13.5">
      <c r="A755" s="279"/>
      <c r="B755" s="270" t="s">
        <v>60</v>
      </c>
      <c r="C755" s="56" t="s">
        <v>52</v>
      </c>
      <c r="D755" s="70">
        <f>D691</f>
        <v>0</v>
      </c>
      <c r="E755" s="70">
        <f aca="true" t="shared" si="300" ref="E755:J755">E691</f>
        <v>45.07</v>
      </c>
      <c r="F755" s="70">
        <f t="shared" si="300"/>
        <v>0</v>
      </c>
      <c r="G755" s="70">
        <f t="shared" si="300"/>
        <v>33</v>
      </c>
      <c r="H755" s="70">
        <f t="shared" si="300"/>
        <v>9.07</v>
      </c>
      <c r="I755" s="70">
        <f t="shared" si="300"/>
        <v>54.14</v>
      </c>
      <c r="J755" s="70">
        <f t="shared" si="300"/>
        <v>107.85</v>
      </c>
      <c r="K755" s="30">
        <f t="shared" si="287"/>
        <v>-49.80064904960593</v>
      </c>
      <c r="L755" s="70">
        <f aca="true" t="shared" si="301" ref="L755:Q755">L691</f>
        <v>10</v>
      </c>
      <c r="M755" s="70">
        <f t="shared" si="301"/>
        <v>59</v>
      </c>
      <c r="N755" s="70">
        <f t="shared" si="301"/>
        <v>6</v>
      </c>
      <c r="O755" s="70">
        <f t="shared" si="301"/>
        <v>0</v>
      </c>
      <c r="P755" s="70">
        <f t="shared" si="301"/>
        <v>0.42</v>
      </c>
      <c r="Q755" s="70">
        <f t="shared" si="301"/>
        <v>1.25</v>
      </c>
      <c r="R755" s="142">
        <f t="shared" si="289"/>
        <v>-66.4</v>
      </c>
      <c r="S755" s="45">
        <f t="shared" si="290"/>
        <v>0.7590050675804683</v>
      </c>
    </row>
    <row r="756" spans="1:19" ht="13.5">
      <c r="A756" s="279"/>
      <c r="B756" s="282"/>
      <c r="C756" s="56" t="s">
        <v>57</v>
      </c>
      <c r="D756" s="70">
        <f>D692</f>
        <v>10.511204999999997</v>
      </c>
      <c r="E756" s="70">
        <f aca="true" t="shared" si="302" ref="E756:J756">E692</f>
        <v>33.373369</v>
      </c>
      <c r="F756" s="70">
        <f t="shared" si="302"/>
        <v>0</v>
      </c>
      <c r="G756" s="70">
        <f t="shared" si="302"/>
        <v>0</v>
      </c>
      <c r="H756" s="70">
        <f t="shared" si="302"/>
        <v>0</v>
      </c>
      <c r="I756" s="70">
        <f t="shared" si="302"/>
        <v>33.373369</v>
      </c>
      <c r="J756" s="70">
        <f t="shared" si="302"/>
        <v>30.874635999999995</v>
      </c>
      <c r="K756" s="30">
        <f t="shared" si="287"/>
        <v>8.093157762248604</v>
      </c>
      <c r="L756" s="70">
        <f aca="true" t="shared" si="303" ref="L756:Q756">L692</f>
        <v>403.25094852169906</v>
      </c>
      <c r="M756" s="70">
        <f t="shared" si="303"/>
        <v>1777.4944326754066</v>
      </c>
      <c r="N756" s="70">
        <f t="shared" si="303"/>
        <v>4.14151575149043</v>
      </c>
      <c r="O756" s="70">
        <f t="shared" si="303"/>
        <v>2.3915260000000007</v>
      </c>
      <c r="P756" s="70">
        <f t="shared" si="303"/>
        <v>13.681526</v>
      </c>
      <c r="Q756" s="70">
        <f t="shared" si="303"/>
        <v>39.505982448000005</v>
      </c>
      <c r="R756" s="142">
        <f t="shared" si="289"/>
        <v>-65.36847041328895</v>
      </c>
      <c r="S756" s="45">
        <f t="shared" si="290"/>
        <v>0.4678713740900055</v>
      </c>
    </row>
    <row r="757" spans="1:19" ht="13.5">
      <c r="A757" s="68"/>
      <c r="B757" s="273" t="s">
        <v>56</v>
      </c>
      <c r="C757" s="56" t="s">
        <v>58</v>
      </c>
      <c r="D757" s="70">
        <f>D693</f>
        <v>9.561316999999997</v>
      </c>
      <c r="E757" s="70">
        <f aca="true" t="shared" si="304" ref="E757:J757">E693</f>
        <v>24.571876999999997</v>
      </c>
      <c r="F757" s="70">
        <f t="shared" si="304"/>
        <v>0</v>
      </c>
      <c r="G757" s="70">
        <f t="shared" si="304"/>
        <v>1.34</v>
      </c>
      <c r="H757" s="70">
        <f t="shared" si="304"/>
        <v>0.21</v>
      </c>
      <c r="I757" s="70">
        <f t="shared" si="304"/>
        <v>24.781876999999998</v>
      </c>
      <c r="J757" s="70">
        <f t="shared" si="304"/>
        <v>72.420048</v>
      </c>
      <c r="K757" s="30">
        <f t="shared" si="287"/>
        <v>-65.78036374679012</v>
      </c>
      <c r="L757" s="70">
        <f aca="true" t="shared" si="305" ref="L757:Q757">L693</f>
        <v>160.89737652789117</v>
      </c>
      <c r="M757" s="70">
        <f t="shared" si="305"/>
        <v>1646.4004071261957</v>
      </c>
      <c r="N757" s="70">
        <f t="shared" si="305"/>
        <v>8.124112757201646</v>
      </c>
      <c r="O757" s="70">
        <f t="shared" si="305"/>
        <v>24.080000000000013</v>
      </c>
      <c r="P757" s="70">
        <f t="shared" si="305"/>
        <v>162.022129</v>
      </c>
      <c r="Q757" s="70">
        <f t="shared" si="305"/>
        <v>300.19671474106235</v>
      </c>
      <c r="R757" s="142">
        <f t="shared" si="289"/>
        <v>-46.02801395086759</v>
      </c>
      <c r="S757" s="45">
        <f t="shared" si="290"/>
        <v>0.34742464401839396</v>
      </c>
    </row>
    <row r="758" spans="1:19" ht="13.5">
      <c r="A758" s="289" t="s">
        <v>114</v>
      </c>
      <c r="B758" s="275"/>
      <c r="C758" s="56" t="s">
        <v>59</v>
      </c>
      <c r="D758" s="24">
        <f>D755+D756+D757</f>
        <v>20.072521999999992</v>
      </c>
      <c r="E758" s="24">
        <f>E755+E756+E757</f>
        <v>103.01524599999999</v>
      </c>
      <c r="F758" s="24">
        <f>F755+F756+F757</f>
        <v>0</v>
      </c>
      <c r="G758" s="24">
        <f>G755+G756+G757</f>
        <v>34.34</v>
      </c>
      <c r="H758" s="24">
        <f>H755+H756+H757</f>
        <v>9.280000000000001</v>
      </c>
      <c r="I758" s="38">
        <f>E758+H758</f>
        <v>112.29524599999999</v>
      </c>
      <c r="J758" s="24">
        <f>J755+J756+J757</f>
        <v>211.14468399999998</v>
      </c>
      <c r="K758" s="30">
        <f t="shared" si="287"/>
        <v>-46.815972880472806</v>
      </c>
      <c r="L758" s="24">
        <f aca="true" t="shared" si="306" ref="L758:Q758">L755+L756+L757</f>
        <v>574.1483250495902</v>
      </c>
      <c r="M758" s="24">
        <f t="shared" si="306"/>
        <v>3482.8948398016023</v>
      </c>
      <c r="N758" s="24">
        <f t="shared" si="306"/>
        <v>18.265628508692075</v>
      </c>
      <c r="O758" s="24">
        <f t="shared" si="306"/>
        <v>26.47152600000001</v>
      </c>
      <c r="P758" s="24">
        <f t="shared" si="306"/>
        <v>176.123655</v>
      </c>
      <c r="Q758" s="24">
        <f t="shared" si="306"/>
        <v>340.95269718906235</v>
      </c>
      <c r="R758" s="142">
        <f t="shared" si="289"/>
        <v>-48.34366865197804</v>
      </c>
      <c r="S758" s="45">
        <f t="shared" si="290"/>
        <v>1.5743010856888677</v>
      </c>
    </row>
    <row r="759" spans="1:19" ht="13.5">
      <c r="A759" s="289"/>
      <c r="B759" s="274" t="s">
        <v>62</v>
      </c>
      <c r="C759" s="56" t="s">
        <v>52</v>
      </c>
      <c r="D759" s="138">
        <f aca="true" t="shared" si="307" ref="D759:D764">D695</f>
        <v>1.980856999999972</v>
      </c>
      <c r="E759" s="138">
        <f aca="true" t="shared" si="308" ref="E759:Q759">E695</f>
        <v>149.28228900000002</v>
      </c>
      <c r="F759" s="138">
        <f t="shared" si="308"/>
        <v>1.699799999999998</v>
      </c>
      <c r="G759" s="138">
        <f t="shared" si="308"/>
        <v>72.499</v>
      </c>
      <c r="H759" s="138">
        <f t="shared" si="308"/>
        <v>111.0483</v>
      </c>
      <c r="I759" s="138">
        <f t="shared" si="308"/>
        <v>260.33058900000003</v>
      </c>
      <c r="J759" s="138">
        <f t="shared" si="308"/>
        <v>702.2647320000001</v>
      </c>
      <c r="K759" s="30">
        <f t="shared" si="287"/>
        <v>-62.92985007824656</v>
      </c>
      <c r="L759" s="138">
        <f t="shared" si="308"/>
        <v>481.96730018049993</v>
      </c>
      <c r="M759" s="138">
        <f t="shared" si="308"/>
        <v>484.58946139924853</v>
      </c>
      <c r="N759" s="138">
        <f t="shared" si="308"/>
        <v>61.55987811666689</v>
      </c>
      <c r="O759" s="138">
        <f t="shared" si="308"/>
        <v>9.996380999999985</v>
      </c>
      <c r="P759" s="138">
        <f t="shared" si="308"/>
        <v>117.32407700000002</v>
      </c>
      <c r="Q759" s="138">
        <f t="shared" si="308"/>
        <v>303.1513507616525</v>
      </c>
      <c r="R759" s="142">
        <f t="shared" si="289"/>
        <v>-61.29851418928889</v>
      </c>
      <c r="S759" s="45">
        <f t="shared" si="290"/>
        <v>3.6496534225564856</v>
      </c>
    </row>
    <row r="760" spans="1:19" ht="13.5">
      <c r="A760" s="289"/>
      <c r="B760" s="273"/>
      <c r="C760" s="56" t="s">
        <v>53</v>
      </c>
      <c r="D760" s="138">
        <f t="shared" si="307"/>
        <v>0</v>
      </c>
      <c r="E760" s="138">
        <f aca="true" t="shared" si="309" ref="E760:J760">E696</f>
        <v>127.690898</v>
      </c>
      <c r="F760" s="138">
        <f t="shared" si="309"/>
        <v>0</v>
      </c>
      <c r="G760" s="138">
        <f t="shared" si="309"/>
        <v>59.4996</v>
      </c>
      <c r="H760" s="138">
        <f t="shared" si="309"/>
        <v>60.419999999999995</v>
      </c>
      <c r="I760" s="138">
        <f t="shared" si="309"/>
        <v>188.110898</v>
      </c>
      <c r="J760" s="138">
        <f t="shared" si="309"/>
        <v>619.894732</v>
      </c>
      <c r="K760" s="30">
        <f t="shared" si="287"/>
        <v>-69.6543802859741</v>
      </c>
      <c r="L760" s="138">
        <f aca="true" t="shared" si="310" ref="L760:Q760">L696</f>
        <v>480</v>
      </c>
      <c r="M760" s="138">
        <f t="shared" si="310"/>
        <v>268</v>
      </c>
      <c r="N760" s="138">
        <f t="shared" si="310"/>
        <v>37</v>
      </c>
      <c r="O760" s="138">
        <f t="shared" si="310"/>
        <v>-0.003619000000014694</v>
      </c>
      <c r="P760" s="138">
        <f t="shared" si="310"/>
        <v>87.19407700000002</v>
      </c>
      <c r="Q760" s="138">
        <f t="shared" si="310"/>
        <v>275.5050788292691</v>
      </c>
      <c r="R760" s="142">
        <f t="shared" si="289"/>
        <v>-68.35119070380756</v>
      </c>
      <c r="S760" s="45">
        <f t="shared" si="290"/>
        <v>2.6371836876452264</v>
      </c>
    </row>
    <row r="761" spans="1:19" ht="13.5">
      <c r="A761" s="289"/>
      <c r="B761" s="273"/>
      <c r="C761" s="55" t="s">
        <v>54</v>
      </c>
      <c r="D761" s="138">
        <f t="shared" si="307"/>
        <v>0</v>
      </c>
      <c r="E761" s="138">
        <f aca="true" t="shared" si="311" ref="E761:J761">E697</f>
        <v>0</v>
      </c>
      <c r="F761" s="138">
        <f t="shared" si="311"/>
        <v>0</v>
      </c>
      <c r="G761" s="138">
        <f t="shared" si="311"/>
        <v>0</v>
      </c>
      <c r="H761" s="138">
        <f t="shared" si="311"/>
        <v>0</v>
      </c>
      <c r="I761" s="138">
        <f t="shared" si="311"/>
        <v>0</v>
      </c>
      <c r="J761" s="138">
        <f t="shared" si="311"/>
        <v>0</v>
      </c>
      <c r="K761" s="30" t="e">
        <f t="shared" si="287"/>
        <v>#DIV/0!</v>
      </c>
      <c r="L761" s="138">
        <f aca="true" t="shared" si="312" ref="L761:Q761">L697</f>
        <v>0</v>
      </c>
      <c r="M761" s="138">
        <f t="shared" si="312"/>
        <v>0</v>
      </c>
      <c r="N761" s="138">
        <f t="shared" si="312"/>
        <v>0</v>
      </c>
      <c r="O761" s="138">
        <f t="shared" si="312"/>
        <v>0</v>
      </c>
      <c r="P761" s="138">
        <f t="shared" si="312"/>
        <v>0</v>
      </c>
      <c r="Q761" s="138">
        <f t="shared" si="312"/>
        <v>0</v>
      </c>
      <c r="R761" s="142" t="e">
        <f t="shared" si="289"/>
        <v>#DIV/0!</v>
      </c>
      <c r="S761" s="45">
        <f t="shared" si="290"/>
        <v>0</v>
      </c>
    </row>
    <row r="762" spans="1:19" ht="13.5">
      <c r="A762" s="289"/>
      <c r="B762" s="13"/>
      <c r="C762" s="69" t="s">
        <v>55</v>
      </c>
      <c r="D762" s="138">
        <f t="shared" si="307"/>
        <v>1</v>
      </c>
      <c r="E762" s="138">
        <f aca="true" t="shared" si="313" ref="E762:J762">E698</f>
        <v>9</v>
      </c>
      <c r="F762" s="138">
        <f t="shared" si="313"/>
        <v>1</v>
      </c>
      <c r="G762" s="138">
        <f t="shared" si="313"/>
        <v>9</v>
      </c>
      <c r="H762" s="138">
        <f t="shared" si="313"/>
        <v>3</v>
      </c>
      <c r="I762" s="138">
        <f t="shared" si="313"/>
        <v>12</v>
      </c>
      <c r="J762" s="138">
        <f t="shared" si="313"/>
        <v>3.27</v>
      </c>
      <c r="K762" s="30">
        <f t="shared" si="287"/>
        <v>266.9724770642202</v>
      </c>
      <c r="L762" s="138">
        <f aca="true" t="shared" si="314" ref="L762:Q762">L698</f>
        <v>1</v>
      </c>
      <c r="M762" s="138">
        <f t="shared" si="314"/>
        <v>1</v>
      </c>
      <c r="N762" s="138">
        <f t="shared" si="314"/>
        <v>0</v>
      </c>
      <c r="O762" s="138">
        <f t="shared" si="314"/>
        <v>0</v>
      </c>
      <c r="P762" s="138">
        <f t="shared" si="314"/>
        <v>0</v>
      </c>
      <c r="Q762" s="138">
        <f t="shared" si="314"/>
        <v>0</v>
      </c>
      <c r="R762" s="142" t="e">
        <f t="shared" si="289"/>
        <v>#DIV/0!</v>
      </c>
      <c r="S762" s="45">
        <f t="shared" si="290"/>
        <v>0.16823163670051014</v>
      </c>
    </row>
    <row r="763" spans="1:19" ht="13.5">
      <c r="A763" s="289"/>
      <c r="B763" s="273" t="s">
        <v>63</v>
      </c>
      <c r="C763" s="56" t="s">
        <v>57</v>
      </c>
      <c r="D763" s="138">
        <f t="shared" si="307"/>
        <v>0</v>
      </c>
      <c r="E763" s="138">
        <f aca="true" t="shared" si="315" ref="E763:J763">E699</f>
        <v>0</v>
      </c>
      <c r="F763" s="138">
        <f t="shared" si="315"/>
        <v>0</v>
      </c>
      <c r="G763" s="138">
        <f t="shared" si="315"/>
        <v>0</v>
      </c>
      <c r="H763" s="138">
        <f t="shared" si="315"/>
        <v>0</v>
      </c>
      <c r="I763" s="138">
        <f t="shared" si="315"/>
        <v>0</v>
      </c>
      <c r="J763" s="138">
        <f t="shared" si="315"/>
        <v>0</v>
      </c>
      <c r="K763" s="30" t="e">
        <f t="shared" si="287"/>
        <v>#DIV/0!</v>
      </c>
      <c r="L763" s="138">
        <f aca="true" t="shared" si="316" ref="L763:Q763">L699</f>
        <v>0</v>
      </c>
      <c r="M763" s="138">
        <f t="shared" si="316"/>
        <v>0</v>
      </c>
      <c r="N763" s="138">
        <f t="shared" si="316"/>
        <v>0</v>
      </c>
      <c r="O763" s="138">
        <f t="shared" si="316"/>
        <v>0</v>
      </c>
      <c r="P763" s="138">
        <f t="shared" si="316"/>
        <v>0</v>
      </c>
      <c r="Q763" s="138">
        <f t="shared" si="316"/>
        <v>0</v>
      </c>
      <c r="R763" s="142" t="e">
        <f t="shared" si="289"/>
        <v>#DIV/0!</v>
      </c>
      <c r="S763" s="45">
        <f t="shared" si="290"/>
        <v>0</v>
      </c>
    </row>
    <row r="764" spans="1:19" ht="13.5">
      <c r="A764" s="289"/>
      <c r="B764" s="273"/>
      <c r="C764" s="56" t="s">
        <v>58</v>
      </c>
      <c r="D764" s="138">
        <f t="shared" si="307"/>
        <v>0</v>
      </c>
      <c r="E764" s="138">
        <f aca="true" t="shared" si="317" ref="E764:J764">E700</f>
        <v>0</v>
      </c>
      <c r="F764" s="138">
        <f t="shared" si="317"/>
        <v>0</v>
      </c>
      <c r="G764" s="138">
        <f t="shared" si="317"/>
        <v>0</v>
      </c>
      <c r="H764" s="138">
        <f t="shared" si="317"/>
        <v>0</v>
      </c>
      <c r="I764" s="138">
        <f t="shared" si="317"/>
        <v>0</v>
      </c>
      <c r="J764" s="138">
        <f t="shared" si="317"/>
        <v>0.93</v>
      </c>
      <c r="K764" s="30">
        <f t="shared" si="287"/>
        <v>-100</v>
      </c>
      <c r="L764" s="138">
        <f aca="true" t="shared" si="318" ref="L764:Q764">L700</f>
        <v>0</v>
      </c>
      <c r="M764" s="138">
        <f t="shared" si="318"/>
        <v>0</v>
      </c>
      <c r="N764" s="138">
        <f t="shared" si="318"/>
        <v>0</v>
      </c>
      <c r="O764" s="138">
        <f t="shared" si="318"/>
        <v>0</v>
      </c>
      <c r="P764" s="138">
        <f t="shared" si="318"/>
        <v>0</v>
      </c>
      <c r="Q764" s="138">
        <f t="shared" si="318"/>
        <v>0</v>
      </c>
      <c r="R764" s="142" t="e">
        <f t="shared" si="289"/>
        <v>#DIV/0!</v>
      </c>
      <c r="S764" s="45">
        <f t="shared" si="290"/>
        <v>0</v>
      </c>
    </row>
    <row r="765" spans="1:19" ht="13.5">
      <c r="A765" s="289"/>
      <c r="B765" s="275"/>
      <c r="C765" s="56" t="s">
        <v>59</v>
      </c>
      <c r="D765" s="24">
        <f>D759+D763+D764</f>
        <v>1.980856999999972</v>
      </c>
      <c r="E765" s="24">
        <f aca="true" t="shared" si="319" ref="E765:Q765">E759+E763+E764</f>
        <v>149.28228900000002</v>
      </c>
      <c r="F765" s="24">
        <f t="shared" si="319"/>
        <v>1.699799999999998</v>
      </c>
      <c r="G765" s="24">
        <f t="shared" si="319"/>
        <v>72.499</v>
      </c>
      <c r="H765" s="24">
        <f t="shared" si="319"/>
        <v>111.0483</v>
      </c>
      <c r="I765" s="38">
        <f>E765+H765</f>
        <v>260.33058900000003</v>
      </c>
      <c r="J765" s="24">
        <f t="shared" si="319"/>
        <v>703.194732</v>
      </c>
      <c r="K765" s="30">
        <f t="shared" si="287"/>
        <v>-62.978876667693804</v>
      </c>
      <c r="L765" s="24">
        <f t="shared" si="319"/>
        <v>481.96730018049993</v>
      </c>
      <c r="M765" s="24">
        <f t="shared" si="319"/>
        <v>484.58946139924853</v>
      </c>
      <c r="N765" s="24">
        <f t="shared" si="319"/>
        <v>61.55987811666689</v>
      </c>
      <c r="O765" s="24">
        <f t="shared" si="319"/>
        <v>9.996380999999985</v>
      </c>
      <c r="P765" s="24">
        <f t="shared" si="319"/>
        <v>117.32407700000002</v>
      </c>
      <c r="Q765" s="24">
        <f t="shared" si="319"/>
        <v>303.1513507616525</v>
      </c>
      <c r="R765" s="142">
        <f t="shared" si="289"/>
        <v>-61.29851418928889</v>
      </c>
      <c r="S765" s="45">
        <f t="shared" si="290"/>
        <v>3.6496534225564856</v>
      </c>
    </row>
    <row r="766" spans="1:19" ht="13.5">
      <c r="A766" s="305"/>
      <c r="B766" s="276" t="s">
        <v>64</v>
      </c>
      <c r="C766" s="276"/>
      <c r="D766" s="20">
        <f aca="true" t="shared" si="320" ref="D766:J766">D754+D758+D765</f>
        <v>94.19203627382679</v>
      </c>
      <c r="E766" s="20">
        <f t="shared" si="320"/>
        <v>1593.4567147643527</v>
      </c>
      <c r="F766" s="20">
        <f t="shared" si="320"/>
        <v>62.8732219195652</v>
      </c>
      <c r="G766" s="20">
        <f t="shared" si="320"/>
        <v>1419.0498020467128</v>
      </c>
      <c r="H766" s="20">
        <f t="shared" si="320"/>
        <v>5539.565489235648</v>
      </c>
      <c r="I766" s="20">
        <f t="shared" si="320"/>
        <v>7133.022204</v>
      </c>
      <c r="J766" s="20">
        <f t="shared" si="320"/>
        <v>7736.461</v>
      </c>
      <c r="K766" s="32">
        <f t="shared" si="287"/>
        <v>-7.799933276985438</v>
      </c>
      <c r="L766" s="20">
        <f aca="true" t="shared" si="321" ref="L766:Q766">L754+L758+L765</f>
        <v>6339.17506384562</v>
      </c>
      <c r="M766" s="20">
        <f t="shared" si="321"/>
        <v>176418.35100627333</v>
      </c>
      <c r="N766" s="20">
        <f t="shared" si="321"/>
        <v>818.7701789986356</v>
      </c>
      <c r="O766" s="20">
        <f t="shared" si="321"/>
        <v>193.964471</v>
      </c>
      <c r="P766" s="20">
        <f t="shared" si="321"/>
        <v>799.504885</v>
      </c>
      <c r="Q766" s="20">
        <f t="shared" si="321"/>
        <v>999.8543124345388</v>
      </c>
      <c r="R766" s="144">
        <f t="shared" si="289"/>
        <v>-20.037862010787283</v>
      </c>
      <c r="S766" s="49">
        <f t="shared" si="290"/>
        <v>100</v>
      </c>
    </row>
    <row r="767" spans="1:19" ht="13.5">
      <c r="A767" s="289" t="s">
        <v>105</v>
      </c>
      <c r="B767" s="273" t="s">
        <v>51</v>
      </c>
      <c r="C767" s="54" t="s">
        <v>52</v>
      </c>
      <c r="D767" s="38">
        <f aca="true" t="shared" si="322" ref="D767:D772">D710+D729+D748</f>
        <v>340.768422000001</v>
      </c>
      <c r="E767" s="38">
        <f aca="true" t="shared" si="323" ref="E767:E772">E710+E729+E748</f>
        <v>10383.078750999997</v>
      </c>
      <c r="F767" s="38">
        <f aca="true" t="shared" si="324" ref="F767:F772">F710+F729+F748</f>
        <v>236.24494228947862</v>
      </c>
      <c r="G767" s="38">
        <f aca="true" t="shared" si="325" ref="G767:G772">G710+G729+G748</f>
        <v>9549.749134626123</v>
      </c>
      <c r="H767" s="38">
        <f aca="true" t="shared" si="326" ref="H767:J772">H710+H729+H748</f>
        <v>41477.556798000005</v>
      </c>
      <c r="I767" s="38">
        <f aca="true" t="shared" si="327" ref="I767:I784">E767+H767</f>
        <v>51860.635549</v>
      </c>
      <c r="J767" s="38">
        <f t="shared" si="326"/>
        <v>49835.220433999995</v>
      </c>
      <c r="K767" s="30">
        <f t="shared" si="287"/>
        <v>4.064224252167985</v>
      </c>
      <c r="L767" s="38">
        <f aca="true" t="shared" si="328" ref="L767:Q767">L710+L729+L748</f>
        <v>22608.415169127205</v>
      </c>
      <c r="M767" s="38">
        <f t="shared" si="328"/>
        <v>592896.6834272009</v>
      </c>
      <c r="N767" s="38">
        <f t="shared" si="328"/>
        <v>8385.599044728715</v>
      </c>
      <c r="O767" s="38">
        <f t="shared" si="328"/>
        <v>841.398897</v>
      </c>
      <c r="P767" s="38">
        <f t="shared" si="328"/>
        <v>4213.993249</v>
      </c>
      <c r="Q767" s="38">
        <f t="shared" si="328"/>
        <v>2621.635781975</v>
      </c>
      <c r="R767" s="29">
        <f t="shared" si="289"/>
        <v>60.73908046164228</v>
      </c>
      <c r="S767" s="47">
        <f>I767/I785*100</f>
        <v>87.56343219273104</v>
      </c>
    </row>
    <row r="768" spans="1:19" ht="13.5">
      <c r="A768" s="289"/>
      <c r="B768" s="273"/>
      <c r="C768" s="55" t="s">
        <v>53</v>
      </c>
      <c r="D768" s="38">
        <f t="shared" si="322"/>
        <v>18.62329896000074</v>
      </c>
      <c r="E768" s="38">
        <f t="shared" si="323"/>
        <v>3994.2844215699974</v>
      </c>
      <c r="F768" s="38">
        <f t="shared" si="324"/>
        <v>15.931951624984013</v>
      </c>
      <c r="G768" s="38">
        <f t="shared" si="325"/>
        <v>3887.616339674866</v>
      </c>
      <c r="H768" s="38">
        <f t="shared" si="326"/>
        <v>10853.936494177471</v>
      </c>
      <c r="I768" s="24">
        <f t="shared" si="327"/>
        <v>14848.220915747468</v>
      </c>
      <c r="J768" s="38">
        <f t="shared" si="326"/>
        <v>22654.446169577866</v>
      </c>
      <c r="K768" s="30">
        <f aca="true" t="shared" si="329" ref="K768:K785">(I768-J768)/J768*100</f>
        <v>-34.457806628321805</v>
      </c>
      <c r="L768" s="38">
        <f aca="true" t="shared" si="330" ref="L768:Q768">L711+L730+L749</f>
        <v>5345.917030757339</v>
      </c>
      <c r="M768" s="38">
        <f t="shared" si="330"/>
        <v>20917.765567321443</v>
      </c>
      <c r="N768" s="38">
        <f t="shared" si="330"/>
        <v>4029.5806120988723</v>
      </c>
      <c r="O768" s="38">
        <f t="shared" si="330"/>
        <v>132.31831374521462</v>
      </c>
      <c r="P768" s="38">
        <f t="shared" si="330"/>
        <v>1465.4004200925126</v>
      </c>
      <c r="Q768" s="38">
        <f t="shared" si="330"/>
        <v>1508.03</v>
      </c>
      <c r="R768" s="30">
        <f aca="true" t="shared" si="331" ref="R768:R785">(P768-Q768)/Q768*100</f>
        <v>-2.826838982479617</v>
      </c>
      <c r="S768" s="45">
        <f>I768/I785*100</f>
        <v>25.070290241821276</v>
      </c>
    </row>
    <row r="769" spans="1:19" ht="13.5">
      <c r="A769" s="289"/>
      <c r="B769" s="273"/>
      <c r="C769" s="55" t="s">
        <v>54</v>
      </c>
      <c r="D769" s="38">
        <f t="shared" si="322"/>
        <v>0</v>
      </c>
      <c r="E769" s="38">
        <f t="shared" si="323"/>
        <v>0</v>
      </c>
      <c r="F769" s="38">
        <f t="shared" si="324"/>
        <v>0</v>
      </c>
      <c r="G769" s="38">
        <f t="shared" si="325"/>
        <v>0</v>
      </c>
      <c r="H769" s="38">
        <f t="shared" si="326"/>
        <v>0.606</v>
      </c>
      <c r="I769" s="24">
        <f t="shared" si="327"/>
        <v>0.606</v>
      </c>
      <c r="J769" s="38">
        <f t="shared" si="326"/>
        <v>2.458</v>
      </c>
      <c r="K769" s="30">
        <f t="shared" si="329"/>
        <v>-75.34580960130188</v>
      </c>
      <c r="L769" s="38">
        <f aca="true" t="shared" si="332" ref="L769:Q769">L712+L731+L750</f>
        <v>0</v>
      </c>
      <c r="M769" s="38">
        <f t="shared" si="332"/>
        <v>0</v>
      </c>
      <c r="N769" s="38">
        <f t="shared" si="332"/>
        <v>0</v>
      </c>
      <c r="O769" s="38">
        <f t="shared" si="332"/>
        <v>0</v>
      </c>
      <c r="P769" s="38">
        <f t="shared" si="332"/>
        <v>0</v>
      </c>
      <c r="Q769" s="38">
        <f t="shared" si="332"/>
        <v>0</v>
      </c>
      <c r="R769" s="30" t="e">
        <f t="shared" si="331"/>
        <v>#DIV/0!</v>
      </c>
      <c r="S769" s="45">
        <f>I769/I785*100</f>
        <v>0.0010231930123312614</v>
      </c>
    </row>
    <row r="770" spans="1:19" ht="13.5">
      <c r="A770" s="289"/>
      <c r="B770" s="13"/>
      <c r="C770" s="6" t="s">
        <v>55</v>
      </c>
      <c r="D770" s="38">
        <f t="shared" si="322"/>
        <v>65.94</v>
      </c>
      <c r="E770" s="38">
        <f t="shared" si="323"/>
        <v>745.33</v>
      </c>
      <c r="F770" s="38">
        <f t="shared" si="324"/>
        <v>0</v>
      </c>
      <c r="G770" s="38">
        <f t="shared" si="325"/>
        <v>0</v>
      </c>
      <c r="H770" s="38">
        <f t="shared" si="326"/>
        <v>1319.7</v>
      </c>
      <c r="I770" s="24">
        <f t="shared" si="327"/>
        <v>2065.03</v>
      </c>
      <c r="J770" s="38">
        <f t="shared" si="326"/>
        <v>1939.53</v>
      </c>
      <c r="K770" s="30">
        <f t="shared" si="329"/>
        <v>6.470639794176952</v>
      </c>
      <c r="L770" s="38">
        <f aca="true" t="shared" si="333" ref="L770:Q770">L713+L732+L751</f>
        <v>293</v>
      </c>
      <c r="M770" s="38">
        <f t="shared" si="333"/>
        <v>1665</v>
      </c>
      <c r="N770" s="38">
        <f t="shared" si="333"/>
        <v>6</v>
      </c>
      <c r="O770" s="38">
        <f t="shared" si="333"/>
        <v>34.94</v>
      </c>
      <c r="P770" s="38">
        <f t="shared" si="333"/>
        <v>36.339999999999996</v>
      </c>
      <c r="Q770" s="38">
        <f t="shared" si="333"/>
        <v>0.5</v>
      </c>
      <c r="R770" s="30">
        <f t="shared" si="331"/>
        <v>7167.999999999999</v>
      </c>
      <c r="S770" s="45">
        <f>I770/I785*100</f>
        <v>3.48667370669047</v>
      </c>
    </row>
    <row r="771" spans="1:19" ht="13.5">
      <c r="A771" s="289"/>
      <c r="B771" s="273" t="s">
        <v>56</v>
      </c>
      <c r="C771" s="55" t="s">
        <v>57</v>
      </c>
      <c r="D771" s="38">
        <f t="shared" si="322"/>
        <v>1.334583</v>
      </c>
      <c r="E771" s="38">
        <f t="shared" si="323"/>
        <v>13.094631999999999</v>
      </c>
      <c r="F771" s="38">
        <f t="shared" si="324"/>
        <v>0.468771</v>
      </c>
      <c r="G771" s="38">
        <f t="shared" si="325"/>
        <v>8.700713</v>
      </c>
      <c r="H771" s="38">
        <f t="shared" si="326"/>
        <v>52.192832</v>
      </c>
      <c r="I771" s="24">
        <f t="shared" si="327"/>
        <v>65.287464</v>
      </c>
      <c r="J771" s="38">
        <f t="shared" si="326"/>
        <v>54.81999999999999</v>
      </c>
      <c r="K771" s="30">
        <f t="shared" si="329"/>
        <v>19.094242977015703</v>
      </c>
      <c r="L771" s="38">
        <f aca="true" t="shared" si="334" ref="L771:Q771">L714+L733+L752</f>
        <v>8400</v>
      </c>
      <c r="M771" s="38">
        <f t="shared" si="334"/>
        <v>264997</v>
      </c>
      <c r="N771" s="38">
        <f t="shared" si="334"/>
        <v>4</v>
      </c>
      <c r="O771" s="38">
        <f t="shared" si="334"/>
        <v>0.08</v>
      </c>
      <c r="P771" s="38">
        <f t="shared" si="334"/>
        <v>0.29000000000000004</v>
      </c>
      <c r="Q771" s="38">
        <f t="shared" si="334"/>
        <v>3.17</v>
      </c>
      <c r="R771" s="30">
        <f t="shared" si="331"/>
        <v>-90.85173501577287</v>
      </c>
      <c r="S771" s="45">
        <f>I771/I785*100</f>
        <v>0.11023379035912341</v>
      </c>
    </row>
    <row r="772" spans="1:19" ht="13.5">
      <c r="A772" s="289"/>
      <c r="B772" s="273"/>
      <c r="C772" s="55" t="s">
        <v>58</v>
      </c>
      <c r="D772" s="38">
        <f t="shared" si="322"/>
        <v>100.57407088948634</v>
      </c>
      <c r="E772" s="38">
        <f t="shared" si="323"/>
        <v>778.2294632498551</v>
      </c>
      <c r="F772" s="38">
        <f t="shared" si="324"/>
        <v>93.81407088948635</v>
      </c>
      <c r="G772" s="38">
        <f t="shared" si="325"/>
        <v>743.7440632498551</v>
      </c>
      <c r="H772" s="38">
        <f t="shared" si="326"/>
        <v>3703.554202750145</v>
      </c>
      <c r="I772" s="24">
        <f t="shared" si="327"/>
        <v>4481.783666</v>
      </c>
      <c r="J772" s="38">
        <f t="shared" si="326"/>
        <v>3064.578937</v>
      </c>
      <c r="K772" s="30">
        <f t="shared" si="329"/>
        <v>46.244680203517305</v>
      </c>
      <c r="L772" s="38">
        <f aca="true" t="shared" si="335" ref="L772:Q772">L715+L734+L753</f>
        <v>3260.0277108342943</v>
      </c>
      <c r="M772" s="38">
        <f t="shared" si="335"/>
        <v>187642.56068760375</v>
      </c>
      <c r="N772" s="38">
        <f t="shared" si="335"/>
        <v>190.11923979602503</v>
      </c>
      <c r="O772" s="38">
        <f t="shared" si="335"/>
        <v>115.33643699999999</v>
      </c>
      <c r="P772" s="38">
        <f t="shared" si="335"/>
        <v>934.5873750000001</v>
      </c>
      <c r="Q772" s="38">
        <f t="shared" si="335"/>
        <v>933.2073374017834</v>
      </c>
      <c r="R772" s="30">
        <f t="shared" si="331"/>
        <v>0.14788113454603816</v>
      </c>
      <c r="S772" s="45">
        <f>I772/I785*100</f>
        <v>7.567210775299643</v>
      </c>
    </row>
    <row r="773" spans="1:19" ht="13.5">
      <c r="A773" s="289"/>
      <c r="B773" s="275"/>
      <c r="C773" s="56" t="s">
        <v>59</v>
      </c>
      <c r="D773" s="38">
        <f>D767+D771+D772</f>
        <v>442.67707588948736</v>
      </c>
      <c r="E773" s="24">
        <f>E767+E771+E772</f>
        <v>11174.402846249854</v>
      </c>
      <c r="F773" s="24">
        <f>F767+F771+F772</f>
        <v>330.52778417896496</v>
      </c>
      <c r="G773" s="24">
        <f>G767+G771+G772</f>
        <v>10302.193910875978</v>
      </c>
      <c r="H773" s="24">
        <f>H767+H771+H772</f>
        <v>45233.30383275015</v>
      </c>
      <c r="I773" s="24">
        <f t="shared" si="327"/>
        <v>56407.706679</v>
      </c>
      <c r="J773" s="24">
        <f>J767+J771+J772</f>
        <v>52954.61937099999</v>
      </c>
      <c r="K773" s="30">
        <f t="shared" si="329"/>
        <v>6.520842466655617</v>
      </c>
      <c r="L773" s="38">
        <f aca="true" t="shared" si="336" ref="L773:Q773">L767+L771+L772</f>
        <v>34268.4428799615</v>
      </c>
      <c r="M773" s="24">
        <f t="shared" si="336"/>
        <v>1045536.2441148047</v>
      </c>
      <c r="N773" s="24">
        <f t="shared" si="336"/>
        <v>8579.71828452474</v>
      </c>
      <c r="O773" s="24">
        <f t="shared" si="336"/>
        <v>956.8153340000001</v>
      </c>
      <c r="P773" s="24">
        <f t="shared" si="336"/>
        <v>5148.870624</v>
      </c>
      <c r="Q773" s="24">
        <f t="shared" si="336"/>
        <v>3558.013119376784</v>
      </c>
      <c r="R773" s="30">
        <f t="shared" si="331"/>
        <v>44.71196286375325</v>
      </c>
      <c r="S773" s="45">
        <f>I773/I785*100</f>
        <v>95.2408767583898</v>
      </c>
    </row>
    <row r="774" spans="1:19" ht="13.5">
      <c r="A774" s="289"/>
      <c r="B774" s="274" t="s">
        <v>60</v>
      </c>
      <c r="C774" s="56" t="s">
        <v>52</v>
      </c>
      <c r="D774" s="38">
        <f aca="true" t="shared" si="337" ref="D774:H776">D717+D736+D755</f>
        <v>0</v>
      </c>
      <c r="E774" s="38">
        <f t="shared" si="337"/>
        <v>57.3</v>
      </c>
      <c r="F774" s="38">
        <f t="shared" si="337"/>
        <v>0</v>
      </c>
      <c r="G774" s="38">
        <f t="shared" si="337"/>
        <v>44.71</v>
      </c>
      <c r="H774" s="38">
        <f t="shared" si="337"/>
        <v>57.91</v>
      </c>
      <c r="I774" s="24">
        <f t="shared" si="327"/>
        <v>115.21</v>
      </c>
      <c r="J774" s="38">
        <f>J717+J736+J755</f>
        <v>173.57</v>
      </c>
      <c r="K774" s="30">
        <f t="shared" si="329"/>
        <v>-33.62332200265023</v>
      </c>
      <c r="L774" s="38">
        <f aca="true" t="shared" si="338" ref="L774:Q774">L717+L736+L755</f>
        <v>24</v>
      </c>
      <c r="M774" s="38">
        <f t="shared" si="338"/>
        <v>459</v>
      </c>
      <c r="N774" s="38">
        <f t="shared" si="338"/>
        <v>66</v>
      </c>
      <c r="O774" s="38">
        <f t="shared" si="338"/>
        <v>0</v>
      </c>
      <c r="P774" s="38">
        <f t="shared" si="338"/>
        <v>35.019999999999996</v>
      </c>
      <c r="Q774" s="38">
        <f t="shared" si="338"/>
        <v>5.16</v>
      </c>
      <c r="R774" s="30">
        <f t="shared" si="331"/>
        <v>578.6821705426355</v>
      </c>
      <c r="S774" s="45">
        <f>I774/I785*100</f>
        <v>0.1945248629549251</v>
      </c>
    </row>
    <row r="775" spans="1:19" ht="13.5">
      <c r="A775" s="289"/>
      <c r="B775" s="273"/>
      <c r="C775" s="56" t="s">
        <v>57</v>
      </c>
      <c r="D775" s="38">
        <f t="shared" si="337"/>
        <v>34.695562</v>
      </c>
      <c r="E775" s="38">
        <f t="shared" si="337"/>
        <v>155.394748</v>
      </c>
      <c r="F775" s="38">
        <f t="shared" si="337"/>
        <v>0</v>
      </c>
      <c r="G775" s="38">
        <f t="shared" si="337"/>
        <v>0</v>
      </c>
      <c r="H775" s="38">
        <f t="shared" si="337"/>
        <v>0.09</v>
      </c>
      <c r="I775" s="24">
        <f t="shared" si="327"/>
        <v>155.484748</v>
      </c>
      <c r="J775" s="38">
        <f>J718+J737+J756</f>
        <v>122.83782799999999</v>
      </c>
      <c r="K775" s="30">
        <f t="shared" si="329"/>
        <v>26.577252733579765</v>
      </c>
      <c r="L775" s="38">
        <f aca="true" t="shared" si="339" ref="L775:Q775">L718+L737+L756</f>
        <v>1897.5830993581053</v>
      </c>
      <c r="M775" s="38">
        <f t="shared" si="339"/>
        <v>5426.247954572491</v>
      </c>
      <c r="N775" s="38">
        <f t="shared" si="339"/>
        <v>15.61168007530593</v>
      </c>
      <c r="O775" s="38">
        <f t="shared" si="339"/>
        <v>10.976268000000001</v>
      </c>
      <c r="P775" s="38">
        <f t="shared" si="339"/>
        <v>57.953002</v>
      </c>
      <c r="Q775" s="38">
        <f t="shared" si="339"/>
        <v>138.27093856800002</v>
      </c>
      <c r="R775" s="30">
        <f t="shared" si="331"/>
        <v>-58.087359064609664</v>
      </c>
      <c r="S775" s="45">
        <f>I775/I785*100</f>
        <v>0.26252625029321297</v>
      </c>
    </row>
    <row r="776" spans="1:19" ht="13.5">
      <c r="A776" s="68"/>
      <c r="B776" s="273" t="s">
        <v>56</v>
      </c>
      <c r="C776" s="56" t="s">
        <v>58</v>
      </c>
      <c r="D776" s="38">
        <f t="shared" si="337"/>
        <v>28.924640999999987</v>
      </c>
      <c r="E776" s="38">
        <f t="shared" si="337"/>
        <v>148.71134899999998</v>
      </c>
      <c r="F776" s="38">
        <f t="shared" si="337"/>
        <v>0</v>
      </c>
      <c r="G776" s="38">
        <f t="shared" si="337"/>
        <v>5.54</v>
      </c>
      <c r="H776" s="38">
        <f t="shared" si="337"/>
        <v>15.740000000000002</v>
      </c>
      <c r="I776" s="24">
        <f t="shared" si="327"/>
        <v>164.451349</v>
      </c>
      <c r="J776" s="38">
        <f>J719+J738+J757</f>
        <v>242.698103</v>
      </c>
      <c r="K776" s="30">
        <f t="shared" si="329"/>
        <v>-32.240364894817496</v>
      </c>
      <c r="L776" s="38">
        <f aca="true" t="shared" si="340" ref="L776:Q776">L719+L738+L757</f>
        <v>1024.8707193892915</v>
      </c>
      <c r="M776" s="38">
        <f t="shared" si="340"/>
        <v>5626.223773351649</v>
      </c>
      <c r="N776" s="38">
        <f t="shared" si="340"/>
        <v>35.38021203905431</v>
      </c>
      <c r="O776" s="38">
        <f t="shared" si="340"/>
        <v>167.561704</v>
      </c>
      <c r="P776" s="38">
        <f t="shared" si="340"/>
        <v>865.6335690000001</v>
      </c>
      <c r="Q776" s="38">
        <f t="shared" si="340"/>
        <v>1563.9006948383992</v>
      </c>
      <c r="R776" s="30">
        <f t="shared" si="331"/>
        <v>-44.64907063108329</v>
      </c>
      <c r="S776" s="45">
        <f>I776/I785*100</f>
        <v>0.277665794002062</v>
      </c>
    </row>
    <row r="777" spans="1:19" ht="13.5">
      <c r="A777" s="289" t="s">
        <v>106</v>
      </c>
      <c r="B777" s="273"/>
      <c r="C777" s="56" t="s">
        <v>59</v>
      </c>
      <c r="D777" s="38">
        <f>D774+D775+D776</f>
        <v>63.62020299999999</v>
      </c>
      <c r="E777" s="24">
        <f>E774+E775+E776</f>
        <v>361.406097</v>
      </c>
      <c r="F777" s="24">
        <f>F774+F775+F776</f>
        <v>0</v>
      </c>
      <c r="G777" s="24">
        <f>G774+G775+G776</f>
        <v>50.25</v>
      </c>
      <c r="H777" s="84">
        <f>H774+H775+H776</f>
        <v>73.74000000000001</v>
      </c>
      <c r="I777" s="24">
        <f t="shared" si="327"/>
        <v>435.146097</v>
      </c>
      <c r="J777" s="84">
        <f>J774+J775+J776</f>
        <v>539.105931</v>
      </c>
      <c r="K777" s="30">
        <f t="shared" si="329"/>
        <v>-19.283748892757043</v>
      </c>
      <c r="L777" s="38">
        <f aca="true" t="shared" si="341" ref="L777:Q777">L774+L775+L776</f>
        <v>2946.453818747397</v>
      </c>
      <c r="M777" s="38">
        <f t="shared" si="341"/>
        <v>11511.47172792414</v>
      </c>
      <c r="N777" s="38">
        <f t="shared" si="341"/>
        <v>116.99189211436024</v>
      </c>
      <c r="O777" s="38">
        <f t="shared" si="341"/>
        <v>178.537972</v>
      </c>
      <c r="P777" s="38">
        <f t="shared" si="341"/>
        <v>958.606571</v>
      </c>
      <c r="Q777" s="38">
        <f t="shared" si="341"/>
        <v>1707.3316334063993</v>
      </c>
      <c r="R777" s="30">
        <f t="shared" si="331"/>
        <v>-43.853522523481466</v>
      </c>
      <c r="S777" s="45">
        <f>I777/I785*100</f>
        <v>0.7347169072502001</v>
      </c>
    </row>
    <row r="778" spans="1:19" ht="13.5">
      <c r="A778" s="289"/>
      <c r="B778" s="274" t="s">
        <v>62</v>
      </c>
      <c r="C778" s="56" t="s">
        <v>52</v>
      </c>
      <c r="D778" s="38">
        <f aca="true" t="shared" si="342" ref="D778:D783">D721+D740+D759</f>
        <v>25.861520000000027</v>
      </c>
      <c r="E778" s="38">
        <f aca="true" t="shared" si="343" ref="E778:E783">E721+E740+E759</f>
        <v>999.253674</v>
      </c>
      <c r="F778" s="38">
        <f aca="true" t="shared" si="344" ref="F778:F783">F721+F740+F759</f>
        <v>94.4298</v>
      </c>
      <c r="G778" s="38">
        <f aca="true" t="shared" si="345" ref="G778:G783">G721+G740+G759</f>
        <v>737.5177000000001</v>
      </c>
      <c r="H778" s="38">
        <f aca="true" t="shared" si="346" ref="H778:J783">H721+H740+H759</f>
        <v>1371.9758</v>
      </c>
      <c r="I778" s="24">
        <f t="shared" si="327"/>
        <v>2371.2294739999998</v>
      </c>
      <c r="J778" s="38">
        <f t="shared" si="346"/>
        <v>2775.6337580000004</v>
      </c>
      <c r="K778" s="38">
        <f aca="true" t="shared" si="347" ref="K778:Q778">K721+K740+K759</f>
        <v>-41.44227541155306</v>
      </c>
      <c r="L778" s="38">
        <f t="shared" si="347"/>
        <v>1587.8334140967122</v>
      </c>
      <c r="M778" s="38">
        <f t="shared" si="347"/>
        <v>1842.4903955342475</v>
      </c>
      <c r="N778" s="38">
        <f t="shared" si="347"/>
        <v>236.61294765736193</v>
      </c>
      <c r="O778" s="38">
        <f t="shared" si="347"/>
        <v>29.073235000000032</v>
      </c>
      <c r="P778" s="38">
        <f t="shared" si="347"/>
        <v>570.1478960000001</v>
      </c>
      <c r="Q778" s="38">
        <f t="shared" si="347"/>
        <v>1252.9534629417528</v>
      </c>
      <c r="R778" s="30">
        <f t="shared" si="331"/>
        <v>-54.49568456745587</v>
      </c>
      <c r="S778" s="45">
        <f>I778/I785*100</f>
        <v>4.003672324143123</v>
      </c>
    </row>
    <row r="779" spans="1:19" ht="13.5">
      <c r="A779" s="289"/>
      <c r="B779" s="273"/>
      <c r="C779" s="56" t="s">
        <v>53</v>
      </c>
      <c r="D779" s="38">
        <f t="shared" si="342"/>
        <v>21.73</v>
      </c>
      <c r="E779" s="38">
        <f t="shared" si="343"/>
        <v>789.8768440000001</v>
      </c>
      <c r="F779" s="38">
        <f t="shared" si="344"/>
        <v>21.73</v>
      </c>
      <c r="G779" s="38">
        <f t="shared" si="345"/>
        <v>473.229</v>
      </c>
      <c r="H779" s="38">
        <f t="shared" si="346"/>
        <v>1139.68</v>
      </c>
      <c r="I779" s="24">
        <f t="shared" si="327"/>
        <v>1929.5568440000002</v>
      </c>
      <c r="J779" s="38">
        <f t="shared" si="346"/>
        <v>2629.663758</v>
      </c>
      <c r="K779" s="30">
        <f t="shared" si="329"/>
        <v>-26.623438524036576</v>
      </c>
      <c r="L779" s="38">
        <f aca="true" t="shared" si="348" ref="L779:Q779">L722+L741+L760</f>
        <v>1391</v>
      </c>
      <c r="M779" s="38">
        <f t="shared" si="348"/>
        <v>874.35</v>
      </c>
      <c r="N779" s="38">
        <f t="shared" si="348"/>
        <v>124</v>
      </c>
      <c r="O779" s="38">
        <f t="shared" si="348"/>
        <v>3.5232350000000223</v>
      </c>
      <c r="P779" s="38">
        <f t="shared" si="348"/>
        <v>473.7478960000001</v>
      </c>
      <c r="Q779" s="38">
        <f t="shared" si="348"/>
        <v>1249.1070583427231</v>
      </c>
      <c r="R779" s="30">
        <f t="shared" si="331"/>
        <v>-62.07307509505596</v>
      </c>
      <c r="S779" s="45">
        <f>I779/I785*100</f>
        <v>3.2579357750441615</v>
      </c>
    </row>
    <row r="780" spans="1:19" ht="13.5">
      <c r="A780" s="289"/>
      <c r="B780" s="273"/>
      <c r="C780" s="55" t="s">
        <v>54</v>
      </c>
      <c r="D780" s="38">
        <f t="shared" si="342"/>
        <v>0</v>
      </c>
      <c r="E780" s="38">
        <f t="shared" si="343"/>
        <v>0</v>
      </c>
      <c r="F780" s="38">
        <f t="shared" si="344"/>
        <v>0</v>
      </c>
      <c r="G780" s="38">
        <f t="shared" si="345"/>
        <v>0</v>
      </c>
      <c r="H780" s="38">
        <f t="shared" si="346"/>
        <v>0</v>
      </c>
      <c r="I780" s="24">
        <f t="shared" si="327"/>
        <v>0</v>
      </c>
      <c r="J780" s="38">
        <f t="shared" si="346"/>
        <v>0</v>
      </c>
      <c r="K780" s="30" t="e">
        <f t="shared" si="329"/>
        <v>#DIV/0!</v>
      </c>
      <c r="L780" s="38">
        <f aca="true" t="shared" si="349" ref="L780:Q780">L723+L742+L761</f>
        <v>0</v>
      </c>
      <c r="M780" s="38">
        <f t="shared" si="349"/>
        <v>0</v>
      </c>
      <c r="N780" s="38">
        <f t="shared" si="349"/>
        <v>0</v>
      </c>
      <c r="O780" s="38">
        <f t="shared" si="349"/>
        <v>0</v>
      </c>
      <c r="P780" s="38">
        <f t="shared" si="349"/>
        <v>0</v>
      </c>
      <c r="Q780" s="38">
        <f t="shared" si="349"/>
        <v>0</v>
      </c>
      <c r="R780" s="30" t="e">
        <f t="shared" si="331"/>
        <v>#DIV/0!</v>
      </c>
      <c r="S780" s="45">
        <f>I780/I785*100</f>
        <v>0</v>
      </c>
    </row>
    <row r="781" spans="1:19" ht="13.5">
      <c r="A781" s="289"/>
      <c r="B781" s="13"/>
      <c r="C781" s="55" t="s">
        <v>55</v>
      </c>
      <c r="D781" s="38">
        <f t="shared" si="342"/>
        <v>1.05</v>
      </c>
      <c r="E781" s="38">
        <f t="shared" si="343"/>
        <v>168.48</v>
      </c>
      <c r="F781" s="38">
        <f t="shared" si="344"/>
        <v>1</v>
      </c>
      <c r="G781" s="38">
        <f t="shared" si="345"/>
        <v>168</v>
      </c>
      <c r="H781" s="38">
        <f t="shared" si="346"/>
        <v>52.5</v>
      </c>
      <c r="I781" s="24">
        <f t="shared" si="327"/>
        <v>220.98</v>
      </c>
      <c r="J781" s="38">
        <f t="shared" si="346"/>
        <v>30.55</v>
      </c>
      <c r="K781" s="30">
        <f t="shared" si="329"/>
        <v>623.3387888707036</v>
      </c>
      <c r="L781" s="38">
        <f aca="true" t="shared" si="350" ref="L781:Q781">L724+L743+L762</f>
        <v>3</v>
      </c>
      <c r="M781" s="38">
        <f t="shared" si="350"/>
        <v>13</v>
      </c>
      <c r="N781" s="38">
        <f t="shared" si="350"/>
        <v>0</v>
      </c>
      <c r="O781" s="38">
        <f t="shared" si="350"/>
        <v>0</v>
      </c>
      <c r="P781" s="38">
        <f t="shared" si="350"/>
        <v>0</v>
      </c>
      <c r="Q781" s="38">
        <f t="shared" si="350"/>
        <v>0</v>
      </c>
      <c r="R781" s="30" t="e">
        <f t="shared" si="331"/>
        <v>#DIV/0!</v>
      </c>
      <c r="S781" s="45">
        <f>I781/I785*100</f>
        <v>0.373110877664954</v>
      </c>
    </row>
    <row r="782" spans="1:19" ht="13.5">
      <c r="A782" s="289"/>
      <c r="B782" s="273" t="s">
        <v>63</v>
      </c>
      <c r="C782" s="56" t="s">
        <v>57</v>
      </c>
      <c r="D782" s="38">
        <f t="shared" si="342"/>
        <v>0.1</v>
      </c>
      <c r="E782" s="38">
        <f t="shared" si="343"/>
        <v>0.11</v>
      </c>
      <c r="F782" s="38">
        <f t="shared" si="344"/>
        <v>0</v>
      </c>
      <c r="G782" s="38">
        <f t="shared" si="345"/>
        <v>0</v>
      </c>
      <c r="H782" s="38">
        <f t="shared" si="346"/>
        <v>0.43</v>
      </c>
      <c r="I782" s="24">
        <f t="shared" si="327"/>
        <v>0.54</v>
      </c>
      <c r="J782" s="38">
        <f t="shared" si="346"/>
        <v>0.77</v>
      </c>
      <c r="K782" s="30">
        <f t="shared" si="329"/>
        <v>-29.87012987012987</v>
      </c>
      <c r="L782" s="38">
        <f aca="true" t="shared" si="351" ref="L782:Q782">L725+L744+L763</f>
        <v>110</v>
      </c>
      <c r="M782" s="38">
        <f t="shared" si="351"/>
        <v>15</v>
      </c>
      <c r="N782" s="38">
        <f t="shared" si="351"/>
        <v>0</v>
      </c>
      <c r="O782" s="38">
        <f t="shared" si="351"/>
        <v>0</v>
      </c>
      <c r="P782" s="38">
        <f t="shared" si="351"/>
        <v>0.02</v>
      </c>
      <c r="Q782" s="38">
        <f t="shared" si="351"/>
        <v>0.02</v>
      </c>
      <c r="R782" s="30">
        <f t="shared" si="331"/>
        <v>0</v>
      </c>
      <c r="S782" s="45">
        <f>I782/I785*100</f>
        <v>0.0009117561496021141</v>
      </c>
    </row>
    <row r="783" spans="1:19" ht="13.5">
      <c r="A783" s="289"/>
      <c r="B783" s="273"/>
      <c r="C783" s="56" t="s">
        <v>58</v>
      </c>
      <c r="D783" s="38">
        <f t="shared" si="342"/>
        <v>0</v>
      </c>
      <c r="E783" s="38">
        <f t="shared" si="343"/>
        <v>0.2</v>
      </c>
      <c r="F783" s="38">
        <f t="shared" si="344"/>
        <v>0</v>
      </c>
      <c r="G783" s="38">
        <f t="shared" si="345"/>
        <v>0.2</v>
      </c>
      <c r="H783" s="38">
        <f t="shared" si="346"/>
        <v>11.54</v>
      </c>
      <c r="I783" s="24">
        <f t="shared" si="327"/>
        <v>11.739999999999998</v>
      </c>
      <c r="J783" s="38">
        <f t="shared" si="346"/>
        <v>13.34</v>
      </c>
      <c r="K783" s="30">
        <f t="shared" si="329"/>
        <v>-11.994002998500761</v>
      </c>
      <c r="L783" s="38">
        <f aca="true" t="shared" si="352" ref="L783:Q783">L726+L745+L764</f>
        <v>4</v>
      </c>
      <c r="M783" s="38">
        <f t="shared" si="352"/>
        <v>40</v>
      </c>
      <c r="N783" s="38">
        <f t="shared" si="352"/>
        <v>0</v>
      </c>
      <c r="O783" s="38">
        <f t="shared" si="352"/>
        <v>0</v>
      </c>
      <c r="P783" s="38">
        <f t="shared" si="352"/>
        <v>5.94</v>
      </c>
      <c r="Q783" s="38">
        <f t="shared" si="352"/>
        <v>4.75</v>
      </c>
      <c r="R783" s="30">
        <f t="shared" si="331"/>
        <v>25.052631578947377</v>
      </c>
      <c r="S783" s="45">
        <f>I783/I785*100</f>
        <v>0.01982225406727559</v>
      </c>
    </row>
    <row r="784" spans="1:19" ht="13.5">
      <c r="A784" s="289"/>
      <c r="B784" s="275"/>
      <c r="C784" s="56" t="s">
        <v>59</v>
      </c>
      <c r="D784" s="24">
        <f>D778+D782+D783</f>
        <v>25.96152000000003</v>
      </c>
      <c r="E784" s="24">
        <f>E778+E782+E783</f>
        <v>999.5636740000001</v>
      </c>
      <c r="F784" s="24">
        <f>F778+F782+F783</f>
        <v>94.4298</v>
      </c>
      <c r="G784" s="24">
        <f>G778+G782+G783</f>
        <v>737.7177000000001</v>
      </c>
      <c r="H784" s="84">
        <f>H778+H782+H783</f>
        <v>1383.9458</v>
      </c>
      <c r="I784" s="24">
        <f t="shared" si="327"/>
        <v>2383.509474</v>
      </c>
      <c r="J784" s="84">
        <f>J778+J782+J783</f>
        <v>2789.7437580000005</v>
      </c>
      <c r="K784" s="30">
        <f t="shared" si="329"/>
        <v>-14.561705993070653</v>
      </c>
      <c r="L784" s="24">
        <f aca="true" t="shared" si="353" ref="L784:Q784">L778+L782+L783</f>
        <v>1701.8334140967122</v>
      </c>
      <c r="M784" s="24">
        <f t="shared" si="353"/>
        <v>1897.4903955342475</v>
      </c>
      <c r="N784" s="24">
        <f t="shared" si="353"/>
        <v>236.61294765736193</v>
      </c>
      <c r="O784" s="24">
        <f t="shared" si="353"/>
        <v>29.073235000000032</v>
      </c>
      <c r="P784" s="24">
        <f t="shared" si="353"/>
        <v>576.1078960000001</v>
      </c>
      <c r="Q784" s="24">
        <f t="shared" si="353"/>
        <v>1257.7234629417528</v>
      </c>
      <c r="R784" s="30">
        <f t="shared" si="331"/>
        <v>-54.19439066100331</v>
      </c>
      <c r="S784" s="45">
        <f>I784/I785*100</f>
        <v>4.024406334360001</v>
      </c>
    </row>
    <row r="785" spans="1:19" ht="13.5">
      <c r="A785" s="131"/>
      <c r="B785" s="285" t="s">
        <v>64</v>
      </c>
      <c r="C785" s="278"/>
      <c r="D785" s="99">
        <f aca="true" t="shared" si="354" ref="D785:I785">D773+D777+D784</f>
        <v>532.2587988894874</v>
      </c>
      <c r="E785" s="99">
        <f t="shared" si="354"/>
        <v>12535.372617249854</v>
      </c>
      <c r="F785" s="99">
        <f t="shared" si="354"/>
        <v>424.95758417896496</v>
      </c>
      <c r="G785" s="99">
        <f t="shared" si="354"/>
        <v>11090.161610875977</v>
      </c>
      <c r="H785" s="146">
        <f t="shared" si="354"/>
        <v>46690.98963275015</v>
      </c>
      <c r="I785" s="146">
        <f t="shared" si="354"/>
        <v>59226.36225</v>
      </c>
      <c r="J785" s="146">
        <f>J773+J777+J784</f>
        <v>56283.46905999999</v>
      </c>
      <c r="K785" s="108">
        <f t="shared" si="329"/>
        <v>5.2286990108281906</v>
      </c>
      <c r="L785" s="99">
        <f aca="true" t="shared" si="355" ref="L785:Q785">L773+L777+L784</f>
        <v>38916.730112805606</v>
      </c>
      <c r="M785" s="99">
        <f t="shared" si="355"/>
        <v>1058945.206238263</v>
      </c>
      <c r="N785" s="99">
        <f t="shared" si="355"/>
        <v>8933.323124296463</v>
      </c>
      <c r="O785" s="99">
        <f t="shared" si="355"/>
        <v>1164.4265410000003</v>
      </c>
      <c r="P785" s="99">
        <f t="shared" si="355"/>
        <v>6683.585091000001</v>
      </c>
      <c r="Q785" s="99">
        <f t="shared" si="355"/>
        <v>6523.068215724936</v>
      </c>
      <c r="R785" s="108">
        <f t="shared" si="331"/>
        <v>2.460757268920055</v>
      </c>
      <c r="S785" s="109"/>
    </row>
    <row r="786" ht="13.5"/>
    <row r="787" spans="1:11" ht="13.5">
      <c r="A787" s="1" t="s">
        <v>107</v>
      </c>
      <c r="B787" s="147" t="s">
        <v>108</v>
      </c>
      <c r="C787" s="147"/>
      <c r="D787" s="147"/>
      <c r="E787" s="147"/>
      <c r="F787" s="147"/>
      <c r="G787" s="147"/>
      <c r="H787" s="147"/>
      <c r="I787" s="147"/>
      <c r="J787" s="147"/>
      <c r="K787" s="147"/>
    </row>
  </sheetData>
  <sheetProtection/>
  <mergeCells count="436">
    <mergeCell ref="L4:L5"/>
    <mergeCell ref="B32:B33"/>
    <mergeCell ref="B34:B35"/>
    <mergeCell ref="B36:B38"/>
    <mergeCell ref="B40:B42"/>
    <mergeCell ref="A1:S1"/>
    <mergeCell ref="A2:S2"/>
    <mergeCell ref="D3:K3"/>
    <mergeCell ref="L3:M3"/>
    <mergeCell ref="N3:R3"/>
    <mergeCell ref="B4:C4"/>
    <mergeCell ref="N4:N5"/>
    <mergeCell ref="D4:E4"/>
    <mergeCell ref="F4:G4"/>
    <mergeCell ref="O4:Q4"/>
    <mergeCell ref="B139:B141"/>
    <mergeCell ref="B48:B50"/>
    <mergeCell ref="B51:B52"/>
    <mergeCell ref="B53:B54"/>
    <mergeCell ref="B55:B57"/>
    <mergeCell ref="B24:C24"/>
    <mergeCell ref="B43:C43"/>
    <mergeCell ref="B62:C62"/>
    <mergeCell ref="B81:C81"/>
    <mergeCell ref="B100:C100"/>
    <mergeCell ref="B119:C119"/>
    <mergeCell ref="B44:B46"/>
    <mergeCell ref="B59:B61"/>
    <mergeCell ref="B63:B65"/>
    <mergeCell ref="B67:B69"/>
    <mergeCell ref="L276:M276"/>
    <mergeCell ref="N276:R276"/>
    <mergeCell ref="A253:A261"/>
    <mergeCell ref="A262:A270"/>
    <mergeCell ref="A276:A278"/>
    <mergeCell ref="B138:C138"/>
    <mergeCell ref="B157:C157"/>
    <mergeCell ref="B176:C176"/>
    <mergeCell ref="B195:C195"/>
    <mergeCell ref="B214:C214"/>
    <mergeCell ref="B297:C297"/>
    <mergeCell ref="B316:C316"/>
    <mergeCell ref="B290:B292"/>
    <mergeCell ref="B294:B296"/>
    <mergeCell ref="B298:B300"/>
    <mergeCell ref="B302:B304"/>
    <mergeCell ref="A346:A353"/>
    <mergeCell ref="D277:E277"/>
    <mergeCell ref="B305:B306"/>
    <mergeCell ref="B307:B308"/>
    <mergeCell ref="B309:B311"/>
    <mergeCell ref="B313:B315"/>
    <mergeCell ref="A279:A287"/>
    <mergeCell ref="A289:A297"/>
    <mergeCell ref="A299:A303"/>
    <mergeCell ref="A305:A309"/>
    <mergeCell ref="B335:C335"/>
    <mergeCell ref="B354:C354"/>
    <mergeCell ref="B373:C373"/>
    <mergeCell ref="B392:C392"/>
    <mergeCell ref="B411:C411"/>
    <mergeCell ref="B430:C430"/>
    <mergeCell ref="B336:B338"/>
    <mergeCell ref="B340:B342"/>
    <mergeCell ref="B355:B357"/>
    <mergeCell ref="B359:B361"/>
    <mergeCell ref="B530:C530"/>
    <mergeCell ref="D530:E530"/>
    <mergeCell ref="F530:G530"/>
    <mergeCell ref="O530:Q530"/>
    <mergeCell ref="A529:A531"/>
    <mergeCell ref="B449:C449"/>
    <mergeCell ref="B468:C468"/>
    <mergeCell ref="B487:C487"/>
    <mergeCell ref="B506:C506"/>
    <mergeCell ref="B525:C525"/>
    <mergeCell ref="D707:K707"/>
    <mergeCell ref="L707:M707"/>
    <mergeCell ref="N707:R707"/>
    <mergeCell ref="A694:A701"/>
    <mergeCell ref="A707:A709"/>
    <mergeCell ref="B550:C550"/>
    <mergeCell ref="B569:C569"/>
    <mergeCell ref="B588:C588"/>
    <mergeCell ref="B607:C607"/>
    <mergeCell ref="B626:C626"/>
    <mergeCell ref="D708:E708"/>
    <mergeCell ref="F708:G708"/>
    <mergeCell ref="O708:Q708"/>
    <mergeCell ref="B728:C728"/>
    <mergeCell ref="B747:C747"/>
    <mergeCell ref="B725:B727"/>
    <mergeCell ref="B729:B731"/>
    <mergeCell ref="B733:B735"/>
    <mergeCell ref="B736:B737"/>
    <mergeCell ref="B710:B712"/>
    <mergeCell ref="B785:C785"/>
    <mergeCell ref="A3:A5"/>
    <mergeCell ref="A6:A14"/>
    <mergeCell ref="A16:A24"/>
    <mergeCell ref="A26:A30"/>
    <mergeCell ref="A32:A36"/>
    <mergeCell ref="A37:A42"/>
    <mergeCell ref="A44:A52"/>
    <mergeCell ref="A54:A62"/>
    <mergeCell ref="B555:B557"/>
    <mergeCell ref="A63:A72"/>
    <mergeCell ref="A73:A80"/>
    <mergeCell ref="A82:A90"/>
    <mergeCell ref="A92:A100"/>
    <mergeCell ref="A102:A105"/>
    <mergeCell ref="A106:A109"/>
    <mergeCell ref="A110:A113"/>
    <mergeCell ref="A114:A118"/>
    <mergeCell ref="A120:A128"/>
    <mergeCell ref="A130:A138"/>
    <mergeCell ref="A139:A148"/>
    <mergeCell ref="A149:A156"/>
    <mergeCell ref="A158:A161"/>
    <mergeCell ref="A162:A165"/>
    <mergeCell ref="A166:A169"/>
    <mergeCell ref="A171:A174"/>
    <mergeCell ref="A177:A185"/>
    <mergeCell ref="A187:A195"/>
    <mergeCell ref="A196:A205"/>
    <mergeCell ref="A206:A213"/>
    <mergeCell ref="A215:A223"/>
    <mergeCell ref="A225:A233"/>
    <mergeCell ref="A234:A242"/>
    <mergeCell ref="A244:A251"/>
    <mergeCell ref="A310:A315"/>
    <mergeCell ref="A318:A322"/>
    <mergeCell ref="A324:A327"/>
    <mergeCell ref="A328:A331"/>
    <mergeCell ref="A332:A334"/>
    <mergeCell ref="A336:A345"/>
    <mergeCell ref="A355:A363"/>
    <mergeCell ref="A365:A373"/>
    <mergeCell ref="A375:A378"/>
    <mergeCell ref="A379:A382"/>
    <mergeCell ref="A383:A386"/>
    <mergeCell ref="A387:A391"/>
    <mergeCell ref="A393:A401"/>
    <mergeCell ref="A403:A411"/>
    <mergeCell ref="A412:A421"/>
    <mergeCell ref="A422:A429"/>
    <mergeCell ref="A431:A434"/>
    <mergeCell ref="A435:A438"/>
    <mergeCell ref="A439:A442"/>
    <mergeCell ref="A444:A447"/>
    <mergeCell ref="A450:A458"/>
    <mergeCell ref="A460:A468"/>
    <mergeCell ref="A469:A478"/>
    <mergeCell ref="A479:A486"/>
    <mergeCell ref="A488:A496"/>
    <mergeCell ref="A532:A540"/>
    <mergeCell ref="A542:A550"/>
    <mergeCell ref="A552:A556"/>
    <mergeCell ref="A558:A562"/>
    <mergeCell ref="A563:A568"/>
    <mergeCell ref="A507:A515"/>
    <mergeCell ref="A517:A524"/>
    <mergeCell ref="A498:A506"/>
    <mergeCell ref="A571:A575"/>
    <mergeCell ref="A577:A580"/>
    <mergeCell ref="A581:A584"/>
    <mergeCell ref="A585:A587"/>
    <mergeCell ref="A589:A598"/>
    <mergeCell ref="A599:A606"/>
    <mergeCell ref="A608:A616"/>
    <mergeCell ref="A684:A692"/>
    <mergeCell ref="A618:A626"/>
    <mergeCell ref="A628:A631"/>
    <mergeCell ref="A632:A635"/>
    <mergeCell ref="A636:A639"/>
    <mergeCell ref="A640:A644"/>
    <mergeCell ref="A646:A649"/>
    <mergeCell ref="A720:A728"/>
    <mergeCell ref="A729:A737"/>
    <mergeCell ref="A739:A747"/>
    <mergeCell ref="A748:A756"/>
    <mergeCell ref="A758:A766"/>
    <mergeCell ref="A650:A653"/>
    <mergeCell ref="A654:A657"/>
    <mergeCell ref="A659:A662"/>
    <mergeCell ref="A665:A674"/>
    <mergeCell ref="A675:A682"/>
    <mergeCell ref="A767:A775"/>
    <mergeCell ref="A777:A784"/>
    <mergeCell ref="B6:B8"/>
    <mergeCell ref="B10:B12"/>
    <mergeCell ref="B13:B14"/>
    <mergeCell ref="B15:B16"/>
    <mergeCell ref="B17:B19"/>
    <mergeCell ref="B21:B23"/>
    <mergeCell ref="B25:B27"/>
    <mergeCell ref="B29:B31"/>
    <mergeCell ref="B70:B71"/>
    <mergeCell ref="B72:B73"/>
    <mergeCell ref="B74:B76"/>
    <mergeCell ref="B78:B80"/>
    <mergeCell ref="B82:B84"/>
    <mergeCell ref="B86:B88"/>
    <mergeCell ref="B89:B90"/>
    <mergeCell ref="B91:B92"/>
    <mergeCell ref="B93:B95"/>
    <mergeCell ref="B97:B99"/>
    <mergeCell ref="B101:B103"/>
    <mergeCell ref="B105:B107"/>
    <mergeCell ref="B108:B109"/>
    <mergeCell ref="B110:B111"/>
    <mergeCell ref="B112:B114"/>
    <mergeCell ref="B116:B118"/>
    <mergeCell ref="B120:B122"/>
    <mergeCell ref="B124:B126"/>
    <mergeCell ref="B127:B128"/>
    <mergeCell ref="B129:B130"/>
    <mergeCell ref="B131:B133"/>
    <mergeCell ref="B135:B137"/>
    <mergeCell ref="B150:B152"/>
    <mergeCell ref="B154:B156"/>
    <mergeCell ref="B158:B160"/>
    <mergeCell ref="B162:B164"/>
    <mergeCell ref="B165:B166"/>
    <mergeCell ref="B143:B145"/>
    <mergeCell ref="B146:B147"/>
    <mergeCell ref="B148:B149"/>
    <mergeCell ref="B167:B168"/>
    <mergeCell ref="B169:B171"/>
    <mergeCell ref="B173:B175"/>
    <mergeCell ref="B177:B179"/>
    <mergeCell ref="B181:B183"/>
    <mergeCell ref="B184:B185"/>
    <mergeCell ref="B186:B187"/>
    <mergeCell ref="B188:B190"/>
    <mergeCell ref="B192:B194"/>
    <mergeCell ref="B196:B198"/>
    <mergeCell ref="B200:B202"/>
    <mergeCell ref="B203:B204"/>
    <mergeCell ref="B205:B206"/>
    <mergeCell ref="B207:B209"/>
    <mergeCell ref="B211:B213"/>
    <mergeCell ref="B215:B217"/>
    <mergeCell ref="B219:B221"/>
    <mergeCell ref="B222:B223"/>
    <mergeCell ref="B224:B225"/>
    <mergeCell ref="B226:B228"/>
    <mergeCell ref="B230:B232"/>
    <mergeCell ref="B234:B236"/>
    <mergeCell ref="B238:B240"/>
    <mergeCell ref="B241:B242"/>
    <mergeCell ref="B243:B244"/>
    <mergeCell ref="B233:C233"/>
    <mergeCell ref="B245:B247"/>
    <mergeCell ref="B249:B251"/>
    <mergeCell ref="B253:B255"/>
    <mergeCell ref="B257:B259"/>
    <mergeCell ref="B260:B261"/>
    <mergeCell ref="B262:B263"/>
    <mergeCell ref="B252:C252"/>
    <mergeCell ref="B264:B266"/>
    <mergeCell ref="B268:B270"/>
    <mergeCell ref="B279:B281"/>
    <mergeCell ref="B277:C277"/>
    <mergeCell ref="B283:B285"/>
    <mergeCell ref="B286:B287"/>
    <mergeCell ref="B288:B289"/>
    <mergeCell ref="B271:C271"/>
    <mergeCell ref="A274:S274"/>
    <mergeCell ref="A275:S275"/>
    <mergeCell ref="D276:K276"/>
    <mergeCell ref="F277:G277"/>
    <mergeCell ref="O277:Q277"/>
    <mergeCell ref="N277:N278"/>
    <mergeCell ref="B317:B319"/>
    <mergeCell ref="B321:B323"/>
    <mergeCell ref="B324:B325"/>
    <mergeCell ref="B326:B327"/>
    <mergeCell ref="B328:B330"/>
    <mergeCell ref="B332:B334"/>
    <mergeCell ref="B362:B363"/>
    <mergeCell ref="B364:B365"/>
    <mergeCell ref="B343:B344"/>
    <mergeCell ref="B345:B346"/>
    <mergeCell ref="B347:B349"/>
    <mergeCell ref="B351:B353"/>
    <mergeCell ref="B366:B368"/>
    <mergeCell ref="B370:B372"/>
    <mergeCell ref="B374:B376"/>
    <mergeCell ref="B378:B380"/>
    <mergeCell ref="B381:B382"/>
    <mergeCell ref="B383:B384"/>
    <mergeCell ref="B385:B387"/>
    <mergeCell ref="B389:B391"/>
    <mergeCell ref="B393:B395"/>
    <mergeCell ref="B397:B399"/>
    <mergeCell ref="B400:B401"/>
    <mergeCell ref="B402:B403"/>
    <mergeCell ref="B404:B406"/>
    <mergeCell ref="B408:B410"/>
    <mergeCell ref="B412:B414"/>
    <mergeCell ref="B416:B418"/>
    <mergeCell ref="B419:B420"/>
    <mergeCell ref="B421:B422"/>
    <mergeCell ref="B423:B425"/>
    <mergeCell ref="B427:B429"/>
    <mergeCell ref="B431:B433"/>
    <mergeCell ref="B435:B437"/>
    <mergeCell ref="B438:B439"/>
    <mergeCell ref="B440:B441"/>
    <mergeCell ref="B442:B444"/>
    <mergeCell ref="B446:B448"/>
    <mergeCell ref="B454:B456"/>
    <mergeCell ref="B457:B458"/>
    <mergeCell ref="B459:B460"/>
    <mergeCell ref="B461:B463"/>
    <mergeCell ref="B450:B452"/>
    <mergeCell ref="B465:B467"/>
    <mergeCell ref="B469:B471"/>
    <mergeCell ref="B473:B475"/>
    <mergeCell ref="B476:B477"/>
    <mergeCell ref="B478:B479"/>
    <mergeCell ref="B480:B482"/>
    <mergeCell ref="B484:B486"/>
    <mergeCell ref="B488:B490"/>
    <mergeCell ref="B492:B494"/>
    <mergeCell ref="B495:B496"/>
    <mergeCell ref="B497:B498"/>
    <mergeCell ref="B499:B501"/>
    <mergeCell ref="B503:B505"/>
    <mergeCell ref="B507:B509"/>
    <mergeCell ref="B511:B513"/>
    <mergeCell ref="B514:B515"/>
    <mergeCell ref="B516:B517"/>
    <mergeCell ref="B518:B520"/>
    <mergeCell ref="B522:B524"/>
    <mergeCell ref="B532:B534"/>
    <mergeCell ref="B536:B538"/>
    <mergeCell ref="B539:B540"/>
    <mergeCell ref="B541:B542"/>
    <mergeCell ref="B543:B545"/>
    <mergeCell ref="A527:S527"/>
    <mergeCell ref="A528:S528"/>
    <mergeCell ref="D529:K529"/>
    <mergeCell ref="L529:M529"/>
    <mergeCell ref="B547:B549"/>
    <mergeCell ref="B551:B553"/>
    <mergeCell ref="B566:B568"/>
    <mergeCell ref="B570:B572"/>
    <mergeCell ref="B574:B576"/>
    <mergeCell ref="B577:B578"/>
    <mergeCell ref="B558:B559"/>
    <mergeCell ref="B560:B561"/>
    <mergeCell ref="B562:B564"/>
    <mergeCell ref="B579:B580"/>
    <mergeCell ref="B581:B583"/>
    <mergeCell ref="B585:B587"/>
    <mergeCell ref="B589:B591"/>
    <mergeCell ref="B593:B595"/>
    <mergeCell ref="B596:B597"/>
    <mergeCell ref="B598:B599"/>
    <mergeCell ref="B600:B602"/>
    <mergeCell ref="B604:B606"/>
    <mergeCell ref="B608:B610"/>
    <mergeCell ref="B612:B614"/>
    <mergeCell ref="B615:B616"/>
    <mergeCell ref="B617:B618"/>
    <mergeCell ref="B619:B621"/>
    <mergeCell ref="B623:B625"/>
    <mergeCell ref="B627:B629"/>
    <mergeCell ref="B631:B633"/>
    <mergeCell ref="B634:B635"/>
    <mergeCell ref="B636:B637"/>
    <mergeCell ref="B638:B640"/>
    <mergeCell ref="B642:B644"/>
    <mergeCell ref="B646:B648"/>
    <mergeCell ref="B650:B652"/>
    <mergeCell ref="B653:B654"/>
    <mergeCell ref="B655:B656"/>
    <mergeCell ref="B657:B659"/>
    <mergeCell ref="B645:C645"/>
    <mergeCell ref="B661:B663"/>
    <mergeCell ref="B665:B667"/>
    <mergeCell ref="B669:B671"/>
    <mergeCell ref="B672:B673"/>
    <mergeCell ref="B674:B675"/>
    <mergeCell ref="B676:B678"/>
    <mergeCell ref="B664:C664"/>
    <mergeCell ref="B680:B682"/>
    <mergeCell ref="B684:B686"/>
    <mergeCell ref="B688:B690"/>
    <mergeCell ref="B691:B692"/>
    <mergeCell ref="B693:B694"/>
    <mergeCell ref="B695:B697"/>
    <mergeCell ref="B683:C683"/>
    <mergeCell ref="B699:B701"/>
    <mergeCell ref="B714:B716"/>
    <mergeCell ref="B717:B718"/>
    <mergeCell ref="B719:B720"/>
    <mergeCell ref="B721:B723"/>
    <mergeCell ref="B708:C708"/>
    <mergeCell ref="B702:C702"/>
    <mergeCell ref="A705:S705"/>
    <mergeCell ref="C706:S706"/>
    <mergeCell ref="M708:M709"/>
    <mergeCell ref="A710:A718"/>
    <mergeCell ref="B767:B769"/>
    <mergeCell ref="B771:B773"/>
    <mergeCell ref="B774:B775"/>
    <mergeCell ref="B738:B739"/>
    <mergeCell ref="B740:B742"/>
    <mergeCell ref="B744:B746"/>
    <mergeCell ref="B748:B750"/>
    <mergeCell ref="B752:B754"/>
    <mergeCell ref="B755:B756"/>
    <mergeCell ref="B766:C766"/>
    <mergeCell ref="B776:B777"/>
    <mergeCell ref="B778:B780"/>
    <mergeCell ref="B782:B784"/>
    <mergeCell ref="H4:H5"/>
    <mergeCell ref="H277:H278"/>
    <mergeCell ref="H530:H531"/>
    <mergeCell ref="H708:H709"/>
    <mergeCell ref="B757:B758"/>
    <mergeCell ref="B759:B761"/>
    <mergeCell ref="B763:B765"/>
    <mergeCell ref="N530:N531"/>
    <mergeCell ref="N708:N709"/>
    <mergeCell ref="L277:L278"/>
    <mergeCell ref="L530:L531"/>
    <mergeCell ref="L708:L709"/>
    <mergeCell ref="M4:M5"/>
    <mergeCell ref="M277:M278"/>
    <mergeCell ref="M530:M531"/>
    <mergeCell ref="N529:R529"/>
    <mergeCell ref="A526:S52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dcterms:created xsi:type="dcterms:W3CDTF">1996-12-17T01:32:42Z</dcterms:created>
  <dcterms:modified xsi:type="dcterms:W3CDTF">2021-05-24T01:57:57Z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