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195" windowWidth="14310" windowHeight="12555"/>
  </bookViews>
  <sheets>
    <sheet name="财字1号" sheetId="1" r:id="rId1"/>
    <sheet name="财字2号" sheetId="2" r:id="rId2"/>
    <sheet name="财字3号" sheetId="3" r:id="rId3"/>
    <sheet name="财字4号" sheetId="4" r:id="rId4"/>
  </sheets>
  <definedNames>
    <definedName name="_xlnm._FilterDatabase" localSheetId="0" hidden="1">财字1号!$B$285:$B$328</definedName>
  </definedNames>
  <calcPr calcId="145621"/>
</workbook>
</file>

<file path=xl/calcChain.xml><?xml version="1.0" encoding="utf-8"?>
<calcChain xmlns="http://schemas.openxmlformats.org/spreadsheetml/2006/main">
  <c r="H159" i="1" l="1"/>
  <c r="F29" i="1" l="1"/>
  <c r="D325" i="1"/>
  <c r="J321" i="1"/>
  <c r="K321" i="1"/>
  <c r="H202" i="1" l="1"/>
  <c r="D232" i="1" l="1"/>
  <c r="I172" i="1" l="1"/>
  <c r="C84" i="3"/>
  <c r="D84" i="3"/>
  <c r="E84" i="3"/>
  <c r="E175" i="3"/>
  <c r="E65" i="1"/>
  <c r="H266" i="1"/>
  <c r="H206" i="1"/>
  <c r="H65" i="1"/>
  <c r="K185" i="1"/>
  <c r="C206" i="1"/>
  <c r="C414" i="3"/>
  <c r="E253" i="1"/>
  <c r="L78" i="1"/>
  <c r="L91" i="1"/>
  <c r="C300" i="1"/>
  <c r="D300" i="1"/>
  <c r="F171" i="3"/>
  <c r="A524" i="3"/>
  <c r="A398" i="3"/>
  <c r="A221" i="3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E206" i="3"/>
  <c r="E532" i="3" s="1"/>
  <c r="E207" i="3"/>
  <c r="E208" i="3"/>
  <c r="E534" i="3"/>
  <c r="E209" i="3"/>
  <c r="E535" i="3"/>
  <c r="E210" i="3"/>
  <c r="E536" i="3"/>
  <c r="H324" i="1"/>
  <c r="K25" i="4"/>
  <c r="J25" i="4"/>
  <c r="I25" i="4"/>
  <c r="H25" i="4"/>
  <c r="G25" i="4"/>
  <c r="F25" i="4"/>
  <c r="E25" i="4"/>
  <c r="D25" i="4"/>
  <c r="C25" i="4"/>
  <c r="B25" i="4"/>
  <c r="J551" i="3"/>
  <c r="L517" i="3"/>
  <c r="L565" i="3" s="1"/>
  <c r="K517" i="3"/>
  <c r="K565" i="3" s="1"/>
  <c r="J517" i="3"/>
  <c r="J565" i="3" s="1"/>
  <c r="I517" i="3"/>
  <c r="I565" i="3" s="1"/>
  <c r="H517" i="3"/>
  <c r="H565" i="3" s="1"/>
  <c r="G517" i="3"/>
  <c r="G565" i="3" s="1"/>
  <c r="E517" i="3"/>
  <c r="E565" i="3"/>
  <c r="D517" i="3"/>
  <c r="D565" i="3" s="1"/>
  <c r="C517" i="3"/>
  <c r="C565" i="3" s="1"/>
  <c r="L516" i="3"/>
  <c r="L564" i="3" s="1"/>
  <c r="K516" i="3"/>
  <c r="K564" i="3" s="1"/>
  <c r="J516" i="3"/>
  <c r="J564" i="3" s="1"/>
  <c r="I516" i="3"/>
  <c r="I564" i="3" s="1"/>
  <c r="H516" i="3"/>
  <c r="H564" i="3" s="1"/>
  <c r="G516" i="3"/>
  <c r="G564" i="3" s="1"/>
  <c r="E516" i="3"/>
  <c r="E564" i="3"/>
  <c r="D516" i="3"/>
  <c r="N412" i="3" s="1"/>
  <c r="C516" i="3"/>
  <c r="C564" i="3" s="1"/>
  <c r="L515" i="3"/>
  <c r="L563" i="3" s="1"/>
  <c r="K515" i="3"/>
  <c r="K563" i="3" s="1"/>
  <c r="J515" i="3"/>
  <c r="J563" i="3" s="1"/>
  <c r="I515" i="3"/>
  <c r="I563" i="3" s="1"/>
  <c r="H515" i="3"/>
  <c r="H563" i="3" s="1"/>
  <c r="G515" i="3"/>
  <c r="G563" i="3" s="1"/>
  <c r="E515" i="3"/>
  <c r="E563" i="3"/>
  <c r="D515" i="3"/>
  <c r="N450" i="3" s="1"/>
  <c r="C515" i="3"/>
  <c r="C563" i="3" s="1"/>
  <c r="L514" i="3"/>
  <c r="L562" i="3" s="1"/>
  <c r="K514" i="3"/>
  <c r="K562" i="3" s="1"/>
  <c r="J514" i="3"/>
  <c r="J562" i="3" s="1"/>
  <c r="I514" i="3"/>
  <c r="I562" i="3" s="1"/>
  <c r="H514" i="3"/>
  <c r="H562" i="3" s="1"/>
  <c r="G514" i="3"/>
  <c r="G562" i="3" s="1"/>
  <c r="E514" i="3"/>
  <c r="E562" i="3"/>
  <c r="D514" i="3"/>
  <c r="N488" i="3" s="1"/>
  <c r="C514" i="3"/>
  <c r="C562" i="3" s="1"/>
  <c r="L513" i="3"/>
  <c r="L561" i="3" s="1"/>
  <c r="K513" i="3"/>
  <c r="K561" i="3" s="1"/>
  <c r="J513" i="3"/>
  <c r="J561" i="3" s="1"/>
  <c r="I513" i="3"/>
  <c r="I561" i="3" s="1"/>
  <c r="H513" i="3"/>
  <c r="H561" i="3" s="1"/>
  <c r="G513" i="3"/>
  <c r="G561" i="3" s="1"/>
  <c r="E513" i="3"/>
  <c r="E561" i="3"/>
  <c r="D513" i="3"/>
  <c r="N500" i="3" s="1"/>
  <c r="C513" i="3"/>
  <c r="C561" i="3" s="1"/>
  <c r="L512" i="3"/>
  <c r="L560" i="3" s="1"/>
  <c r="K512" i="3"/>
  <c r="K560" i="3" s="1"/>
  <c r="J512" i="3"/>
  <c r="J560" i="3" s="1"/>
  <c r="I512" i="3"/>
  <c r="I560" i="3" s="1"/>
  <c r="H512" i="3"/>
  <c r="H560" i="3" s="1"/>
  <c r="G512" i="3"/>
  <c r="G560" i="3" s="1"/>
  <c r="E512" i="3"/>
  <c r="E560" i="3"/>
  <c r="D512" i="3"/>
  <c r="N408" i="3" s="1"/>
  <c r="C512" i="3"/>
  <c r="C560" i="3" s="1"/>
  <c r="L511" i="3"/>
  <c r="L559" i="3" s="1"/>
  <c r="K511" i="3"/>
  <c r="K559" i="3" s="1"/>
  <c r="J511" i="3"/>
  <c r="J559" i="3" s="1"/>
  <c r="I511" i="3"/>
  <c r="I559" i="3" s="1"/>
  <c r="H511" i="3"/>
  <c r="H559" i="3" s="1"/>
  <c r="G511" i="3"/>
  <c r="G559" i="3" s="1"/>
  <c r="E511" i="3"/>
  <c r="E559" i="3"/>
  <c r="D511" i="3"/>
  <c r="N446" i="3" s="1"/>
  <c r="C511" i="3"/>
  <c r="C559" i="3" s="1"/>
  <c r="L510" i="3"/>
  <c r="L558" i="3" s="1"/>
  <c r="K510" i="3"/>
  <c r="M510" i="3" s="1"/>
  <c r="J510" i="3"/>
  <c r="J558" i="3" s="1"/>
  <c r="I510" i="3"/>
  <c r="I558" i="3" s="1"/>
  <c r="H510" i="3"/>
  <c r="H558" i="3" s="1"/>
  <c r="G510" i="3"/>
  <c r="G558" i="3" s="1"/>
  <c r="E510" i="3"/>
  <c r="E558" i="3"/>
  <c r="D510" i="3"/>
  <c r="N406" i="3"/>
  <c r="C510" i="3"/>
  <c r="C558" i="3"/>
  <c r="L509" i="3"/>
  <c r="L557" i="3" s="1"/>
  <c r="K509" i="3"/>
  <c r="K557" i="3" s="1"/>
  <c r="J509" i="3"/>
  <c r="J557" i="3" s="1"/>
  <c r="I509" i="3"/>
  <c r="I557" i="3" s="1"/>
  <c r="H509" i="3"/>
  <c r="H557" i="3" s="1"/>
  <c r="G509" i="3"/>
  <c r="G557" i="3" s="1"/>
  <c r="E509" i="3"/>
  <c r="E557" i="3"/>
  <c r="D509" i="3"/>
  <c r="N496" i="3"/>
  <c r="C509" i="3"/>
  <c r="C557" i="3"/>
  <c r="L508" i="3"/>
  <c r="L556" i="3" s="1"/>
  <c r="K508" i="3"/>
  <c r="K556" i="3" s="1"/>
  <c r="J508" i="3"/>
  <c r="J556" i="3" s="1"/>
  <c r="I508" i="3"/>
  <c r="I556" i="3" s="1"/>
  <c r="H508" i="3"/>
  <c r="H556" i="3" s="1"/>
  <c r="G508" i="3"/>
  <c r="G556" i="3" s="1"/>
  <c r="E508" i="3"/>
  <c r="D508" i="3"/>
  <c r="F508" i="3" s="1"/>
  <c r="C508" i="3"/>
  <c r="C556" i="3"/>
  <c r="L507" i="3"/>
  <c r="L555" i="3" s="1"/>
  <c r="K507" i="3"/>
  <c r="K555" i="3" s="1"/>
  <c r="J507" i="3"/>
  <c r="J555" i="3" s="1"/>
  <c r="I507" i="3"/>
  <c r="I555" i="3" s="1"/>
  <c r="H507" i="3"/>
  <c r="H555" i="3" s="1"/>
  <c r="G507" i="3"/>
  <c r="G555" i="3" s="1"/>
  <c r="E507" i="3"/>
  <c r="E555" i="3"/>
  <c r="D507" i="3"/>
  <c r="N494" i="3"/>
  <c r="C507" i="3"/>
  <c r="C555" i="3"/>
  <c r="L506" i="3"/>
  <c r="L554" i="3" s="1"/>
  <c r="K506" i="3"/>
  <c r="K554" i="3" s="1"/>
  <c r="J506" i="3"/>
  <c r="J554" i="3" s="1"/>
  <c r="I506" i="3"/>
  <c r="I554" i="3" s="1"/>
  <c r="H506" i="3"/>
  <c r="H554" i="3" s="1"/>
  <c r="G506" i="3"/>
  <c r="G518" i="3" s="1"/>
  <c r="E506" i="3"/>
  <c r="E554" i="3"/>
  <c r="D506" i="3"/>
  <c r="N402" i="3" s="1"/>
  <c r="C506" i="3"/>
  <c r="C554" i="3" s="1"/>
  <c r="C566" i="3" s="1"/>
  <c r="L505" i="3"/>
  <c r="K505" i="3"/>
  <c r="M505" i="3" s="1"/>
  <c r="J505" i="3"/>
  <c r="I505" i="3"/>
  <c r="H505" i="3"/>
  <c r="G505" i="3"/>
  <c r="E505" i="3"/>
  <c r="D505" i="3"/>
  <c r="C505" i="3"/>
  <c r="M500" i="3"/>
  <c r="F500" i="3"/>
  <c r="M499" i="3"/>
  <c r="M498" i="3"/>
  <c r="F498" i="3"/>
  <c r="F496" i="3"/>
  <c r="M494" i="3"/>
  <c r="F494" i="3"/>
  <c r="M493" i="3"/>
  <c r="F493" i="3"/>
  <c r="L492" i="3"/>
  <c r="K492" i="3"/>
  <c r="M492" i="3" s="1"/>
  <c r="J492" i="3"/>
  <c r="I492" i="3"/>
  <c r="H492" i="3"/>
  <c r="G492" i="3"/>
  <c r="E492" i="3"/>
  <c r="D492" i="3"/>
  <c r="C492" i="3"/>
  <c r="N487" i="3"/>
  <c r="F487" i="3"/>
  <c r="F485" i="3"/>
  <c r="F483" i="3"/>
  <c r="F482" i="3"/>
  <c r="M481" i="3"/>
  <c r="F481" i="3"/>
  <c r="M480" i="3"/>
  <c r="F480" i="3"/>
  <c r="L479" i="3"/>
  <c r="K479" i="3"/>
  <c r="J479" i="3"/>
  <c r="I479" i="3"/>
  <c r="H479" i="3"/>
  <c r="G479" i="3"/>
  <c r="E479" i="3"/>
  <c r="D479" i="3"/>
  <c r="C479" i="3"/>
  <c r="F477" i="3"/>
  <c r="F475" i="3"/>
  <c r="M474" i="3"/>
  <c r="F474" i="3"/>
  <c r="M472" i="3"/>
  <c r="F472" i="3"/>
  <c r="M471" i="3"/>
  <c r="F471" i="3"/>
  <c r="M470" i="3"/>
  <c r="F470" i="3"/>
  <c r="F469" i="3"/>
  <c r="M468" i="3"/>
  <c r="F468" i="3"/>
  <c r="M467" i="3"/>
  <c r="F467" i="3"/>
  <c r="L466" i="3"/>
  <c r="K466" i="3"/>
  <c r="M466" i="3" s="1"/>
  <c r="J466" i="3"/>
  <c r="I466" i="3"/>
  <c r="H466" i="3"/>
  <c r="G466" i="3"/>
  <c r="E466" i="3"/>
  <c r="D466" i="3"/>
  <c r="F466" i="3"/>
  <c r="C466" i="3"/>
  <c r="M462" i="3"/>
  <c r="M461" i="3"/>
  <c r="F461" i="3"/>
  <c r="F459" i="3"/>
  <c r="M457" i="3"/>
  <c r="F457" i="3"/>
  <c r="M455" i="3"/>
  <c r="F455" i="3"/>
  <c r="M454" i="3"/>
  <c r="F454" i="3"/>
  <c r="L453" i="3"/>
  <c r="K453" i="3"/>
  <c r="J453" i="3"/>
  <c r="I453" i="3"/>
  <c r="H453" i="3"/>
  <c r="G453" i="3"/>
  <c r="E453" i="3"/>
  <c r="D453" i="3"/>
  <c r="C453" i="3"/>
  <c r="M452" i="3"/>
  <c r="F450" i="3"/>
  <c r="M449" i="3"/>
  <c r="F449" i="3"/>
  <c r="M448" i="3"/>
  <c r="F448" i="3"/>
  <c r="M447" i="3"/>
  <c r="F447" i="3"/>
  <c r="M446" i="3"/>
  <c r="F446" i="3"/>
  <c r="M444" i="3"/>
  <c r="F444" i="3"/>
  <c r="F443" i="3"/>
  <c r="M442" i="3"/>
  <c r="F442" i="3"/>
  <c r="M441" i="3"/>
  <c r="F441" i="3"/>
  <c r="L440" i="3"/>
  <c r="K440" i="3"/>
  <c r="J440" i="3"/>
  <c r="I440" i="3"/>
  <c r="H440" i="3"/>
  <c r="G440" i="3"/>
  <c r="E440" i="3"/>
  <c r="D440" i="3"/>
  <c r="C440" i="3"/>
  <c r="M435" i="3"/>
  <c r="F435" i="3"/>
  <c r="F433" i="3"/>
  <c r="M431" i="3"/>
  <c r="F431" i="3"/>
  <c r="M430" i="3"/>
  <c r="F430" i="3"/>
  <c r="M429" i="3"/>
  <c r="F429" i="3"/>
  <c r="M428" i="3"/>
  <c r="F428" i="3"/>
  <c r="L427" i="3"/>
  <c r="K427" i="3"/>
  <c r="M427" i="3"/>
  <c r="J427" i="3"/>
  <c r="I427" i="3"/>
  <c r="H427" i="3"/>
  <c r="G427" i="3"/>
  <c r="E427" i="3"/>
  <c r="D427" i="3"/>
  <c r="F427" i="3" s="1"/>
  <c r="C427" i="3"/>
  <c r="M422" i="3"/>
  <c r="F422" i="3"/>
  <c r="F421" i="3"/>
  <c r="M420" i="3"/>
  <c r="F420" i="3"/>
  <c r="F418" i="3"/>
  <c r="M417" i="3"/>
  <c r="F417" i="3"/>
  <c r="M416" i="3"/>
  <c r="F416" i="3"/>
  <c r="M415" i="3"/>
  <c r="F415" i="3"/>
  <c r="L414" i="3"/>
  <c r="K414" i="3"/>
  <c r="M414" i="3" s="1"/>
  <c r="J414" i="3"/>
  <c r="I414" i="3"/>
  <c r="H414" i="3"/>
  <c r="G414" i="3"/>
  <c r="E414" i="3"/>
  <c r="D414" i="3"/>
  <c r="F414" i="3"/>
  <c r="F412" i="3"/>
  <c r="F410" i="3"/>
  <c r="M409" i="3"/>
  <c r="F409" i="3"/>
  <c r="M408" i="3"/>
  <c r="F408" i="3"/>
  <c r="M407" i="3"/>
  <c r="F407" i="3"/>
  <c r="M406" i="3"/>
  <c r="F406" i="3"/>
  <c r="M405" i="3"/>
  <c r="F405" i="3"/>
  <c r="M404" i="3"/>
  <c r="F404" i="3"/>
  <c r="M403" i="3"/>
  <c r="F403" i="3"/>
  <c r="M402" i="3"/>
  <c r="F402" i="3"/>
  <c r="L392" i="3"/>
  <c r="L552" i="3"/>
  <c r="K392" i="3"/>
  <c r="K552" i="3" s="1"/>
  <c r="J392" i="3"/>
  <c r="J552" i="3" s="1"/>
  <c r="I392" i="3"/>
  <c r="I552" i="3" s="1"/>
  <c r="H392" i="3"/>
  <c r="H552" i="3" s="1"/>
  <c r="G392" i="3"/>
  <c r="G552" i="3" s="1"/>
  <c r="E392" i="3"/>
  <c r="E552" i="3" s="1"/>
  <c r="E578" i="3" s="1"/>
  <c r="D392" i="3"/>
  <c r="N275" i="3" s="1"/>
  <c r="C392" i="3"/>
  <c r="C552" i="3" s="1"/>
  <c r="L391" i="3"/>
  <c r="L551" i="3" s="1"/>
  <c r="K391" i="3"/>
  <c r="K551" i="3" s="1"/>
  <c r="I391" i="3"/>
  <c r="I551" i="3" s="1"/>
  <c r="H391" i="3"/>
  <c r="H551" i="3" s="1"/>
  <c r="G391" i="3"/>
  <c r="G551" i="3" s="1"/>
  <c r="E391" i="3"/>
  <c r="E551" i="3"/>
  <c r="D391" i="3"/>
  <c r="D551" i="3" s="1"/>
  <c r="C391" i="3"/>
  <c r="C551" i="3" s="1"/>
  <c r="L390" i="3"/>
  <c r="L550" i="3" s="1"/>
  <c r="K390" i="3"/>
  <c r="K550" i="3" s="1"/>
  <c r="J390" i="3"/>
  <c r="J550" i="3" s="1"/>
  <c r="I390" i="3"/>
  <c r="I550" i="3" s="1"/>
  <c r="H390" i="3"/>
  <c r="H550" i="3" s="1"/>
  <c r="G390" i="3"/>
  <c r="G550" i="3" s="1"/>
  <c r="E390" i="3"/>
  <c r="E550" i="3"/>
  <c r="D390" i="3"/>
  <c r="D550" i="3" s="1"/>
  <c r="C390" i="3"/>
  <c r="C550" i="3" s="1"/>
  <c r="L389" i="3"/>
  <c r="L549" i="3" s="1"/>
  <c r="K389" i="3"/>
  <c r="K549" i="3" s="1"/>
  <c r="J389" i="3"/>
  <c r="J549" i="3" s="1"/>
  <c r="I389" i="3"/>
  <c r="I549" i="3" s="1"/>
  <c r="H389" i="3"/>
  <c r="H549" i="3" s="1"/>
  <c r="G389" i="3"/>
  <c r="G549" i="3" s="1"/>
  <c r="E389" i="3"/>
  <c r="E549" i="3"/>
  <c r="D389" i="3"/>
  <c r="N233" i="3" s="1"/>
  <c r="C389" i="3"/>
  <c r="C549" i="3" s="1"/>
  <c r="L388" i="3"/>
  <c r="L548" i="3" s="1"/>
  <c r="K388" i="3"/>
  <c r="K548" i="3" s="1"/>
  <c r="J388" i="3"/>
  <c r="J548" i="3" s="1"/>
  <c r="I388" i="3"/>
  <c r="I548" i="3" s="1"/>
  <c r="H388" i="3"/>
  <c r="H548" i="3" s="1"/>
  <c r="G388" i="3"/>
  <c r="G548" i="3" s="1"/>
  <c r="E388" i="3"/>
  <c r="E548" i="3"/>
  <c r="D388" i="3"/>
  <c r="N362" i="3" s="1"/>
  <c r="C388" i="3"/>
  <c r="C548" i="3" s="1"/>
  <c r="L387" i="3"/>
  <c r="L547" i="3"/>
  <c r="K387" i="3"/>
  <c r="M387" i="3" s="1"/>
  <c r="J387" i="3"/>
  <c r="J547" i="3" s="1"/>
  <c r="I387" i="3"/>
  <c r="I547" i="3" s="1"/>
  <c r="H387" i="3"/>
  <c r="H547" i="3" s="1"/>
  <c r="G387" i="3"/>
  <c r="G547" i="3" s="1"/>
  <c r="E387" i="3"/>
  <c r="E547" i="3" s="1"/>
  <c r="E573" i="3" s="1"/>
  <c r="D387" i="3"/>
  <c r="N374" i="3" s="1"/>
  <c r="C387" i="3"/>
  <c r="C547" i="3" s="1"/>
  <c r="L386" i="3"/>
  <c r="L546" i="3" s="1"/>
  <c r="K386" i="3"/>
  <c r="K546" i="3" s="1"/>
  <c r="J386" i="3"/>
  <c r="J546" i="3" s="1"/>
  <c r="I386" i="3"/>
  <c r="I546" i="3" s="1"/>
  <c r="H386" i="3"/>
  <c r="H546" i="3" s="1"/>
  <c r="G386" i="3"/>
  <c r="G546" i="3" s="1"/>
  <c r="E386" i="3"/>
  <c r="E546" i="3" s="1"/>
  <c r="E572" i="3" s="1"/>
  <c r="D386" i="3"/>
  <c r="N230" i="3" s="1"/>
  <c r="C386" i="3"/>
  <c r="C546" i="3" s="1"/>
  <c r="L385" i="3"/>
  <c r="L545" i="3" s="1"/>
  <c r="K385" i="3"/>
  <c r="J385" i="3"/>
  <c r="J545" i="3" s="1"/>
  <c r="I385" i="3"/>
  <c r="I545" i="3" s="1"/>
  <c r="H385" i="3"/>
  <c r="H545" i="3" s="1"/>
  <c r="G385" i="3"/>
  <c r="G545" i="3" s="1"/>
  <c r="E385" i="3"/>
  <c r="E545" i="3" s="1"/>
  <c r="D385" i="3"/>
  <c r="F385" i="3" s="1"/>
  <c r="C385" i="3"/>
  <c r="C545" i="3" s="1"/>
  <c r="L384" i="3"/>
  <c r="L544" i="3" s="1"/>
  <c r="K384" i="3"/>
  <c r="K544" i="3" s="1"/>
  <c r="J384" i="3"/>
  <c r="J544" i="3" s="1"/>
  <c r="I384" i="3"/>
  <c r="I544" i="3" s="1"/>
  <c r="H384" i="3"/>
  <c r="H544" i="3" s="1"/>
  <c r="G384" i="3"/>
  <c r="G544" i="3" s="1"/>
  <c r="E384" i="3"/>
  <c r="E544" i="3" s="1"/>
  <c r="D384" i="3"/>
  <c r="N293" i="3" s="1"/>
  <c r="C384" i="3"/>
  <c r="C544" i="3" s="1"/>
  <c r="L383" i="3"/>
  <c r="L543" i="3" s="1"/>
  <c r="K383" i="3"/>
  <c r="K543" i="3" s="1"/>
  <c r="J383" i="3"/>
  <c r="J543" i="3" s="1"/>
  <c r="I383" i="3"/>
  <c r="I543" i="3" s="1"/>
  <c r="H383" i="3"/>
  <c r="H543" i="3" s="1"/>
  <c r="G383" i="3"/>
  <c r="G543" i="3" s="1"/>
  <c r="E383" i="3"/>
  <c r="E543" i="3" s="1"/>
  <c r="D383" i="3"/>
  <c r="F383" i="3" s="1"/>
  <c r="C383" i="3"/>
  <c r="C543" i="3" s="1"/>
  <c r="L382" i="3"/>
  <c r="L542" i="3" s="1"/>
  <c r="K382" i="3"/>
  <c r="K542" i="3" s="1"/>
  <c r="J382" i="3"/>
  <c r="J542" i="3" s="1"/>
  <c r="I382" i="3"/>
  <c r="I542" i="3" s="1"/>
  <c r="H382" i="3"/>
  <c r="H542" i="3" s="1"/>
  <c r="G382" i="3"/>
  <c r="G542" i="3" s="1"/>
  <c r="E382" i="3"/>
  <c r="E542" i="3" s="1"/>
  <c r="D382" i="3"/>
  <c r="N304" i="3" s="1"/>
  <c r="C382" i="3"/>
  <c r="C542" i="3" s="1"/>
  <c r="L381" i="3"/>
  <c r="L541" i="3" s="1"/>
  <c r="K381" i="3"/>
  <c r="J381" i="3"/>
  <c r="J541" i="3" s="1"/>
  <c r="I381" i="3"/>
  <c r="I541" i="3" s="1"/>
  <c r="H381" i="3"/>
  <c r="H541" i="3" s="1"/>
  <c r="G381" i="3"/>
  <c r="G541" i="3" s="1"/>
  <c r="E381" i="3"/>
  <c r="E541" i="3" s="1"/>
  <c r="D381" i="3"/>
  <c r="N290" i="3" s="1"/>
  <c r="C381" i="3"/>
  <c r="C541" i="3" s="1"/>
  <c r="L380" i="3"/>
  <c r="K380" i="3"/>
  <c r="J380" i="3"/>
  <c r="I380" i="3"/>
  <c r="H380" i="3"/>
  <c r="G380" i="3"/>
  <c r="E380" i="3"/>
  <c r="D380" i="3"/>
  <c r="C380" i="3"/>
  <c r="M374" i="3"/>
  <c r="F374" i="3"/>
  <c r="L367" i="3"/>
  <c r="K367" i="3"/>
  <c r="M367" i="3" s="1"/>
  <c r="J367" i="3"/>
  <c r="I367" i="3"/>
  <c r="H367" i="3"/>
  <c r="G367" i="3"/>
  <c r="E367" i="3"/>
  <c r="D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L354" i="3"/>
  <c r="K354" i="3"/>
  <c r="M354" i="3" s="1"/>
  <c r="J354" i="3"/>
  <c r="I354" i="3"/>
  <c r="H354" i="3"/>
  <c r="G354" i="3"/>
  <c r="E354" i="3"/>
  <c r="D354" i="3"/>
  <c r="C354" i="3"/>
  <c r="F350" i="3"/>
  <c r="M349" i="3"/>
  <c r="F349" i="3"/>
  <c r="F347" i="3"/>
  <c r="F345" i="3"/>
  <c r="F344" i="3"/>
  <c r="M343" i="3"/>
  <c r="F343" i="3"/>
  <c r="M342" i="3"/>
  <c r="F342" i="3"/>
  <c r="L341" i="3"/>
  <c r="K341" i="3"/>
  <c r="M341" i="3" s="1"/>
  <c r="J341" i="3"/>
  <c r="I341" i="3"/>
  <c r="H341" i="3"/>
  <c r="G341" i="3"/>
  <c r="E341" i="3"/>
  <c r="D341" i="3"/>
  <c r="F341" i="3" s="1"/>
  <c r="C341" i="3"/>
  <c r="M336" i="3"/>
  <c r="F336" i="3"/>
  <c r="M334" i="3"/>
  <c r="F334" i="3"/>
  <c r="M330" i="3"/>
  <c r="F330" i="3"/>
  <c r="M329" i="3"/>
  <c r="F329" i="3"/>
  <c r="L328" i="3"/>
  <c r="K328" i="3"/>
  <c r="J328" i="3"/>
  <c r="I328" i="3"/>
  <c r="H328" i="3"/>
  <c r="G328" i="3"/>
  <c r="E328" i="3"/>
  <c r="D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L315" i="3"/>
  <c r="K315" i="3"/>
  <c r="J315" i="3"/>
  <c r="I315" i="3"/>
  <c r="H315" i="3"/>
  <c r="G315" i="3"/>
  <c r="E315" i="3"/>
  <c r="D315" i="3"/>
  <c r="F315" i="3" s="1"/>
  <c r="C315" i="3"/>
  <c r="F310" i="3"/>
  <c r="M304" i="3"/>
  <c r="F304" i="3"/>
  <c r="M303" i="3"/>
  <c r="F303" i="3"/>
  <c r="L302" i="3"/>
  <c r="K302" i="3"/>
  <c r="M302" i="3"/>
  <c r="J302" i="3"/>
  <c r="I302" i="3"/>
  <c r="H302" i="3"/>
  <c r="G302" i="3"/>
  <c r="E302" i="3"/>
  <c r="D302" i="3"/>
  <c r="C302" i="3"/>
  <c r="M297" i="3"/>
  <c r="F297" i="3"/>
  <c r="F295" i="3"/>
  <c r="F294" i="3"/>
  <c r="F293" i="3"/>
  <c r="M292" i="3"/>
  <c r="F292" i="3"/>
  <c r="M291" i="3"/>
  <c r="F291" i="3"/>
  <c r="M290" i="3"/>
  <c r="F290" i="3"/>
  <c r="L289" i="3"/>
  <c r="K289" i="3"/>
  <c r="J289" i="3"/>
  <c r="I289" i="3"/>
  <c r="H289" i="3"/>
  <c r="G289" i="3"/>
  <c r="E289" i="3"/>
  <c r="D289" i="3"/>
  <c r="F289" i="3" s="1"/>
  <c r="C289" i="3"/>
  <c r="M284" i="3"/>
  <c r="F284" i="3"/>
  <c r="F282" i="3"/>
  <c r="M278" i="3"/>
  <c r="F278" i="3"/>
  <c r="M277" i="3"/>
  <c r="F277" i="3"/>
  <c r="L276" i="3"/>
  <c r="K276" i="3"/>
  <c r="M276" i="3"/>
  <c r="J276" i="3"/>
  <c r="I276" i="3"/>
  <c r="H276" i="3"/>
  <c r="G276" i="3"/>
  <c r="E276" i="3"/>
  <c r="D276" i="3"/>
  <c r="F276" i="3" s="1"/>
  <c r="C276" i="3"/>
  <c r="M271" i="3"/>
  <c r="F271" i="3"/>
  <c r="M270" i="3"/>
  <c r="F270" i="3"/>
  <c r="M269" i="3"/>
  <c r="F269" i="3"/>
  <c r="F267" i="3"/>
  <c r="F266" i="3"/>
  <c r="M265" i="3"/>
  <c r="F265" i="3"/>
  <c r="M264" i="3"/>
  <c r="F264" i="3"/>
  <c r="L263" i="3"/>
  <c r="K263" i="3"/>
  <c r="J263" i="3"/>
  <c r="I263" i="3"/>
  <c r="H263" i="3"/>
  <c r="G263" i="3"/>
  <c r="E263" i="3"/>
  <c r="D263" i="3"/>
  <c r="C263" i="3"/>
  <c r="M258" i="3"/>
  <c r="F258" i="3"/>
  <c r="M256" i="3"/>
  <c r="F256" i="3"/>
  <c r="M254" i="3"/>
  <c r="F254" i="3"/>
  <c r="F253" i="3"/>
  <c r="M252" i="3"/>
  <c r="F252" i="3"/>
  <c r="M251" i="3"/>
  <c r="F251" i="3"/>
  <c r="L250" i="3"/>
  <c r="K250" i="3"/>
  <c r="J250" i="3"/>
  <c r="I250" i="3"/>
  <c r="H250" i="3"/>
  <c r="G250" i="3"/>
  <c r="E250" i="3"/>
  <c r="D250" i="3"/>
  <c r="F250" i="3"/>
  <c r="C250" i="3"/>
  <c r="M245" i="3"/>
  <c r="F245" i="3"/>
  <c r="M243" i="3"/>
  <c r="F243" i="3"/>
  <c r="F241" i="3"/>
  <c r="F240" i="3"/>
  <c r="M239" i="3"/>
  <c r="F239" i="3"/>
  <c r="M238" i="3"/>
  <c r="F238" i="3"/>
  <c r="L237" i="3"/>
  <c r="K237" i="3"/>
  <c r="J237" i="3"/>
  <c r="I237" i="3"/>
  <c r="H237" i="3"/>
  <c r="G237" i="3"/>
  <c r="E237" i="3"/>
  <c r="D237" i="3"/>
  <c r="C237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L213" i="3"/>
  <c r="L539" i="3" s="1"/>
  <c r="K213" i="3"/>
  <c r="K539" i="3" s="1"/>
  <c r="J213" i="3"/>
  <c r="J539" i="3" s="1"/>
  <c r="I213" i="3"/>
  <c r="I539" i="3" s="1"/>
  <c r="H213" i="3"/>
  <c r="H539" i="3" s="1"/>
  <c r="G213" i="3"/>
  <c r="G539" i="3" s="1"/>
  <c r="E213" i="3"/>
  <c r="E539" i="3"/>
  <c r="D213" i="3"/>
  <c r="D539" i="3" s="1"/>
  <c r="C213" i="3"/>
  <c r="C539" i="3" s="1"/>
  <c r="L212" i="3"/>
  <c r="L538" i="3" s="1"/>
  <c r="K212" i="3"/>
  <c r="K538" i="3" s="1"/>
  <c r="J212" i="3"/>
  <c r="J538" i="3" s="1"/>
  <c r="I212" i="3"/>
  <c r="I538" i="3" s="1"/>
  <c r="H212" i="3"/>
  <c r="H538" i="3" s="1"/>
  <c r="G212" i="3"/>
  <c r="G538" i="3" s="1"/>
  <c r="E212" i="3"/>
  <c r="E538" i="3"/>
  <c r="D212" i="3"/>
  <c r="D538" i="3" s="1"/>
  <c r="C212" i="3"/>
  <c r="C538" i="3" s="1"/>
  <c r="L211" i="3"/>
  <c r="L537" i="3" s="1"/>
  <c r="K211" i="3"/>
  <c r="K537" i="3" s="1"/>
  <c r="J211" i="3"/>
  <c r="J537" i="3" s="1"/>
  <c r="I211" i="3"/>
  <c r="I537" i="3" s="1"/>
  <c r="H211" i="3"/>
  <c r="H537" i="3" s="1"/>
  <c r="G211" i="3"/>
  <c r="G537" i="3" s="1"/>
  <c r="E211" i="3"/>
  <c r="E537" i="3"/>
  <c r="D211" i="3"/>
  <c r="D537" i="3" s="1"/>
  <c r="C211" i="3"/>
  <c r="C537" i="3" s="1"/>
  <c r="L210" i="3"/>
  <c r="L536" i="3" s="1"/>
  <c r="K210" i="3"/>
  <c r="K536" i="3" s="1"/>
  <c r="J210" i="3"/>
  <c r="J536" i="3" s="1"/>
  <c r="I210" i="3"/>
  <c r="I536" i="3" s="1"/>
  <c r="H210" i="3"/>
  <c r="H536" i="3" s="1"/>
  <c r="G210" i="3"/>
  <c r="G536" i="3" s="1"/>
  <c r="D210" i="3"/>
  <c r="D536" i="3" s="1"/>
  <c r="C210" i="3"/>
  <c r="C536" i="3" s="1"/>
  <c r="L209" i="3"/>
  <c r="L535" i="3" s="1"/>
  <c r="K209" i="3"/>
  <c r="K535" i="3" s="1"/>
  <c r="J209" i="3"/>
  <c r="J535" i="3" s="1"/>
  <c r="I209" i="3"/>
  <c r="I535" i="3" s="1"/>
  <c r="H209" i="3"/>
  <c r="H535" i="3" s="1"/>
  <c r="G209" i="3"/>
  <c r="G535" i="3" s="1"/>
  <c r="D209" i="3"/>
  <c r="N66" i="3" s="1"/>
  <c r="C209" i="3"/>
  <c r="C535" i="3" s="1"/>
  <c r="L208" i="3"/>
  <c r="L534" i="3" s="1"/>
  <c r="K208" i="3"/>
  <c r="K534" i="3" s="1"/>
  <c r="J208" i="3"/>
  <c r="J534" i="3" s="1"/>
  <c r="I208" i="3"/>
  <c r="I534" i="3" s="1"/>
  <c r="H208" i="3"/>
  <c r="H534" i="3" s="1"/>
  <c r="G208" i="3"/>
  <c r="G534" i="3" s="1"/>
  <c r="D208" i="3"/>
  <c r="F208" i="3" s="1"/>
  <c r="C208" i="3"/>
  <c r="C534" i="3" s="1"/>
  <c r="L207" i="3"/>
  <c r="L533" i="3" s="1"/>
  <c r="K207" i="3"/>
  <c r="K533" i="3" s="1"/>
  <c r="J207" i="3"/>
  <c r="J533" i="3" s="1"/>
  <c r="I207" i="3"/>
  <c r="I533" i="3" s="1"/>
  <c r="H207" i="3"/>
  <c r="H533" i="3" s="1"/>
  <c r="G207" i="3"/>
  <c r="G533" i="3" s="1"/>
  <c r="E533" i="3"/>
  <c r="D207" i="3"/>
  <c r="N116" i="3" s="1"/>
  <c r="C207" i="3"/>
  <c r="C533" i="3" s="1"/>
  <c r="L206" i="3"/>
  <c r="L532" i="3" s="1"/>
  <c r="K206" i="3"/>
  <c r="K532" i="3" s="1"/>
  <c r="J206" i="3"/>
  <c r="J532" i="3" s="1"/>
  <c r="I206" i="3"/>
  <c r="I532" i="3" s="1"/>
  <c r="H206" i="3"/>
  <c r="H532" i="3" s="1"/>
  <c r="G206" i="3"/>
  <c r="G532" i="3" s="1"/>
  <c r="D206" i="3"/>
  <c r="D532" i="3" s="1"/>
  <c r="C206" i="3"/>
  <c r="C532" i="3" s="1"/>
  <c r="L205" i="3"/>
  <c r="L531" i="3" s="1"/>
  <c r="K205" i="3"/>
  <c r="K531" i="3" s="1"/>
  <c r="J205" i="3"/>
  <c r="J531" i="3" s="1"/>
  <c r="I205" i="3"/>
  <c r="I531" i="3" s="1"/>
  <c r="H205" i="3"/>
  <c r="H531" i="3" s="1"/>
  <c r="G205" i="3"/>
  <c r="G531" i="3" s="1"/>
  <c r="E205" i="3"/>
  <c r="E531" i="3" s="1"/>
  <c r="D205" i="3"/>
  <c r="N127" i="3" s="1"/>
  <c r="C205" i="3"/>
  <c r="C531" i="3" s="1"/>
  <c r="L204" i="3"/>
  <c r="L530" i="3" s="1"/>
  <c r="K204" i="3"/>
  <c r="K530" i="3" s="1"/>
  <c r="J204" i="3"/>
  <c r="J530" i="3" s="1"/>
  <c r="I204" i="3"/>
  <c r="I530" i="3" s="1"/>
  <c r="H204" i="3"/>
  <c r="H530" i="3" s="1"/>
  <c r="G204" i="3"/>
  <c r="G530" i="3" s="1"/>
  <c r="E204" i="3"/>
  <c r="E530" i="3" s="1"/>
  <c r="E569" i="3" s="1"/>
  <c r="D204" i="3"/>
  <c r="D530" i="3" s="1"/>
  <c r="C204" i="3"/>
  <c r="C530" i="3" s="1"/>
  <c r="L203" i="3"/>
  <c r="L529" i="3" s="1"/>
  <c r="K203" i="3"/>
  <c r="K529" i="3" s="1"/>
  <c r="J203" i="3"/>
  <c r="J529" i="3" s="1"/>
  <c r="I203" i="3"/>
  <c r="I529" i="3" s="1"/>
  <c r="H203" i="3"/>
  <c r="H529" i="3" s="1"/>
  <c r="G203" i="3"/>
  <c r="G529" i="3" s="1"/>
  <c r="E203" i="3"/>
  <c r="E529" i="3" s="1"/>
  <c r="D203" i="3"/>
  <c r="N60" i="3" s="1"/>
  <c r="C203" i="3"/>
  <c r="C529" i="3" s="1"/>
  <c r="L202" i="3"/>
  <c r="L528" i="3" s="1"/>
  <c r="K202" i="3"/>
  <c r="J202" i="3"/>
  <c r="J528" i="3" s="1"/>
  <c r="I202" i="3"/>
  <c r="I528" i="3" s="1"/>
  <c r="H202" i="3"/>
  <c r="H528" i="3" s="1"/>
  <c r="G202" i="3"/>
  <c r="G528" i="3" s="1"/>
  <c r="E202" i="3"/>
  <c r="E214" i="3" s="1"/>
  <c r="D202" i="3"/>
  <c r="D528" i="3" s="1"/>
  <c r="C202" i="3"/>
  <c r="C528" i="3" s="1"/>
  <c r="L201" i="3"/>
  <c r="K201" i="3"/>
  <c r="M201" i="3"/>
  <c r="J201" i="3"/>
  <c r="I201" i="3"/>
  <c r="H201" i="3"/>
  <c r="G201" i="3"/>
  <c r="E201" i="3"/>
  <c r="D201" i="3"/>
  <c r="C201" i="3"/>
  <c r="F196" i="3"/>
  <c r="F194" i="3"/>
  <c r="M190" i="3"/>
  <c r="F190" i="3"/>
  <c r="M189" i="3"/>
  <c r="F189" i="3"/>
  <c r="L188" i="3"/>
  <c r="K188" i="3"/>
  <c r="J188" i="3"/>
  <c r="I188" i="3"/>
  <c r="H188" i="3"/>
  <c r="G188" i="3"/>
  <c r="E188" i="3"/>
  <c r="D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L175" i="3"/>
  <c r="K175" i="3"/>
  <c r="J175" i="3"/>
  <c r="I175" i="3"/>
  <c r="H175" i="3"/>
  <c r="G175" i="3"/>
  <c r="D175" i="3"/>
  <c r="C175" i="3"/>
  <c r="M170" i="3"/>
  <c r="F170" i="3"/>
  <c r="F168" i="3"/>
  <c r="M167" i="3"/>
  <c r="F167" i="3"/>
  <c r="F166" i="3"/>
  <c r="F165" i="3"/>
  <c r="M164" i="3"/>
  <c r="F164" i="3"/>
  <c r="M163" i="3"/>
  <c r="F163" i="3"/>
  <c r="L162" i="3"/>
  <c r="K162" i="3"/>
  <c r="J162" i="3"/>
  <c r="I162" i="3"/>
  <c r="H162" i="3"/>
  <c r="G162" i="3"/>
  <c r="E162" i="3"/>
  <c r="D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L149" i="3"/>
  <c r="K149" i="3"/>
  <c r="M149" i="3" s="1"/>
  <c r="J149" i="3"/>
  <c r="I149" i="3"/>
  <c r="H149" i="3"/>
  <c r="G149" i="3"/>
  <c r="E149" i="3"/>
  <c r="D149" i="3"/>
  <c r="F149" i="3" s="1"/>
  <c r="C149" i="3"/>
  <c r="M138" i="3"/>
  <c r="F138" i="3"/>
  <c r="M137" i="3"/>
  <c r="F137" i="3"/>
  <c r="L136" i="3"/>
  <c r="K136" i="3"/>
  <c r="M136" i="3"/>
  <c r="J136" i="3"/>
  <c r="I136" i="3"/>
  <c r="H136" i="3"/>
  <c r="G136" i="3"/>
  <c r="E136" i="3"/>
  <c r="D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L123" i="3"/>
  <c r="K123" i="3"/>
  <c r="M123" i="3" s="1"/>
  <c r="J123" i="3"/>
  <c r="I123" i="3"/>
  <c r="H123" i="3"/>
  <c r="G123" i="3"/>
  <c r="E123" i="3"/>
  <c r="D123" i="3"/>
  <c r="F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L110" i="3"/>
  <c r="K110" i="3"/>
  <c r="J110" i="3"/>
  <c r="I110" i="3"/>
  <c r="H110" i="3"/>
  <c r="G110" i="3"/>
  <c r="E110" i="3"/>
  <c r="D110" i="3"/>
  <c r="C110" i="3"/>
  <c r="F105" i="3"/>
  <c r="M99" i="3"/>
  <c r="F99" i="3"/>
  <c r="M98" i="3"/>
  <c r="F98" i="3"/>
  <c r="L97" i="3"/>
  <c r="K97" i="3"/>
  <c r="M97" i="3" s="1"/>
  <c r="J97" i="3"/>
  <c r="I97" i="3"/>
  <c r="H97" i="3"/>
  <c r="G97" i="3"/>
  <c r="E97" i="3"/>
  <c r="D97" i="3"/>
  <c r="C97" i="3"/>
  <c r="M92" i="3"/>
  <c r="F92" i="3"/>
  <c r="M86" i="3"/>
  <c r="F86" i="3"/>
  <c r="M85" i="3"/>
  <c r="F85" i="3"/>
  <c r="L84" i="3"/>
  <c r="K84" i="3"/>
  <c r="M84" i="3" s="1"/>
  <c r="J84" i="3"/>
  <c r="I84" i="3"/>
  <c r="H84" i="3"/>
  <c r="G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L71" i="3"/>
  <c r="M71" i="3" s="1"/>
  <c r="K71" i="3"/>
  <c r="J71" i="3"/>
  <c r="I71" i="3"/>
  <c r="H71" i="3"/>
  <c r="G71" i="3"/>
  <c r="E71" i="3"/>
  <c r="D71" i="3"/>
  <c r="F71" i="3"/>
  <c r="C71" i="3"/>
  <c r="M66" i="3"/>
  <c r="F66" i="3"/>
  <c r="F64" i="3"/>
  <c r="F61" i="3"/>
  <c r="M60" i="3"/>
  <c r="F60" i="3"/>
  <c r="M59" i="3"/>
  <c r="F59" i="3"/>
  <c r="L58" i="3"/>
  <c r="K58" i="3"/>
  <c r="J58" i="3"/>
  <c r="I58" i="3"/>
  <c r="H58" i="3"/>
  <c r="G58" i="3"/>
  <c r="E58" i="3"/>
  <c r="F58" i="3" s="1"/>
  <c r="D58" i="3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L45" i="3"/>
  <c r="K45" i="3"/>
  <c r="J45" i="3"/>
  <c r="I45" i="3"/>
  <c r="H45" i="3"/>
  <c r="G45" i="3"/>
  <c r="E45" i="3"/>
  <c r="F45" i="3" s="1"/>
  <c r="D45" i="3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L32" i="3"/>
  <c r="K32" i="3"/>
  <c r="M32" i="3" s="1"/>
  <c r="J32" i="3"/>
  <c r="I32" i="3"/>
  <c r="H32" i="3"/>
  <c r="G32" i="3"/>
  <c r="E32" i="3"/>
  <c r="F32" i="3" s="1"/>
  <c r="D32" i="3"/>
  <c r="C32" i="3"/>
  <c r="M27" i="3"/>
  <c r="F27" i="3"/>
  <c r="M25" i="3"/>
  <c r="F25" i="3"/>
  <c r="F23" i="3"/>
  <c r="M22" i="3"/>
  <c r="F22" i="3"/>
  <c r="M21" i="3"/>
  <c r="F21" i="3"/>
  <c r="M20" i="3"/>
  <c r="F20" i="3"/>
  <c r="L19" i="3"/>
  <c r="K19" i="3"/>
  <c r="M19" i="3" s="1"/>
  <c r="J19" i="3"/>
  <c r="I19" i="3"/>
  <c r="H19" i="3"/>
  <c r="G19" i="3"/>
  <c r="E19" i="3"/>
  <c r="D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6" i="2"/>
  <c r="G26" i="2"/>
  <c r="E26" i="2"/>
  <c r="D26" i="2"/>
  <c r="C26" i="2"/>
  <c r="H25" i="2"/>
  <c r="H27" i="2" s="1"/>
  <c r="G25" i="2"/>
  <c r="G27" i="2" s="1"/>
  <c r="E25" i="2"/>
  <c r="E27" i="2" s="1"/>
  <c r="D25" i="2"/>
  <c r="D27" i="2" s="1"/>
  <c r="C25" i="2"/>
  <c r="C27" i="2" s="1"/>
  <c r="L325" i="1"/>
  <c r="K325" i="1"/>
  <c r="J325" i="1"/>
  <c r="I325" i="1"/>
  <c r="H325" i="1"/>
  <c r="G325" i="1"/>
  <c r="E325" i="1"/>
  <c r="N205" i="1"/>
  <c r="C325" i="1"/>
  <c r="L324" i="1"/>
  <c r="K324" i="1"/>
  <c r="J324" i="1"/>
  <c r="I324" i="1"/>
  <c r="G324" i="1"/>
  <c r="E324" i="1"/>
  <c r="D324" i="1"/>
  <c r="N170" i="1" s="1"/>
  <c r="C324" i="1"/>
  <c r="L323" i="1"/>
  <c r="K323" i="1"/>
  <c r="J323" i="1"/>
  <c r="I323" i="1"/>
  <c r="H323" i="1"/>
  <c r="G323" i="1"/>
  <c r="E323" i="1"/>
  <c r="D323" i="1"/>
  <c r="N15" i="1" s="1"/>
  <c r="C323" i="1"/>
  <c r="L322" i="1"/>
  <c r="K322" i="1"/>
  <c r="J322" i="1"/>
  <c r="I322" i="1"/>
  <c r="H322" i="1"/>
  <c r="G322" i="1"/>
  <c r="E322" i="1"/>
  <c r="D322" i="1"/>
  <c r="N168" i="1" s="1"/>
  <c r="C322" i="1"/>
  <c r="L321" i="1"/>
  <c r="I321" i="1"/>
  <c r="H321" i="1"/>
  <c r="G321" i="1"/>
  <c r="E321" i="1"/>
  <c r="D321" i="1"/>
  <c r="N274" i="1" s="1"/>
  <c r="C321" i="1"/>
  <c r="L320" i="1"/>
  <c r="K320" i="1"/>
  <c r="J320" i="1"/>
  <c r="I320" i="1"/>
  <c r="H320" i="1"/>
  <c r="G320" i="1"/>
  <c r="E320" i="1"/>
  <c r="D320" i="1"/>
  <c r="N59" i="1" s="1"/>
  <c r="C320" i="1"/>
  <c r="L319" i="1"/>
  <c r="K319" i="1"/>
  <c r="J319" i="1"/>
  <c r="I319" i="1"/>
  <c r="H319" i="1"/>
  <c r="G319" i="1"/>
  <c r="E319" i="1"/>
  <c r="D319" i="1"/>
  <c r="N24" i="1" s="1"/>
  <c r="C319" i="1"/>
  <c r="L318" i="1"/>
  <c r="K318" i="1"/>
  <c r="J318" i="1"/>
  <c r="I318" i="1"/>
  <c r="H318" i="1"/>
  <c r="G318" i="1"/>
  <c r="E318" i="1"/>
  <c r="D318" i="1"/>
  <c r="N177" i="1" s="1"/>
  <c r="C318" i="1"/>
  <c r="L317" i="1"/>
  <c r="K317" i="1"/>
  <c r="J317" i="1"/>
  <c r="I317" i="1"/>
  <c r="H317" i="1"/>
  <c r="G317" i="1"/>
  <c r="E317" i="1"/>
  <c r="D317" i="1"/>
  <c r="N35" i="1" s="1"/>
  <c r="C317" i="1"/>
  <c r="L316" i="1"/>
  <c r="K316" i="1"/>
  <c r="J316" i="1"/>
  <c r="I316" i="1"/>
  <c r="H316" i="1"/>
  <c r="G316" i="1"/>
  <c r="E316" i="1"/>
  <c r="D316" i="1"/>
  <c r="N128" i="1" s="1"/>
  <c r="C316" i="1"/>
  <c r="L315" i="1"/>
  <c r="K315" i="1"/>
  <c r="J315" i="1"/>
  <c r="I315" i="1"/>
  <c r="H315" i="1"/>
  <c r="G315" i="1"/>
  <c r="E315" i="1"/>
  <c r="D315" i="1"/>
  <c r="N289" i="1" s="1"/>
  <c r="C315" i="1"/>
  <c r="L314" i="1"/>
  <c r="K314" i="1"/>
  <c r="J314" i="1"/>
  <c r="I314" i="1"/>
  <c r="H314" i="1"/>
  <c r="G314" i="1"/>
  <c r="E314" i="1"/>
  <c r="D314" i="1"/>
  <c r="C314" i="1"/>
  <c r="C326" i="1" s="1"/>
  <c r="L313" i="1"/>
  <c r="K313" i="1"/>
  <c r="M313" i="1"/>
  <c r="J313" i="1"/>
  <c r="I313" i="1"/>
  <c r="H313" i="1"/>
  <c r="G313" i="1"/>
  <c r="E313" i="1"/>
  <c r="D313" i="1"/>
  <c r="C313" i="1"/>
  <c r="F308" i="1"/>
  <c r="F306" i="1"/>
  <c r="F304" i="1"/>
  <c r="F303" i="1"/>
  <c r="M302" i="1"/>
  <c r="F302" i="1"/>
  <c r="M301" i="1"/>
  <c r="F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72" i="1"/>
  <c r="F272" i="1"/>
  <c r="F271" i="1"/>
  <c r="F270" i="1"/>
  <c r="M269" i="1"/>
  <c r="F269" i="1"/>
  <c r="M268" i="1"/>
  <c r="F268" i="1"/>
  <c r="M267" i="1"/>
  <c r="F267" i="1"/>
  <c r="L266" i="1"/>
  <c r="K266" i="1"/>
  <c r="J266" i="1"/>
  <c r="I266" i="1"/>
  <c r="G266" i="1"/>
  <c r="E266" i="1"/>
  <c r="D266" i="1"/>
  <c r="F266" i="1" s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F251" i="1"/>
  <c r="F249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F227" i="1"/>
  <c r="M226" i="1"/>
  <c r="F226" i="1"/>
  <c r="M225" i="1"/>
  <c r="F225" i="1"/>
  <c r="F223" i="1"/>
  <c r="F222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J206" i="1"/>
  <c r="I206" i="1"/>
  <c r="G206" i="1"/>
  <c r="E206" i="1"/>
  <c r="D206" i="1"/>
  <c r="F206" i="1" s="1"/>
  <c r="M205" i="1"/>
  <c r="F205" i="1"/>
  <c r="F204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D185" i="1"/>
  <c r="C185" i="1"/>
  <c r="M180" i="1"/>
  <c r="F180" i="1"/>
  <c r="M178" i="1"/>
  <c r="F178" i="1"/>
  <c r="F177" i="1"/>
  <c r="F176" i="1"/>
  <c r="M175" i="1"/>
  <c r="F175" i="1"/>
  <c r="M174" i="1"/>
  <c r="F174" i="1"/>
  <c r="M173" i="1"/>
  <c r="F173" i="1"/>
  <c r="L172" i="1"/>
  <c r="K172" i="1"/>
  <c r="M172" i="1" s="1"/>
  <c r="J172" i="1"/>
  <c r="H172" i="1"/>
  <c r="G172" i="1"/>
  <c r="E172" i="1"/>
  <c r="D172" i="1"/>
  <c r="F172" i="1" s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M159" i="1" s="1"/>
  <c r="J159" i="1"/>
  <c r="I159" i="1"/>
  <c r="G159" i="1"/>
  <c r="E159" i="1"/>
  <c r="D159" i="1"/>
  <c r="F159" i="1" s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E138" i="1"/>
  <c r="D138" i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M125" i="1" s="1"/>
  <c r="J125" i="1"/>
  <c r="I125" i="1"/>
  <c r="H125" i="1"/>
  <c r="G125" i="1"/>
  <c r="E125" i="1"/>
  <c r="D125" i="1"/>
  <c r="F125" i="1" s="1"/>
  <c r="C125" i="1"/>
  <c r="F120" i="1"/>
  <c r="F118" i="1"/>
  <c r="M114" i="1"/>
  <c r="F114" i="1"/>
  <c r="M113" i="1"/>
  <c r="F113" i="1"/>
  <c r="L112" i="1"/>
  <c r="K112" i="1"/>
  <c r="M112" i="1"/>
  <c r="J112" i="1"/>
  <c r="I112" i="1"/>
  <c r="H112" i="1"/>
  <c r="G112" i="1"/>
  <c r="E112" i="1"/>
  <c r="D112" i="1"/>
  <c r="F112" i="1" s="1"/>
  <c r="C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M91" i="1" s="1"/>
  <c r="J91" i="1"/>
  <c r="I91" i="1"/>
  <c r="H91" i="1"/>
  <c r="G91" i="1"/>
  <c r="E91" i="1"/>
  <c r="D91" i="1"/>
  <c r="F91" i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M78" i="1"/>
  <c r="J78" i="1"/>
  <c r="I78" i="1"/>
  <c r="H78" i="1"/>
  <c r="G78" i="1"/>
  <c r="E78" i="1"/>
  <c r="D78" i="1"/>
  <c r="F78" i="1" s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F57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M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F18" i="1" s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M185" i="1"/>
  <c r="M237" i="3"/>
  <c r="M279" i="1"/>
  <c r="N40" i="1"/>
  <c r="M289" i="3"/>
  <c r="F492" i="3"/>
  <c r="F201" i="3"/>
  <c r="F110" i="3"/>
  <c r="F313" i="1"/>
  <c r="F253" i="1"/>
  <c r="F185" i="1"/>
  <c r="F138" i="1"/>
  <c r="F65" i="1"/>
  <c r="F31" i="1"/>
  <c r="M219" i="1"/>
  <c r="F219" i="1"/>
  <c r="M45" i="3"/>
  <c r="M58" i="3"/>
  <c r="F84" i="3"/>
  <c r="F162" i="3"/>
  <c r="M162" i="3"/>
  <c r="F175" i="3"/>
  <c r="M175" i="3"/>
  <c r="F188" i="3"/>
  <c r="M188" i="3"/>
  <c r="F354" i="3"/>
  <c r="F380" i="3"/>
  <c r="M380" i="3"/>
  <c r="F440" i="3"/>
  <c r="F453" i="3"/>
  <c r="M453" i="3"/>
  <c r="M479" i="3"/>
  <c r="M250" i="3"/>
  <c r="F263" i="3"/>
  <c r="M315" i="3"/>
  <c r="F328" i="3"/>
  <c r="M328" i="3"/>
  <c r="F505" i="3"/>
  <c r="N454" i="3"/>
  <c r="K558" i="3"/>
  <c r="N493" i="3"/>
  <c r="N471" i="3"/>
  <c r="N432" i="3"/>
  <c r="N441" i="3"/>
  <c r="N477" i="3"/>
  <c r="D554" i="3"/>
  <c r="F554" i="3" s="1"/>
  <c r="N264" i="3"/>
  <c r="F237" i="3"/>
  <c r="N54" i="3"/>
  <c r="F19" i="3"/>
  <c r="N12" i="1"/>
  <c r="N202" i="1"/>
  <c r="N470" i="3"/>
  <c r="N418" i="3"/>
  <c r="F136" i="3"/>
  <c r="M253" i="1"/>
  <c r="N226" i="1"/>
  <c r="N55" i="1"/>
  <c r="M515" i="3"/>
  <c r="D557" i="3"/>
  <c r="F557" i="3" s="1"/>
  <c r="N457" i="3"/>
  <c r="N444" i="3"/>
  <c r="D561" i="3"/>
  <c r="F561" i="3" s="1"/>
  <c r="F302" i="3"/>
  <c r="N221" i="1"/>
  <c r="M513" i="3"/>
  <c r="N435" i="3"/>
  <c r="F510" i="3"/>
  <c r="N405" i="3"/>
  <c r="N431" i="3"/>
  <c r="N455" i="3"/>
  <c r="N329" i="3"/>
  <c r="F367" i="3"/>
  <c r="N48" i="3"/>
  <c r="M517" i="3"/>
  <c r="M512" i="3"/>
  <c r="M509" i="3"/>
  <c r="D558" i="3"/>
  <c r="F558" i="3" s="1"/>
  <c r="D556" i="3"/>
  <c r="F556" i="3" s="1"/>
  <c r="N428" i="3"/>
  <c r="F516" i="3"/>
  <c r="N458" i="3"/>
  <c r="F509" i="3"/>
  <c r="F507" i="3"/>
  <c r="N480" i="3"/>
  <c r="N41" i="3"/>
  <c r="M18" i="1"/>
  <c r="F279" i="1"/>
  <c r="N114" i="3"/>
  <c r="F97" i="3"/>
  <c r="N104" i="1"/>
  <c r="N83" i="1"/>
  <c r="N483" i="3"/>
  <c r="F479" i="3"/>
  <c r="N308" i="3"/>
  <c r="F205" i="3"/>
  <c r="N37" i="3"/>
  <c r="N137" i="3"/>
  <c r="F210" i="3"/>
  <c r="M206" i="1"/>
  <c r="M138" i="1"/>
  <c r="F44" i="1"/>
  <c r="F325" i="1"/>
  <c r="N79" i="1"/>
  <c r="N220" i="1"/>
  <c r="N296" i="1"/>
  <c r="N181" i="1"/>
  <c r="E326" i="1"/>
  <c r="M212" i="3"/>
  <c r="M388" i="3"/>
  <c r="E576" i="3"/>
  <c r="F391" i="3"/>
  <c r="F387" i="3"/>
  <c r="N298" i="1"/>
  <c r="H518" i="3"/>
  <c r="M506" i="3"/>
  <c r="N481" i="3"/>
  <c r="N468" i="3"/>
  <c r="N442" i="3"/>
  <c r="N403" i="3"/>
  <c r="N416" i="3"/>
  <c r="E556" i="3"/>
  <c r="E566" i="3"/>
  <c r="E518" i="3"/>
  <c r="N447" i="3"/>
  <c r="D562" i="3"/>
  <c r="F562" i="3" s="1"/>
  <c r="N475" i="3"/>
  <c r="D555" i="3"/>
  <c r="F555" i="3" s="1"/>
  <c r="N429" i="3"/>
  <c r="N459" i="3"/>
  <c r="E575" i="3"/>
  <c r="E577" i="3"/>
  <c r="E574" i="3"/>
  <c r="M391" i="3"/>
  <c r="K541" i="3"/>
  <c r="K547" i="3"/>
  <c r="M547" i="3" s="1"/>
  <c r="N266" i="3"/>
  <c r="N318" i="3"/>
  <c r="N229" i="3"/>
  <c r="N244" i="3"/>
  <c r="F390" i="3"/>
  <c r="F386" i="3"/>
  <c r="E393" i="3"/>
  <c r="N227" i="3"/>
  <c r="N317" i="3"/>
  <c r="N358" i="3"/>
  <c r="N269" i="3"/>
  <c r="N16" i="3"/>
  <c r="N204" i="1"/>
  <c r="N42" i="1"/>
  <c r="M323" i="1" l="1"/>
  <c r="N267" i="1"/>
  <c r="D326" i="1"/>
  <c r="N318" i="1" s="1"/>
  <c r="M44" i="1"/>
  <c r="M65" i="1"/>
  <c r="M232" i="1"/>
  <c r="M266" i="1"/>
  <c r="M300" i="1"/>
  <c r="M320" i="1"/>
  <c r="F300" i="1"/>
  <c r="I214" i="3"/>
  <c r="N183" i="3"/>
  <c r="N88" i="3"/>
  <c r="N23" i="3"/>
  <c r="E568" i="3"/>
  <c r="E570" i="3"/>
  <c r="E553" i="3"/>
  <c r="E571" i="3"/>
  <c r="M110" i="3"/>
  <c r="E528" i="3"/>
  <c r="M263" i="3"/>
  <c r="F550" i="3"/>
  <c r="F551" i="3"/>
  <c r="M552" i="3"/>
  <c r="M440" i="3"/>
  <c r="F565" i="3"/>
  <c r="F532" i="3"/>
  <c r="N136" i="1"/>
  <c r="N63" i="1"/>
  <c r="N217" i="1"/>
  <c r="F322" i="1"/>
  <c r="N61" i="1"/>
  <c r="F314" i="1"/>
  <c r="N160" i="1"/>
  <c r="F320" i="1"/>
  <c r="N113" i="1"/>
  <c r="N21" i="1"/>
  <c r="N213" i="1"/>
  <c r="F324" i="1"/>
  <c r="N36" i="1"/>
  <c r="N64" i="1"/>
  <c r="N209" i="1"/>
  <c r="K326" i="1"/>
  <c r="M548" i="3"/>
  <c r="M543" i="3"/>
  <c r="M549" i="3"/>
  <c r="N310" i="3"/>
  <c r="N90" i="3"/>
  <c r="N51" i="3"/>
  <c r="N152" i="3"/>
  <c r="N7" i="3"/>
  <c r="N154" i="3"/>
  <c r="N10" i="3"/>
  <c r="N190" i="3"/>
  <c r="N179" i="3"/>
  <c r="N128" i="3"/>
  <c r="N36" i="3"/>
  <c r="N11" i="3"/>
  <c r="N161" i="1"/>
  <c r="N9" i="1"/>
  <c r="M392" i="3"/>
  <c r="M384" i="3"/>
  <c r="D548" i="3"/>
  <c r="F548" i="3" s="1"/>
  <c r="M204" i="3"/>
  <c r="M537" i="3"/>
  <c r="M538" i="3"/>
  <c r="N132" i="3"/>
  <c r="F213" i="3"/>
  <c r="N18" i="3"/>
  <c r="M324" i="1"/>
  <c r="N163" i="1"/>
  <c r="F317" i="1"/>
  <c r="N58" i="1"/>
  <c r="M559" i="3"/>
  <c r="M560" i="3"/>
  <c r="M561" i="3"/>
  <c r="M562" i="3"/>
  <c r="M563" i="3"/>
  <c r="M564" i="3"/>
  <c r="M565" i="3"/>
  <c r="M516" i="3"/>
  <c r="K518" i="3"/>
  <c r="I518" i="3"/>
  <c r="M514" i="3"/>
  <c r="M511" i="3"/>
  <c r="G554" i="3"/>
  <c r="G566" i="3" s="1"/>
  <c r="H577" i="3"/>
  <c r="J577" i="3"/>
  <c r="H566" i="3"/>
  <c r="J566" i="3"/>
  <c r="L566" i="3"/>
  <c r="N489" i="3"/>
  <c r="N417" i="3"/>
  <c r="N410" i="3"/>
  <c r="N449" i="3"/>
  <c r="N421" i="3"/>
  <c r="D559" i="3"/>
  <c r="F559" i="3" s="1"/>
  <c r="N420" i="3"/>
  <c r="D564" i="3"/>
  <c r="F564" i="3" s="1"/>
  <c r="L553" i="3"/>
  <c r="M385" i="3"/>
  <c r="J572" i="3"/>
  <c r="L572" i="3"/>
  <c r="L573" i="3"/>
  <c r="H574" i="3"/>
  <c r="J574" i="3"/>
  <c r="L574" i="3"/>
  <c r="H575" i="3"/>
  <c r="J575" i="3"/>
  <c r="H578" i="3"/>
  <c r="J578" i="3"/>
  <c r="M381" i="3"/>
  <c r="M542" i="3"/>
  <c r="M383" i="3"/>
  <c r="G553" i="3"/>
  <c r="M544" i="3"/>
  <c r="N282" i="3"/>
  <c r="N295" i="3"/>
  <c r="D544" i="3"/>
  <c r="F544" i="3" s="1"/>
  <c r="N251" i="3"/>
  <c r="N240" i="3"/>
  <c r="F382" i="3"/>
  <c r="D547" i="3"/>
  <c r="F547" i="3" s="1"/>
  <c r="D545" i="3"/>
  <c r="F545" i="3" s="1"/>
  <c r="N357" i="3"/>
  <c r="N322" i="3"/>
  <c r="N291" i="3"/>
  <c r="C393" i="3"/>
  <c r="N303" i="3"/>
  <c r="N267" i="3"/>
  <c r="M209" i="3"/>
  <c r="K214" i="3"/>
  <c r="F206" i="3"/>
  <c r="N124" i="3"/>
  <c r="N76" i="3"/>
  <c r="N178" i="3"/>
  <c r="N126" i="3"/>
  <c r="N167" i="3"/>
  <c r="N166" i="3"/>
  <c r="N73" i="3"/>
  <c r="N164" i="3"/>
  <c r="N35" i="3"/>
  <c r="N115" i="3"/>
  <c r="N141" i="3"/>
  <c r="N9" i="3"/>
  <c r="N29" i="1"/>
  <c r="N89" i="1"/>
  <c r="N183" i="1"/>
  <c r="N251" i="1"/>
  <c r="N16" i="1"/>
  <c r="N155" i="1"/>
  <c r="N27" i="1"/>
  <c r="N87" i="1"/>
  <c r="N66" i="1"/>
  <c r="N126" i="1"/>
  <c r="N254" i="1"/>
  <c r="N288" i="1"/>
  <c r="N10" i="1"/>
  <c r="N149" i="1"/>
  <c r="N57" i="1"/>
  <c r="N196" i="1"/>
  <c r="N8" i="1"/>
  <c r="N269" i="1"/>
  <c r="M558" i="3"/>
  <c r="I566" i="3"/>
  <c r="M555" i="3"/>
  <c r="M556" i="3"/>
  <c r="M557" i="3"/>
  <c r="D563" i="3"/>
  <c r="F563" i="3" s="1"/>
  <c r="N472" i="3"/>
  <c r="N430" i="3"/>
  <c r="F515" i="3"/>
  <c r="N462" i="3"/>
  <c r="F514" i="3"/>
  <c r="D560" i="3"/>
  <c r="F513" i="3"/>
  <c r="N461" i="3"/>
  <c r="N422" i="3"/>
  <c r="N498" i="3"/>
  <c r="F517" i="3"/>
  <c r="N464" i="3"/>
  <c r="N443" i="3"/>
  <c r="N413" i="3"/>
  <c r="I553" i="3"/>
  <c r="J553" i="3"/>
  <c r="M389" i="3"/>
  <c r="M551" i="3"/>
  <c r="G393" i="3"/>
  <c r="M382" i="3"/>
  <c r="M386" i="3"/>
  <c r="G576" i="3"/>
  <c r="G578" i="3"/>
  <c r="I578" i="3"/>
  <c r="K578" i="3"/>
  <c r="M541" i="3"/>
  <c r="K393" i="3"/>
  <c r="C577" i="3"/>
  <c r="N245" i="3"/>
  <c r="N343" i="3"/>
  <c r="N316" i="3"/>
  <c r="N344" i="3"/>
  <c r="N298" i="3"/>
  <c r="N292" i="3"/>
  <c r="N253" i="3"/>
  <c r="D543" i="3"/>
  <c r="F543" i="3" s="1"/>
  <c r="N252" i="3"/>
  <c r="N265" i="3"/>
  <c r="N277" i="3"/>
  <c r="F381" i="3"/>
  <c r="N226" i="3"/>
  <c r="M211" i="3"/>
  <c r="M207" i="3"/>
  <c r="M203" i="3"/>
  <c r="M210" i="3"/>
  <c r="M213" i="3"/>
  <c r="M202" i="3"/>
  <c r="K576" i="3"/>
  <c r="L577" i="3"/>
  <c r="J568" i="3"/>
  <c r="K577" i="3"/>
  <c r="M577" i="3" s="1"/>
  <c r="C214" i="3"/>
  <c r="N14" i="3"/>
  <c r="N80" i="3"/>
  <c r="N158" i="3"/>
  <c r="N15" i="3"/>
  <c r="N171" i="3"/>
  <c r="C571" i="3"/>
  <c r="F27" i="2"/>
  <c r="F25" i="2"/>
  <c r="F26" i="2"/>
  <c r="H326" i="1"/>
  <c r="M316" i="1"/>
  <c r="G326" i="1"/>
  <c r="M319" i="1"/>
  <c r="M321" i="1"/>
  <c r="M322" i="1"/>
  <c r="M325" i="1"/>
  <c r="N322" i="1"/>
  <c r="N127" i="1"/>
  <c r="N167" i="1"/>
  <c r="N208" i="1"/>
  <c r="N272" i="1"/>
  <c r="N22" i="1"/>
  <c r="M554" i="3"/>
  <c r="K566" i="3"/>
  <c r="I567" i="3"/>
  <c r="H568" i="3"/>
  <c r="I568" i="3"/>
  <c r="K568" i="3"/>
  <c r="I569" i="3"/>
  <c r="G570" i="3"/>
  <c r="I570" i="3"/>
  <c r="K570" i="3"/>
  <c r="G571" i="3"/>
  <c r="I571" i="3"/>
  <c r="G567" i="3"/>
  <c r="G568" i="3"/>
  <c r="M508" i="3"/>
  <c r="J518" i="3"/>
  <c r="L518" i="3"/>
  <c r="M518" i="3" s="1"/>
  <c r="M507" i="3"/>
  <c r="H567" i="3"/>
  <c r="H576" i="3"/>
  <c r="J576" i="3"/>
  <c r="N407" i="3"/>
  <c r="N485" i="3"/>
  <c r="N404" i="3"/>
  <c r="N469" i="3"/>
  <c r="N482" i="3"/>
  <c r="N473" i="3"/>
  <c r="F512" i="3"/>
  <c r="N499" i="3"/>
  <c r="F506" i="3"/>
  <c r="F511" i="3"/>
  <c r="N467" i="3"/>
  <c r="D518" i="3"/>
  <c r="C518" i="3"/>
  <c r="N409" i="3"/>
  <c r="N474" i="3"/>
  <c r="N448" i="3"/>
  <c r="N433" i="3"/>
  <c r="N415" i="3"/>
  <c r="C574" i="3"/>
  <c r="H553" i="3"/>
  <c r="M550" i="3"/>
  <c r="M546" i="3"/>
  <c r="H573" i="3"/>
  <c r="J573" i="3"/>
  <c r="L575" i="3"/>
  <c r="I576" i="3"/>
  <c r="L576" i="3"/>
  <c r="G577" i="3"/>
  <c r="I577" i="3"/>
  <c r="L567" i="3"/>
  <c r="K545" i="3"/>
  <c r="M545" i="3" s="1"/>
  <c r="L393" i="3"/>
  <c r="J393" i="3"/>
  <c r="M390" i="3"/>
  <c r="I393" i="3"/>
  <c r="H393" i="3"/>
  <c r="L568" i="3"/>
  <c r="H569" i="3"/>
  <c r="J569" i="3"/>
  <c r="L569" i="3"/>
  <c r="H570" i="3"/>
  <c r="J570" i="3"/>
  <c r="L570" i="3"/>
  <c r="H571" i="3"/>
  <c r="J571" i="3"/>
  <c r="L571" i="3"/>
  <c r="G572" i="3"/>
  <c r="H572" i="3"/>
  <c r="I572" i="3"/>
  <c r="I573" i="3"/>
  <c r="G574" i="3"/>
  <c r="I574" i="3"/>
  <c r="G575" i="3"/>
  <c r="I575" i="3"/>
  <c r="N258" i="3"/>
  <c r="N284" i="3"/>
  <c r="N228" i="3"/>
  <c r="N342" i="3"/>
  <c r="N238" i="3"/>
  <c r="D541" i="3"/>
  <c r="F541" i="3" s="1"/>
  <c r="N294" i="3"/>
  <c r="N272" i="3"/>
  <c r="N268" i="3"/>
  <c r="N236" i="3"/>
  <c r="N336" i="3"/>
  <c r="N225" i="3"/>
  <c r="N355" i="3"/>
  <c r="N345" i="3"/>
  <c r="C576" i="3"/>
  <c r="C553" i="3"/>
  <c r="C573" i="3"/>
  <c r="C575" i="3"/>
  <c r="N349" i="3"/>
  <c r="N297" i="3"/>
  <c r="N232" i="3"/>
  <c r="N271" i="3"/>
  <c r="N321" i="3"/>
  <c r="N347" i="3"/>
  <c r="N256" i="3"/>
  <c r="N360" i="3"/>
  <c r="D546" i="3"/>
  <c r="F546" i="3" s="1"/>
  <c r="N241" i="3"/>
  <c r="N330" i="3"/>
  <c r="N278" i="3"/>
  <c r="D542" i="3"/>
  <c r="F542" i="3" s="1"/>
  <c r="F384" i="3"/>
  <c r="F388" i="3"/>
  <c r="N363" i="3"/>
  <c r="N350" i="3"/>
  <c r="N324" i="3"/>
  <c r="D549" i="3"/>
  <c r="F549" i="3" s="1"/>
  <c r="F392" i="3"/>
  <c r="N254" i="3"/>
  <c r="N319" i="3"/>
  <c r="F389" i="3"/>
  <c r="N239" i="3"/>
  <c r="N356" i="3"/>
  <c r="D552" i="3"/>
  <c r="F552" i="3" s="1"/>
  <c r="N280" i="3"/>
  <c r="N323" i="3"/>
  <c r="C568" i="3"/>
  <c r="C569" i="3"/>
  <c r="C570" i="3"/>
  <c r="D571" i="3"/>
  <c r="F571" i="3" s="1"/>
  <c r="C572" i="3"/>
  <c r="C578" i="3"/>
  <c r="N243" i="3"/>
  <c r="N334" i="3"/>
  <c r="M530" i="3"/>
  <c r="K569" i="3"/>
  <c r="M569" i="3" s="1"/>
  <c r="L578" i="3"/>
  <c r="M539" i="3"/>
  <c r="K574" i="3"/>
  <c r="M574" i="3" s="1"/>
  <c r="M535" i="3"/>
  <c r="M536" i="3"/>
  <c r="K575" i="3"/>
  <c r="M529" i="3"/>
  <c r="M531" i="3"/>
  <c r="L214" i="3"/>
  <c r="G214" i="3"/>
  <c r="M205" i="3"/>
  <c r="K528" i="3"/>
  <c r="M528" i="3" s="1"/>
  <c r="M206" i="3"/>
  <c r="J214" i="3"/>
  <c r="M568" i="3"/>
  <c r="F530" i="3"/>
  <c r="D569" i="3"/>
  <c r="F569" i="3" s="1"/>
  <c r="D576" i="3"/>
  <c r="F576" i="3" s="1"/>
  <c r="F537" i="3"/>
  <c r="D577" i="3"/>
  <c r="F577" i="3" s="1"/>
  <c r="F538" i="3"/>
  <c r="F539" i="3"/>
  <c r="N139" i="3"/>
  <c r="N176" i="3"/>
  <c r="N113" i="3"/>
  <c r="N33" i="3"/>
  <c r="N61" i="3"/>
  <c r="N47" i="3"/>
  <c r="N138" i="3"/>
  <c r="F204" i="3"/>
  <c r="N165" i="3"/>
  <c r="N59" i="3"/>
  <c r="N74" i="3"/>
  <c r="N22" i="3"/>
  <c r="I326" i="1"/>
  <c r="M314" i="1"/>
  <c r="M315" i="1"/>
  <c r="J326" i="1"/>
  <c r="L326" i="1"/>
  <c r="M318" i="1"/>
  <c r="N201" i="1"/>
  <c r="N107" i="1"/>
  <c r="N11" i="1"/>
  <c r="N13" i="1"/>
  <c r="N154" i="1"/>
  <c r="N30" i="1"/>
  <c r="N17" i="1"/>
  <c r="G573" i="3"/>
  <c r="N270" i="3"/>
  <c r="N361" i="3"/>
  <c r="D393" i="3"/>
  <c r="N231" i="3"/>
  <c r="M532" i="3"/>
  <c r="H540" i="3"/>
  <c r="I540" i="3"/>
  <c r="J540" i="3"/>
  <c r="G569" i="3"/>
  <c r="G540" i="3"/>
  <c r="M533" i="3"/>
  <c r="K572" i="3"/>
  <c r="M534" i="3"/>
  <c r="K573" i="3"/>
  <c r="L540" i="3"/>
  <c r="J567" i="3"/>
  <c r="H214" i="3"/>
  <c r="M208" i="3"/>
  <c r="F528" i="3"/>
  <c r="C567" i="3"/>
  <c r="C540" i="3"/>
  <c r="F207" i="3"/>
  <c r="N181" i="3"/>
  <c r="D533" i="3"/>
  <c r="N155" i="3"/>
  <c r="N129" i="3"/>
  <c r="N38" i="3"/>
  <c r="N142" i="3"/>
  <c r="N168" i="3"/>
  <c r="N77" i="3"/>
  <c r="N103" i="3"/>
  <c r="D534" i="3"/>
  <c r="N182" i="3"/>
  <c r="N79" i="3"/>
  <c r="N170" i="3"/>
  <c r="N40" i="3"/>
  <c r="F209" i="3"/>
  <c r="N196" i="3"/>
  <c r="N144" i="3"/>
  <c r="N105" i="3"/>
  <c r="N27" i="3"/>
  <c r="N118" i="3"/>
  <c r="N53" i="3"/>
  <c r="F536" i="3"/>
  <c r="N81" i="3"/>
  <c r="N43" i="3"/>
  <c r="N56" i="3"/>
  <c r="N134" i="3"/>
  <c r="F212" i="3"/>
  <c r="N64" i="3"/>
  <c r="N131" i="3"/>
  <c r="F211" i="3"/>
  <c r="N157" i="3"/>
  <c r="N92" i="3"/>
  <c r="D535" i="3"/>
  <c r="D214" i="3"/>
  <c r="N207" i="3" s="1"/>
  <c r="N533" i="3" s="1"/>
  <c r="N25" i="3"/>
  <c r="N194" i="3"/>
  <c r="N13" i="3"/>
  <c r="N17" i="3"/>
  <c r="N52" i="3"/>
  <c r="N12" i="3"/>
  <c r="N163" i="3"/>
  <c r="N72" i="3"/>
  <c r="N85" i="3"/>
  <c r="N98" i="3"/>
  <c r="N20" i="3"/>
  <c r="N46" i="3"/>
  <c r="N150" i="3"/>
  <c r="N189" i="3"/>
  <c r="N111" i="3"/>
  <c r="F202" i="3"/>
  <c r="D529" i="3"/>
  <c r="N34" i="3"/>
  <c r="N86" i="3"/>
  <c r="N125" i="3"/>
  <c r="N112" i="3"/>
  <c r="N8" i="3"/>
  <c r="N151" i="3"/>
  <c r="N99" i="3"/>
  <c r="N177" i="3"/>
  <c r="N21" i="3"/>
  <c r="F203" i="3"/>
  <c r="D531" i="3"/>
  <c r="N49" i="3"/>
  <c r="N153" i="3"/>
  <c r="N75" i="3"/>
  <c r="M317" i="1"/>
  <c r="N302" i="1"/>
  <c r="N7" i="1"/>
  <c r="N80" i="1"/>
  <c r="N268" i="1"/>
  <c r="N33" i="1"/>
  <c r="N255" i="1"/>
  <c r="N54" i="1"/>
  <c r="N20" i="1"/>
  <c r="N67" i="1"/>
  <c r="N114" i="1"/>
  <c r="N195" i="1"/>
  <c r="N257" i="1"/>
  <c r="N304" i="1"/>
  <c r="N150" i="1"/>
  <c r="N244" i="1"/>
  <c r="N82" i="1"/>
  <c r="N197" i="1"/>
  <c r="N291" i="1"/>
  <c r="N103" i="1"/>
  <c r="N270" i="1"/>
  <c r="N129" i="1"/>
  <c r="N293" i="1"/>
  <c r="N306" i="1"/>
  <c r="N199" i="1"/>
  <c r="N246" i="1"/>
  <c r="N178" i="1"/>
  <c r="N105" i="1"/>
  <c r="N259" i="1"/>
  <c r="N212" i="1"/>
  <c r="N165" i="1"/>
  <c r="N37" i="1"/>
  <c r="N225" i="1"/>
  <c r="N71" i="1"/>
  <c r="F319" i="1"/>
  <c r="N295" i="1"/>
  <c r="N308" i="1"/>
  <c r="N214" i="1"/>
  <c r="N227" i="1"/>
  <c r="N133" i="1"/>
  <c r="N73" i="1"/>
  <c r="N248" i="1"/>
  <c r="N39" i="1"/>
  <c r="N120" i="1"/>
  <c r="F321" i="1"/>
  <c r="N88" i="1"/>
  <c r="N62" i="1"/>
  <c r="F323" i="1"/>
  <c r="N159" i="1"/>
  <c r="F315" i="1"/>
  <c r="N131" i="1"/>
  <c r="N118" i="1"/>
  <c r="N60" i="1"/>
  <c r="N261" i="1"/>
  <c r="N84" i="1"/>
  <c r="N242" i="1"/>
  <c r="N26" i="1"/>
  <c r="N86" i="1"/>
  <c r="N176" i="1"/>
  <c r="N223" i="1"/>
  <c r="N152" i="1"/>
  <c r="N148" i="1"/>
  <c r="N69" i="1"/>
  <c r="N210" i="1"/>
  <c r="N101" i="1"/>
  <c r="N174" i="1"/>
  <c r="N56" i="1"/>
  <c r="N180" i="1"/>
  <c r="N301" i="1"/>
  <c r="N173" i="1"/>
  <c r="N19" i="1"/>
  <c r="N207" i="1"/>
  <c r="N53" i="1"/>
  <c r="N6" i="1"/>
  <c r="N100" i="1"/>
  <c r="N194" i="1"/>
  <c r="N32" i="1"/>
  <c r="N241" i="1"/>
  <c r="N147" i="1"/>
  <c r="N256" i="1"/>
  <c r="N290" i="1"/>
  <c r="N162" i="1"/>
  <c r="N303" i="1"/>
  <c r="N81" i="1"/>
  <c r="N102" i="1"/>
  <c r="N222" i="1"/>
  <c r="N175" i="1"/>
  <c r="N68" i="1"/>
  <c r="N34" i="1"/>
  <c r="N243" i="1"/>
  <c r="F316" i="1"/>
  <c r="N164" i="1"/>
  <c r="N198" i="1"/>
  <c r="N23" i="1"/>
  <c r="N211" i="1"/>
  <c r="N271" i="1"/>
  <c r="N130" i="1"/>
  <c r="F318" i="1"/>
  <c r="N166" i="1"/>
  <c r="N25" i="1"/>
  <c r="N249" i="1"/>
  <c r="N215" i="1"/>
  <c r="N134" i="1"/>
  <c r="N14" i="1"/>
  <c r="F326" i="1" l="1"/>
  <c r="N44" i="1"/>
  <c r="M576" i="3"/>
  <c r="M393" i="3"/>
  <c r="E540" i="3"/>
  <c r="E567" i="3"/>
  <c r="E579" i="3" s="1"/>
  <c r="N317" i="1"/>
  <c r="N206" i="1"/>
  <c r="N325" i="1"/>
  <c r="M326" i="1"/>
  <c r="N125" i="1"/>
  <c r="N319" i="1"/>
  <c r="N320" i="1"/>
  <c r="N315" i="1"/>
  <c r="N323" i="1"/>
  <c r="N279" i="1"/>
  <c r="N18" i="1"/>
  <c r="D578" i="3"/>
  <c r="F578" i="3" s="1"/>
  <c r="M572" i="3"/>
  <c r="N313" i="1"/>
  <c r="N112" i="1"/>
  <c r="N232" i="1"/>
  <c r="N31" i="1"/>
  <c r="N138" i="1"/>
  <c r="N321" i="1"/>
  <c r="N219" i="1"/>
  <c r="N324" i="1"/>
  <c r="N65" i="1"/>
  <c r="N300" i="1"/>
  <c r="N185" i="1"/>
  <c r="N253" i="1"/>
  <c r="N316" i="1"/>
  <c r="D553" i="3"/>
  <c r="F553" i="3" s="1"/>
  <c r="M573" i="3"/>
  <c r="M570" i="3"/>
  <c r="M566" i="3"/>
  <c r="K571" i="3"/>
  <c r="M571" i="3" s="1"/>
  <c r="M575" i="3"/>
  <c r="K567" i="3"/>
  <c r="M567" i="3" s="1"/>
  <c r="K540" i="3"/>
  <c r="M214" i="3"/>
  <c r="N208" i="3"/>
  <c r="N534" i="3" s="1"/>
  <c r="N314" i="1"/>
  <c r="N78" i="1"/>
  <c r="N172" i="1"/>
  <c r="N91" i="1"/>
  <c r="N266" i="1"/>
  <c r="F560" i="3"/>
  <c r="D566" i="3"/>
  <c r="F566" i="3" s="1"/>
  <c r="M578" i="3"/>
  <c r="D567" i="3"/>
  <c r="M540" i="3"/>
  <c r="I579" i="3"/>
  <c r="H579" i="3"/>
  <c r="L579" i="3"/>
  <c r="J579" i="3"/>
  <c r="G579" i="3"/>
  <c r="N505" i="3"/>
  <c r="F518" i="3"/>
  <c r="N515" i="3"/>
  <c r="N563" i="3" s="1"/>
  <c r="N516" i="3"/>
  <c r="N564" i="3" s="1"/>
  <c r="N510" i="3"/>
  <c r="N558" i="3" s="1"/>
  <c r="N518" i="3"/>
  <c r="N566" i="3" s="1"/>
  <c r="N479" i="3"/>
  <c r="N466" i="3"/>
  <c r="N414" i="3"/>
  <c r="N440" i="3"/>
  <c r="N514" i="3"/>
  <c r="N562" i="3" s="1"/>
  <c r="N508" i="3"/>
  <c r="N556" i="3" s="1"/>
  <c r="N506" i="3"/>
  <c r="N554" i="3" s="1"/>
  <c r="N427" i="3"/>
  <c r="N512" i="3"/>
  <c r="N560" i="3" s="1"/>
  <c r="N511" i="3"/>
  <c r="N559" i="3" s="1"/>
  <c r="N507" i="3"/>
  <c r="N555" i="3" s="1"/>
  <c r="N509" i="3"/>
  <c r="N557" i="3" s="1"/>
  <c r="N513" i="3"/>
  <c r="N561" i="3" s="1"/>
  <c r="N517" i="3"/>
  <c r="N565" i="3" s="1"/>
  <c r="N492" i="3"/>
  <c r="N453" i="3"/>
  <c r="K553" i="3"/>
  <c r="M553" i="3" s="1"/>
  <c r="D575" i="3"/>
  <c r="F575" i="3" s="1"/>
  <c r="C579" i="3"/>
  <c r="N212" i="3"/>
  <c r="N538" i="3" s="1"/>
  <c r="N211" i="3"/>
  <c r="N537" i="3" s="1"/>
  <c r="N209" i="3"/>
  <c r="N535" i="3" s="1"/>
  <c r="N392" i="3"/>
  <c r="N552" i="3" s="1"/>
  <c r="N276" i="3"/>
  <c r="N302" i="3"/>
  <c r="N380" i="3"/>
  <c r="N315" i="3"/>
  <c r="N354" i="3"/>
  <c r="N328" i="3"/>
  <c r="N391" i="3"/>
  <c r="N551" i="3" s="1"/>
  <c r="N341" i="3"/>
  <c r="N367" i="3"/>
  <c r="N289" i="3"/>
  <c r="N250" i="3"/>
  <c r="N393" i="3"/>
  <c r="N553" i="3" s="1"/>
  <c r="F393" i="3"/>
  <c r="N390" i="3"/>
  <c r="N550" i="3" s="1"/>
  <c r="N389" i="3"/>
  <c r="N549" i="3" s="1"/>
  <c r="N388" i="3"/>
  <c r="N548" i="3" s="1"/>
  <c r="N387" i="3"/>
  <c r="N547" i="3" s="1"/>
  <c r="N386" i="3"/>
  <c r="N546" i="3" s="1"/>
  <c r="N385" i="3"/>
  <c r="N545" i="3" s="1"/>
  <c r="N384" i="3"/>
  <c r="N544" i="3" s="1"/>
  <c r="N383" i="3"/>
  <c r="N543" i="3" s="1"/>
  <c r="N382" i="3"/>
  <c r="N542" i="3" s="1"/>
  <c r="N381" i="3"/>
  <c r="N541" i="3" s="1"/>
  <c r="N263" i="3"/>
  <c r="N237" i="3"/>
  <c r="K579" i="3"/>
  <c r="M579" i="3" s="1"/>
  <c r="F529" i="3"/>
  <c r="D568" i="3"/>
  <c r="F535" i="3"/>
  <c r="D574" i="3"/>
  <c r="F534" i="3"/>
  <c r="D573" i="3"/>
  <c r="D540" i="3"/>
  <c r="F540" i="3" s="1"/>
  <c r="F531" i="3"/>
  <c r="D570" i="3"/>
  <c r="N203" i="3"/>
  <c r="N529" i="3" s="1"/>
  <c r="N202" i="3"/>
  <c r="N528" i="3" s="1"/>
  <c r="N206" i="3"/>
  <c r="N532" i="3" s="1"/>
  <c r="N210" i="3"/>
  <c r="N536" i="3" s="1"/>
  <c r="N205" i="3"/>
  <c r="N531" i="3" s="1"/>
  <c r="N204" i="3"/>
  <c r="N530" i="3" s="1"/>
  <c r="N214" i="3"/>
  <c r="N540" i="3" s="1"/>
  <c r="F214" i="3"/>
  <c r="N149" i="3"/>
  <c r="N32" i="3"/>
  <c r="N162" i="3"/>
  <c r="N58" i="3"/>
  <c r="N19" i="3"/>
  <c r="N136" i="3"/>
  <c r="N45" i="3"/>
  <c r="N188" i="3"/>
  <c r="N97" i="3"/>
  <c r="N110" i="3"/>
  <c r="N71" i="3"/>
  <c r="N175" i="3"/>
  <c r="N213" i="3"/>
  <c r="N539" i="3" s="1"/>
  <c r="N201" i="3"/>
  <c r="N123" i="3"/>
  <c r="N84" i="3"/>
  <c r="F533" i="3"/>
  <c r="D572" i="3"/>
  <c r="F567" i="3" l="1"/>
  <c r="F572" i="3"/>
  <c r="F573" i="3"/>
  <c r="F574" i="3"/>
  <c r="F568" i="3"/>
  <c r="D579" i="3"/>
  <c r="N574" i="3" s="1"/>
  <c r="F570" i="3"/>
  <c r="N570" i="3"/>
  <c r="N568" i="3" l="1"/>
  <c r="N579" i="3"/>
  <c r="N571" i="3"/>
  <c r="F579" i="3"/>
  <c r="N578" i="3"/>
  <c r="N569" i="3"/>
  <c r="N577" i="3"/>
  <c r="N576" i="3"/>
  <c r="N575" i="3"/>
  <c r="N567" i="3"/>
  <c r="N573" i="3"/>
  <c r="N572" i="3"/>
</calcChain>
</file>

<file path=xl/sharedStrings.xml><?xml version="1.0" encoding="utf-8"?>
<sst xmlns="http://schemas.openxmlformats.org/spreadsheetml/2006/main" count="1273" uniqueCount="106">
  <si>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</si>
  <si>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</si>
  <si>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</si>
  <si>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</si>
  <si>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</si>
  <si>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</si>
  <si>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</si>
  <si>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</si>
  <si>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</si>
  <si>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</si>
  <si>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</si>
  <si>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</si>
  <si>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</si>
  <si>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</si>
  <si>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</si>
  <si>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</si>
  <si>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</si>
  <si>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</si>
  <si>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</si>
  <si>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</si>
  <si>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</si>
  <si>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</si>
  <si>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</si>
  <si>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</si>
  <si>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</si>
  <si>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</si>
  <si>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</si>
  <si>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</si>
  <si>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</si>
  <si>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</si>
  <si>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</si>
  <si>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</si>
  <si>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</si>
  <si>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</si>
  <si>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</si>
  <si>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</si>
  <si>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</si>
  <si>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</si>
  <si>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</si>
  <si>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</si>
  <si>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</si>
  <si>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</si>
  <si>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</si>
  <si>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</si>
  <si>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</si>
  <si>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</si>
  <si>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</si>
  <si>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</si>
  <si>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</si>
  <si>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</si>
  <si>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</si>
  <si>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</si>
  <si>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</si>
  <si>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</si>
  <si>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</si>
  <si>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</si>
  <si>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</si>
  <si>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</si>
  <si>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</si>
  <si>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</si>
  <si>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</si>
  <si>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</si>
  <si>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</si>
  <si>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</si>
  <si>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</si>
  <si>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</si>
  <si>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</si>
  <si>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</si>
  <si>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</si>
  <si>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</si>
  <si>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</si>
  <si>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</si>
  <si>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</si>
  <si>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</si>
  <si>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</si>
  <si>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</si>
  <si>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</si>
  <si>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</si>
  <si>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</si>
  <si>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</si>
  <si>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</si>
  <si>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</si>
  <si>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</si>
  <si>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</si>
  <si>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</si>
  <si>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</si>
  <si>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</si>
  <si>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</si>
  <si>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</si>
  <si>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</si>
  <si>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1" type="noConversion"/>
  </si>
  <si>
    <t>2020年丹东市电销业务统计表</t>
    <phoneticPr fontId="21" type="noConversion"/>
  </si>
  <si>
    <t>大家财险</t>
    <phoneticPr fontId="21" type="noConversion"/>
  </si>
  <si>
    <t>2020年各财险公司摩托车交强险承保情况表</t>
    <phoneticPr fontId="21" type="noConversion"/>
  </si>
  <si>
    <t>大家财险</t>
    <phoneticPr fontId="21" type="noConversion"/>
  </si>
  <si>
    <t>大家</t>
    <phoneticPr fontId="21" type="noConversion"/>
  </si>
  <si>
    <t>2020年1-9月丹东市财产保险业务统计表</t>
    <phoneticPr fontId="21" type="noConversion"/>
  </si>
  <si>
    <t>（2020年1-9月）</t>
    <phoneticPr fontId="21" type="noConversion"/>
  </si>
  <si>
    <t>（2020年9月）</t>
    <phoneticPr fontId="21" type="noConversion"/>
  </si>
  <si>
    <t>东港市1-9月财产保险业务统计表</t>
    <phoneticPr fontId="21" type="noConversion"/>
  </si>
  <si>
    <t>财字3号表                                             （2020年1-9月）                                           单位：万元</t>
    <phoneticPr fontId="21" type="noConversion"/>
  </si>
  <si>
    <t>凤城市1-9月财产保险业务统计表</t>
    <phoneticPr fontId="21" type="noConversion"/>
  </si>
  <si>
    <t>宽甸县1-9月财产保险业务统计表</t>
    <phoneticPr fontId="21" type="noConversion"/>
  </si>
  <si>
    <t>2020年1-9月县域财产保险业务统计表</t>
    <phoneticPr fontId="21" type="noConversion"/>
  </si>
  <si>
    <t>0.85</t>
  </si>
  <si>
    <t>亚太财险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</si>
</sst>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_-* #,##0.00_-;\-* #,##0.00_-;_-* &quot;-&quot;??_-;_-@_-"/>
    <numFmt numFmtId="179" formatCode="0_);[Red]\(0\)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13"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178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2" fillId="0" borderId="0">
      <alignment vertical="center"/>
    </xf>
  </cellStyleXfs>
  <cellXfs count="24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/>
    <xf numFmtId="176" fontId="7" fillId="0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/>
    <xf numFmtId="176" fontId="7" fillId="0" borderId="4" xfId="0" applyNumberFormat="1" applyFont="1" applyFill="1" applyBorder="1">
      <alignment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35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0" borderId="36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176" fontId="12" fillId="0" borderId="5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55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/>
    <xf numFmtId="176" fontId="7" fillId="0" borderId="38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8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vertical="center"/>
    </xf>
    <xf numFmtId="176" fontId="7" fillId="0" borderId="4" xfId="212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right" vertical="center"/>
    </xf>
    <xf numFmtId="176" fontId="24" fillId="0" borderId="4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26" fillId="0" borderId="18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>
      <alignment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/>
    <xf numFmtId="176" fontId="23" fillId="2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Border="1" applyAlignment="1"/>
    <xf numFmtId="176" fontId="23" fillId="0" borderId="39" xfId="0" applyNumberFormat="1" applyFont="1" applyFill="1" applyBorder="1" applyAlignment="1">
      <alignment horizontal="right" vertical="center"/>
    </xf>
    <xf numFmtId="176" fontId="23" fillId="0" borderId="22" xfId="0" applyNumberFormat="1" applyFont="1" applyFill="1" applyBorder="1" applyAlignment="1">
      <alignment horizontal="right" vertical="center"/>
    </xf>
    <xf numFmtId="176" fontId="23" fillId="0" borderId="33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/>
    <xf numFmtId="176" fontId="28" fillId="0" borderId="18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/>
    <xf numFmtId="176" fontId="7" fillId="0" borderId="33" xfId="0" applyNumberFormat="1" applyFont="1" applyFill="1" applyBorder="1" applyAlignment="1"/>
    <xf numFmtId="176" fontId="7" fillId="0" borderId="24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/>
    <xf numFmtId="176" fontId="7" fillId="0" borderId="39" xfId="0" applyNumberFormat="1" applyFont="1" applyFill="1" applyBorder="1" applyAlignment="1"/>
    <xf numFmtId="176" fontId="7" fillId="0" borderId="40" xfId="0" applyNumberFormat="1" applyFont="1" applyFill="1" applyBorder="1" applyAlignment="1"/>
    <xf numFmtId="176" fontId="7" fillId="0" borderId="13" xfId="0" applyNumberFormat="1" applyFont="1" applyFill="1" applyBorder="1" applyAlignment="1"/>
    <xf numFmtId="176" fontId="7" fillId="0" borderId="4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9" fontId="23" fillId="0" borderId="18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horizontal="right" vertical="center"/>
    </xf>
    <xf numFmtId="179" fontId="23" fillId="0" borderId="11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vertical="center"/>
    </xf>
    <xf numFmtId="176" fontId="10" fillId="0" borderId="4" xfId="153" applyNumberFormat="1" applyFont="1" applyFill="1" applyBorder="1" applyAlignment="1" applyProtection="1">
      <alignment horizontal="right" vertical="center"/>
    </xf>
    <xf numFmtId="176" fontId="10" fillId="0" borderId="8" xfId="156" applyNumberFormat="1" applyFont="1" applyFill="1" applyBorder="1" applyAlignment="1" applyProtection="1">
      <alignment horizontal="right" vertical="center"/>
    </xf>
    <xf numFmtId="176" fontId="10" fillId="0" borderId="8" xfId="153" applyNumberFormat="1" applyFont="1" applyFill="1" applyBorder="1" applyAlignment="1" applyProtection="1">
      <alignment horizontal="right" vertical="center"/>
    </xf>
    <xf numFmtId="176" fontId="16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4" xfId="156" applyNumberFormat="1" applyFont="1" applyFill="1" applyBorder="1" applyAlignment="1" applyProtection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28" fillId="0" borderId="11" xfId="0" applyNumberFormat="1" applyFont="1" applyFill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176" fontId="10" fillId="0" borderId="4" xfId="207" applyNumberFormat="1" applyFont="1" applyFill="1" applyBorder="1" applyAlignment="1">
      <alignment horizontal="right"/>
    </xf>
    <xf numFmtId="176" fontId="10" fillId="0" borderId="4" xfId="209" applyNumberFormat="1" applyFont="1" applyFill="1" applyBorder="1" applyAlignment="1">
      <alignment horizontal="right"/>
    </xf>
    <xf numFmtId="176" fontId="10" fillId="0" borderId="4" xfId="208" applyNumberFormat="1" applyFont="1" applyFill="1" applyBorder="1" applyAlignment="1">
      <alignment horizontal="right"/>
    </xf>
    <xf numFmtId="176" fontId="10" fillId="0" borderId="4" xfId="21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 vertical="center"/>
    </xf>
    <xf numFmtId="176" fontId="17" fillId="0" borderId="18" xfId="0" applyNumberFormat="1" applyFont="1" applyFill="1" applyBorder="1" applyAlignment="1">
      <alignment horizontal="right" vertical="center"/>
    </xf>
    <xf numFmtId="176" fontId="12" fillId="0" borderId="30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center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8" xfId="0" applyNumberFormat="1" applyFont="1" applyFill="1" applyBorder="1" applyAlignment="1">
      <alignment horizontal="center" vertical="center" wrapText="1"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horizontal="center" vertical="center"/>
    </xf>
    <xf numFmtId="176" fontId="7" fillId="0" borderId="57" xfId="0" applyNumberFormat="1" applyFont="1" applyFill="1" applyBorder="1" applyAlignment="1">
      <alignment horizontal="center" vertical="center" wrapText="1"/>
    </xf>
    <xf numFmtId="176" fontId="7" fillId="0" borderId="47" xfId="0" applyNumberFormat="1" applyFont="1" applyFill="1" applyBorder="1" applyAlignment="1">
      <alignment horizontal="center" vertical="center" wrapText="1"/>
    </xf>
    <xf numFmtId="176" fontId="7" fillId="0" borderId="46" xfId="0" applyNumberFormat="1" applyFont="1" applyFill="1" applyBorder="1" applyAlignment="1">
      <alignment horizontal="center" vertical="center" wrapText="1"/>
    </xf>
    <xf numFmtId="176" fontId="7" fillId="0" borderId="51" xfId="0" applyNumberFormat="1" applyFont="1" applyFill="1" applyBorder="1" applyAlignment="1">
      <alignment horizontal="center" vertical="center" wrapText="1"/>
    </xf>
    <xf numFmtId="176" fontId="7" fillId="0" borderId="4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left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176" fontId="7" fillId="0" borderId="38" xfId="0" applyNumberFormat="1" applyFont="1" applyFill="1" applyBorder="1" applyAlignment="1">
      <alignment horizontal="center" vertical="center" wrapText="1"/>
    </xf>
    <xf numFmtId="176" fontId="7" fillId="0" borderId="41" xfId="0" applyNumberFormat="1" applyFont="1" applyFill="1" applyBorder="1" applyAlignment="1">
      <alignment horizontal="center" vertical="center" wrapText="1"/>
    </xf>
    <xf numFmtId="176" fontId="7" fillId="0" borderId="45" xfId="0" applyNumberFormat="1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4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1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3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1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2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3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6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7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8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9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0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81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2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7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1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8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0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2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3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4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25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8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9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40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41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2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5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6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7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8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49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0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1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2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3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54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5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56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57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8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59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60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6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5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6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7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8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9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0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1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2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73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4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75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84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85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86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9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8"/>
  <sheetViews>
    <sheetView tabSelected="1" workbookViewId="0">
      <pane xSplit="1" ySplit="5" topLeftCell="B306" activePane="bottomRight" state="frozen"/>
      <selection pane="topRight"/>
      <selection pane="bottomLeft"/>
      <selection pane="bottomRight" activeCell="H335" sqref="H335"/>
    </sheetView>
  </sheetViews>
  <sheetFormatPr defaultColWidth="9" defaultRowHeight="13.5"/>
  <cols>
    <col min="1" max="1" width="3.375" style="10" customWidth="1"/>
    <col min="2" max="2" width="17.75" style="10" customWidth="1"/>
    <col min="3" max="5" width="9.125" style="10" customWidth="1"/>
    <col min="6" max="6" width="10" style="10" customWidth="1"/>
    <col min="7" max="7" width="9.125" style="10" customWidth="1"/>
    <col min="8" max="8" width="10.25" style="10" customWidth="1"/>
    <col min="9" max="12" width="9.125" style="10" customWidth="1"/>
    <col min="13" max="13" width="10.625" style="10" customWidth="1"/>
    <col min="14" max="14" width="9.125" style="10" customWidth="1"/>
    <col min="15" max="16384" width="9" style="10"/>
  </cols>
  <sheetData>
    <row r="1" spans="1:14" s="70" customFormat="1" ht="18.75">
      <c r="A1" s="182" t="s">
        <v>96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s="70" customFormat="1" ht="14.25" thickBot="1">
      <c r="B2" s="72" t="s">
        <v>0</v>
      </c>
      <c r="C2" s="71"/>
      <c r="D2" s="71"/>
      <c r="F2" s="71"/>
      <c r="G2" s="89" t="s">
        <v>97</v>
      </c>
      <c r="H2" s="71"/>
      <c r="I2" s="71"/>
      <c r="J2" s="71"/>
      <c r="K2" s="71"/>
      <c r="L2" s="72" t="s">
        <v>1</v>
      </c>
    </row>
    <row r="3" spans="1:14" s="70" customFormat="1">
      <c r="A3" s="186" t="s">
        <v>2</v>
      </c>
      <c r="B3" s="73" t="s">
        <v>3</v>
      </c>
      <c r="C3" s="183" t="s">
        <v>4</v>
      </c>
      <c r="D3" s="183"/>
      <c r="E3" s="183"/>
      <c r="F3" s="184"/>
      <c r="G3" s="183" t="s">
        <v>5</v>
      </c>
      <c r="H3" s="183"/>
      <c r="I3" s="183" t="s">
        <v>6</v>
      </c>
      <c r="J3" s="183"/>
      <c r="K3" s="183"/>
      <c r="L3" s="183"/>
      <c r="M3" s="183"/>
      <c r="N3" s="189" t="s">
        <v>7</v>
      </c>
    </row>
    <row r="4" spans="1:14" s="70" customFormat="1">
      <c r="A4" s="187"/>
      <c r="B4" s="71" t="s">
        <v>8</v>
      </c>
      <c r="C4" s="185" t="s">
        <v>9</v>
      </c>
      <c r="D4" s="185" t="s">
        <v>10</v>
      </c>
      <c r="E4" s="185" t="s">
        <v>11</v>
      </c>
      <c r="F4" s="178" t="s">
        <v>12</v>
      </c>
      <c r="G4" s="185" t="s">
        <v>13</v>
      </c>
      <c r="H4" s="185" t="s">
        <v>14</v>
      </c>
      <c r="I4" s="166" t="s">
        <v>13</v>
      </c>
      <c r="J4" s="185" t="s">
        <v>15</v>
      </c>
      <c r="K4" s="185"/>
      <c r="L4" s="185"/>
      <c r="M4" s="166" t="s">
        <v>12</v>
      </c>
      <c r="N4" s="190"/>
    </row>
    <row r="5" spans="1:14" s="70" customFormat="1">
      <c r="A5" s="187"/>
      <c r="B5" s="74" t="s">
        <v>16</v>
      </c>
      <c r="C5" s="185"/>
      <c r="D5" s="185"/>
      <c r="E5" s="185"/>
      <c r="F5" s="178" t="s">
        <v>17</v>
      </c>
      <c r="G5" s="185"/>
      <c r="H5" s="185"/>
      <c r="I5" s="41" t="s">
        <v>18</v>
      </c>
      <c r="J5" s="166" t="s">
        <v>9</v>
      </c>
      <c r="K5" s="166" t="s">
        <v>10</v>
      </c>
      <c r="L5" s="166" t="s">
        <v>11</v>
      </c>
      <c r="M5" s="166" t="s">
        <v>17</v>
      </c>
      <c r="N5" s="167" t="s">
        <v>17</v>
      </c>
    </row>
    <row r="6" spans="1:14" s="70" customFormat="1">
      <c r="A6" s="187"/>
      <c r="B6" s="175" t="s">
        <v>19</v>
      </c>
      <c r="C6" s="90">
        <v>3125.17</v>
      </c>
      <c r="D6" s="90">
        <v>26376.27</v>
      </c>
      <c r="E6" s="87">
        <v>26006.59</v>
      </c>
      <c r="F6" s="164">
        <f>(D6-E6)/E6*100</f>
        <v>1.4214858618527084</v>
      </c>
      <c r="G6" s="88">
        <v>159387</v>
      </c>
      <c r="H6" s="88">
        <v>8979954.0500000007</v>
      </c>
      <c r="I6" s="88">
        <v>17638</v>
      </c>
      <c r="J6" s="87">
        <v>1605.28</v>
      </c>
      <c r="K6" s="87">
        <v>12151.68</v>
      </c>
      <c r="L6" s="87">
        <v>14722.94</v>
      </c>
      <c r="M6" s="39">
        <f t="shared" ref="M6:M18" si="0">(K6-L6)/L6*100</f>
        <v>-17.464310796620786</v>
      </c>
      <c r="N6" s="169">
        <f>D6/D314*100</f>
        <v>37.206420850564619</v>
      </c>
    </row>
    <row r="7" spans="1:14" s="70" customFormat="1">
      <c r="A7" s="187"/>
      <c r="B7" s="175" t="s">
        <v>20</v>
      </c>
      <c r="C7" s="90">
        <v>696.64</v>
      </c>
      <c r="D7" s="90">
        <v>5996.5</v>
      </c>
      <c r="E7" s="88">
        <v>6564.32</v>
      </c>
      <c r="F7" s="164">
        <f>(D7-E7)/E7*100</f>
        <v>-8.6500962780607864</v>
      </c>
      <c r="G7" s="88">
        <v>86387</v>
      </c>
      <c r="H7" s="88">
        <v>1077418.3999999999</v>
      </c>
      <c r="I7" s="88">
        <v>8590</v>
      </c>
      <c r="J7" s="87">
        <v>496.84</v>
      </c>
      <c r="K7" s="87">
        <v>3988.17</v>
      </c>
      <c r="L7" s="87">
        <v>5415.37</v>
      </c>
      <c r="M7" s="39">
        <f t="shared" si="0"/>
        <v>-26.354616582061794</v>
      </c>
      <c r="N7" s="169">
        <f>D7/D315*100</f>
        <v>42.458027553256969</v>
      </c>
    </row>
    <row r="8" spans="1:14" s="70" customFormat="1">
      <c r="A8" s="187"/>
      <c r="B8" s="175" t="s">
        <v>21</v>
      </c>
      <c r="C8" s="90">
        <v>62.35</v>
      </c>
      <c r="D8" s="90">
        <v>1322.95</v>
      </c>
      <c r="E8" s="88">
        <v>894.03</v>
      </c>
      <c r="F8" s="164">
        <f>(D8-E8)/E8*100</f>
        <v>47.976018701833283</v>
      </c>
      <c r="G8" s="88">
        <v>862</v>
      </c>
      <c r="H8" s="88">
        <v>2234494.5699999998</v>
      </c>
      <c r="I8" s="88">
        <v>208</v>
      </c>
      <c r="J8" s="87">
        <v>61.84</v>
      </c>
      <c r="K8" s="87">
        <v>304.98</v>
      </c>
      <c r="L8" s="87">
        <v>171.9</v>
      </c>
      <c r="M8" s="39">
        <f t="shared" si="0"/>
        <v>77.417102966841185</v>
      </c>
      <c r="N8" s="169">
        <f>D8/D316*100</f>
        <v>53.591964506843389</v>
      </c>
    </row>
    <row r="9" spans="1:14" s="70" customFormat="1">
      <c r="A9" s="187"/>
      <c r="B9" s="175" t="s">
        <v>22</v>
      </c>
      <c r="C9" s="90">
        <v>76.11</v>
      </c>
      <c r="D9" s="90">
        <v>540.46</v>
      </c>
      <c r="E9" s="88">
        <v>569.92999999999995</v>
      </c>
      <c r="F9" s="164">
        <f>(D9-E9)/E9*100</f>
        <v>-5.1708104504061758</v>
      </c>
      <c r="G9" s="88">
        <v>27830</v>
      </c>
      <c r="H9" s="88">
        <v>721933.38</v>
      </c>
      <c r="I9" s="88">
        <v>3502</v>
      </c>
      <c r="J9" s="87">
        <v>72.17</v>
      </c>
      <c r="K9" s="87">
        <v>421.21</v>
      </c>
      <c r="L9" s="87">
        <v>430.96</v>
      </c>
      <c r="M9" s="39">
        <f t="shared" si="0"/>
        <v>-2.2623909411546315</v>
      </c>
      <c r="N9" s="169">
        <f>D9/D317*100</f>
        <v>62.653062805570855</v>
      </c>
    </row>
    <row r="10" spans="1:14" s="70" customFormat="1">
      <c r="A10" s="187"/>
      <c r="B10" s="175" t="s">
        <v>23</v>
      </c>
      <c r="C10" s="90">
        <v>7.77</v>
      </c>
      <c r="D10" s="90">
        <v>116.24</v>
      </c>
      <c r="E10" s="88">
        <v>142.43</v>
      </c>
      <c r="F10" s="164">
        <f>(D10-E10)/E10*100</f>
        <v>-18.387980060380546</v>
      </c>
      <c r="G10" s="88">
        <v>1439</v>
      </c>
      <c r="H10" s="88">
        <v>85292.75</v>
      </c>
      <c r="I10" s="88">
        <v>34</v>
      </c>
      <c r="J10" s="87">
        <v>21.86</v>
      </c>
      <c r="K10" s="87">
        <v>63.44</v>
      </c>
      <c r="L10" s="87">
        <v>48.43</v>
      </c>
      <c r="M10" s="39">
        <f t="shared" si="0"/>
        <v>30.993186041709681</v>
      </c>
      <c r="N10" s="169">
        <f>D10/D318*100</f>
        <v>54.887249152781969</v>
      </c>
    </row>
    <row r="11" spans="1:14" s="70" customFormat="1">
      <c r="A11" s="187"/>
      <c r="B11" s="175" t="s">
        <v>24</v>
      </c>
      <c r="C11" s="90">
        <v>631.9</v>
      </c>
      <c r="D11" s="90">
        <v>2741.82</v>
      </c>
      <c r="E11" s="88">
        <v>1914.88</v>
      </c>
      <c r="F11" s="164">
        <f>(D11-E11)/E11*100</f>
        <v>43.18495153743315</v>
      </c>
      <c r="G11" s="88">
        <v>3973</v>
      </c>
      <c r="H11" s="88">
        <v>3199753.75</v>
      </c>
      <c r="I11" s="88">
        <v>553</v>
      </c>
      <c r="J11" s="87">
        <v>53.18</v>
      </c>
      <c r="K11" s="87">
        <v>657.84</v>
      </c>
      <c r="L11" s="87">
        <v>866.87</v>
      </c>
      <c r="M11" s="39">
        <f t="shared" si="0"/>
        <v>-24.113188828774785</v>
      </c>
      <c r="N11" s="169">
        <f>D11/D319*100</f>
        <v>47.983559345925123</v>
      </c>
    </row>
    <row r="12" spans="1:14" s="70" customFormat="1">
      <c r="A12" s="187"/>
      <c r="B12" s="175" t="s">
        <v>25</v>
      </c>
      <c r="C12" s="90">
        <v>723.67</v>
      </c>
      <c r="D12" s="90">
        <v>6804.96</v>
      </c>
      <c r="E12" s="90">
        <v>5133.88</v>
      </c>
      <c r="F12" s="164">
        <f>(D12-E12)/E12*100</f>
        <v>32.550040125597015</v>
      </c>
      <c r="G12" s="90">
        <v>2668</v>
      </c>
      <c r="H12" s="90">
        <v>231419.97</v>
      </c>
      <c r="I12" s="90">
        <v>2657</v>
      </c>
      <c r="J12" s="87">
        <v>358.3</v>
      </c>
      <c r="K12" s="87">
        <v>830.19</v>
      </c>
      <c r="L12" s="87">
        <v>752.28</v>
      </c>
      <c r="M12" s="39">
        <f t="shared" si="0"/>
        <v>10.35651619078004</v>
      </c>
      <c r="N12" s="169">
        <f>D12/D320*100</f>
        <v>39.63275612209123</v>
      </c>
    </row>
    <row r="13" spans="1:14" s="71" customFormat="1">
      <c r="A13" s="187"/>
      <c r="B13" s="175" t="s">
        <v>26</v>
      </c>
      <c r="C13" s="90">
        <v>397.86</v>
      </c>
      <c r="D13" s="90">
        <v>5194.57</v>
      </c>
      <c r="E13" s="88">
        <v>2853.05</v>
      </c>
      <c r="F13" s="164">
        <f>(D13-E13)/E13*100</f>
        <v>82.070766372829056</v>
      </c>
      <c r="G13" s="88">
        <v>58130</v>
      </c>
      <c r="H13" s="88">
        <v>6198827.6299999999</v>
      </c>
      <c r="I13" s="88">
        <v>13012</v>
      </c>
      <c r="J13" s="87">
        <v>323.69</v>
      </c>
      <c r="K13" s="87">
        <v>1236.23</v>
      </c>
      <c r="L13" s="87">
        <v>1446.02</v>
      </c>
      <c r="M13" s="39">
        <f t="shared" si="0"/>
        <v>-14.508098089929597</v>
      </c>
      <c r="N13" s="169">
        <f>D13/D321*100</f>
        <v>37.655878165786675</v>
      </c>
    </row>
    <row r="14" spans="1:14" s="71" customFormat="1">
      <c r="A14" s="187"/>
      <c r="B14" s="175" t="s">
        <v>27</v>
      </c>
      <c r="C14" s="90">
        <v>-81.38</v>
      </c>
      <c r="D14" s="90">
        <v>270.54000000000002</v>
      </c>
      <c r="E14" s="88">
        <v>1963.89</v>
      </c>
      <c r="F14" s="164">
        <f>(D14-E14)/E14*100</f>
        <v>-86.2242793639155</v>
      </c>
      <c r="G14" s="88">
        <v>56</v>
      </c>
      <c r="H14" s="88">
        <v>97228.71</v>
      </c>
      <c r="I14" s="88">
        <v>194</v>
      </c>
      <c r="J14" s="92">
        <v>69.319999999999993</v>
      </c>
      <c r="K14" s="87">
        <v>821.36</v>
      </c>
      <c r="L14" s="87">
        <v>700.43</v>
      </c>
      <c r="M14" s="39">
        <f t="shared" si="0"/>
        <v>17.265108576160369</v>
      </c>
      <c r="N14" s="169">
        <f>D14/D322*100</f>
        <v>10.773693084385204</v>
      </c>
    </row>
    <row r="15" spans="1:14" s="71" customFormat="1">
      <c r="A15" s="187"/>
      <c r="B15" s="18" t="s">
        <v>28</v>
      </c>
      <c r="C15" s="90">
        <v>0</v>
      </c>
      <c r="D15" s="90">
        <v>51.02</v>
      </c>
      <c r="E15" s="91">
        <v>37.880000000000003</v>
      </c>
      <c r="F15" s="164">
        <f>(D15-E15)/E15*100</f>
        <v>34.688489968321015</v>
      </c>
      <c r="G15" s="91">
        <v>17</v>
      </c>
      <c r="H15" s="91">
        <v>4075.52</v>
      </c>
      <c r="I15" s="91">
        <v>0</v>
      </c>
      <c r="J15" s="92">
        <v>0</v>
      </c>
      <c r="K15" s="87">
        <v>0</v>
      </c>
      <c r="L15" s="87">
        <v>0</v>
      </c>
      <c r="M15" s="39"/>
      <c r="N15" s="169">
        <f>D15/D323*100</f>
        <v>20.977863321482253</v>
      </c>
    </row>
    <row r="16" spans="1:14" s="71" customFormat="1">
      <c r="A16" s="187"/>
      <c r="B16" s="18" t="s">
        <v>29</v>
      </c>
      <c r="C16" s="90">
        <v>0</v>
      </c>
      <c r="D16" s="90">
        <v>8.6199999999999992</v>
      </c>
      <c r="E16" s="91">
        <v>63.22</v>
      </c>
      <c r="F16" s="164">
        <f>(D16-E16)/E16*100</f>
        <v>-86.365074343562171</v>
      </c>
      <c r="G16" s="91">
        <v>3</v>
      </c>
      <c r="H16" s="91">
        <v>2523.38</v>
      </c>
      <c r="I16" s="91">
        <v>0</v>
      </c>
      <c r="J16" s="92">
        <v>0</v>
      </c>
      <c r="K16" s="87">
        <v>0</v>
      </c>
      <c r="L16" s="87">
        <v>0.25</v>
      </c>
      <c r="M16" s="39">
        <f>(K16-L16)/L16*100</f>
        <v>-100</v>
      </c>
      <c r="N16" s="169">
        <f>D16/D324*100</f>
        <v>22.476611807741218</v>
      </c>
    </row>
    <row r="17" spans="1:14" s="71" customFormat="1">
      <c r="A17" s="187"/>
      <c r="B17" s="18" t="s">
        <v>30</v>
      </c>
      <c r="C17" s="90">
        <v>-82.09</v>
      </c>
      <c r="D17" s="90">
        <v>210.19</v>
      </c>
      <c r="E17" s="91">
        <v>1862.43</v>
      </c>
      <c r="F17" s="164">
        <f>(D17-E17)/E17*100</f>
        <v>-88.714206708440045</v>
      </c>
      <c r="G17" s="91">
        <v>32</v>
      </c>
      <c r="H17" s="91">
        <v>90528.33</v>
      </c>
      <c r="I17" s="91">
        <v>194</v>
      </c>
      <c r="J17" s="92">
        <v>69.319999999999993</v>
      </c>
      <c r="K17" s="87">
        <v>821.36</v>
      </c>
      <c r="L17" s="87">
        <v>700.18</v>
      </c>
      <c r="M17" s="39">
        <f t="shared" si="0"/>
        <v>17.306978205604285</v>
      </c>
      <c r="N17" s="169">
        <f>D17/D325*100</f>
        <v>11.122871417237269</v>
      </c>
    </row>
    <row r="18" spans="1:14" s="71" customFormat="1" ht="14.25" thickBot="1">
      <c r="A18" s="188"/>
      <c r="B18" s="19" t="s">
        <v>31</v>
      </c>
      <c r="C18" s="20">
        <f>C6+C8+C9+C10+C11+C12+C13+C14</f>
        <v>4943.45</v>
      </c>
      <c r="D18" s="20">
        <f t="shared" ref="D18:L18" si="1">D6+D8+D9+D10+D11+D12+D13+D14</f>
        <v>43367.810000000005</v>
      </c>
      <c r="E18" s="20">
        <f t="shared" si="1"/>
        <v>39478.68</v>
      </c>
      <c r="F18" s="161">
        <f>(D18-E18)/E18*100</f>
        <v>9.8512158967827812</v>
      </c>
      <c r="G18" s="20">
        <f t="shared" si="1"/>
        <v>254345</v>
      </c>
      <c r="H18" s="20">
        <f t="shared" si="1"/>
        <v>21748904.810000002</v>
      </c>
      <c r="I18" s="20">
        <f t="shared" si="1"/>
        <v>37798</v>
      </c>
      <c r="J18" s="20">
        <f t="shared" si="1"/>
        <v>2565.6400000000003</v>
      </c>
      <c r="K18" s="20">
        <f t="shared" si="1"/>
        <v>16486.93</v>
      </c>
      <c r="L18" s="20">
        <f t="shared" si="1"/>
        <v>19139.830000000002</v>
      </c>
      <c r="M18" s="20">
        <f t="shared" si="0"/>
        <v>-13.860624676394728</v>
      </c>
      <c r="N18" s="170">
        <f>D18/D326*100</f>
        <v>38.167569364438506</v>
      </c>
    </row>
    <row r="19" spans="1:14" s="70" customFormat="1" ht="14.25" thickTop="1">
      <c r="A19" s="201" t="s">
        <v>32</v>
      </c>
      <c r="B19" s="22" t="s">
        <v>19</v>
      </c>
      <c r="C19" s="25">
        <v>692.16</v>
      </c>
      <c r="D19" s="25">
        <v>7652.89</v>
      </c>
      <c r="E19" s="24">
        <v>7640.54</v>
      </c>
      <c r="F19" s="171">
        <f>(D19-E19)/E19*100</f>
        <v>0.16163778999914094</v>
      </c>
      <c r="G19" s="24">
        <v>38021</v>
      </c>
      <c r="H19" s="24">
        <v>2529569.8120320002</v>
      </c>
      <c r="I19" s="24">
        <v>4255</v>
      </c>
      <c r="J19" s="24">
        <v>497.49</v>
      </c>
      <c r="K19" s="24">
        <v>3540.22</v>
      </c>
      <c r="L19" s="26">
        <v>3416.33</v>
      </c>
      <c r="M19" s="129">
        <f t="shared" ref="M19:M31" si="2">(K19-L19)/L19*100</f>
        <v>3.6264061141634407</v>
      </c>
      <c r="N19" s="172">
        <f>D19/D314*100</f>
        <v>10.795182414461085</v>
      </c>
    </row>
    <row r="20" spans="1:14" s="70" customFormat="1">
      <c r="A20" s="187"/>
      <c r="B20" s="175" t="s">
        <v>20</v>
      </c>
      <c r="C20" s="25">
        <v>83.47</v>
      </c>
      <c r="D20" s="25">
        <v>1434.03</v>
      </c>
      <c r="E20" s="24">
        <v>2155.2399999999998</v>
      </c>
      <c r="F20" s="164">
        <f>(D20-E20)/E20*100</f>
        <v>-33.463094597353418</v>
      </c>
      <c r="G20" s="24">
        <v>13818</v>
      </c>
      <c r="H20" s="24">
        <v>168445.4</v>
      </c>
      <c r="I20" s="24">
        <v>2230</v>
      </c>
      <c r="J20" s="24">
        <v>119.48</v>
      </c>
      <c r="K20" s="24">
        <v>1126.8399999999999</v>
      </c>
      <c r="L20" s="26">
        <v>1485.89</v>
      </c>
      <c r="M20" s="39">
        <f t="shared" si="2"/>
        <v>-24.163969069042807</v>
      </c>
      <c r="N20" s="169">
        <f>D20/D315*100</f>
        <v>10.153603810922551</v>
      </c>
    </row>
    <row r="21" spans="1:14" s="70" customFormat="1">
      <c r="A21" s="187"/>
      <c r="B21" s="175" t="s">
        <v>21</v>
      </c>
      <c r="C21" s="25">
        <v>4.84</v>
      </c>
      <c r="D21" s="25">
        <v>92.63</v>
      </c>
      <c r="E21" s="24">
        <v>145.04</v>
      </c>
      <c r="F21" s="164">
        <f>(D21-E21)/E21*100</f>
        <v>-36.134859349145067</v>
      </c>
      <c r="G21" s="24">
        <v>113</v>
      </c>
      <c r="H21" s="24">
        <v>151730.90530400001</v>
      </c>
      <c r="I21" s="24">
        <v>9</v>
      </c>
      <c r="J21" s="24">
        <v>3.25</v>
      </c>
      <c r="K21" s="24">
        <v>8.92</v>
      </c>
      <c r="L21" s="26">
        <v>70.2</v>
      </c>
      <c r="M21" s="39">
        <f t="shared" si="2"/>
        <v>-87.293447293447286</v>
      </c>
      <c r="N21" s="169">
        <f>D21/D316*100</f>
        <v>3.7523894873342929</v>
      </c>
    </row>
    <row r="22" spans="1:14" s="70" customFormat="1">
      <c r="A22" s="187"/>
      <c r="B22" s="175" t="s">
        <v>22</v>
      </c>
      <c r="C22" s="25">
        <v>18.03</v>
      </c>
      <c r="D22" s="25">
        <v>74.069999999999993</v>
      </c>
      <c r="E22" s="24">
        <v>15.33</v>
      </c>
      <c r="F22" s="164">
        <f>(D22-E22)/E22*100</f>
        <v>383.17025440313108</v>
      </c>
      <c r="G22" s="24">
        <v>6798</v>
      </c>
      <c r="H22" s="24">
        <v>273067.05499999999</v>
      </c>
      <c r="I22" s="24">
        <v>114</v>
      </c>
      <c r="J22" s="24">
        <v>3.17</v>
      </c>
      <c r="K22" s="24">
        <v>12.64</v>
      </c>
      <c r="L22" s="26">
        <v>10.48</v>
      </c>
      <c r="M22" s="39">
        <f t="shared" si="2"/>
        <v>20.610687022900763</v>
      </c>
      <c r="N22" s="169">
        <f>D22/D317*100</f>
        <v>8.5865972727096036</v>
      </c>
    </row>
    <row r="23" spans="1:14" s="70" customFormat="1">
      <c r="A23" s="187"/>
      <c r="B23" s="175" t="s">
        <v>23</v>
      </c>
      <c r="C23" s="25">
        <v>1.47</v>
      </c>
      <c r="D23" s="25">
        <v>12.21</v>
      </c>
      <c r="E23" s="24">
        <v>7.99</v>
      </c>
      <c r="F23" s="164">
        <f>(D23-E23)/E23*100</f>
        <v>52.816020025031293</v>
      </c>
      <c r="G23" s="24">
        <v>630</v>
      </c>
      <c r="H23" s="24">
        <v>21219</v>
      </c>
      <c r="I23" s="24"/>
      <c r="J23" s="24"/>
      <c r="K23" s="24"/>
      <c r="L23" s="26">
        <v>5.6</v>
      </c>
      <c r="M23" s="39">
        <f t="shared" si="2"/>
        <v>-100</v>
      </c>
      <c r="N23" s="169">
        <f>D23/D318*100</f>
        <v>5.7654276682335501</v>
      </c>
    </row>
    <row r="24" spans="1:14" s="70" customFormat="1">
      <c r="A24" s="187"/>
      <c r="B24" s="175" t="s">
        <v>24</v>
      </c>
      <c r="C24" s="25">
        <v>23.37</v>
      </c>
      <c r="D24" s="25">
        <v>236.01</v>
      </c>
      <c r="E24" s="24">
        <v>250.7</v>
      </c>
      <c r="F24" s="164">
        <f>(D24-E24)/E24*100</f>
        <v>-5.8595931392102107</v>
      </c>
      <c r="G24" s="24">
        <v>510</v>
      </c>
      <c r="H24" s="24">
        <v>650823.15498600004</v>
      </c>
      <c r="I24" s="24">
        <v>41</v>
      </c>
      <c r="J24" s="24">
        <v>1.99</v>
      </c>
      <c r="K24" s="24">
        <v>48.82</v>
      </c>
      <c r="L24" s="26">
        <v>140.83000000000001</v>
      </c>
      <c r="M24" s="39">
        <f t="shared" si="2"/>
        <v>-65.334090747710022</v>
      </c>
      <c r="N24" s="169">
        <f>D24/D319*100</f>
        <v>4.1303221368404159</v>
      </c>
    </row>
    <row r="25" spans="1:14" s="70" customFormat="1">
      <c r="A25" s="187"/>
      <c r="B25" s="175" t="s">
        <v>25</v>
      </c>
      <c r="C25" s="24">
        <v>0.9</v>
      </c>
      <c r="D25" s="24">
        <v>304.06</v>
      </c>
      <c r="E25" s="24">
        <v>258.08</v>
      </c>
      <c r="F25" s="164">
        <f>(D25-E25)/E25*100</f>
        <v>17.81618102913826</v>
      </c>
      <c r="G25" s="26">
        <v>484</v>
      </c>
      <c r="H25" s="26">
        <v>8731.3653599999998</v>
      </c>
      <c r="I25" s="26">
        <v>1</v>
      </c>
      <c r="J25" s="26">
        <v>0.21</v>
      </c>
      <c r="K25" s="26">
        <v>0.21</v>
      </c>
      <c r="L25" s="26">
        <v>1.22</v>
      </c>
      <c r="M25" s="39"/>
      <c r="N25" s="169">
        <f>D25/D320*100</f>
        <v>1.7708753360024247</v>
      </c>
    </row>
    <row r="26" spans="1:14" s="71" customFormat="1">
      <c r="A26" s="187"/>
      <c r="B26" s="175" t="s">
        <v>26</v>
      </c>
      <c r="C26" s="24">
        <v>161.58000000000001</v>
      </c>
      <c r="D26" s="24">
        <v>5095.6099999999997</v>
      </c>
      <c r="E26" s="24">
        <v>333.24</v>
      </c>
      <c r="F26" s="164">
        <f>(D26-E26)/E26*100</f>
        <v>1429.1111511223141</v>
      </c>
      <c r="G26" s="24">
        <v>129349</v>
      </c>
      <c r="H26" s="24">
        <v>1800933.094</v>
      </c>
      <c r="I26" s="24">
        <v>5482</v>
      </c>
      <c r="J26" s="24">
        <v>680.9</v>
      </c>
      <c r="K26" s="24">
        <v>1324.95</v>
      </c>
      <c r="L26" s="26">
        <v>150.09</v>
      </c>
      <c r="M26" s="39">
        <f t="shared" si="2"/>
        <v>782.77033779732164</v>
      </c>
      <c r="N26" s="169">
        <f>D26/D321*100</f>
        <v>36.938508739003275</v>
      </c>
    </row>
    <row r="27" spans="1:14" s="71" customFormat="1">
      <c r="A27" s="187"/>
      <c r="B27" s="175" t="s">
        <v>27</v>
      </c>
      <c r="C27" s="181"/>
      <c r="D27" s="181">
        <v>8.7100000000000009</v>
      </c>
      <c r="E27" s="24">
        <v>3.6</v>
      </c>
      <c r="F27" s="164">
        <f>(D27-E27)/E27*100</f>
        <v>141.94444444444449</v>
      </c>
      <c r="G27" s="24">
        <v>9</v>
      </c>
      <c r="H27" s="24">
        <v>2245</v>
      </c>
      <c r="I27" s="24"/>
      <c r="J27" s="24"/>
      <c r="K27" s="24"/>
      <c r="L27" s="24"/>
      <c r="M27" s="39"/>
      <c r="N27" s="169">
        <f>D27/D322*100</f>
        <v>0.34685764310266554</v>
      </c>
    </row>
    <row r="28" spans="1:14" s="71" customFormat="1">
      <c r="A28" s="187"/>
      <c r="B28" s="18" t="s">
        <v>28</v>
      </c>
      <c r="C28" s="48"/>
      <c r="D28" s="48">
        <v>1.1299999999999999</v>
      </c>
      <c r="E28" s="48"/>
      <c r="F28" s="164"/>
      <c r="G28" s="48">
        <v>2</v>
      </c>
      <c r="H28" s="48">
        <v>60</v>
      </c>
      <c r="I28" s="48"/>
      <c r="J28" s="48"/>
      <c r="K28" s="48"/>
      <c r="L28" s="48"/>
      <c r="M28" s="39"/>
      <c r="N28" s="169"/>
    </row>
    <row r="29" spans="1:14" s="71" customFormat="1">
      <c r="A29" s="187"/>
      <c r="B29" s="18" t="s">
        <v>29</v>
      </c>
      <c r="C29" s="48"/>
      <c r="D29" s="48">
        <v>4.13</v>
      </c>
      <c r="E29" s="48"/>
      <c r="F29" s="164" t="e">
        <f>(D29-E29)/E29*100</f>
        <v>#DIV/0!</v>
      </c>
      <c r="G29" s="48">
        <v>2</v>
      </c>
      <c r="H29" s="48">
        <v>1979.2473</v>
      </c>
      <c r="I29" s="48"/>
      <c r="J29" s="48"/>
      <c r="K29" s="48"/>
      <c r="L29" s="48"/>
      <c r="M29" s="39"/>
      <c r="N29" s="169">
        <f>D29/D324*100</f>
        <v>10.768956701388774</v>
      </c>
    </row>
    <row r="30" spans="1:14" s="71" customFormat="1">
      <c r="A30" s="187"/>
      <c r="B30" s="18" t="s">
        <v>30</v>
      </c>
      <c r="C30" s="181"/>
      <c r="D30" s="181">
        <v>3.45</v>
      </c>
      <c r="E30" s="48">
        <v>3.6</v>
      </c>
      <c r="F30" s="164"/>
      <c r="G30" s="48">
        <v>5</v>
      </c>
      <c r="H30" s="24">
        <v>205.75</v>
      </c>
      <c r="I30" s="48"/>
      <c r="J30" s="48"/>
      <c r="K30" s="48"/>
      <c r="L30" s="48"/>
      <c r="M30" s="39"/>
      <c r="N30" s="169">
        <f>D30/D325*100</f>
        <v>0.18256770726232735</v>
      </c>
    </row>
    <row r="31" spans="1:14" s="71" customFormat="1" ht="14.25" thickBot="1">
      <c r="A31" s="188"/>
      <c r="B31" s="19" t="s">
        <v>31</v>
      </c>
      <c r="C31" s="20">
        <f>C19+C21+C22+C23+C24+C25+C26+C27</f>
        <v>902.35</v>
      </c>
      <c r="D31" s="20">
        <f>D19+D21+D22+D23+D24+D25+D26+D27</f>
        <v>13476.189999999999</v>
      </c>
      <c r="E31" s="20">
        <f>E19+E21+E22+E23+E24+E25+E26+E27</f>
        <v>8654.52</v>
      </c>
      <c r="F31" s="161">
        <f>(D31-E31)/E31*100</f>
        <v>55.712737390404065</v>
      </c>
      <c r="G31" s="20">
        <f t="shared" ref="G31:L31" si="3">G19+G21+G22+G23+G24+G25+G26+G27</f>
        <v>175914</v>
      </c>
      <c r="H31" s="20">
        <f t="shared" si="3"/>
        <v>5438319.386682</v>
      </c>
      <c r="I31" s="20">
        <f t="shared" si="3"/>
        <v>9902</v>
      </c>
      <c r="J31" s="20">
        <f t="shared" si="3"/>
        <v>1187.01</v>
      </c>
      <c r="K31" s="20">
        <f t="shared" si="3"/>
        <v>4935.76</v>
      </c>
      <c r="L31" s="20">
        <f t="shared" si="3"/>
        <v>3794.7499999999995</v>
      </c>
      <c r="M31" s="20">
        <f t="shared" si="2"/>
        <v>30.068120429540834</v>
      </c>
      <c r="N31" s="170">
        <f>D31/D326*100</f>
        <v>11.860258025326907</v>
      </c>
    </row>
    <row r="32" spans="1:14" s="70" customFormat="1" ht="14.25" thickTop="1">
      <c r="A32" s="201" t="s">
        <v>33</v>
      </c>
      <c r="B32" s="166" t="s">
        <v>19</v>
      </c>
      <c r="C32" s="116">
        <v>1870.3380689999995</v>
      </c>
      <c r="D32" s="116">
        <v>15697.315446999999</v>
      </c>
      <c r="E32" s="107">
        <v>15548.358101</v>
      </c>
      <c r="F32" s="40">
        <f>(D32-E32)/E32*100</f>
        <v>0.95802621107896246</v>
      </c>
      <c r="G32" s="88">
        <v>84306</v>
      </c>
      <c r="H32" s="116">
        <v>6177300.496886</v>
      </c>
      <c r="I32" s="88">
        <v>13704</v>
      </c>
      <c r="J32" s="116">
        <v>770.47263699999894</v>
      </c>
      <c r="K32" s="116">
        <v>8509.8059959999991</v>
      </c>
      <c r="L32" s="116">
        <v>7630.0324510000009</v>
      </c>
      <c r="M32" s="39">
        <f t="shared" ref="M32:M40" si="4">(K32-L32)/L32*100</f>
        <v>11.530403712564736</v>
      </c>
      <c r="N32" s="169">
        <f>D32/D314*100</f>
        <v>22.142665537816793</v>
      </c>
    </row>
    <row r="33" spans="1:14" s="70" customFormat="1">
      <c r="A33" s="187"/>
      <c r="B33" s="166" t="s">
        <v>20</v>
      </c>
      <c r="C33" s="116">
        <v>256.8518439999998</v>
      </c>
      <c r="D33" s="116">
        <v>2415.6491599999999</v>
      </c>
      <c r="E33" s="107">
        <v>4135.3671869999998</v>
      </c>
      <c r="F33" s="40">
        <f>(D33-E33)/E33*100</f>
        <v>-41.585618621875476</v>
      </c>
      <c r="G33" s="88">
        <v>26303</v>
      </c>
      <c r="H33" s="116">
        <v>327214.59999999998</v>
      </c>
      <c r="I33" s="88">
        <v>5506</v>
      </c>
      <c r="J33" s="116">
        <v>222.26905299999976</v>
      </c>
      <c r="K33" s="116">
        <v>2532.0611789999998</v>
      </c>
      <c r="L33" s="116">
        <v>2842.5364809999996</v>
      </c>
      <c r="M33" s="39">
        <f t="shared" si="4"/>
        <v>-10.92247378618603</v>
      </c>
      <c r="N33" s="169">
        <f>D33/D315*100</f>
        <v>17.10392705649663</v>
      </c>
    </row>
    <row r="34" spans="1:14" s="70" customFormat="1">
      <c r="A34" s="187"/>
      <c r="B34" s="166" t="s">
        <v>21</v>
      </c>
      <c r="C34" s="116">
        <v>25.040110999999996</v>
      </c>
      <c r="D34" s="116">
        <v>192.32767100000001</v>
      </c>
      <c r="E34" s="107">
        <v>175.08095499999999</v>
      </c>
      <c r="F34" s="40">
        <f>(D34-E34)/E34*100</f>
        <v>9.8507093475701115</v>
      </c>
      <c r="G34" s="88">
        <v>677</v>
      </c>
      <c r="H34" s="116">
        <v>292299.89695100003</v>
      </c>
      <c r="I34" s="88">
        <v>91</v>
      </c>
      <c r="J34" s="116">
        <v>2.1636369999999996</v>
      </c>
      <c r="K34" s="116">
        <v>13.920693</v>
      </c>
      <c r="L34" s="116">
        <v>113.198773</v>
      </c>
      <c r="M34" s="39">
        <f t="shared" si="4"/>
        <v>-87.702434725153779</v>
      </c>
      <c r="N34" s="169">
        <f>D34/D316*100</f>
        <v>7.7910863735710736</v>
      </c>
    </row>
    <row r="35" spans="1:14" s="70" customFormat="1">
      <c r="A35" s="187"/>
      <c r="B35" s="166" t="s">
        <v>22</v>
      </c>
      <c r="C35" s="116">
        <v>2.7101810000000057</v>
      </c>
      <c r="D35" s="116">
        <v>71.740015999999997</v>
      </c>
      <c r="E35" s="107">
        <v>53.718640999999998</v>
      </c>
      <c r="F35" s="40">
        <f>(D35-E35)/E35*100</f>
        <v>33.547712050273198</v>
      </c>
      <c r="G35" s="88">
        <v>6247</v>
      </c>
      <c r="H35" s="116">
        <v>433328.2</v>
      </c>
      <c r="I35" s="88">
        <v>672</v>
      </c>
      <c r="J35" s="116">
        <v>7.5140720000000005</v>
      </c>
      <c r="K35" s="116">
        <v>22.846426999999998</v>
      </c>
      <c r="L35" s="116">
        <v>20.427773000000002</v>
      </c>
      <c r="M35" s="39">
        <f t="shared" si="4"/>
        <v>11.840027789617578</v>
      </c>
      <c r="N35" s="169">
        <f>D35/D317*100</f>
        <v>8.3164928544585308</v>
      </c>
    </row>
    <row r="36" spans="1:14" s="70" customFormat="1">
      <c r="A36" s="187"/>
      <c r="B36" s="166" t="s">
        <v>23</v>
      </c>
      <c r="C36" s="116">
        <v>2.123819000000001</v>
      </c>
      <c r="D36" s="116">
        <v>29.646229999999999</v>
      </c>
      <c r="E36" s="107">
        <v>21.618182000000001</v>
      </c>
      <c r="F36" s="40">
        <f>(D36-E36)/E36*100</f>
        <v>37.135629628800416</v>
      </c>
      <c r="G36" s="88">
        <v>1678</v>
      </c>
      <c r="H36" s="116">
        <v>50421.675907999997</v>
      </c>
      <c r="I36" s="88">
        <v>4</v>
      </c>
      <c r="J36" s="116">
        <v>0.19191700000000056</v>
      </c>
      <c r="K36" s="116">
        <v>5.2592569999999998</v>
      </c>
      <c r="L36" s="116">
        <v>7.9776009999999991</v>
      </c>
      <c r="M36" s="39">
        <f t="shared" si="4"/>
        <v>-34.074704914422263</v>
      </c>
      <c r="N36" s="169">
        <f>D36/D318*100</f>
        <v>13.998623644620437</v>
      </c>
    </row>
    <row r="37" spans="1:14" s="70" customFormat="1">
      <c r="A37" s="187"/>
      <c r="B37" s="166" t="s">
        <v>24</v>
      </c>
      <c r="C37" s="116">
        <v>113.01403900000003</v>
      </c>
      <c r="D37" s="116">
        <v>681.74514299999998</v>
      </c>
      <c r="E37" s="107">
        <v>383.958618</v>
      </c>
      <c r="F37" s="40">
        <f>(D37-E37)/E37*100</f>
        <v>77.556932190020532</v>
      </c>
      <c r="G37" s="88">
        <v>4111</v>
      </c>
      <c r="H37" s="116">
        <v>866399.05522400001</v>
      </c>
      <c r="I37" s="88">
        <v>177</v>
      </c>
      <c r="J37" s="116">
        <v>9.1951999999999998</v>
      </c>
      <c r="K37" s="116">
        <v>199.23675900000001</v>
      </c>
      <c r="L37" s="116">
        <v>82.812875000000005</v>
      </c>
      <c r="M37" s="39">
        <f t="shared" si="4"/>
        <v>140.58669500364527</v>
      </c>
      <c r="N37" s="169">
        <f>D37/D319*100</f>
        <v>11.93096502612743</v>
      </c>
    </row>
    <row r="38" spans="1:14" s="70" customFormat="1">
      <c r="A38" s="187"/>
      <c r="B38" s="166" t="s">
        <v>25</v>
      </c>
      <c r="C38" s="116">
        <v>0</v>
      </c>
      <c r="D38" s="116">
        <v>0</v>
      </c>
      <c r="E38" s="107"/>
      <c r="F38" s="40"/>
      <c r="G38" s="90">
        <v>0</v>
      </c>
      <c r="H38" s="116">
        <v>0</v>
      </c>
      <c r="I38" s="90"/>
      <c r="J38" s="116">
        <v>0</v>
      </c>
      <c r="K38" s="116">
        <v>0</v>
      </c>
      <c r="L38" s="116">
        <v>0</v>
      </c>
      <c r="M38" s="39"/>
      <c r="N38" s="169"/>
    </row>
    <row r="39" spans="1:14" s="71" customFormat="1">
      <c r="A39" s="187"/>
      <c r="B39" s="166" t="s">
        <v>26</v>
      </c>
      <c r="C39" s="116">
        <v>170.99268599999891</v>
      </c>
      <c r="D39" s="116">
        <v>1417.6510919999987</v>
      </c>
      <c r="E39" s="107">
        <v>938.87884699999802</v>
      </c>
      <c r="F39" s="40">
        <f>(D39-E39)/E39*100</f>
        <v>50.994038957190583</v>
      </c>
      <c r="G39" s="88">
        <v>107556</v>
      </c>
      <c r="H39" s="116">
        <v>9855586.9499999993</v>
      </c>
      <c r="I39" s="88">
        <v>221</v>
      </c>
      <c r="J39" s="116">
        <v>-47.744176999999866</v>
      </c>
      <c r="K39" s="116">
        <v>214.96578800000046</v>
      </c>
      <c r="L39" s="116">
        <v>153.58253300000018</v>
      </c>
      <c r="M39" s="39">
        <f t="shared" si="4"/>
        <v>39.967601654284607</v>
      </c>
      <c r="N39" s="169">
        <f>D39/D321*100</f>
        <v>10.276672910740716</v>
      </c>
    </row>
    <row r="40" spans="1:14" s="71" customFormat="1">
      <c r="A40" s="187"/>
      <c r="B40" s="166" t="s">
        <v>27</v>
      </c>
      <c r="C40" s="116">
        <v>35.074337000000014</v>
      </c>
      <c r="D40" s="116">
        <v>424.16679599999998</v>
      </c>
      <c r="E40" s="107">
        <v>4.8750749999999998</v>
      </c>
      <c r="F40" s="40">
        <f>(D40-E40)/E40*100</f>
        <v>8600.7234965615917</v>
      </c>
      <c r="G40" s="88">
        <v>8776</v>
      </c>
      <c r="H40" s="116">
        <v>142932.273621</v>
      </c>
      <c r="I40" s="88">
        <v>13</v>
      </c>
      <c r="J40" s="116">
        <v>3.3887039999999993</v>
      </c>
      <c r="K40" s="116">
        <v>5.7810239999999995</v>
      </c>
      <c r="L40" s="116">
        <v>25.080412000000003</v>
      </c>
      <c r="M40" s="39">
        <f t="shared" si="4"/>
        <v>-76.950043723364686</v>
      </c>
      <c r="N40" s="169">
        <f>D40/D322*100</f>
        <v>16.891560866012529</v>
      </c>
    </row>
    <row r="41" spans="1:14" s="71" customFormat="1">
      <c r="A41" s="187"/>
      <c r="B41" s="18" t="s">
        <v>28</v>
      </c>
      <c r="C41" s="116">
        <v>0</v>
      </c>
      <c r="D41" s="116">
        <v>108.32896100000001</v>
      </c>
      <c r="E41" s="107"/>
      <c r="F41" s="40"/>
      <c r="G41" s="88">
        <v>10</v>
      </c>
      <c r="H41" s="116">
        <v>43045.679182</v>
      </c>
      <c r="I41" s="91"/>
      <c r="J41" s="116">
        <v>0</v>
      </c>
      <c r="K41" s="116">
        <v>0</v>
      </c>
      <c r="L41" s="116">
        <v>0</v>
      </c>
      <c r="M41" s="39"/>
      <c r="N41" s="169"/>
    </row>
    <row r="42" spans="1:14" s="71" customFormat="1">
      <c r="A42" s="187"/>
      <c r="B42" s="18" t="s">
        <v>29</v>
      </c>
      <c r="C42" s="116">
        <v>0</v>
      </c>
      <c r="D42" s="116">
        <v>0</v>
      </c>
      <c r="E42" s="107">
        <v>4.8750749999999998</v>
      </c>
      <c r="F42" s="40">
        <f>(D42-E42)/E42*100</f>
        <v>-100</v>
      </c>
      <c r="G42" s="88">
        <v>0</v>
      </c>
      <c r="H42" s="116">
        <v>0</v>
      </c>
      <c r="I42" s="91">
        <v>1</v>
      </c>
      <c r="J42" s="116">
        <v>1.9186999999999989E-2</v>
      </c>
      <c r="K42" s="116">
        <v>0.50041400000000003</v>
      </c>
      <c r="L42" s="116">
        <v>0.144848</v>
      </c>
      <c r="M42" s="39">
        <f>(K42-L42)/L42*100</f>
        <v>245.47525682094337</v>
      </c>
      <c r="N42" s="169">
        <f>D42/D324*100</f>
        <v>0</v>
      </c>
    </row>
    <row r="43" spans="1:14" s="71" customFormat="1">
      <c r="A43" s="187"/>
      <c r="B43" s="18" t="s">
        <v>30</v>
      </c>
      <c r="C43" s="116">
        <v>0</v>
      </c>
      <c r="D43" s="116">
        <v>0</v>
      </c>
      <c r="E43" s="107"/>
      <c r="F43" s="40"/>
      <c r="G43" s="88">
        <v>0</v>
      </c>
      <c r="H43" s="116">
        <v>-135.74556100000001</v>
      </c>
      <c r="I43" s="91">
        <v>0</v>
      </c>
      <c r="J43" s="116">
        <v>0</v>
      </c>
      <c r="K43" s="116">
        <v>0</v>
      </c>
      <c r="L43" s="116">
        <v>24.935564000000003</v>
      </c>
      <c r="M43" s="39">
        <f>(K43-L43)/L43*100</f>
        <v>-100</v>
      </c>
      <c r="N43" s="169"/>
    </row>
    <row r="44" spans="1:14" s="71" customFormat="1" ht="14.25" thickBot="1">
      <c r="A44" s="188"/>
      <c r="B44" s="19" t="s">
        <v>31</v>
      </c>
      <c r="C44" s="20">
        <f t="shared" ref="C44:L44" si="5">C32+C34+C35+C36+C37+C38+C39+C40</f>
        <v>2219.2932419999979</v>
      </c>
      <c r="D44" s="20">
        <f t="shared" si="5"/>
        <v>18514.592395</v>
      </c>
      <c r="E44" s="20">
        <f t="shared" si="5"/>
        <v>17126.488418999998</v>
      </c>
      <c r="F44" s="161">
        <f>(D44-E44)/E44*100</f>
        <v>8.1050122012172103</v>
      </c>
      <c r="G44" s="20">
        <f t="shared" si="5"/>
        <v>213351</v>
      </c>
      <c r="H44" s="20">
        <f t="shared" si="5"/>
        <v>17818268.548590001</v>
      </c>
      <c r="I44" s="20">
        <f t="shared" si="5"/>
        <v>14882</v>
      </c>
      <c r="J44" s="20">
        <f t="shared" si="5"/>
        <v>745.18198999999913</v>
      </c>
      <c r="K44" s="20">
        <f t="shared" si="5"/>
        <v>8971.8159439999999</v>
      </c>
      <c r="L44" s="20">
        <f t="shared" si="5"/>
        <v>8033.1124180000006</v>
      </c>
      <c r="M44" s="20">
        <f t="shared" ref="M44" si="6">(K44-L44)/L44*100</f>
        <v>11.685427480096285</v>
      </c>
      <c r="N44" s="170">
        <f>D44/D326*100</f>
        <v>16.294504829514519</v>
      </c>
    </row>
    <row r="45" spans="1:14" s="70" customFormat="1" ht="14.25" thickTop="1">
      <c r="A45" s="75"/>
      <c r="B45" s="9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</row>
    <row r="46" spans="1:14" s="70" customFormat="1">
      <c r="A46" s="75"/>
      <c r="B46" s="9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8" spans="1:14" s="70" customFormat="1" ht="18.75">
      <c r="A48" s="182" t="str">
        <f>A1</f>
        <v>2020年1-9月丹东市财产保险业务统计表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</row>
    <row r="49" spans="1:14" s="70" customFormat="1" ht="14.25" thickBot="1">
      <c r="B49" s="72" t="s">
        <v>0</v>
      </c>
      <c r="C49" s="71"/>
      <c r="D49" s="71"/>
      <c r="F49" s="71"/>
      <c r="G49" s="89" t="str">
        <f>G2</f>
        <v>（2020年1-9月）</v>
      </c>
      <c r="H49" s="71"/>
      <c r="I49" s="71"/>
      <c r="J49" s="71"/>
      <c r="K49" s="71"/>
      <c r="L49" s="72" t="s">
        <v>1</v>
      </c>
    </row>
    <row r="50" spans="1:14">
      <c r="A50" s="186" t="s">
        <v>34</v>
      </c>
      <c r="B50" s="11" t="s">
        <v>3</v>
      </c>
      <c r="C50" s="191" t="s">
        <v>4</v>
      </c>
      <c r="D50" s="192"/>
      <c r="E50" s="192"/>
      <c r="F50" s="193"/>
      <c r="G50" s="183" t="s">
        <v>5</v>
      </c>
      <c r="H50" s="183"/>
      <c r="I50" s="183" t="s">
        <v>6</v>
      </c>
      <c r="J50" s="183"/>
      <c r="K50" s="183"/>
      <c r="L50" s="183"/>
      <c r="M50" s="183"/>
      <c r="N50" s="189" t="s">
        <v>7</v>
      </c>
    </row>
    <row r="51" spans="1:14">
      <c r="A51" s="187"/>
      <c r="B51" s="12" t="s">
        <v>8</v>
      </c>
      <c r="C51" s="194" t="s">
        <v>9</v>
      </c>
      <c r="D51" s="194" t="s">
        <v>10</v>
      </c>
      <c r="E51" s="194" t="s">
        <v>11</v>
      </c>
      <c r="F51" s="166" t="s">
        <v>12</v>
      </c>
      <c r="G51" s="185" t="s">
        <v>13</v>
      </c>
      <c r="H51" s="185" t="s">
        <v>14</v>
      </c>
      <c r="I51" s="166" t="s">
        <v>13</v>
      </c>
      <c r="J51" s="185" t="s">
        <v>15</v>
      </c>
      <c r="K51" s="185"/>
      <c r="L51" s="185"/>
      <c r="M51" s="166" t="s">
        <v>12</v>
      </c>
      <c r="N51" s="190"/>
    </row>
    <row r="52" spans="1:14">
      <c r="A52" s="187"/>
      <c r="B52" s="76" t="s">
        <v>16</v>
      </c>
      <c r="C52" s="195"/>
      <c r="D52" s="195"/>
      <c r="E52" s="195"/>
      <c r="F52" s="162" t="s">
        <v>17</v>
      </c>
      <c r="G52" s="185"/>
      <c r="H52" s="185"/>
      <c r="I52" s="41" t="s">
        <v>18</v>
      </c>
      <c r="J52" s="166" t="s">
        <v>9</v>
      </c>
      <c r="K52" s="166" t="s">
        <v>10</v>
      </c>
      <c r="L52" s="166" t="s">
        <v>11</v>
      </c>
      <c r="M52" s="166" t="s">
        <v>17</v>
      </c>
      <c r="N52" s="167" t="s">
        <v>17</v>
      </c>
    </row>
    <row r="53" spans="1:14">
      <c r="A53" s="187"/>
      <c r="B53" s="166" t="s">
        <v>19</v>
      </c>
      <c r="C53" s="87">
        <v>523.70000000000005</v>
      </c>
      <c r="D53" s="87">
        <v>4153.9799999999996</v>
      </c>
      <c r="E53" s="87">
        <v>4115.5003999999999</v>
      </c>
      <c r="F53" s="164">
        <f>(D53-E53)/E53*100</f>
        <v>0.93499201214996031</v>
      </c>
      <c r="G53" s="88">
        <v>7666</v>
      </c>
      <c r="H53" s="88">
        <v>5231334</v>
      </c>
      <c r="I53" s="88">
        <v>3170</v>
      </c>
      <c r="J53" s="88">
        <v>322.04000000000002</v>
      </c>
      <c r="K53" s="88">
        <v>2874.47</v>
      </c>
      <c r="L53" s="88">
        <v>2567.2525999999998</v>
      </c>
      <c r="M53" s="39">
        <f t="shared" ref="M53:M65" si="7">(K53-L53)/L53*100</f>
        <v>11.966777246617649</v>
      </c>
      <c r="N53" s="169">
        <f>D53/D314*100</f>
        <v>5.8596127536163536</v>
      </c>
    </row>
    <row r="54" spans="1:14">
      <c r="A54" s="187"/>
      <c r="B54" s="166" t="s">
        <v>20</v>
      </c>
      <c r="C54" s="88">
        <v>112.5</v>
      </c>
      <c r="D54" s="88">
        <v>888.46</v>
      </c>
      <c r="E54" s="88">
        <v>1103.7610999999999</v>
      </c>
      <c r="F54" s="164">
        <f>(D54-E54)/E54*100</f>
        <v>-19.506132259960957</v>
      </c>
      <c r="G54" s="88">
        <v>2927</v>
      </c>
      <c r="H54" s="88">
        <v>36403</v>
      </c>
      <c r="I54" s="88">
        <v>1456</v>
      </c>
      <c r="J54" s="88">
        <v>111.43</v>
      </c>
      <c r="K54" s="88">
        <v>903.53</v>
      </c>
      <c r="L54" s="88">
        <v>978.46759999999995</v>
      </c>
      <c r="M54" s="39">
        <f t="shared" si="7"/>
        <v>-7.6586695359151369</v>
      </c>
      <c r="N54" s="169">
        <f>D54/D315*100</f>
        <v>6.2907127757803192</v>
      </c>
    </row>
    <row r="55" spans="1:14">
      <c r="A55" s="187"/>
      <c r="B55" s="166" t="s">
        <v>21</v>
      </c>
      <c r="C55" s="88">
        <v>20.58</v>
      </c>
      <c r="D55" s="88">
        <v>295.33999999999997</v>
      </c>
      <c r="E55" s="88">
        <v>336.41820000000001</v>
      </c>
      <c r="F55" s="164">
        <f>(D55-E55)/E55*100</f>
        <v>-12.210457103688217</v>
      </c>
      <c r="G55" s="88">
        <v>211</v>
      </c>
      <c r="H55" s="88">
        <v>532810</v>
      </c>
      <c r="I55" s="88">
        <v>68</v>
      </c>
      <c r="J55" s="88">
        <v>21.06</v>
      </c>
      <c r="K55" s="88">
        <v>756.1</v>
      </c>
      <c r="L55" s="88">
        <v>120.1673</v>
      </c>
      <c r="M55" s="39">
        <f t="shared" si="7"/>
        <v>529.2061151411408</v>
      </c>
      <c r="N55" s="169">
        <f>D55/D316*100</f>
        <v>11.964058201331209</v>
      </c>
    </row>
    <row r="56" spans="1:14">
      <c r="A56" s="187"/>
      <c r="B56" s="166" t="s">
        <v>22</v>
      </c>
      <c r="C56" s="88">
        <v>6.24</v>
      </c>
      <c r="D56" s="88">
        <v>71.010000000000005</v>
      </c>
      <c r="E56" s="88">
        <v>68.127600000000001</v>
      </c>
      <c r="F56" s="164">
        <f>(D56-E56)/E56*100</f>
        <v>4.2308843992743084</v>
      </c>
      <c r="G56" s="88">
        <v>314</v>
      </c>
      <c r="H56" s="88">
        <v>242439</v>
      </c>
      <c r="I56" s="88">
        <v>521</v>
      </c>
      <c r="J56" s="88">
        <v>9.64</v>
      </c>
      <c r="K56" s="88">
        <v>62.09</v>
      </c>
      <c r="L56" s="88">
        <v>66.527299999999997</v>
      </c>
      <c r="M56" s="39">
        <f t="shared" si="7"/>
        <v>-6.6698934121781486</v>
      </c>
      <c r="N56" s="169">
        <f>D56/D317*100</f>
        <v>8.2318654291225748</v>
      </c>
    </row>
    <row r="57" spans="1:14">
      <c r="A57" s="187"/>
      <c r="B57" s="166" t="s">
        <v>23</v>
      </c>
      <c r="C57" s="88"/>
      <c r="D57" s="88"/>
      <c r="E57" s="88">
        <v>1.3080000000000001</v>
      </c>
      <c r="F57" s="164">
        <f>(D57-E57)/E57*100</f>
        <v>-100</v>
      </c>
      <c r="G57" s="88"/>
      <c r="H57" s="88"/>
      <c r="I57" s="88"/>
      <c r="J57" s="88"/>
      <c r="K57" s="88"/>
      <c r="L57" s="88">
        <v>0</v>
      </c>
      <c r="M57" s="39"/>
      <c r="N57" s="169">
        <f>D57/D318*100</f>
        <v>0</v>
      </c>
    </row>
    <row r="58" spans="1:14">
      <c r="A58" s="187"/>
      <c r="B58" s="166" t="s">
        <v>24</v>
      </c>
      <c r="C58" s="88">
        <v>40.98</v>
      </c>
      <c r="D58" s="88">
        <v>539.01</v>
      </c>
      <c r="E58" s="88">
        <v>485.63959999999997</v>
      </c>
      <c r="F58" s="164">
        <f>(D58-E58)/E58*100</f>
        <v>10.989713359454218</v>
      </c>
      <c r="G58" s="88">
        <v>299</v>
      </c>
      <c r="H58" s="88">
        <v>630216</v>
      </c>
      <c r="I58" s="88">
        <v>201</v>
      </c>
      <c r="J58" s="88">
        <v>34.89</v>
      </c>
      <c r="K58" s="88">
        <v>264.13</v>
      </c>
      <c r="L58" s="88">
        <v>284.90839999999997</v>
      </c>
      <c r="M58" s="39">
        <f t="shared" si="7"/>
        <v>-7.2930106658841849</v>
      </c>
      <c r="N58" s="169">
        <f>D58/D319*100</f>
        <v>9.433011037576172</v>
      </c>
    </row>
    <row r="59" spans="1:14">
      <c r="A59" s="187"/>
      <c r="B59" s="166" t="s">
        <v>25</v>
      </c>
      <c r="C59" s="90">
        <v>183.34</v>
      </c>
      <c r="D59" s="90">
        <v>4941.76</v>
      </c>
      <c r="E59" s="90">
        <v>3675.2152999999998</v>
      </c>
      <c r="F59" s="164">
        <f>(D59-E59)/E59*100</f>
        <v>34.461782415849228</v>
      </c>
      <c r="G59" s="90">
        <v>108</v>
      </c>
      <c r="H59" s="90">
        <v>149673</v>
      </c>
      <c r="I59" s="90">
        <v>2721</v>
      </c>
      <c r="J59" s="88">
        <v>93.4</v>
      </c>
      <c r="K59" s="90">
        <v>777.74</v>
      </c>
      <c r="L59" s="90">
        <v>266.37139999999999</v>
      </c>
      <c r="M59" s="39">
        <f t="shared" si="7"/>
        <v>191.97579019369198</v>
      </c>
      <c r="N59" s="169">
        <f>D59/D320*100</f>
        <v>28.781296127222728</v>
      </c>
    </row>
    <row r="60" spans="1:14">
      <c r="A60" s="187"/>
      <c r="B60" s="166" t="s">
        <v>26</v>
      </c>
      <c r="C60" s="88">
        <v>54.86</v>
      </c>
      <c r="D60" s="88">
        <v>375.55</v>
      </c>
      <c r="E60" s="88">
        <v>350.03739999999999</v>
      </c>
      <c r="F60" s="164">
        <f>(D60-E60)/E60*100</f>
        <v>7.2885354536401037</v>
      </c>
      <c r="G60" s="88">
        <v>904</v>
      </c>
      <c r="H60" s="88">
        <v>1395970</v>
      </c>
      <c r="I60" s="88">
        <v>282</v>
      </c>
      <c r="J60" s="88">
        <v>37.56</v>
      </c>
      <c r="K60" s="88">
        <v>250.68</v>
      </c>
      <c r="L60" s="88">
        <v>146.24549999999999</v>
      </c>
      <c r="M60" s="39">
        <f t="shared" si="7"/>
        <v>71.410402371355033</v>
      </c>
      <c r="N60" s="169">
        <f>D60/D321*100</f>
        <v>2.7223937775718086</v>
      </c>
    </row>
    <row r="61" spans="1:14">
      <c r="A61" s="187"/>
      <c r="B61" s="166" t="s">
        <v>27</v>
      </c>
      <c r="C61" s="88"/>
      <c r="D61" s="88">
        <v>-48.31</v>
      </c>
      <c r="E61" s="88">
        <v>282.5249</v>
      </c>
      <c r="F61" s="164">
        <f>(D61-E61)/E61*100</f>
        <v>-117.09937778935591</v>
      </c>
      <c r="G61" s="88">
        <v>25</v>
      </c>
      <c r="H61" s="88">
        <v>1687</v>
      </c>
      <c r="I61" s="88">
        <v>5</v>
      </c>
      <c r="J61" s="88"/>
      <c r="K61" s="88">
        <v>16.93</v>
      </c>
      <c r="L61" s="88">
        <v>168.5411</v>
      </c>
      <c r="M61" s="39">
        <f t="shared" si="7"/>
        <v>-89.95497240732378</v>
      </c>
      <c r="N61" s="169">
        <f>D61/D322*100</f>
        <v>-1.9238453201251171</v>
      </c>
    </row>
    <row r="62" spans="1:14">
      <c r="A62" s="187"/>
      <c r="B62" s="18" t="s">
        <v>28</v>
      </c>
      <c r="C62" s="91">
        <v>0</v>
      </c>
      <c r="D62" s="91">
        <v>17</v>
      </c>
      <c r="E62" s="91">
        <v>25.144100000000002</v>
      </c>
      <c r="F62" s="164">
        <f>(D62-E62)/E62*100</f>
        <v>-32.389705736136911</v>
      </c>
      <c r="G62" s="91">
        <v>25</v>
      </c>
      <c r="H62" s="91">
        <v>2091</v>
      </c>
      <c r="I62" s="91">
        <v>5</v>
      </c>
      <c r="J62" s="88"/>
      <c r="K62" s="91">
        <v>6.63</v>
      </c>
      <c r="L62" s="91">
        <v>0</v>
      </c>
      <c r="M62" s="39"/>
      <c r="N62" s="169">
        <f>D62/D323*100</f>
        <v>6.9898799777577088</v>
      </c>
    </row>
    <row r="63" spans="1:14">
      <c r="A63" s="187"/>
      <c r="B63" s="18" t="s">
        <v>29</v>
      </c>
      <c r="C63" s="91">
        <v>0</v>
      </c>
      <c r="D63" s="91">
        <v>18.11</v>
      </c>
      <c r="E63" s="91">
        <v>121.6478</v>
      </c>
      <c r="F63" s="164">
        <f>(D63-E63)/E63*100</f>
        <v>-85.112759951269155</v>
      </c>
      <c r="G63" s="91"/>
      <c r="H63" s="91">
        <v>4056</v>
      </c>
      <c r="I63" s="91"/>
      <c r="J63" s="88"/>
      <c r="K63" s="91"/>
      <c r="L63" s="91">
        <v>0</v>
      </c>
      <c r="M63" s="39" t="e">
        <f>(K63-L63)/L63*100</f>
        <v>#DIV/0!</v>
      </c>
      <c r="N63" s="169">
        <f>D63/D324*100</f>
        <v>47.221744760811305</v>
      </c>
    </row>
    <row r="64" spans="1:14">
      <c r="A64" s="187"/>
      <c r="B64" s="18" t="s">
        <v>30</v>
      </c>
      <c r="C64" s="91">
        <v>0</v>
      </c>
      <c r="D64" s="91">
        <v>-83.42</v>
      </c>
      <c r="E64" s="91">
        <v>135.72999999999999</v>
      </c>
      <c r="F64" s="164">
        <f>(D64-E64)/E64*100</f>
        <v>-161.46025197082443</v>
      </c>
      <c r="G64" s="91"/>
      <c r="H64" s="91">
        <v>-4460</v>
      </c>
      <c r="I64" s="91"/>
      <c r="J64" s="88"/>
      <c r="K64" s="88">
        <v>10.3</v>
      </c>
      <c r="L64" s="91">
        <v>168.5411</v>
      </c>
      <c r="M64" s="39">
        <f>(K64-L64)/L64*100</f>
        <v>-93.888730997958362</v>
      </c>
      <c r="N64" s="169">
        <f>D64/D325*100</f>
        <v>-4.4144342434270563</v>
      </c>
    </row>
    <row r="65" spans="1:14" ht="14.25" thickBot="1">
      <c r="A65" s="188"/>
      <c r="B65" s="19" t="s">
        <v>31</v>
      </c>
      <c r="C65" s="20">
        <f t="shared" ref="C65:L65" si="8">C53+C55+C56+C57+C58+C59+C60+C61</f>
        <v>829.70000000000016</v>
      </c>
      <c r="D65" s="20">
        <f t="shared" si="8"/>
        <v>10328.34</v>
      </c>
      <c r="E65" s="20">
        <f>E53+E55+E56+E57+E58+E59+E60+E61</f>
        <v>9314.7713999999996</v>
      </c>
      <c r="F65" s="161">
        <f>(D65-E65)/E65*100</f>
        <v>10.881304075803735</v>
      </c>
      <c r="G65" s="20">
        <f t="shared" si="8"/>
        <v>9527</v>
      </c>
      <c r="H65" s="20">
        <f>H53+H55+H56+H57+H58+H59+H60+H61</f>
        <v>8184129</v>
      </c>
      <c r="I65" s="20">
        <f t="shared" si="8"/>
        <v>6968</v>
      </c>
      <c r="J65" s="20">
        <f t="shared" si="8"/>
        <v>518.58999999999992</v>
      </c>
      <c r="K65" s="20">
        <f t="shared" si="8"/>
        <v>5002.1400000000003</v>
      </c>
      <c r="L65" s="20">
        <f t="shared" si="8"/>
        <v>3620.0135999999998</v>
      </c>
      <c r="M65" s="20">
        <f t="shared" si="7"/>
        <v>38.180143853603219</v>
      </c>
      <c r="N65" s="170">
        <f>D65/D326*100</f>
        <v>9.0898671934207602</v>
      </c>
    </row>
    <row r="66" spans="1:14" ht="14.25" thickTop="1">
      <c r="A66" s="187" t="s">
        <v>35</v>
      </c>
      <c r="B66" s="166" t="s">
        <v>19</v>
      </c>
      <c r="C66" s="40">
        <v>65.169121000000004</v>
      </c>
      <c r="D66" s="40">
        <v>585.12135000000001</v>
      </c>
      <c r="E66" s="40">
        <v>676.49998400000004</v>
      </c>
      <c r="F66" s="164">
        <f>(D66-E66)/E66*100</f>
        <v>-13.507558929964441</v>
      </c>
      <c r="G66" s="39">
        <v>4866</v>
      </c>
      <c r="H66" s="39">
        <v>324846.49249099998</v>
      </c>
      <c r="I66" s="39">
        <v>435</v>
      </c>
      <c r="J66" s="39">
        <v>82.940271999999993</v>
      </c>
      <c r="K66" s="39">
        <v>445.52320700000001</v>
      </c>
      <c r="L66" s="84">
        <v>500.38552099999998</v>
      </c>
      <c r="M66" s="39">
        <f t="shared" ref="M66:M82" si="9">(K66-L66)/L66*100</f>
        <v>-10.964009088504376</v>
      </c>
      <c r="N66" s="169">
        <f>D66/D314*100</f>
        <v>0.82537338284566086</v>
      </c>
    </row>
    <row r="67" spans="1:14">
      <c r="A67" s="187"/>
      <c r="B67" s="166" t="s">
        <v>20</v>
      </c>
      <c r="C67" s="39">
        <v>5.2466169999999996</v>
      </c>
      <c r="D67" s="39">
        <v>92.302181000000004</v>
      </c>
      <c r="E67" s="39">
        <v>190.791562</v>
      </c>
      <c r="F67" s="164">
        <f>(D67-E67)/E67*100</f>
        <v>-51.621455355557075</v>
      </c>
      <c r="G67" s="39">
        <v>1789</v>
      </c>
      <c r="H67" s="39">
        <v>21777</v>
      </c>
      <c r="I67" s="39">
        <v>182</v>
      </c>
      <c r="J67" s="39">
        <v>19.417268</v>
      </c>
      <c r="K67" s="39">
        <v>162.796706</v>
      </c>
      <c r="L67" s="84">
        <v>154.34389400000001</v>
      </c>
      <c r="M67" s="39">
        <f t="shared" si="9"/>
        <v>5.4766092657996523</v>
      </c>
      <c r="N67" s="169">
        <f>D67/D315*100</f>
        <v>0.6535426572373404</v>
      </c>
    </row>
    <row r="68" spans="1:14">
      <c r="A68" s="187"/>
      <c r="B68" s="166" t="s">
        <v>21</v>
      </c>
      <c r="C68" s="39">
        <v>3.3019E-2</v>
      </c>
      <c r="D68" s="39">
        <v>55.827807999999997</v>
      </c>
      <c r="E68" s="39">
        <v>6.7038500000000001</v>
      </c>
      <c r="F68" s="164">
        <f>(D68-E68)/E68*100</f>
        <v>732.77233231650462</v>
      </c>
      <c r="G68" s="39">
        <v>9</v>
      </c>
      <c r="H68" s="39">
        <v>62843.808280999998</v>
      </c>
      <c r="I68" s="39"/>
      <c r="J68" s="39"/>
      <c r="K68" s="39"/>
      <c r="L68" s="84">
        <v>15.838374999999999</v>
      </c>
      <c r="M68" s="39"/>
      <c r="N68" s="169">
        <f>D68/D316*100</f>
        <v>2.261553274750268</v>
      </c>
    </row>
    <row r="69" spans="1:14">
      <c r="A69" s="187"/>
      <c r="B69" s="166" t="s">
        <v>22</v>
      </c>
      <c r="C69" s="39">
        <v>1.2264000000000001E-2</v>
      </c>
      <c r="D69" s="39">
        <v>1.2264000000000001E-2</v>
      </c>
      <c r="E69" s="39">
        <v>3.4357519999999999</v>
      </c>
      <c r="F69" s="164">
        <f>(D69-E69)/E69*100</f>
        <v>-99.643047577357152</v>
      </c>
      <c r="G69" s="39">
        <v>28</v>
      </c>
      <c r="H69" s="39">
        <v>7295</v>
      </c>
      <c r="I69" s="39">
        <v>1</v>
      </c>
      <c r="J69" s="39"/>
      <c r="K69" s="39">
        <v>0.180255</v>
      </c>
      <c r="L69" s="84"/>
      <c r="M69" s="39"/>
      <c r="N69" s="169">
        <f>D69/D317*100</f>
        <v>1.4217095848860618E-3</v>
      </c>
    </row>
    <row r="70" spans="1:14">
      <c r="A70" s="187"/>
      <c r="B70" s="166" t="s">
        <v>23</v>
      </c>
      <c r="C70" s="39">
        <v>0.1</v>
      </c>
      <c r="D70" s="39">
        <v>0.1</v>
      </c>
      <c r="E70" s="39"/>
      <c r="F70" s="164"/>
      <c r="G70" s="39">
        <v>1</v>
      </c>
      <c r="H70" s="39">
        <v>0.1</v>
      </c>
      <c r="I70" s="39"/>
      <c r="J70" s="39"/>
      <c r="K70" s="39"/>
      <c r="L70" s="84"/>
      <c r="M70" s="39"/>
      <c r="N70" s="169"/>
    </row>
    <row r="71" spans="1:14">
      <c r="A71" s="187"/>
      <c r="B71" s="166" t="s">
        <v>24</v>
      </c>
      <c r="C71" s="39">
        <v>36.718437999999999</v>
      </c>
      <c r="D71" s="39">
        <v>105.41941199999999</v>
      </c>
      <c r="E71" s="39">
        <v>34.512813000000001</v>
      </c>
      <c r="F71" s="164">
        <f>(D71-E71)/E71*100</f>
        <v>205.45007154299478</v>
      </c>
      <c r="G71" s="39">
        <v>152</v>
      </c>
      <c r="H71" s="39">
        <v>171321.89</v>
      </c>
      <c r="I71" s="39">
        <v>7</v>
      </c>
      <c r="J71" s="39"/>
      <c r="K71" s="39">
        <v>4.2969999999999997</v>
      </c>
      <c r="L71" s="84">
        <v>11.313661</v>
      </c>
      <c r="M71" s="39">
        <f>(K71-L71)/L71*100</f>
        <v>-62.019367559271934</v>
      </c>
      <c r="N71" s="169">
        <f>D71/D319*100</f>
        <v>1.8449054321270291</v>
      </c>
    </row>
    <row r="72" spans="1:14">
      <c r="A72" s="187"/>
      <c r="B72" s="166" t="s">
        <v>25</v>
      </c>
      <c r="C72" s="41"/>
      <c r="D72" s="41"/>
      <c r="E72" s="41"/>
      <c r="F72" s="164"/>
      <c r="G72" s="41"/>
      <c r="H72" s="41"/>
      <c r="I72" s="41"/>
      <c r="J72" s="41"/>
      <c r="K72" s="41"/>
      <c r="L72" s="85"/>
      <c r="M72" s="39"/>
      <c r="N72" s="169"/>
    </row>
    <row r="73" spans="1:14">
      <c r="A73" s="187"/>
      <c r="B73" s="166" t="s">
        <v>26</v>
      </c>
      <c r="C73" s="39">
        <v>69.400063000000003</v>
      </c>
      <c r="D73" s="39">
        <v>225.42294200000001</v>
      </c>
      <c r="E73" s="39">
        <v>128.207506</v>
      </c>
      <c r="F73" s="164">
        <f>(D73-E73)/E73*100</f>
        <v>75.826633738589393</v>
      </c>
      <c r="G73" s="39">
        <v>23617</v>
      </c>
      <c r="H73" s="39">
        <v>1510869.1</v>
      </c>
      <c r="I73" s="39">
        <v>89</v>
      </c>
      <c r="J73" s="39">
        <v>11.032071999999999</v>
      </c>
      <c r="K73" s="39">
        <v>31.840157999999999</v>
      </c>
      <c r="L73" s="84">
        <v>18.448782999999999</v>
      </c>
      <c r="M73" s="39">
        <f t="shared" si="9"/>
        <v>72.586766292389044</v>
      </c>
      <c r="N73" s="169">
        <f>D73/D321*100</f>
        <v>1.6341100109778475</v>
      </c>
    </row>
    <row r="74" spans="1:14">
      <c r="A74" s="187"/>
      <c r="B74" s="166" t="s">
        <v>27</v>
      </c>
      <c r="C74" s="39"/>
      <c r="D74" s="39"/>
      <c r="E74" s="39"/>
      <c r="F74" s="164"/>
      <c r="G74" s="39"/>
      <c r="H74" s="39"/>
      <c r="I74" s="39"/>
      <c r="J74" s="39"/>
      <c r="K74" s="39"/>
      <c r="L74" s="39"/>
      <c r="M74" s="39"/>
      <c r="N74" s="169"/>
    </row>
    <row r="75" spans="1:14">
      <c r="A75" s="187"/>
      <c r="B75" s="18" t="s">
        <v>28</v>
      </c>
      <c r="C75" s="42"/>
      <c r="D75" s="42"/>
      <c r="E75" s="42"/>
      <c r="F75" s="164"/>
      <c r="G75" s="42"/>
      <c r="H75" s="42"/>
      <c r="I75" s="42"/>
      <c r="J75" s="42"/>
      <c r="K75" s="42"/>
      <c r="L75" s="42"/>
      <c r="M75" s="39"/>
      <c r="N75" s="169"/>
    </row>
    <row r="76" spans="1:14">
      <c r="A76" s="187"/>
      <c r="B76" s="18" t="s">
        <v>29</v>
      </c>
      <c r="C76" s="42"/>
      <c r="D76" s="42"/>
      <c r="E76" s="39"/>
      <c r="F76" s="164"/>
      <c r="G76" s="39"/>
      <c r="H76" s="39"/>
      <c r="I76" s="42"/>
      <c r="J76" s="42"/>
      <c r="K76" s="42"/>
      <c r="L76" s="42"/>
      <c r="M76" s="39"/>
      <c r="N76" s="169"/>
    </row>
    <row r="77" spans="1:14">
      <c r="A77" s="187"/>
      <c r="B77" s="18" t="s">
        <v>30</v>
      </c>
      <c r="C77" s="39"/>
      <c r="D77" s="39"/>
      <c r="E77" s="39"/>
      <c r="F77" s="164"/>
      <c r="G77" s="42"/>
      <c r="H77" s="42"/>
      <c r="I77" s="42"/>
      <c r="J77" s="42"/>
      <c r="K77" s="42"/>
      <c r="L77" s="42"/>
      <c r="M77" s="39"/>
      <c r="N77" s="169"/>
    </row>
    <row r="78" spans="1:14" ht="14.25" thickBot="1">
      <c r="A78" s="188"/>
      <c r="B78" s="19" t="s">
        <v>31</v>
      </c>
      <c r="C78" s="20">
        <f t="shared" ref="C78:K78" si="10">C66+C68+C69+C70+C71+C72+C73+C74</f>
        <v>171.43290500000001</v>
      </c>
      <c r="D78" s="20">
        <f t="shared" si="10"/>
        <v>971.90377599999999</v>
      </c>
      <c r="E78" s="20">
        <f t="shared" si="10"/>
        <v>849.35990500000003</v>
      </c>
      <c r="F78" s="161">
        <f>(D78-E78)/E78*100</f>
        <v>14.427790890364664</v>
      </c>
      <c r="G78" s="20">
        <f t="shared" si="10"/>
        <v>28673</v>
      </c>
      <c r="H78" s="20">
        <f t="shared" si="10"/>
        <v>2077176.390772</v>
      </c>
      <c r="I78" s="20">
        <f t="shared" si="10"/>
        <v>532</v>
      </c>
      <c r="J78" s="20">
        <f t="shared" si="10"/>
        <v>93.972343999999993</v>
      </c>
      <c r="K78" s="20">
        <f t="shared" si="10"/>
        <v>481.84062</v>
      </c>
      <c r="L78" s="20">
        <f>L66+L68+L69+L70+L71+L72+L73+L74</f>
        <v>545.98634000000004</v>
      </c>
      <c r="M78" s="20">
        <f t="shared" si="9"/>
        <v>-11.748594296333501</v>
      </c>
      <c r="N78" s="170">
        <f>D78/D326*100</f>
        <v>0.8553626476882209</v>
      </c>
    </row>
    <row r="79" spans="1:14" ht="14.25" thickTop="1">
      <c r="A79" s="200" t="s">
        <v>36</v>
      </c>
      <c r="B79" s="180" t="s">
        <v>19</v>
      </c>
      <c r="C79" s="28">
        <v>107.0506</v>
      </c>
      <c r="D79" s="28">
        <v>1187.9940999999999</v>
      </c>
      <c r="E79" s="15">
        <v>1746.9408519999999</v>
      </c>
      <c r="F79" s="164">
        <f>(D79-E79)/E79*100</f>
        <v>-31.995745669355959</v>
      </c>
      <c r="G79" s="28">
        <v>9447</v>
      </c>
      <c r="H79" s="28">
        <v>536841.11329999997</v>
      </c>
      <c r="I79" s="28">
        <v>1055</v>
      </c>
      <c r="J79" s="28">
        <v>74.970200000000006</v>
      </c>
      <c r="K79" s="28">
        <v>850.85750000000007</v>
      </c>
      <c r="L79" s="28">
        <v>1028.712</v>
      </c>
      <c r="M79" s="39">
        <f t="shared" si="9"/>
        <v>-17.289046885814486</v>
      </c>
      <c r="N79" s="169">
        <f>D79/D314*100</f>
        <v>1.6757869271351769</v>
      </c>
    </row>
    <row r="80" spans="1:14">
      <c r="A80" s="198"/>
      <c r="B80" s="180" t="s">
        <v>20</v>
      </c>
      <c r="C80" s="28">
        <v>26.247199999999999</v>
      </c>
      <c r="D80" s="28">
        <v>352.08359999999999</v>
      </c>
      <c r="E80" s="28">
        <v>674.50364100000002</v>
      </c>
      <c r="F80" s="164">
        <f>(D80-E80)/E80*100</f>
        <v>-47.801082366581326</v>
      </c>
      <c r="G80" s="28">
        <v>4238</v>
      </c>
      <c r="H80" s="28">
        <v>52382.2</v>
      </c>
      <c r="I80" s="28">
        <v>617</v>
      </c>
      <c r="J80" s="28">
        <v>21.074999999999999</v>
      </c>
      <c r="K80" s="28">
        <v>382.553</v>
      </c>
      <c r="L80" s="28">
        <v>501.70659999999998</v>
      </c>
      <c r="M80" s="39">
        <f t="shared" si="9"/>
        <v>-23.749657668446059</v>
      </c>
      <c r="N80" s="169">
        <f>D80/D315*100</f>
        <v>2.4929167330692743</v>
      </c>
    </row>
    <row r="81" spans="1:14">
      <c r="A81" s="198"/>
      <c r="B81" s="180" t="s">
        <v>21</v>
      </c>
      <c r="C81" s="28">
        <v>7.0340999999999996</v>
      </c>
      <c r="D81" s="28">
        <v>23.15</v>
      </c>
      <c r="E81" s="28">
        <v>61.300815999999998</v>
      </c>
      <c r="F81" s="164">
        <f>(D81-E81)/E81*100</f>
        <v>-62.235412983735813</v>
      </c>
      <c r="G81" s="28">
        <v>36</v>
      </c>
      <c r="H81" s="28">
        <v>39794.287600000003</v>
      </c>
      <c r="I81" s="28">
        <v>6</v>
      </c>
      <c r="J81" s="28">
        <v>0</v>
      </c>
      <c r="K81" s="28">
        <v>1.9053</v>
      </c>
      <c r="L81" s="28">
        <v>10.6241</v>
      </c>
      <c r="M81" s="39">
        <f t="shared" si="9"/>
        <v>-82.066245611392958</v>
      </c>
      <c r="N81" s="169">
        <f>D81/D316*100</f>
        <v>0.93779355102870421</v>
      </c>
    </row>
    <row r="82" spans="1:14">
      <c r="A82" s="198"/>
      <c r="B82" s="180" t="s">
        <v>22</v>
      </c>
      <c r="C82" s="28">
        <v>0.3145</v>
      </c>
      <c r="D82" s="28">
        <v>5.3992000000000004</v>
      </c>
      <c r="E82" s="28">
        <v>9.2345539999999993</v>
      </c>
      <c r="F82" s="164">
        <f>(D82-E82)/E82*100</f>
        <v>-41.532639259026475</v>
      </c>
      <c r="G82" s="28">
        <v>429</v>
      </c>
      <c r="H82" s="28">
        <v>31501.557000000001</v>
      </c>
      <c r="I82" s="28">
        <v>8</v>
      </c>
      <c r="J82" s="28">
        <v>0.73919999999999997</v>
      </c>
      <c r="K82" s="28">
        <v>8.6410999999999998</v>
      </c>
      <c r="L82" s="28">
        <v>0.77539999999999998</v>
      </c>
      <c r="M82" s="39">
        <f t="shared" si="9"/>
        <v>1014.4054681454734</v>
      </c>
      <c r="N82" s="169">
        <f>D82/D317*100</f>
        <v>0.62590463068467272</v>
      </c>
    </row>
    <row r="83" spans="1:14">
      <c r="A83" s="198"/>
      <c r="B83" s="180" t="s">
        <v>23</v>
      </c>
      <c r="C83" s="28">
        <v>3.2097000000000002</v>
      </c>
      <c r="D83" s="28">
        <v>24.2974</v>
      </c>
      <c r="E83" s="28">
        <v>139.09031859340001</v>
      </c>
      <c r="F83" s="164">
        <f>(D83-E83)/E83*100</f>
        <v>-82.531206883616321</v>
      </c>
      <c r="G83" s="28">
        <v>209</v>
      </c>
      <c r="H83" s="28">
        <v>217121.92329999999</v>
      </c>
      <c r="I83" s="28">
        <v>1</v>
      </c>
      <c r="J83" s="28">
        <v>0</v>
      </c>
      <c r="K83" s="28">
        <v>13.0547</v>
      </c>
      <c r="L83" s="28">
        <v>0</v>
      </c>
      <c r="M83" s="39"/>
      <c r="N83" s="169">
        <f>D83/D318*100</f>
        <v>11.472964965285657</v>
      </c>
    </row>
    <row r="84" spans="1:14">
      <c r="A84" s="198"/>
      <c r="B84" s="180" t="s">
        <v>24</v>
      </c>
      <c r="C84" s="28">
        <v>5.1014999999999997</v>
      </c>
      <c r="D84" s="28">
        <v>75.0274</v>
      </c>
      <c r="E84" s="28">
        <v>143.018821</v>
      </c>
      <c r="F84" s="164">
        <f>(D84-E84)/E84*100</f>
        <v>-47.540191231194669</v>
      </c>
      <c r="G84" s="28">
        <v>132</v>
      </c>
      <c r="H84" s="28">
        <v>76979.578599999993</v>
      </c>
      <c r="I84" s="28">
        <v>19</v>
      </c>
      <c r="J84" s="28">
        <v>0</v>
      </c>
      <c r="K84" s="28">
        <v>116.378</v>
      </c>
      <c r="L84" s="28">
        <v>78.942700000000002</v>
      </c>
      <c r="M84" s="39">
        <f>(K84-L84)/L84*100</f>
        <v>47.420850819645132</v>
      </c>
      <c r="N84" s="169">
        <f>D84/D319*100</f>
        <v>1.3130262746899732</v>
      </c>
    </row>
    <row r="85" spans="1:14">
      <c r="A85" s="198"/>
      <c r="B85" s="180" t="s">
        <v>25</v>
      </c>
      <c r="C85" s="28">
        <v>0</v>
      </c>
      <c r="D85" s="28">
        <v>0</v>
      </c>
      <c r="E85" s="28"/>
      <c r="F85" s="164"/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39"/>
      <c r="N85" s="169"/>
    </row>
    <row r="86" spans="1:14">
      <c r="A86" s="198"/>
      <c r="B86" s="180" t="s">
        <v>26</v>
      </c>
      <c r="C86" s="28">
        <v>166.1798</v>
      </c>
      <c r="D86" s="28">
        <v>373.11399999999998</v>
      </c>
      <c r="E86" s="28">
        <v>452.53</v>
      </c>
      <c r="F86" s="164">
        <f>(D86-E86)/E86*100</f>
        <v>-17.549333745829006</v>
      </c>
      <c r="G86" s="28">
        <v>2510</v>
      </c>
      <c r="H86" s="28">
        <v>1027827.78</v>
      </c>
      <c r="I86" s="28">
        <v>529</v>
      </c>
      <c r="J86" s="28">
        <v>27.412099999999999</v>
      </c>
      <c r="K86" s="28">
        <v>299.40609999999998</v>
      </c>
      <c r="L86" s="28">
        <v>351.6266</v>
      </c>
      <c r="M86" s="39">
        <f>(K86-L86)/L86*100</f>
        <v>-14.85112332229701</v>
      </c>
      <c r="N86" s="169">
        <f>D86/D321*100</f>
        <v>2.7047350071226934</v>
      </c>
    </row>
    <row r="87" spans="1:14">
      <c r="A87" s="198"/>
      <c r="B87" s="180" t="s">
        <v>27</v>
      </c>
      <c r="C87" s="28">
        <v>0</v>
      </c>
      <c r="D87" s="28">
        <v>0</v>
      </c>
      <c r="E87" s="28">
        <v>178.54</v>
      </c>
      <c r="F87" s="164">
        <f>(D87-E87)/E87*100</f>
        <v>-100</v>
      </c>
      <c r="G87" s="28">
        <v>0</v>
      </c>
      <c r="H87" s="28">
        <v>0</v>
      </c>
      <c r="I87" s="28">
        <v>1</v>
      </c>
      <c r="J87" s="28">
        <v>0</v>
      </c>
      <c r="K87" s="28">
        <v>1.099</v>
      </c>
      <c r="L87" s="28">
        <v>1.1569</v>
      </c>
      <c r="M87" s="39">
        <f>(K87-L87)/L87*100</f>
        <v>-5.0047540841905143</v>
      </c>
      <c r="N87" s="169">
        <f>D87/D322*100</f>
        <v>0</v>
      </c>
    </row>
    <row r="88" spans="1:14">
      <c r="A88" s="198"/>
      <c r="B88" s="18" t="s">
        <v>28</v>
      </c>
      <c r="C88" s="28">
        <v>0</v>
      </c>
      <c r="D88" s="28">
        <v>0</v>
      </c>
      <c r="E88" s="28">
        <v>0.8</v>
      </c>
      <c r="F88" s="164">
        <f>(D88-E88)/E88*100</f>
        <v>-100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39"/>
      <c r="N88" s="169">
        <f>D88/D323*100</f>
        <v>0</v>
      </c>
    </row>
    <row r="89" spans="1:14">
      <c r="A89" s="198"/>
      <c r="B89" s="18" t="s">
        <v>29</v>
      </c>
      <c r="C89" s="28">
        <v>0</v>
      </c>
      <c r="D89" s="28">
        <v>0</v>
      </c>
      <c r="E89" s="17">
        <v>172.17305899999999</v>
      </c>
      <c r="F89" s="164"/>
      <c r="G89" s="28">
        <v>0</v>
      </c>
      <c r="H89" s="28">
        <v>0</v>
      </c>
      <c r="I89" s="28">
        <v>1</v>
      </c>
      <c r="J89" s="28">
        <v>0</v>
      </c>
      <c r="K89" s="28">
        <v>1.099</v>
      </c>
      <c r="L89" s="28">
        <v>1.1569</v>
      </c>
      <c r="M89" s="39">
        <f>(K89-L89)/L89*100</f>
        <v>-5.0047540841905143</v>
      </c>
      <c r="N89" s="169">
        <f>D89/D324*100</f>
        <v>0</v>
      </c>
    </row>
    <row r="90" spans="1:14">
      <c r="A90" s="198"/>
      <c r="B90" s="18" t="s">
        <v>30</v>
      </c>
      <c r="C90" s="41">
        <v>0</v>
      </c>
      <c r="D90" s="41">
        <v>0</v>
      </c>
      <c r="E90" s="41"/>
      <c r="F90" s="164"/>
      <c r="G90" s="77">
        <v>0</v>
      </c>
      <c r="H90" s="77">
        <v>0</v>
      </c>
      <c r="I90" s="93">
        <v>0</v>
      </c>
      <c r="J90" s="28">
        <v>0</v>
      </c>
      <c r="K90" s="28">
        <v>0</v>
      </c>
      <c r="L90" s="17">
        <v>0</v>
      </c>
      <c r="M90" s="39"/>
      <c r="N90" s="169"/>
    </row>
    <row r="91" spans="1:14" ht="14.25" thickBot="1">
      <c r="A91" s="199"/>
      <c r="B91" s="19" t="s">
        <v>31</v>
      </c>
      <c r="C91" s="20">
        <f t="shared" ref="C91:K91" si="11">C79+C81+C82+C83+C84+C85+C86+C87</f>
        <v>288.89019999999999</v>
      </c>
      <c r="D91" s="20">
        <f t="shared" si="11"/>
        <v>1688.9820999999999</v>
      </c>
      <c r="E91" s="20">
        <f t="shared" si="11"/>
        <v>2730.6553615933999</v>
      </c>
      <c r="F91" s="161">
        <f>(D91-E91)/E91*100</f>
        <v>-38.147372101383006</v>
      </c>
      <c r="G91" s="20">
        <f t="shared" si="11"/>
        <v>12763</v>
      </c>
      <c r="H91" s="20">
        <f t="shared" si="11"/>
        <v>1930066.2398000001</v>
      </c>
      <c r="I91" s="20">
        <f t="shared" si="11"/>
        <v>1619</v>
      </c>
      <c r="J91" s="20">
        <f t="shared" si="11"/>
        <v>103.1215</v>
      </c>
      <c r="K91" s="20">
        <f t="shared" si="11"/>
        <v>1291.3417000000002</v>
      </c>
      <c r="L91" s="20">
        <f>L79+L81+L82+L83+L84+L85+L86+L87</f>
        <v>1471.8377</v>
      </c>
      <c r="M91" s="20">
        <f>(K91-L91)/L91*100</f>
        <v>-12.263308651490574</v>
      </c>
      <c r="N91" s="170">
        <f>D91/D326*100</f>
        <v>1.4864560017451887</v>
      </c>
    </row>
    <row r="92" spans="1:14" ht="14.25" thickTop="1"/>
    <row r="95" spans="1:14" s="70" customFormat="1" ht="18.75">
      <c r="A95" s="182" t="str">
        <f>A1</f>
        <v>2020年1-9月丹东市财产保险业务统计表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</row>
    <row r="96" spans="1:14" s="70" customFormat="1" ht="14.25" thickBot="1">
      <c r="B96" s="72" t="s">
        <v>0</v>
      </c>
      <c r="C96" s="71"/>
      <c r="D96" s="71"/>
      <c r="F96" s="71"/>
      <c r="G96" s="89" t="str">
        <f>G2</f>
        <v>（2020年1-9月）</v>
      </c>
      <c r="H96" s="71"/>
      <c r="I96" s="71"/>
      <c r="J96" s="71"/>
      <c r="K96" s="71"/>
      <c r="L96" s="72" t="s">
        <v>1</v>
      </c>
    </row>
    <row r="97" spans="1:14">
      <c r="A97" s="186" t="s">
        <v>37</v>
      </c>
      <c r="B97" s="11" t="s">
        <v>3</v>
      </c>
      <c r="C97" s="191" t="s">
        <v>4</v>
      </c>
      <c r="D97" s="192"/>
      <c r="E97" s="192"/>
      <c r="F97" s="193"/>
      <c r="G97" s="183" t="s">
        <v>5</v>
      </c>
      <c r="H97" s="183"/>
      <c r="I97" s="183" t="s">
        <v>6</v>
      </c>
      <c r="J97" s="183"/>
      <c r="K97" s="183"/>
      <c r="L97" s="183"/>
      <c r="M97" s="183"/>
      <c r="N97" s="189" t="s">
        <v>7</v>
      </c>
    </row>
    <row r="98" spans="1:14">
      <c r="A98" s="187"/>
      <c r="B98" s="12" t="s">
        <v>8</v>
      </c>
      <c r="C98" s="194" t="s">
        <v>9</v>
      </c>
      <c r="D98" s="194" t="s">
        <v>10</v>
      </c>
      <c r="E98" s="194" t="s">
        <v>11</v>
      </c>
      <c r="F98" s="175" t="s">
        <v>12</v>
      </c>
      <c r="G98" s="185" t="s">
        <v>13</v>
      </c>
      <c r="H98" s="185" t="s">
        <v>14</v>
      </c>
      <c r="I98" s="166" t="s">
        <v>13</v>
      </c>
      <c r="J98" s="185" t="s">
        <v>15</v>
      </c>
      <c r="K98" s="185"/>
      <c r="L98" s="185"/>
      <c r="M98" s="166" t="s">
        <v>12</v>
      </c>
      <c r="N98" s="190"/>
    </row>
    <row r="99" spans="1:14">
      <c r="A99" s="187"/>
      <c r="B99" s="76" t="s">
        <v>16</v>
      </c>
      <c r="C99" s="195"/>
      <c r="D99" s="195"/>
      <c r="E99" s="195"/>
      <c r="F99" s="162" t="s">
        <v>17</v>
      </c>
      <c r="G99" s="185"/>
      <c r="H99" s="185"/>
      <c r="I99" s="41" t="s">
        <v>18</v>
      </c>
      <c r="J99" s="166" t="s">
        <v>9</v>
      </c>
      <c r="K99" s="166" t="s">
        <v>10</v>
      </c>
      <c r="L99" s="166" t="s">
        <v>11</v>
      </c>
      <c r="M99" s="166" t="s">
        <v>17</v>
      </c>
      <c r="N99" s="167" t="s">
        <v>17</v>
      </c>
    </row>
    <row r="100" spans="1:14">
      <c r="A100" s="187"/>
      <c r="B100" s="175" t="s">
        <v>19</v>
      </c>
      <c r="C100" s="91">
        <v>125.85</v>
      </c>
      <c r="D100" s="91">
        <v>1095.8599999999999</v>
      </c>
      <c r="E100" s="91">
        <v>1359.12</v>
      </c>
      <c r="F100" s="164">
        <f>(D100-E100)/E100*100</f>
        <v>-19.369886397080467</v>
      </c>
      <c r="G100" s="91">
        <v>6539</v>
      </c>
      <c r="H100" s="91">
        <v>417500.15999999997</v>
      </c>
      <c r="I100" s="88">
        <v>991</v>
      </c>
      <c r="J100" s="88">
        <v>114.66</v>
      </c>
      <c r="K100" s="88">
        <v>605.25</v>
      </c>
      <c r="L100" s="88">
        <v>854.12</v>
      </c>
      <c r="M100" s="39">
        <f>(K100-L100)/L100*100</f>
        <v>-29.137591907460308</v>
      </c>
      <c r="N100" s="169">
        <f>D100/D314*100</f>
        <v>1.5458223756922318</v>
      </c>
    </row>
    <row r="101" spans="1:14">
      <c r="A101" s="187"/>
      <c r="B101" s="175" t="s">
        <v>20</v>
      </c>
      <c r="C101" s="91">
        <v>23.48</v>
      </c>
      <c r="D101" s="91">
        <v>219.43</v>
      </c>
      <c r="E101" s="91">
        <v>488.57</v>
      </c>
      <c r="F101" s="164">
        <f>(D101-E101)/E101*100</f>
        <v>-55.087295576887655</v>
      </c>
      <c r="G101" s="91">
        <v>2195</v>
      </c>
      <c r="H101" s="91">
        <v>27419.599999999999</v>
      </c>
      <c r="I101" s="88">
        <v>450</v>
      </c>
      <c r="J101" s="88">
        <v>35.4</v>
      </c>
      <c r="K101" s="88">
        <v>237.21</v>
      </c>
      <c r="L101" s="88">
        <v>404.81</v>
      </c>
      <c r="M101" s="39">
        <f>(K101-L101)/L101*100</f>
        <v>-41.402139275215532</v>
      </c>
      <c r="N101" s="169">
        <f>D101/D315*100</f>
        <v>1.5536671368316812</v>
      </c>
    </row>
    <row r="102" spans="1:14">
      <c r="A102" s="187"/>
      <c r="B102" s="175" t="s">
        <v>21</v>
      </c>
      <c r="C102" s="91">
        <v>0</v>
      </c>
      <c r="D102" s="91">
        <v>27.52</v>
      </c>
      <c r="E102" s="91">
        <v>29.83</v>
      </c>
      <c r="F102" s="164">
        <f>(D102-E102)/E102*100</f>
        <v>-7.7438819979885984</v>
      </c>
      <c r="G102" s="91">
        <v>14</v>
      </c>
      <c r="H102" s="91">
        <v>55704.800000000003</v>
      </c>
      <c r="I102" s="88"/>
      <c r="J102" s="88"/>
      <c r="K102" s="88"/>
      <c r="L102" s="88">
        <v>0.9</v>
      </c>
      <c r="M102" s="39">
        <f>(K102-L102)/L102*100</f>
        <v>-100</v>
      </c>
      <c r="N102" s="169">
        <f>D102/D316*100</f>
        <v>1.1148198066656563</v>
      </c>
    </row>
    <row r="103" spans="1:14">
      <c r="A103" s="187"/>
      <c r="B103" s="175" t="s">
        <v>22</v>
      </c>
      <c r="C103" s="91"/>
      <c r="D103" s="91"/>
      <c r="E103" s="91"/>
      <c r="F103" s="164" t="e">
        <f>(D103-E103)/E103*100</f>
        <v>#DIV/0!</v>
      </c>
      <c r="G103" s="91"/>
      <c r="H103" s="91"/>
      <c r="I103" s="88"/>
      <c r="J103" s="88"/>
      <c r="K103" s="88"/>
      <c r="L103" s="88"/>
      <c r="M103" s="39"/>
      <c r="N103" s="169">
        <f>D103/D317*100</f>
        <v>0</v>
      </c>
    </row>
    <row r="104" spans="1:14">
      <c r="A104" s="187"/>
      <c r="B104" s="175" t="s">
        <v>23</v>
      </c>
      <c r="C104" s="91">
        <v>0.03</v>
      </c>
      <c r="D104" s="91">
        <v>7.0000000000000007E-2</v>
      </c>
      <c r="E104" s="91">
        <v>0.43</v>
      </c>
      <c r="F104" s="164"/>
      <c r="G104" s="91">
        <v>2</v>
      </c>
      <c r="H104" s="91">
        <v>347</v>
      </c>
      <c r="I104" s="88"/>
      <c r="J104" s="88"/>
      <c r="K104" s="88"/>
      <c r="L104" s="88"/>
      <c r="M104" s="39"/>
      <c r="N104" s="169">
        <f>D104/D318*100</f>
        <v>3.3053229875212822E-2</v>
      </c>
    </row>
    <row r="105" spans="1:14">
      <c r="A105" s="187"/>
      <c r="B105" s="175" t="s">
        <v>24</v>
      </c>
      <c r="C105" s="91">
        <v>7.14</v>
      </c>
      <c r="D105" s="91">
        <v>66.13</v>
      </c>
      <c r="E105" s="91">
        <v>51.22</v>
      </c>
      <c r="F105" s="164">
        <f>(D105-E105)/E105*100</f>
        <v>29.109722764545094</v>
      </c>
      <c r="G105" s="91">
        <v>664</v>
      </c>
      <c r="H105" s="91">
        <v>189075.1</v>
      </c>
      <c r="I105" s="88">
        <v>43</v>
      </c>
      <c r="J105" s="88">
        <v>0.23</v>
      </c>
      <c r="K105" s="88">
        <v>11.77</v>
      </c>
      <c r="L105" s="88">
        <v>11.16</v>
      </c>
      <c r="M105" s="39">
        <f>(K105-L105)/L105*100</f>
        <v>5.4659498207885253</v>
      </c>
      <c r="N105" s="169">
        <f>D105/D319*100</f>
        <v>1.1573162277414375</v>
      </c>
    </row>
    <row r="106" spans="1:14">
      <c r="A106" s="187"/>
      <c r="B106" s="175" t="s">
        <v>25</v>
      </c>
      <c r="C106" s="91"/>
      <c r="D106" s="91"/>
      <c r="E106" s="91"/>
      <c r="F106" s="164"/>
      <c r="G106" s="91"/>
      <c r="H106" s="91"/>
      <c r="I106" s="88"/>
      <c r="J106" s="88"/>
      <c r="K106" s="88"/>
      <c r="L106" s="88"/>
      <c r="M106" s="39"/>
      <c r="N106" s="169"/>
    </row>
    <row r="107" spans="1:14">
      <c r="A107" s="187"/>
      <c r="B107" s="175" t="s">
        <v>26</v>
      </c>
      <c r="C107" s="91">
        <v>0.4</v>
      </c>
      <c r="D107" s="91">
        <v>23.56</v>
      </c>
      <c r="E107" s="91">
        <v>11.98</v>
      </c>
      <c r="F107" s="164">
        <f>(D107-E107)/E107*100</f>
        <v>96.661101836393968</v>
      </c>
      <c r="G107" s="91">
        <v>1596</v>
      </c>
      <c r="H107" s="91">
        <v>29999.95</v>
      </c>
      <c r="I107" s="88">
        <v>13</v>
      </c>
      <c r="J107" s="88">
        <v>0</v>
      </c>
      <c r="K107" s="88">
        <v>29.27</v>
      </c>
      <c r="L107" s="88">
        <v>50.37</v>
      </c>
      <c r="M107" s="39">
        <f>(K107-L107)/L107*100</f>
        <v>-41.890013897161005</v>
      </c>
      <c r="N107" s="169">
        <f>D107/D321*100</f>
        <v>0.17078843669176355</v>
      </c>
    </row>
    <row r="108" spans="1:14">
      <c r="A108" s="187"/>
      <c r="B108" s="175" t="s">
        <v>27</v>
      </c>
      <c r="C108" s="42"/>
      <c r="D108" s="42"/>
      <c r="E108" s="42"/>
      <c r="F108" s="164"/>
      <c r="G108" s="42"/>
      <c r="H108" s="42"/>
      <c r="I108" s="39"/>
      <c r="J108" s="39"/>
      <c r="K108" s="39"/>
      <c r="L108" s="39"/>
      <c r="M108" s="39"/>
      <c r="N108" s="169"/>
    </row>
    <row r="109" spans="1:14">
      <c r="A109" s="187"/>
      <c r="B109" s="18" t="s">
        <v>28</v>
      </c>
      <c r="C109" s="42"/>
      <c r="D109" s="42"/>
      <c r="E109" s="42"/>
      <c r="F109" s="164"/>
      <c r="G109" s="42"/>
      <c r="H109" s="42"/>
      <c r="I109" s="42"/>
      <c r="J109" s="42"/>
      <c r="K109" s="42"/>
      <c r="L109" s="42"/>
      <c r="M109" s="39"/>
      <c r="N109" s="169"/>
    </row>
    <row r="110" spans="1:14">
      <c r="A110" s="187"/>
      <c r="B110" s="18" t="s">
        <v>29</v>
      </c>
      <c r="C110" s="42"/>
      <c r="D110" s="42"/>
      <c r="E110" s="42"/>
      <c r="F110" s="164"/>
      <c r="G110" s="42"/>
      <c r="H110" s="42"/>
      <c r="I110" s="42"/>
      <c r="J110" s="42"/>
      <c r="K110" s="42"/>
      <c r="L110" s="42"/>
      <c r="M110" s="39"/>
      <c r="N110" s="169"/>
    </row>
    <row r="111" spans="1:14">
      <c r="A111" s="187"/>
      <c r="B111" s="18" t="s">
        <v>30</v>
      </c>
      <c r="C111" s="42"/>
      <c r="D111" s="42"/>
      <c r="E111" s="42"/>
      <c r="F111" s="164"/>
      <c r="G111" s="42"/>
      <c r="H111" s="42"/>
      <c r="I111" s="42"/>
      <c r="J111" s="42"/>
      <c r="K111" s="42"/>
      <c r="L111" s="42"/>
      <c r="M111" s="39"/>
      <c r="N111" s="169"/>
    </row>
    <row r="112" spans="1:14" ht="14.25" thickBot="1">
      <c r="A112" s="188"/>
      <c r="B112" s="19" t="s">
        <v>31</v>
      </c>
      <c r="C112" s="20">
        <f t="shared" ref="C112:L112" si="12">C100+C102+C103+C104+C105+C106+C107+C108</f>
        <v>133.41999999999999</v>
      </c>
      <c r="D112" s="20">
        <f t="shared" si="12"/>
        <v>1213.1399999999999</v>
      </c>
      <c r="E112" s="20">
        <f t="shared" si="12"/>
        <v>1452.58</v>
      </c>
      <c r="F112" s="161">
        <f>(D112-E112)/E112*100</f>
        <v>-16.483773699211064</v>
      </c>
      <c r="G112" s="20">
        <f t="shared" si="12"/>
        <v>8815</v>
      </c>
      <c r="H112" s="20">
        <f t="shared" si="12"/>
        <v>692627.00999999989</v>
      </c>
      <c r="I112" s="20">
        <f t="shared" si="12"/>
        <v>1047</v>
      </c>
      <c r="J112" s="20">
        <f t="shared" si="12"/>
        <v>114.89</v>
      </c>
      <c r="K112" s="20">
        <f t="shared" si="12"/>
        <v>646.29</v>
      </c>
      <c r="L112" s="20">
        <f t="shared" si="12"/>
        <v>916.55</v>
      </c>
      <c r="M112" s="20">
        <f>(K112-L112)/L112*100</f>
        <v>-29.486661938792206</v>
      </c>
      <c r="N112" s="170">
        <f>D112/D326*100</f>
        <v>1.0676721996977694</v>
      </c>
    </row>
    <row r="113" spans="1:14" ht="14.25" thickTop="1">
      <c r="A113" s="200" t="s">
        <v>90</v>
      </c>
      <c r="B113" s="22" t="s">
        <v>19</v>
      </c>
      <c r="C113" s="42">
        <v>43.429425999999999</v>
      </c>
      <c r="D113" s="42">
        <v>240.18100499999997</v>
      </c>
      <c r="E113" s="42">
        <v>48.58</v>
      </c>
      <c r="F113" s="171">
        <f>(D113-E113)/E113*100</f>
        <v>394.4030568135035</v>
      </c>
      <c r="G113" s="42">
        <v>1481</v>
      </c>
      <c r="H113" s="42">
        <v>101757.77892300001</v>
      </c>
      <c r="I113" s="42">
        <v>183</v>
      </c>
      <c r="J113" s="42">
        <v>1.8560000000000016</v>
      </c>
      <c r="K113" s="42">
        <v>29.599289000000002</v>
      </c>
      <c r="L113" s="42">
        <v>126.307924</v>
      </c>
      <c r="M113" s="129">
        <f t="shared" ref="M113:M128" si="13">(K113-L113)/L113*100</f>
        <v>-76.565770331242248</v>
      </c>
      <c r="N113" s="172">
        <f>D113/D314*100</f>
        <v>0.33879982091256894</v>
      </c>
    </row>
    <row r="114" spans="1:14">
      <c r="A114" s="198"/>
      <c r="B114" s="166" t="s">
        <v>20</v>
      </c>
      <c r="C114" s="42">
        <v>3.547183</v>
      </c>
      <c r="D114" s="42">
        <v>41.793009000000005</v>
      </c>
      <c r="E114" s="42">
        <v>3.05</v>
      </c>
      <c r="F114" s="164">
        <f>(D114-E114)/E114*100</f>
        <v>1270.2625901639346</v>
      </c>
      <c r="G114" s="42">
        <v>489</v>
      </c>
      <c r="H114" s="42">
        <v>6082.8</v>
      </c>
      <c r="I114" s="42">
        <v>92</v>
      </c>
      <c r="J114" s="42">
        <v>0.87400000000000055</v>
      </c>
      <c r="K114" s="42">
        <v>7.1093390000000003</v>
      </c>
      <c r="L114" s="42">
        <v>35.085377000000001</v>
      </c>
      <c r="M114" s="39">
        <f t="shared" si="13"/>
        <v>-79.737031185385305</v>
      </c>
      <c r="N114" s="169">
        <f>D114/D315*100</f>
        <v>0.29591407115075735</v>
      </c>
    </row>
    <row r="115" spans="1:14">
      <c r="A115" s="198"/>
      <c r="B115" s="166" t="s">
        <v>21</v>
      </c>
      <c r="C115" s="42">
        <v>0</v>
      </c>
      <c r="D115" s="42">
        <v>0.56603800000000004</v>
      </c>
      <c r="E115" s="42"/>
      <c r="F115" s="164"/>
      <c r="G115" s="42">
        <v>2</v>
      </c>
      <c r="H115" s="42">
        <v>570</v>
      </c>
      <c r="I115" s="42"/>
      <c r="J115" s="42">
        <v>0</v>
      </c>
      <c r="K115" s="42">
        <v>0</v>
      </c>
      <c r="L115" s="42">
        <v>0</v>
      </c>
      <c r="M115" s="39"/>
      <c r="N115" s="169"/>
    </row>
    <row r="116" spans="1:14">
      <c r="A116" s="198"/>
      <c r="B116" s="166" t="s">
        <v>22</v>
      </c>
      <c r="C116" s="42">
        <v>0</v>
      </c>
      <c r="D116" s="42">
        <v>0</v>
      </c>
      <c r="E116" s="42"/>
      <c r="F116" s="164"/>
      <c r="G116" s="42">
        <v>0</v>
      </c>
      <c r="H116" s="42">
        <v>0</v>
      </c>
      <c r="I116" s="42"/>
      <c r="J116" s="42">
        <v>0</v>
      </c>
      <c r="K116" s="42">
        <v>0</v>
      </c>
      <c r="L116" s="42">
        <v>0</v>
      </c>
      <c r="M116" s="39"/>
      <c r="N116" s="169"/>
    </row>
    <row r="117" spans="1:14">
      <c r="A117" s="198"/>
      <c r="B117" s="166" t="s">
        <v>23</v>
      </c>
      <c r="C117" s="42">
        <v>0</v>
      </c>
      <c r="D117" s="42">
        <v>1.5094339999999999</v>
      </c>
      <c r="E117" s="42"/>
      <c r="F117" s="164"/>
      <c r="G117" s="42"/>
      <c r="H117" s="42">
        <v>4000</v>
      </c>
      <c r="I117" s="42"/>
      <c r="J117" s="42">
        <v>0</v>
      </c>
      <c r="K117" s="42">
        <v>0</v>
      </c>
      <c r="L117" s="42">
        <v>0</v>
      </c>
      <c r="M117" s="39"/>
      <c r="N117" s="169"/>
    </row>
    <row r="118" spans="1:14">
      <c r="A118" s="198"/>
      <c r="B118" s="166" t="s">
        <v>24</v>
      </c>
      <c r="C118" s="42">
        <v>4.5390569999999997</v>
      </c>
      <c r="D118" s="42">
        <v>32.319051999999999</v>
      </c>
      <c r="E118" s="42">
        <v>9.36</v>
      </c>
      <c r="F118" s="164">
        <f>(D118-E118)/E118*100</f>
        <v>245.28901709401708</v>
      </c>
      <c r="G118" s="42">
        <v>73</v>
      </c>
      <c r="H118" s="42">
        <v>23408.67727</v>
      </c>
      <c r="I118" s="42"/>
      <c r="J118" s="42">
        <v>0.59560000000000002</v>
      </c>
      <c r="K118" s="42">
        <v>0.59560000000000002</v>
      </c>
      <c r="L118" s="42">
        <v>0</v>
      </c>
      <c r="M118" s="39"/>
      <c r="N118" s="169">
        <f>D118/D319*100</f>
        <v>0.56560355882079782</v>
      </c>
    </row>
    <row r="119" spans="1:14">
      <c r="A119" s="198"/>
      <c r="B119" s="166" t="s">
        <v>25</v>
      </c>
      <c r="C119" s="42">
        <v>0</v>
      </c>
      <c r="D119" s="42">
        <v>0</v>
      </c>
      <c r="E119" s="42"/>
      <c r="F119" s="164"/>
      <c r="G119" s="42"/>
      <c r="H119" s="42"/>
      <c r="I119" s="42"/>
      <c r="J119" s="42">
        <v>0</v>
      </c>
      <c r="K119" s="42">
        <v>0</v>
      </c>
      <c r="L119" s="42">
        <v>0</v>
      </c>
      <c r="M119" s="39"/>
      <c r="N119" s="169"/>
    </row>
    <row r="120" spans="1:14">
      <c r="A120" s="198"/>
      <c r="B120" s="166" t="s">
        <v>26</v>
      </c>
      <c r="C120" s="42">
        <v>1.011455</v>
      </c>
      <c r="D120" s="42">
        <v>5.9089550000000006</v>
      </c>
      <c r="E120" s="42">
        <v>1.28</v>
      </c>
      <c r="F120" s="164">
        <f>(D120-E120)/E120*100</f>
        <v>361.63710937500002</v>
      </c>
      <c r="G120" s="42">
        <v>258</v>
      </c>
      <c r="H120" s="42">
        <v>21367.922999999999</v>
      </c>
      <c r="I120" s="42"/>
      <c r="J120" s="42">
        <v>0</v>
      </c>
      <c r="K120" s="42">
        <v>0</v>
      </c>
      <c r="L120" s="42">
        <v>0.10483900000000002</v>
      </c>
      <c r="M120" s="39"/>
      <c r="N120" s="169">
        <f>D120/D321*100</f>
        <v>4.2834515574362471E-2</v>
      </c>
    </row>
    <row r="121" spans="1:14">
      <c r="A121" s="198"/>
      <c r="B121" s="166" t="s">
        <v>27</v>
      </c>
      <c r="C121" s="39">
        <v>0</v>
      </c>
      <c r="D121" s="39">
        <v>0</v>
      </c>
      <c r="E121" s="39"/>
      <c r="F121" s="164"/>
      <c r="G121" s="42"/>
      <c r="H121" s="42"/>
      <c r="I121" s="42"/>
      <c r="J121" s="42">
        <v>0</v>
      </c>
      <c r="K121" s="42">
        <v>0</v>
      </c>
      <c r="L121" s="42">
        <v>0</v>
      </c>
      <c r="M121" s="39"/>
      <c r="N121" s="169"/>
    </row>
    <row r="122" spans="1:14">
      <c r="A122" s="198"/>
      <c r="B122" s="18" t="s">
        <v>28</v>
      </c>
      <c r="C122" s="42">
        <v>0</v>
      </c>
      <c r="D122" s="42">
        <v>0</v>
      </c>
      <c r="E122" s="42"/>
      <c r="F122" s="164"/>
      <c r="G122" s="42"/>
      <c r="H122" s="42"/>
      <c r="I122" s="42"/>
      <c r="J122" s="42">
        <v>0</v>
      </c>
      <c r="K122" s="42"/>
      <c r="L122" s="42"/>
      <c r="M122" s="39"/>
      <c r="N122" s="169"/>
    </row>
    <row r="123" spans="1:14">
      <c r="A123" s="198"/>
      <c r="B123" s="18" t="s">
        <v>29</v>
      </c>
      <c r="C123" s="42">
        <v>0</v>
      </c>
      <c r="D123" s="42">
        <v>0</v>
      </c>
      <c r="E123" s="42"/>
      <c r="F123" s="164"/>
      <c r="G123" s="42"/>
      <c r="H123" s="42"/>
      <c r="I123" s="42"/>
      <c r="J123" s="42">
        <v>0</v>
      </c>
      <c r="K123" s="42">
        <v>0</v>
      </c>
      <c r="L123" s="42"/>
      <c r="M123" s="39"/>
      <c r="N123" s="169"/>
    </row>
    <row r="124" spans="1:14">
      <c r="A124" s="198"/>
      <c r="B124" s="18" t="s">
        <v>30</v>
      </c>
      <c r="C124" s="42">
        <v>0</v>
      </c>
      <c r="D124" s="42">
        <v>0</v>
      </c>
      <c r="E124" s="42"/>
      <c r="F124" s="164"/>
      <c r="G124" s="39"/>
      <c r="H124" s="39"/>
      <c r="I124" s="39"/>
      <c r="J124" s="39">
        <v>0</v>
      </c>
      <c r="K124" s="39"/>
      <c r="L124" s="39"/>
      <c r="M124" s="39"/>
      <c r="N124" s="169"/>
    </row>
    <row r="125" spans="1:14" ht="14.25" thickBot="1">
      <c r="A125" s="199"/>
      <c r="B125" s="19" t="s">
        <v>31</v>
      </c>
      <c r="C125" s="20">
        <f t="shared" ref="C125:L125" si="14">C113+C115+C116+C117+C118+C119+C120+C121</f>
        <v>48.979937999999997</v>
      </c>
      <c r="D125" s="20">
        <f t="shared" si="14"/>
        <v>280.48448399999995</v>
      </c>
      <c r="E125" s="20">
        <f t="shared" si="14"/>
        <v>59.22</v>
      </c>
      <c r="F125" s="161">
        <f>(D125-E125)/E125*100</f>
        <v>373.63134751773043</v>
      </c>
      <c r="G125" s="20">
        <f t="shared" si="14"/>
        <v>1814</v>
      </c>
      <c r="H125" s="20">
        <f t="shared" si="14"/>
        <v>151104.379193</v>
      </c>
      <c r="I125" s="20">
        <f t="shared" si="14"/>
        <v>183</v>
      </c>
      <c r="J125" s="20">
        <f t="shared" si="14"/>
        <v>2.4516000000000018</v>
      </c>
      <c r="K125" s="20">
        <f t="shared" si="14"/>
        <v>30.194889000000003</v>
      </c>
      <c r="L125" s="20">
        <f t="shared" si="14"/>
        <v>126.412763</v>
      </c>
      <c r="M125" s="20">
        <f t="shared" si="13"/>
        <v>-76.114050287786199</v>
      </c>
      <c r="N125" s="170">
        <f>D125/D326*100</f>
        <v>0.24685154723558186</v>
      </c>
    </row>
    <row r="126" spans="1:14" ht="14.25" thickTop="1">
      <c r="A126" s="200" t="s">
        <v>38</v>
      </c>
      <c r="B126" s="166" t="s">
        <v>19</v>
      </c>
      <c r="C126" s="87">
        <v>336.43364000000003</v>
      </c>
      <c r="D126" s="92">
        <v>2321.0495409999999</v>
      </c>
      <c r="E126" s="92">
        <v>2041</v>
      </c>
      <c r="F126" s="164">
        <f>(D126-E126)/E126*100</f>
        <v>13.721192601665845</v>
      </c>
      <c r="G126" s="94">
        <v>15068</v>
      </c>
      <c r="H126" s="94">
        <v>943578.49618500005</v>
      </c>
      <c r="I126" s="94">
        <v>2239</v>
      </c>
      <c r="J126" s="94">
        <v>123.113367</v>
      </c>
      <c r="K126" s="94">
        <v>860.09521099999995</v>
      </c>
      <c r="L126" s="94">
        <v>784.47602300000005</v>
      </c>
      <c r="M126" s="39">
        <f t="shared" si="13"/>
        <v>9.6394517847487986</v>
      </c>
      <c r="N126" s="169">
        <f>D126/D314*100</f>
        <v>3.274077268599989</v>
      </c>
    </row>
    <row r="127" spans="1:14">
      <c r="A127" s="198"/>
      <c r="B127" s="166" t="s">
        <v>20</v>
      </c>
      <c r="C127" s="88">
        <v>66.211398000000003</v>
      </c>
      <c r="D127" s="94">
        <v>504.17560800000001</v>
      </c>
      <c r="E127" s="94">
        <v>584</v>
      </c>
      <c r="F127" s="164">
        <f>(D127-E127)/E127*100</f>
        <v>-13.668560273972602</v>
      </c>
      <c r="G127" s="94">
        <v>6434</v>
      </c>
      <c r="H127" s="94">
        <v>79635</v>
      </c>
      <c r="I127" s="94">
        <v>990</v>
      </c>
      <c r="J127" s="94">
        <v>58.331130999999999</v>
      </c>
      <c r="K127" s="94">
        <v>330.743201</v>
      </c>
      <c r="L127" s="94">
        <v>317.41282699999999</v>
      </c>
      <c r="M127" s="39">
        <f t="shared" si="13"/>
        <v>4.1996960633226097</v>
      </c>
      <c r="N127" s="169">
        <f>D127/D315*100</f>
        <v>3.5697993589834205</v>
      </c>
    </row>
    <row r="128" spans="1:14">
      <c r="A128" s="198"/>
      <c r="B128" s="166" t="s">
        <v>21</v>
      </c>
      <c r="C128" s="88"/>
      <c r="D128" s="94">
        <v>15.535311999999999</v>
      </c>
      <c r="E128" s="94">
        <v>24</v>
      </c>
      <c r="F128" s="164">
        <f>(D128-E128)/E128*100</f>
        <v>-35.269533333333335</v>
      </c>
      <c r="G128" s="94">
        <v>15</v>
      </c>
      <c r="H128" s="94">
        <v>24048.394139</v>
      </c>
      <c r="I128" s="94">
        <v>2</v>
      </c>
      <c r="J128" s="94"/>
      <c r="K128" s="94">
        <v>2.324811</v>
      </c>
      <c r="L128" s="94">
        <v>2.7875830000000001</v>
      </c>
      <c r="M128" s="39">
        <f t="shared" si="13"/>
        <v>-16.60119178514147</v>
      </c>
      <c r="N128" s="169">
        <f>D128/D316*100</f>
        <v>0.62932679943061953</v>
      </c>
    </row>
    <row r="129" spans="1:14">
      <c r="A129" s="198"/>
      <c r="B129" s="166" t="s">
        <v>22</v>
      </c>
      <c r="C129" s="88">
        <v>0.80676700000000001</v>
      </c>
      <c r="D129" s="94">
        <v>2.2215780000000001</v>
      </c>
      <c r="E129" s="94">
        <v>4</v>
      </c>
      <c r="F129" s="164">
        <f>(D129-E129)/E129*100</f>
        <v>-44.460549999999998</v>
      </c>
      <c r="G129" s="94">
        <v>108</v>
      </c>
      <c r="H129" s="94">
        <v>59871.1</v>
      </c>
      <c r="I129" s="94">
        <v>4</v>
      </c>
      <c r="J129" s="94"/>
      <c r="K129" s="94">
        <v>0.76</v>
      </c>
      <c r="L129" s="94"/>
      <c r="M129" s="39"/>
      <c r="N129" s="169">
        <f>D129/D317*100</f>
        <v>0.257537405102088</v>
      </c>
    </row>
    <row r="130" spans="1:14">
      <c r="A130" s="198"/>
      <c r="B130" s="166" t="s">
        <v>23</v>
      </c>
      <c r="C130" s="88"/>
      <c r="D130" s="94">
        <v>1.6035090000000001</v>
      </c>
      <c r="E130" s="94">
        <v>1</v>
      </c>
      <c r="F130" s="164">
        <f>(D130-E130)/E130*100</f>
        <v>60.35090000000001</v>
      </c>
      <c r="G130" s="94">
        <v>4</v>
      </c>
      <c r="H130" s="94">
        <v>3399.44</v>
      </c>
      <c r="I130" s="94"/>
      <c r="J130" s="94"/>
      <c r="K130" s="94"/>
      <c r="L130" s="94"/>
      <c r="M130" s="39"/>
      <c r="N130" s="169">
        <f>D130/D318*100</f>
        <v>0.75715930834246614</v>
      </c>
    </row>
    <row r="131" spans="1:14">
      <c r="A131" s="198"/>
      <c r="B131" s="166" t="s">
        <v>24</v>
      </c>
      <c r="C131" s="88">
        <v>12.643641000000001</v>
      </c>
      <c r="D131" s="94">
        <v>94.688491999999997</v>
      </c>
      <c r="E131" s="94">
        <v>42</v>
      </c>
      <c r="F131" s="164">
        <f>(D131-E131)/E131*100</f>
        <v>125.44879047619047</v>
      </c>
      <c r="G131" s="94">
        <v>515</v>
      </c>
      <c r="H131" s="94">
        <v>51343.898000000001</v>
      </c>
      <c r="I131" s="94">
        <v>22</v>
      </c>
      <c r="J131" s="94">
        <v>3.2869649999999999</v>
      </c>
      <c r="K131" s="94">
        <v>18.272489</v>
      </c>
      <c r="L131" s="94">
        <v>61.143143999999999</v>
      </c>
      <c r="M131" s="39">
        <f>(K131-L131)/L131*100</f>
        <v>-70.115228291171945</v>
      </c>
      <c r="N131" s="169">
        <f>D131/D319*100</f>
        <v>1.657107642098371</v>
      </c>
    </row>
    <row r="132" spans="1:14">
      <c r="A132" s="198"/>
      <c r="B132" s="166" t="s">
        <v>25</v>
      </c>
      <c r="C132" s="90"/>
      <c r="D132" s="95"/>
      <c r="E132" s="95"/>
      <c r="F132" s="164"/>
      <c r="G132" s="95"/>
      <c r="H132" s="95"/>
      <c r="I132" s="95"/>
      <c r="J132" s="95"/>
      <c r="K132" s="95"/>
      <c r="L132" s="95"/>
      <c r="M132" s="39"/>
      <c r="N132" s="169"/>
    </row>
    <row r="133" spans="1:14">
      <c r="A133" s="198"/>
      <c r="B133" s="166" t="s">
        <v>26</v>
      </c>
      <c r="C133" s="88">
        <v>21.966343999999999</v>
      </c>
      <c r="D133" s="94">
        <v>162.82199199999999</v>
      </c>
      <c r="E133" s="94">
        <v>152</v>
      </c>
      <c r="F133" s="164">
        <f>(D133-E133)/E133*100</f>
        <v>7.1197315789473654</v>
      </c>
      <c r="G133" s="94">
        <v>9742</v>
      </c>
      <c r="H133" s="94">
        <v>1021003.620091</v>
      </c>
      <c r="I133" s="94">
        <v>173</v>
      </c>
      <c r="J133" s="94">
        <v>2.4037000000000002</v>
      </c>
      <c r="K133" s="94">
        <v>27.663105999999999</v>
      </c>
      <c r="L133" s="94">
        <v>47.182411000000002</v>
      </c>
      <c r="M133" s="39">
        <f>(K133-L133)/L133*100</f>
        <v>-41.369876159995307</v>
      </c>
      <c r="N133" s="169">
        <f>D133/D321*100</f>
        <v>1.1803104190457909</v>
      </c>
    </row>
    <row r="134" spans="1:14">
      <c r="A134" s="198"/>
      <c r="B134" s="166" t="s">
        <v>27</v>
      </c>
      <c r="C134" s="91"/>
      <c r="D134" s="94">
        <v>2.4905659999999998</v>
      </c>
      <c r="E134" s="94">
        <v>0.28000000000000003</v>
      </c>
      <c r="F134" s="164">
        <f>(D134-E134)/E134*100</f>
        <v>789.48785714285702</v>
      </c>
      <c r="G134" s="94">
        <v>1</v>
      </c>
      <c r="H134" s="94">
        <v>4386.3345369999997</v>
      </c>
      <c r="I134" s="94"/>
      <c r="J134" s="94"/>
      <c r="K134" s="94"/>
      <c r="L134" s="94"/>
      <c r="M134" s="39"/>
      <c r="N134" s="169">
        <f>D134/D322*100</f>
        <v>9.918161340432069E-2</v>
      </c>
    </row>
    <row r="135" spans="1:14">
      <c r="A135" s="198"/>
      <c r="B135" s="18" t="s">
        <v>28</v>
      </c>
      <c r="C135" s="91"/>
      <c r="D135" s="96"/>
      <c r="E135" s="96"/>
      <c r="F135" s="164"/>
      <c r="G135" s="96"/>
      <c r="H135" s="96"/>
      <c r="I135" s="97"/>
      <c r="J135" s="96"/>
      <c r="K135" s="96"/>
      <c r="L135" s="97"/>
      <c r="M135" s="39"/>
      <c r="N135" s="169"/>
    </row>
    <row r="136" spans="1:14">
      <c r="A136" s="198"/>
      <c r="B136" s="18" t="s">
        <v>29</v>
      </c>
      <c r="C136" s="91"/>
      <c r="D136" s="91">
        <v>2.4905659999999998</v>
      </c>
      <c r="E136" s="91">
        <v>0.28000000000000003</v>
      </c>
      <c r="F136" s="164"/>
      <c r="G136" s="96">
        <v>1</v>
      </c>
      <c r="H136" s="96">
        <v>4386.3345369999997</v>
      </c>
      <c r="I136" s="91"/>
      <c r="J136" s="91"/>
      <c r="K136" s="91"/>
      <c r="L136" s="91"/>
      <c r="M136" s="39"/>
      <c r="N136" s="169">
        <f>D136/D324*100</f>
        <v>6.494139810157634</v>
      </c>
    </row>
    <row r="137" spans="1:14">
      <c r="A137" s="198"/>
      <c r="B137" s="18" t="s">
        <v>30</v>
      </c>
      <c r="C137" s="91"/>
      <c r="D137" s="97"/>
      <c r="E137" s="97"/>
      <c r="F137" s="164"/>
      <c r="G137" s="97"/>
      <c r="H137" s="97"/>
      <c r="I137" s="91"/>
      <c r="J137" s="91"/>
      <c r="K137" s="91"/>
      <c r="L137" s="96"/>
      <c r="M137" s="39"/>
      <c r="N137" s="169"/>
    </row>
    <row r="138" spans="1:14" ht="14.25" thickBot="1">
      <c r="A138" s="199"/>
      <c r="B138" s="19" t="s">
        <v>31</v>
      </c>
      <c r="C138" s="20">
        <f t="shared" ref="C138:L138" si="15">C126+C128+C129+C130+C131+C132+C133+C134</f>
        <v>371.850392</v>
      </c>
      <c r="D138" s="20">
        <f t="shared" si="15"/>
        <v>2600.4109899999999</v>
      </c>
      <c r="E138" s="20">
        <f t="shared" si="15"/>
        <v>2264.2800000000002</v>
      </c>
      <c r="F138" s="161">
        <f>(D138-E138)/E138*100</f>
        <v>14.844939230130533</v>
      </c>
      <c r="G138" s="20">
        <f t="shared" si="15"/>
        <v>25453</v>
      </c>
      <c r="H138" s="20">
        <f t="shared" si="15"/>
        <v>2107631.2829519999</v>
      </c>
      <c r="I138" s="20">
        <f t="shared" si="15"/>
        <v>2440</v>
      </c>
      <c r="J138" s="20">
        <f t="shared" si="15"/>
        <v>128.80403199999998</v>
      </c>
      <c r="K138" s="20">
        <f t="shared" si="15"/>
        <v>909.11561699999982</v>
      </c>
      <c r="L138" s="20">
        <f t="shared" si="15"/>
        <v>895.5891610000001</v>
      </c>
      <c r="M138" s="20">
        <f>(K138-L138)/L138*100</f>
        <v>1.5103416375535736</v>
      </c>
      <c r="N138" s="170">
        <f>D138/D326*100</f>
        <v>2.2885953161313242</v>
      </c>
    </row>
    <row r="139" spans="1:14" ht="14.25" thickTop="1"/>
    <row r="142" spans="1:14" s="70" customFormat="1" ht="18.75">
      <c r="A142" s="182" t="str">
        <f>A1</f>
        <v>2020年1-9月丹东市财产保险业务统计表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</row>
    <row r="143" spans="1:14" s="70" customFormat="1" ht="14.25" thickBot="1">
      <c r="B143" s="72" t="s">
        <v>0</v>
      </c>
      <c r="C143" s="71"/>
      <c r="D143" s="71"/>
      <c r="F143" s="71"/>
      <c r="G143" s="89" t="str">
        <f>G2</f>
        <v>（2020年1-9月）</v>
      </c>
      <c r="H143" s="71"/>
      <c r="I143" s="71"/>
      <c r="J143" s="71"/>
      <c r="K143" s="71"/>
      <c r="L143" s="72" t="s">
        <v>1</v>
      </c>
    </row>
    <row r="144" spans="1:14">
      <c r="A144" s="186" t="s">
        <v>39</v>
      </c>
      <c r="B144" s="73" t="s">
        <v>3</v>
      </c>
      <c r="C144" s="183" t="s">
        <v>4</v>
      </c>
      <c r="D144" s="183"/>
      <c r="E144" s="183"/>
      <c r="F144" s="183"/>
      <c r="G144" s="183" t="s">
        <v>5</v>
      </c>
      <c r="H144" s="183"/>
      <c r="I144" s="183" t="s">
        <v>6</v>
      </c>
      <c r="J144" s="183"/>
      <c r="K144" s="183"/>
      <c r="L144" s="183"/>
      <c r="M144" s="183"/>
      <c r="N144" s="189" t="s">
        <v>7</v>
      </c>
    </row>
    <row r="145" spans="1:14">
      <c r="A145" s="187"/>
      <c r="B145" s="71" t="s">
        <v>8</v>
      </c>
      <c r="C145" s="185" t="s">
        <v>9</v>
      </c>
      <c r="D145" s="185" t="s">
        <v>10</v>
      </c>
      <c r="E145" s="185" t="s">
        <v>11</v>
      </c>
      <c r="F145" s="166" t="s">
        <v>12</v>
      </c>
      <c r="G145" s="185" t="s">
        <v>13</v>
      </c>
      <c r="H145" s="185" t="s">
        <v>14</v>
      </c>
      <c r="I145" s="166" t="s">
        <v>13</v>
      </c>
      <c r="J145" s="185" t="s">
        <v>15</v>
      </c>
      <c r="K145" s="185"/>
      <c r="L145" s="185"/>
      <c r="M145" s="166" t="s">
        <v>12</v>
      </c>
      <c r="N145" s="190"/>
    </row>
    <row r="146" spans="1:14">
      <c r="A146" s="187"/>
      <c r="B146" s="74" t="s">
        <v>16</v>
      </c>
      <c r="C146" s="185"/>
      <c r="D146" s="185"/>
      <c r="E146" s="185"/>
      <c r="F146" s="166" t="s">
        <v>17</v>
      </c>
      <c r="G146" s="185"/>
      <c r="H146" s="185"/>
      <c r="I146" s="41" t="s">
        <v>18</v>
      </c>
      <c r="J146" s="166" t="s">
        <v>9</v>
      </c>
      <c r="K146" s="166" t="s">
        <v>10</v>
      </c>
      <c r="L146" s="166" t="s">
        <v>11</v>
      </c>
      <c r="M146" s="166" t="s">
        <v>17</v>
      </c>
      <c r="N146" s="167" t="s">
        <v>17</v>
      </c>
    </row>
    <row r="147" spans="1:14">
      <c r="A147" s="187"/>
      <c r="B147" s="166" t="s">
        <v>19</v>
      </c>
      <c r="C147" s="28">
        <v>18.626200000000001</v>
      </c>
      <c r="D147" s="143">
        <v>229.69130000000001</v>
      </c>
      <c r="E147" s="143">
        <v>214.8015</v>
      </c>
      <c r="F147" s="39">
        <f>(D147-E147)/E147*100</f>
        <v>6.9318882782475946</v>
      </c>
      <c r="G147" s="24">
        <v>1527</v>
      </c>
      <c r="H147" s="24">
        <v>110602</v>
      </c>
      <c r="I147" s="24">
        <v>0</v>
      </c>
      <c r="J147" s="28">
        <v>12.248699999999999</v>
      </c>
      <c r="K147" s="28">
        <v>94.675399999999996</v>
      </c>
      <c r="L147" s="28">
        <v>215.04390000000001</v>
      </c>
      <c r="M147" s="39">
        <f>(K147-L147)/L147*100</f>
        <v>-55.973919743829057</v>
      </c>
      <c r="N147" s="169">
        <f>D147/D314*100</f>
        <v>0.32400302140952053</v>
      </c>
    </row>
    <row r="148" spans="1:14">
      <c r="A148" s="187"/>
      <c r="B148" s="166" t="s">
        <v>20</v>
      </c>
      <c r="C148" s="144">
        <v>1.4977</v>
      </c>
      <c r="D148" s="144">
        <v>39.270200000000003</v>
      </c>
      <c r="E148" s="145">
        <v>80.947000000000003</v>
      </c>
      <c r="F148" s="39">
        <f>(D148-E148)/E148*100</f>
        <v>-51.486528222170058</v>
      </c>
      <c r="G148" s="24">
        <v>456</v>
      </c>
      <c r="H148" s="24">
        <v>673.08500000000004</v>
      </c>
      <c r="I148" s="24"/>
      <c r="J148" s="144">
        <v>0.97209999999999996</v>
      </c>
      <c r="K148" s="144">
        <v>27.263200000000001</v>
      </c>
      <c r="L148" s="144">
        <v>93.843599999999995</v>
      </c>
      <c r="M148" s="39">
        <f>(K148-L148)/L148*100</f>
        <v>-70.948258591955124</v>
      </c>
      <c r="N148" s="169">
        <f>D148/D315*100</f>
        <v>0.27805140225496733</v>
      </c>
    </row>
    <row r="149" spans="1:14">
      <c r="A149" s="187"/>
      <c r="B149" s="166" t="s">
        <v>21</v>
      </c>
      <c r="C149" s="28">
        <v>0.45</v>
      </c>
      <c r="D149" s="28">
        <v>4.4734999999999996</v>
      </c>
      <c r="E149" s="28">
        <v>9.6105999999999998</v>
      </c>
      <c r="F149" s="39">
        <f>(D149-E149)/E149*100</f>
        <v>-53.452437933115526</v>
      </c>
      <c r="G149" s="37">
        <v>7</v>
      </c>
      <c r="H149" s="37">
        <v>27900</v>
      </c>
      <c r="I149" s="24">
        <v>32</v>
      </c>
      <c r="J149" s="28">
        <v>3.5000000000000001E-3</v>
      </c>
      <c r="K149" s="28">
        <v>2.6833999999999998</v>
      </c>
      <c r="L149" s="28">
        <v>3.1156000000000001</v>
      </c>
      <c r="M149" s="39">
        <f>(K149-L149)/L149*100</f>
        <v>-13.872127359096172</v>
      </c>
      <c r="N149" s="169">
        <f>D149/D316*100</f>
        <v>0.18121898274414291</v>
      </c>
    </row>
    <row r="150" spans="1:14">
      <c r="A150" s="187"/>
      <c r="B150" s="166" t="s">
        <v>22</v>
      </c>
      <c r="C150" s="28"/>
      <c r="D150" s="28">
        <v>0.13739999999999999</v>
      </c>
      <c r="E150" s="28">
        <v>0.42399999999999999</v>
      </c>
      <c r="F150" s="39">
        <f>(D150-E150)/E150*100</f>
        <v>-67.594339622641513</v>
      </c>
      <c r="G150" s="37">
        <v>13</v>
      </c>
      <c r="H150" s="37">
        <v>814</v>
      </c>
      <c r="I150" s="24"/>
      <c r="J150" s="28">
        <v>0</v>
      </c>
      <c r="K150" s="28">
        <v>0</v>
      </c>
      <c r="L150" s="28">
        <v>1.9099999999999999E-2</v>
      </c>
      <c r="M150" s="39">
        <f>(K150-L150)/L150*100</f>
        <v>-100</v>
      </c>
      <c r="N150" s="169">
        <f>D150/D317*100</f>
        <v>1.5928155329692179E-2</v>
      </c>
    </row>
    <row r="151" spans="1:14" ht="15">
      <c r="A151" s="187"/>
      <c r="B151" s="166" t="s">
        <v>23</v>
      </c>
      <c r="C151" s="146"/>
      <c r="D151" s="146"/>
      <c r="E151" s="146"/>
      <c r="F151" s="39"/>
      <c r="G151" s="37">
        <v>0</v>
      </c>
      <c r="H151" s="37">
        <v>0</v>
      </c>
      <c r="I151" s="24"/>
      <c r="J151" s="24"/>
      <c r="K151" s="24"/>
      <c r="L151" s="24"/>
      <c r="M151" s="39"/>
      <c r="N151" s="169"/>
    </row>
    <row r="152" spans="1:14">
      <c r="A152" s="187"/>
      <c r="B152" s="166" t="s">
        <v>24</v>
      </c>
      <c r="C152" s="28">
        <v>1.2735000000000001</v>
      </c>
      <c r="D152" s="28">
        <v>20.2407</v>
      </c>
      <c r="E152" s="28">
        <v>83.915700000000001</v>
      </c>
      <c r="F152" s="39">
        <f>(D152-E152)/E152*100</f>
        <v>-75.879722149728835</v>
      </c>
      <c r="G152" s="37">
        <v>24</v>
      </c>
      <c r="H152" s="37">
        <v>23312</v>
      </c>
      <c r="I152" s="24">
        <v>62</v>
      </c>
      <c r="J152" s="28">
        <v>6.7000000000000002E-3</v>
      </c>
      <c r="K152" s="28">
        <v>3.4607000000000001</v>
      </c>
      <c r="L152" s="28">
        <v>7.1558000000000002</v>
      </c>
      <c r="M152" s="39">
        <f>(K152-L152)/L152*100</f>
        <v>-51.637832247966685</v>
      </c>
      <c r="N152" s="169">
        <f>D152/D319*100</f>
        <v>0.35422486875617898</v>
      </c>
    </row>
    <row r="153" spans="1:14">
      <c r="A153" s="187"/>
      <c r="B153" s="166" t="s">
        <v>25</v>
      </c>
      <c r="C153" s="24"/>
      <c r="D153" s="24"/>
      <c r="E153" s="24"/>
      <c r="F153" s="39"/>
      <c r="G153" s="37"/>
      <c r="H153" s="37"/>
      <c r="I153" s="24"/>
      <c r="J153" s="24"/>
      <c r="K153" s="24"/>
      <c r="L153" s="24"/>
      <c r="M153" s="39"/>
      <c r="N153" s="169"/>
    </row>
    <row r="154" spans="1:14">
      <c r="A154" s="187"/>
      <c r="B154" s="166" t="s">
        <v>26</v>
      </c>
      <c r="C154" s="147">
        <v>0.17460000000000001</v>
      </c>
      <c r="D154" s="147">
        <v>11.870699999999999</v>
      </c>
      <c r="E154" s="147">
        <v>13.2478</v>
      </c>
      <c r="F154" s="39">
        <f>(D154-E154)/E154*100</f>
        <v>-10.39493349839219</v>
      </c>
      <c r="G154" s="37">
        <v>154</v>
      </c>
      <c r="H154" s="37">
        <v>89600</v>
      </c>
      <c r="I154" s="24">
        <v>45</v>
      </c>
      <c r="J154" s="28">
        <v>0</v>
      </c>
      <c r="K154" s="28">
        <v>2.3127</v>
      </c>
      <c r="L154" s="28">
        <v>0.60760000000000003</v>
      </c>
      <c r="M154" s="39">
        <f>(K154-L154)/L154*100</f>
        <v>280.6287030941408</v>
      </c>
      <c r="N154" s="169">
        <f>D154/D321*100</f>
        <v>8.6051710332636575E-2</v>
      </c>
    </row>
    <row r="155" spans="1:14">
      <c r="A155" s="187"/>
      <c r="B155" s="166" t="s">
        <v>27</v>
      </c>
      <c r="C155" s="24">
        <v>0</v>
      </c>
      <c r="D155" s="24">
        <v>0</v>
      </c>
      <c r="E155" s="24">
        <v>0.20749999999999999</v>
      </c>
      <c r="F155" s="39">
        <f>(D155-E155)/E155*100</f>
        <v>-100</v>
      </c>
      <c r="G155" s="37"/>
      <c r="H155" s="37"/>
      <c r="I155" s="24"/>
      <c r="J155" s="28">
        <v>0</v>
      </c>
      <c r="K155" s="28">
        <v>0</v>
      </c>
      <c r="L155" s="28">
        <v>2.0000000000000001E-4</v>
      </c>
      <c r="M155" s="39">
        <f>(K155-L155)/L155*100</f>
        <v>-100</v>
      </c>
      <c r="N155" s="169">
        <f>D155/D322*100</f>
        <v>0</v>
      </c>
    </row>
    <row r="156" spans="1:14">
      <c r="A156" s="187"/>
      <c r="B156" s="18" t="s">
        <v>28</v>
      </c>
      <c r="C156" s="24"/>
      <c r="D156" s="24"/>
      <c r="E156" s="24"/>
      <c r="F156" s="39"/>
      <c r="G156" s="37"/>
      <c r="H156" s="37"/>
      <c r="I156" s="37"/>
      <c r="J156" s="37"/>
      <c r="K156" s="37"/>
      <c r="L156" s="37"/>
      <c r="M156" s="39"/>
      <c r="N156" s="169"/>
    </row>
    <row r="157" spans="1:14">
      <c r="A157" s="187"/>
      <c r="B157" s="18" t="s">
        <v>29</v>
      </c>
      <c r="C157" s="37">
        <v>0</v>
      </c>
      <c r="D157" s="147">
        <v>0</v>
      </c>
      <c r="E157" s="37"/>
      <c r="F157" s="39"/>
      <c r="G157" s="39"/>
      <c r="H157" s="39"/>
      <c r="I157" s="39"/>
      <c r="J157" s="39">
        <v>0</v>
      </c>
      <c r="K157" s="39">
        <v>0</v>
      </c>
      <c r="L157" s="39">
        <v>0</v>
      </c>
      <c r="M157" s="39"/>
      <c r="N157" s="169"/>
    </row>
    <row r="158" spans="1:14">
      <c r="A158" s="187"/>
      <c r="B158" s="18" t="s">
        <v>30</v>
      </c>
      <c r="C158" s="42"/>
      <c r="D158" s="42"/>
      <c r="E158" s="42"/>
      <c r="F158" s="39"/>
      <c r="G158" s="148"/>
      <c r="H158" s="148"/>
      <c r="I158" s="148"/>
      <c r="J158" s="148"/>
      <c r="K158" s="148"/>
      <c r="L158" s="148"/>
      <c r="M158" s="39"/>
      <c r="N158" s="169"/>
    </row>
    <row r="159" spans="1:14" ht="14.25" thickBot="1">
      <c r="A159" s="188"/>
      <c r="B159" s="19" t="s">
        <v>31</v>
      </c>
      <c r="C159" s="20">
        <f t="shared" ref="C159:L159" si="16">C147+C149+C150+C151+C152+C153+C154+C155</f>
        <v>20.5243</v>
      </c>
      <c r="D159" s="20">
        <f t="shared" si="16"/>
        <v>266.41360000000003</v>
      </c>
      <c r="E159" s="20">
        <f t="shared" si="16"/>
        <v>322.20709999999997</v>
      </c>
      <c r="F159" s="20">
        <f>(D159-E159)/E159*100</f>
        <v>-17.316036797451062</v>
      </c>
      <c r="G159" s="20">
        <f t="shared" si="16"/>
        <v>1725</v>
      </c>
      <c r="H159" s="20">
        <f t="shared" si="16"/>
        <v>252228</v>
      </c>
      <c r="I159" s="20">
        <f t="shared" si="16"/>
        <v>139</v>
      </c>
      <c r="J159" s="20">
        <f t="shared" si="16"/>
        <v>12.258900000000001</v>
      </c>
      <c r="K159" s="20">
        <f t="shared" si="16"/>
        <v>103.13220000000001</v>
      </c>
      <c r="L159" s="20">
        <f t="shared" si="16"/>
        <v>225.94220000000001</v>
      </c>
      <c r="M159" s="20">
        <f>(K159-L159)/L159*100</f>
        <v>-54.354609276177712</v>
      </c>
      <c r="N159" s="170">
        <f>D159/D326*100</f>
        <v>0.23446790505745563</v>
      </c>
    </row>
    <row r="160" spans="1:14" ht="14.25" thickTop="1">
      <c r="A160" s="200" t="s">
        <v>40</v>
      </c>
      <c r="B160" s="175" t="s">
        <v>19</v>
      </c>
      <c r="C160" s="35">
        <v>440.71128499999998</v>
      </c>
      <c r="D160" s="35">
        <v>4469.3729800000001</v>
      </c>
      <c r="E160" s="35">
        <v>4290.5404980000003</v>
      </c>
      <c r="F160" s="39">
        <f>(D160-E160)/E160*100</f>
        <v>4.1680641887277625</v>
      </c>
      <c r="G160" s="35">
        <v>26093</v>
      </c>
      <c r="H160" s="35">
        <v>1788414.8521850002</v>
      </c>
      <c r="I160" s="37">
        <v>2989</v>
      </c>
      <c r="J160" s="37">
        <v>245.7</v>
      </c>
      <c r="K160" s="35">
        <v>1973.03</v>
      </c>
      <c r="L160" s="35">
        <v>2188.4299999999998</v>
      </c>
      <c r="M160" s="41">
        <f t="shared" ref="M160:M175" si="17">(K160-L160)/L160*100</f>
        <v>-9.8426726009056669</v>
      </c>
      <c r="N160" s="169">
        <f>D160/D314*100</f>
        <v>6.3045067415529994</v>
      </c>
    </row>
    <row r="161" spans="1:14">
      <c r="A161" s="198"/>
      <c r="B161" s="175" t="s">
        <v>20</v>
      </c>
      <c r="C161" s="35">
        <v>78.441106999999988</v>
      </c>
      <c r="D161" s="35">
        <v>839.86640899999998</v>
      </c>
      <c r="E161" s="35">
        <v>1181.4992789999999</v>
      </c>
      <c r="F161" s="39">
        <f>(D161-E161)/E161*100</f>
        <v>-28.915199194124934</v>
      </c>
      <c r="G161" s="35">
        <v>9532</v>
      </c>
      <c r="H161" s="35">
        <v>118295</v>
      </c>
      <c r="I161" s="37">
        <v>1253</v>
      </c>
      <c r="J161" s="37">
        <v>68.13</v>
      </c>
      <c r="K161" s="35">
        <v>659.61</v>
      </c>
      <c r="L161" s="35">
        <v>874.02</v>
      </c>
      <c r="M161" s="41">
        <f t="shared" si="17"/>
        <v>-24.531475252282554</v>
      </c>
      <c r="N161" s="169">
        <f>D161/D315*100</f>
        <v>5.9466474000461904</v>
      </c>
    </row>
    <row r="162" spans="1:14">
      <c r="A162" s="198"/>
      <c r="B162" s="175" t="s">
        <v>21</v>
      </c>
      <c r="C162" s="35">
        <v>20.283563000000001</v>
      </c>
      <c r="D162" s="35">
        <v>170.20764199999999</v>
      </c>
      <c r="E162" s="35">
        <v>79.600311000000005</v>
      </c>
      <c r="F162" s="39">
        <f>(D162-E162)/E162*100</f>
        <v>113.82786054692673</v>
      </c>
      <c r="G162" s="35">
        <v>175</v>
      </c>
      <c r="H162" s="35">
        <v>396250.28458400001</v>
      </c>
      <c r="I162" s="37">
        <v>17</v>
      </c>
      <c r="J162" s="37">
        <v>1.95</v>
      </c>
      <c r="K162" s="35">
        <v>3.51</v>
      </c>
      <c r="L162" s="35">
        <v>10.37</v>
      </c>
      <c r="M162" s="41">
        <f t="shared" si="17"/>
        <v>-66.152362584378011</v>
      </c>
      <c r="N162" s="169">
        <f>D162/D316*100</f>
        <v>6.8950163716372543</v>
      </c>
    </row>
    <row r="163" spans="1:14">
      <c r="A163" s="198"/>
      <c r="B163" s="175" t="s">
        <v>22</v>
      </c>
      <c r="C163" s="35">
        <v>4.7970350000000002</v>
      </c>
      <c r="D163" s="35">
        <v>87.741867999999997</v>
      </c>
      <c r="E163" s="35">
        <v>59.077719999999999</v>
      </c>
      <c r="F163" s="39">
        <f>(D163-E163)/E163*100</f>
        <v>48.519387681176589</v>
      </c>
      <c r="G163" s="35">
        <v>5911</v>
      </c>
      <c r="H163" s="35">
        <v>217004.31</v>
      </c>
      <c r="I163" s="37">
        <v>415</v>
      </c>
      <c r="J163" s="37">
        <v>2.99</v>
      </c>
      <c r="K163" s="35">
        <v>18.29</v>
      </c>
      <c r="L163" s="35">
        <v>46.18</v>
      </c>
      <c r="M163" s="41">
        <f t="shared" si="17"/>
        <v>-60.394110004330884</v>
      </c>
      <c r="N163" s="169">
        <f>D163/D317*100</f>
        <v>10.171514573663375</v>
      </c>
    </row>
    <row r="164" spans="1:14">
      <c r="A164" s="198"/>
      <c r="B164" s="175" t="s">
        <v>23</v>
      </c>
      <c r="C164" s="35">
        <v>3.849072</v>
      </c>
      <c r="D164" s="35">
        <v>20.191163000000003</v>
      </c>
      <c r="E164" s="35">
        <v>0.34181</v>
      </c>
      <c r="F164" s="39">
        <f>(D164-E164)/E164*100</f>
        <v>5807.1305696146992</v>
      </c>
      <c r="G164" s="35">
        <v>122</v>
      </c>
      <c r="H164" s="35">
        <v>48614.52</v>
      </c>
      <c r="I164" s="37"/>
      <c r="J164" s="37"/>
      <c r="K164" s="35"/>
      <c r="L164" s="35">
        <v>8.69</v>
      </c>
      <c r="M164" s="41">
        <f t="shared" si="17"/>
        <v>-100</v>
      </c>
      <c r="N164" s="169">
        <f>D164/D318*100</f>
        <v>9.5340450298127397</v>
      </c>
    </row>
    <row r="165" spans="1:14">
      <c r="A165" s="198"/>
      <c r="B165" s="175" t="s">
        <v>24</v>
      </c>
      <c r="C165" s="35">
        <v>26.389502</v>
      </c>
      <c r="D165" s="35">
        <v>345.08201999999994</v>
      </c>
      <c r="E165" s="35">
        <v>158.907938</v>
      </c>
      <c r="F165" s="39">
        <f>(D165-E165)/E165*100</f>
        <v>117.1584530912483</v>
      </c>
      <c r="G165" s="35">
        <v>1174</v>
      </c>
      <c r="H165" s="35">
        <v>323777.5503</v>
      </c>
      <c r="I165" s="37">
        <v>71</v>
      </c>
      <c r="J165" s="37">
        <v>15.27</v>
      </c>
      <c r="K165" s="35">
        <v>30.62</v>
      </c>
      <c r="L165" s="35">
        <v>64.53</v>
      </c>
      <c r="M165" s="41">
        <f t="shared" si="17"/>
        <v>-52.54920192158685</v>
      </c>
      <c r="N165" s="169">
        <f>D165/D319*100</f>
        <v>6.0391504861302767</v>
      </c>
    </row>
    <row r="166" spans="1:14">
      <c r="A166" s="198"/>
      <c r="B166" s="175" t="s">
        <v>25</v>
      </c>
      <c r="C166" s="35">
        <v>5.6568000000000005</v>
      </c>
      <c r="D166" s="35">
        <v>159.2698</v>
      </c>
      <c r="E166" s="35">
        <v>186</v>
      </c>
      <c r="F166" s="39"/>
      <c r="G166" s="35">
        <v>17</v>
      </c>
      <c r="H166" s="35">
        <v>3047.8739999999998</v>
      </c>
      <c r="I166" s="149"/>
      <c r="J166" s="37"/>
      <c r="K166" s="35"/>
      <c r="L166" s="35">
        <v>119.25</v>
      </c>
      <c r="M166" s="41"/>
      <c r="N166" s="169">
        <f>D166/D320*100</f>
        <v>0.92760297503794964</v>
      </c>
    </row>
    <row r="167" spans="1:14">
      <c r="A167" s="198"/>
      <c r="B167" s="175" t="s">
        <v>26</v>
      </c>
      <c r="C167" s="35">
        <v>31.430278000000001</v>
      </c>
      <c r="D167" s="35">
        <v>328.72540900000001</v>
      </c>
      <c r="E167" s="35">
        <v>221.86606</v>
      </c>
      <c r="F167" s="39">
        <f>(D167-E167)/E167*100</f>
        <v>48.163900778695037</v>
      </c>
      <c r="G167" s="35">
        <v>9468</v>
      </c>
      <c r="H167" s="35">
        <v>663374.38</v>
      </c>
      <c r="I167" s="37">
        <v>96</v>
      </c>
      <c r="J167" s="37">
        <v>0.79</v>
      </c>
      <c r="K167" s="35">
        <v>80.349999999999994</v>
      </c>
      <c r="L167" s="35">
        <v>59.72</v>
      </c>
      <c r="M167" s="41">
        <f t="shared" si="17"/>
        <v>34.544541192230398</v>
      </c>
      <c r="N167" s="169">
        <f>D167/D321*100</f>
        <v>2.3829583490649653</v>
      </c>
    </row>
    <row r="168" spans="1:14">
      <c r="A168" s="198"/>
      <c r="B168" s="175" t="s">
        <v>27</v>
      </c>
      <c r="C168" s="35">
        <v>0.83924600000000005</v>
      </c>
      <c r="D168" s="35">
        <v>57.429982999999993</v>
      </c>
      <c r="E168" s="35">
        <v>52.257842999999994</v>
      </c>
      <c r="F168" s="39">
        <f>(D168-E168)/E168*100</f>
        <v>9.8973468920253751</v>
      </c>
      <c r="G168" s="35">
        <v>232</v>
      </c>
      <c r="H168" s="35">
        <v>14923.627533999999</v>
      </c>
      <c r="I168" s="37">
        <v>12</v>
      </c>
      <c r="J168" s="37">
        <v>0.28000000000000003</v>
      </c>
      <c r="K168" s="35">
        <v>1.4</v>
      </c>
      <c r="L168" s="37">
        <v>0.15</v>
      </c>
      <c r="M168" s="41">
        <f t="shared" si="17"/>
        <v>833.33333333333337</v>
      </c>
      <c r="N168" s="169">
        <f>D168/D322*100</f>
        <v>2.2870296839042648</v>
      </c>
    </row>
    <row r="169" spans="1:14">
      <c r="A169" s="198"/>
      <c r="B169" s="18" t="s">
        <v>28</v>
      </c>
      <c r="C169" s="35"/>
      <c r="D169" s="35">
        <v>30.660374999999998</v>
      </c>
      <c r="E169" s="35"/>
      <c r="F169" s="39"/>
      <c r="G169" s="35">
        <v>16</v>
      </c>
      <c r="H169" s="35">
        <v>1489</v>
      </c>
      <c r="I169" s="35"/>
      <c r="J169" s="35"/>
      <c r="K169" s="35"/>
      <c r="L169" s="35"/>
      <c r="M169" s="41"/>
      <c r="N169" s="169"/>
    </row>
    <row r="170" spans="1:14">
      <c r="A170" s="198"/>
      <c r="B170" s="18" t="s">
        <v>29</v>
      </c>
      <c r="C170" s="35">
        <v>0.23585</v>
      </c>
      <c r="D170" s="35">
        <v>3.77041</v>
      </c>
      <c r="E170" s="35">
        <v>31.813334999999999</v>
      </c>
      <c r="F170" s="39">
        <f>(D170-E170)/E170*100</f>
        <v>-88.148334652748588</v>
      </c>
      <c r="G170" s="35">
        <v>9</v>
      </c>
      <c r="H170" s="35">
        <v>2742.9362339999998</v>
      </c>
      <c r="I170" s="35">
        <v>1</v>
      </c>
      <c r="J170" s="35"/>
      <c r="K170" s="35"/>
      <c r="L170" s="35"/>
      <c r="M170" s="41"/>
      <c r="N170" s="169">
        <f>D170/D324*100</f>
        <v>9.8313273696085357</v>
      </c>
    </row>
    <row r="171" spans="1:14">
      <c r="A171" s="198"/>
      <c r="B171" s="18" t="s">
        <v>30</v>
      </c>
      <c r="C171" s="42"/>
      <c r="D171" s="42"/>
      <c r="E171" s="42"/>
      <c r="F171" s="39"/>
      <c r="G171" s="49"/>
      <c r="H171" s="49"/>
      <c r="I171" s="49"/>
      <c r="J171" s="150"/>
      <c r="K171" s="41"/>
      <c r="L171" s="150"/>
      <c r="M171" s="41"/>
      <c r="N171" s="169"/>
    </row>
    <row r="172" spans="1:14" ht="14.25" thickBot="1">
      <c r="A172" s="199"/>
      <c r="B172" s="19" t="s">
        <v>31</v>
      </c>
      <c r="C172" s="20">
        <f t="shared" ref="C172:L172" si="18">C160+C162+C163+C164+C165+C166+C167+C168</f>
        <v>533.95678099999998</v>
      </c>
      <c r="D172" s="20">
        <f t="shared" si="18"/>
        <v>5638.0208650000004</v>
      </c>
      <c r="E172" s="20">
        <f t="shared" si="18"/>
        <v>5048.5921800000015</v>
      </c>
      <c r="F172" s="20">
        <f>(D172-E172)/E172*100</f>
        <v>11.675109891724286</v>
      </c>
      <c r="G172" s="20">
        <f t="shared" si="18"/>
        <v>43192</v>
      </c>
      <c r="H172" s="20">
        <f t="shared" si="18"/>
        <v>3455407.3986030007</v>
      </c>
      <c r="I172" s="20">
        <f>I160+I162+I163+I164+I165+I166+I167+I168</f>
        <v>3600</v>
      </c>
      <c r="J172" s="20">
        <f t="shared" si="18"/>
        <v>266.97999999999996</v>
      </c>
      <c r="K172" s="20">
        <f t="shared" si="18"/>
        <v>2107.1999999999998</v>
      </c>
      <c r="L172" s="20">
        <f t="shared" si="18"/>
        <v>2497.3199999999997</v>
      </c>
      <c r="M172" s="20">
        <f t="shared" si="17"/>
        <v>-15.621546297631058</v>
      </c>
      <c r="N172" s="170">
        <f>D172/D326*100</f>
        <v>4.9619649330468629</v>
      </c>
    </row>
    <row r="173" spans="1:14" ht="14.25" thickTop="1">
      <c r="A173" s="200" t="s">
        <v>41</v>
      </c>
      <c r="B173" s="180" t="s">
        <v>19</v>
      </c>
      <c r="C173" s="87">
        <v>104.83</v>
      </c>
      <c r="D173" s="123">
        <v>1185.98</v>
      </c>
      <c r="E173" s="123">
        <v>828.65</v>
      </c>
      <c r="F173" s="39">
        <f>(D173-E173)/E173*100</f>
        <v>43.121945332770174</v>
      </c>
      <c r="G173" s="88">
        <v>6493</v>
      </c>
      <c r="H173" s="88">
        <v>403417</v>
      </c>
      <c r="I173" s="88">
        <v>1742</v>
      </c>
      <c r="J173" s="88">
        <v>68.42</v>
      </c>
      <c r="K173" s="124">
        <v>373.85</v>
      </c>
      <c r="L173" s="124">
        <v>282.76</v>
      </c>
      <c r="M173" s="39">
        <f t="shared" si="17"/>
        <v>32.214598953175852</v>
      </c>
      <c r="N173" s="169">
        <f>D173/D314*100</f>
        <v>1.6729458335220497</v>
      </c>
    </row>
    <row r="174" spans="1:14">
      <c r="A174" s="198"/>
      <c r="B174" s="180" t="s">
        <v>20</v>
      </c>
      <c r="C174" s="88">
        <v>35.159999999999997</v>
      </c>
      <c r="D174" s="124">
        <v>259.55</v>
      </c>
      <c r="E174" s="124">
        <v>277.36</v>
      </c>
      <c r="F174" s="39">
        <f>(D174-E174)/E174*100</f>
        <v>-6.4212575713873674</v>
      </c>
      <c r="G174" s="88">
        <v>3259</v>
      </c>
      <c r="H174" s="88">
        <v>40446</v>
      </c>
      <c r="I174" s="88">
        <v>709</v>
      </c>
      <c r="J174" s="88">
        <v>22.81</v>
      </c>
      <c r="K174" s="124">
        <v>139.55000000000001</v>
      </c>
      <c r="L174" s="124">
        <v>140.1</v>
      </c>
      <c r="M174" s="39">
        <f t="shared" si="17"/>
        <v>-0.39257673090648321</v>
      </c>
      <c r="N174" s="169">
        <f>D174/D315*100</f>
        <v>1.8377355209618684</v>
      </c>
    </row>
    <row r="175" spans="1:14">
      <c r="A175" s="198"/>
      <c r="B175" s="180" t="s">
        <v>21</v>
      </c>
      <c r="C175" s="88">
        <v>10.199999999999999</v>
      </c>
      <c r="D175" s="124">
        <v>28.99</v>
      </c>
      <c r="E175" s="124">
        <v>35.61</v>
      </c>
      <c r="F175" s="39">
        <f>(D175-E175)/E175*100</f>
        <v>-18.590283628194332</v>
      </c>
      <c r="G175" s="88">
        <v>7</v>
      </c>
      <c r="H175" s="88">
        <v>28368</v>
      </c>
      <c r="I175" s="124">
        <v>1</v>
      </c>
      <c r="J175" s="88">
        <v>0</v>
      </c>
      <c r="K175" s="88">
        <v>0.47</v>
      </c>
      <c r="L175" s="124">
        <v>1.36</v>
      </c>
      <c r="M175" s="39">
        <f t="shared" si="17"/>
        <v>-65.441176470588232</v>
      </c>
      <c r="N175" s="169">
        <f>D175/D316*100</f>
        <v>1.1743686844199626</v>
      </c>
    </row>
    <row r="176" spans="1:14">
      <c r="A176" s="198"/>
      <c r="B176" s="180" t="s">
        <v>22</v>
      </c>
      <c r="C176" s="88"/>
      <c r="D176" s="124">
        <v>0.25</v>
      </c>
      <c r="E176" s="124">
        <v>0.37</v>
      </c>
      <c r="F176" s="39">
        <f>(D176-E176)/E176*100</f>
        <v>-32.432432432432435</v>
      </c>
      <c r="G176" s="88">
        <v>6</v>
      </c>
      <c r="H176" s="88">
        <v>1944</v>
      </c>
      <c r="I176" s="124"/>
      <c r="J176" s="88"/>
      <c r="K176" s="88"/>
      <c r="L176" s="124">
        <v>0</v>
      </c>
      <c r="M176" s="39"/>
      <c r="N176" s="169">
        <f>D176/D317*100</f>
        <v>2.8981359770182274E-2</v>
      </c>
    </row>
    <row r="177" spans="1:14">
      <c r="A177" s="198"/>
      <c r="B177" s="180" t="s">
        <v>23</v>
      </c>
      <c r="C177" s="88"/>
      <c r="D177" s="88">
        <v>0.08</v>
      </c>
      <c r="E177" s="124">
        <v>0.92</v>
      </c>
      <c r="F177" s="39">
        <f>(D177-E177)/E177*100</f>
        <v>-91.304347826086968</v>
      </c>
      <c r="G177" s="88">
        <v>1</v>
      </c>
      <c r="H177" s="88">
        <v>228</v>
      </c>
      <c r="I177" s="124"/>
      <c r="J177" s="88"/>
      <c r="K177" s="88"/>
      <c r="L177" s="124">
        <v>0</v>
      </c>
      <c r="M177" s="39"/>
      <c r="N177" s="169">
        <f>D177/D318*100</f>
        <v>3.7775119857386082E-2</v>
      </c>
    </row>
    <row r="178" spans="1:14">
      <c r="A178" s="198"/>
      <c r="B178" s="180" t="s">
        <v>24</v>
      </c>
      <c r="C178" s="88">
        <v>2.5099999999999998</v>
      </c>
      <c r="D178" s="124">
        <v>29.07</v>
      </c>
      <c r="E178" s="124">
        <v>55.28</v>
      </c>
      <c r="F178" s="39">
        <f>(D178-E178)/E178*100</f>
        <v>-47.413169319826338</v>
      </c>
      <c r="G178" s="88">
        <v>95</v>
      </c>
      <c r="H178" s="88">
        <v>83568</v>
      </c>
      <c r="I178" s="124">
        <v>6</v>
      </c>
      <c r="J178" s="88">
        <v>0.28999999999999998</v>
      </c>
      <c r="K178" s="124">
        <v>10.7</v>
      </c>
      <c r="L178" s="124">
        <v>3.7</v>
      </c>
      <c r="M178" s="39">
        <f>(K178-L178)/L178*100</f>
        <v>189.18918918918916</v>
      </c>
      <c r="N178" s="169">
        <f>D178/D319*100</f>
        <v>0.50874312324880677</v>
      </c>
    </row>
    <row r="179" spans="1:14">
      <c r="A179" s="198"/>
      <c r="B179" s="180" t="s">
        <v>25</v>
      </c>
      <c r="C179" s="90"/>
      <c r="D179" s="90"/>
      <c r="E179" s="160"/>
      <c r="F179" s="39"/>
      <c r="G179" s="88"/>
      <c r="H179" s="88"/>
      <c r="I179" s="124"/>
      <c r="J179" s="90"/>
      <c r="K179" s="90"/>
      <c r="L179" s="160">
        <v>0</v>
      </c>
      <c r="M179" s="39"/>
      <c r="N179" s="169"/>
    </row>
    <row r="180" spans="1:14">
      <c r="A180" s="198"/>
      <c r="B180" s="180" t="s">
        <v>26</v>
      </c>
      <c r="C180" s="88">
        <v>32.15</v>
      </c>
      <c r="D180" s="124">
        <v>55.12</v>
      </c>
      <c r="E180" s="124">
        <v>109.2</v>
      </c>
      <c r="F180" s="39">
        <f>(D180-E180)/E180*100</f>
        <v>-49.523809523809526</v>
      </c>
      <c r="G180" s="88">
        <v>455</v>
      </c>
      <c r="H180" s="88">
        <v>517518</v>
      </c>
      <c r="I180" s="124">
        <v>42</v>
      </c>
      <c r="J180" s="88">
        <v>4</v>
      </c>
      <c r="K180" s="88">
        <v>16</v>
      </c>
      <c r="L180" s="124">
        <v>10.67</v>
      </c>
      <c r="M180" s="39">
        <f>(K180-L180)/L180*100</f>
        <v>49.953139643861292</v>
      </c>
      <c r="N180" s="169">
        <f>D180/D321*100</f>
        <v>0.39956955137733474</v>
      </c>
    </row>
    <row r="181" spans="1:14">
      <c r="A181" s="198"/>
      <c r="B181" s="180" t="s">
        <v>27</v>
      </c>
      <c r="C181" s="88"/>
      <c r="D181" s="88"/>
      <c r="E181" s="124">
        <v>0.57999999999999996</v>
      </c>
      <c r="F181" s="39"/>
      <c r="G181" s="88"/>
      <c r="H181" s="88"/>
      <c r="I181" s="124"/>
      <c r="J181" s="88"/>
      <c r="K181" s="88"/>
      <c r="L181" s="124">
        <v>0</v>
      </c>
      <c r="M181" s="39"/>
      <c r="N181" s="169">
        <f>D181/D322*100</f>
        <v>0</v>
      </c>
    </row>
    <row r="182" spans="1:14">
      <c r="A182" s="198"/>
      <c r="B182" s="18" t="s">
        <v>28</v>
      </c>
      <c r="C182" s="91"/>
      <c r="D182" s="91"/>
      <c r="E182" s="151"/>
      <c r="F182" s="39"/>
      <c r="G182" s="91"/>
      <c r="H182" s="91"/>
      <c r="I182" s="151"/>
      <c r="J182" s="88"/>
      <c r="K182" s="88"/>
      <c r="L182" s="124">
        <v>0</v>
      </c>
      <c r="M182" s="39"/>
      <c r="N182" s="169"/>
    </row>
    <row r="183" spans="1:14">
      <c r="A183" s="198"/>
      <c r="B183" s="18" t="s">
        <v>29</v>
      </c>
      <c r="C183" s="91"/>
      <c r="D183" s="91"/>
      <c r="E183" s="151">
        <v>0.57999999999999996</v>
      </c>
      <c r="F183" s="39"/>
      <c r="G183" s="88"/>
      <c r="H183" s="88"/>
      <c r="I183" s="124"/>
      <c r="J183" s="88"/>
      <c r="K183" s="88"/>
      <c r="L183" s="124">
        <v>0</v>
      </c>
      <c r="M183" s="39"/>
      <c r="N183" s="169">
        <f>D183/D324*100</f>
        <v>0</v>
      </c>
    </row>
    <row r="184" spans="1:14">
      <c r="A184" s="198"/>
      <c r="B184" s="18" t="s">
        <v>30</v>
      </c>
      <c r="C184" s="91"/>
      <c r="D184" s="91"/>
      <c r="E184" s="151"/>
      <c r="F184" s="39"/>
      <c r="G184" s="91"/>
      <c r="H184" s="91"/>
      <c r="I184" s="151"/>
      <c r="J184" s="88"/>
      <c r="K184" s="88"/>
      <c r="L184" s="124">
        <v>0</v>
      </c>
      <c r="M184" s="39"/>
      <c r="N184" s="169"/>
    </row>
    <row r="185" spans="1:14" ht="14.25" thickBot="1">
      <c r="A185" s="199"/>
      <c r="B185" s="19" t="s">
        <v>31</v>
      </c>
      <c r="C185" s="20">
        <f t="shared" ref="C185:L185" si="19">C173+C175+C176+C177+C178+C179+C180+C181</f>
        <v>149.69</v>
      </c>
      <c r="D185" s="20">
        <f t="shared" si="19"/>
        <v>1299.4899999999998</v>
      </c>
      <c r="E185" s="20">
        <f t="shared" si="19"/>
        <v>1030.6099999999999</v>
      </c>
      <c r="F185" s="20">
        <f>(D185-E185)/E185*100</f>
        <v>26.089403363056825</v>
      </c>
      <c r="G185" s="20">
        <f t="shared" si="19"/>
        <v>7057</v>
      </c>
      <c r="H185" s="20">
        <f t="shared" si="19"/>
        <v>1035043</v>
      </c>
      <c r="I185" s="20">
        <f t="shared" si="19"/>
        <v>1791</v>
      </c>
      <c r="J185" s="20">
        <f t="shared" si="19"/>
        <v>72.710000000000008</v>
      </c>
      <c r="K185" s="20">
        <f>K173+K175+K176+K177+K178+K179+K180+K181</f>
        <v>401.02000000000004</v>
      </c>
      <c r="L185" s="20">
        <f t="shared" si="19"/>
        <v>298.49</v>
      </c>
      <c r="M185" s="20">
        <f>(K185-L185)/L185*100</f>
        <v>34.34955944922779</v>
      </c>
      <c r="N185" s="170">
        <f>D185/D326*100</f>
        <v>1.1436679581789855</v>
      </c>
    </row>
    <row r="186" spans="1:14" ht="14.25" thickTop="1">
      <c r="A186" s="78"/>
      <c r="N186" s="173"/>
    </row>
    <row r="187" spans="1:14">
      <c r="A187" s="78"/>
      <c r="N187" s="173"/>
    </row>
    <row r="188" spans="1:14">
      <c r="A188" s="78"/>
      <c r="N188" s="173"/>
    </row>
    <row r="189" spans="1:14" s="70" customFormat="1" ht="18.75">
      <c r="A189" s="196" t="str">
        <f>A1</f>
        <v>2020年1-9月丹东市财产保险业务统计表</v>
      </c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</row>
    <row r="190" spans="1:14" s="70" customFormat="1" ht="14.25" thickBot="1">
      <c r="A190" s="79"/>
      <c r="B190" s="72" t="s">
        <v>0</v>
      </c>
      <c r="C190" s="71"/>
      <c r="D190" s="71"/>
      <c r="F190" s="71"/>
      <c r="G190" s="89" t="str">
        <f>G2</f>
        <v>（2020年1-9月）</v>
      </c>
      <c r="H190" s="71"/>
      <c r="I190" s="71"/>
      <c r="J190" s="71"/>
      <c r="K190" s="71"/>
      <c r="L190" s="72" t="s">
        <v>1</v>
      </c>
      <c r="N190" s="71"/>
    </row>
    <row r="191" spans="1:14">
      <c r="A191" s="186" t="s">
        <v>42</v>
      </c>
      <c r="B191" s="73" t="s">
        <v>3</v>
      </c>
      <c r="C191" s="183" t="s">
        <v>4</v>
      </c>
      <c r="D191" s="183"/>
      <c r="E191" s="183"/>
      <c r="F191" s="184"/>
      <c r="G191" s="183" t="s">
        <v>5</v>
      </c>
      <c r="H191" s="183"/>
      <c r="I191" s="183" t="s">
        <v>6</v>
      </c>
      <c r="J191" s="183"/>
      <c r="K191" s="183"/>
      <c r="L191" s="183"/>
      <c r="M191" s="183"/>
      <c r="N191" s="189" t="s">
        <v>7</v>
      </c>
    </row>
    <row r="192" spans="1:14">
      <c r="A192" s="187"/>
      <c r="B192" s="71" t="s">
        <v>8</v>
      </c>
      <c r="C192" s="185" t="s">
        <v>9</v>
      </c>
      <c r="D192" s="185" t="s">
        <v>10</v>
      </c>
      <c r="E192" s="185" t="s">
        <v>11</v>
      </c>
      <c r="F192" s="168" t="s">
        <v>12</v>
      </c>
      <c r="G192" s="185" t="s">
        <v>13</v>
      </c>
      <c r="H192" s="185" t="s">
        <v>14</v>
      </c>
      <c r="I192" s="166" t="s">
        <v>13</v>
      </c>
      <c r="J192" s="185" t="s">
        <v>15</v>
      </c>
      <c r="K192" s="185"/>
      <c r="L192" s="185"/>
      <c r="M192" s="166" t="s">
        <v>12</v>
      </c>
      <c r="N192" s="190"/>
    </row>
    <row r="193" spans="1:14">
      <c r="A193" s="187"/>
      <c r="B193" s="74" t="s">
        <v>16</v>
      </c>
      <c r="C193" s="185"/>
      <c r="D193" s="185"/>
      <c r="E193" s="185"/>
      <c r="F193" s="168" t="s">
        <v>17</v>
      </c>
      <c r="G193" s="185"/>
      <c r="H193" s="185"/>
      <c r="I193" s="41" t="s">
        <v>18</v>
      </c>
      <c r="J193" s="166" t="s">
        <v>9</v>
      </c>
      <c r="K193" s="166" t="s">
        <v>10</v>
      </c>
      <c r="L193" s="166" t="s">
        <v>11</v>
      </c>
      <c r="M193" s="166" t="s">
        <v>17</v>
      </c>
      <c r="N193" s="167" t="s">
        <v>17</v>
      </c>
    </row>
    <row r="194" spans="1:14">
      <c r="A194" s="187"/>
      <c r="B194" s="166" t="s">
        <v>19</v>
      </c>
      <c r="C194" s="166">
        <v>183.0256</v>
      </c>
      <c r="D194" s="40">
        <v>2078.9551729999998</v>
      </c>
      <c r="E194" s="40">
        <v>2132.4819630000002</v>
      </c>
      <c r="F194" s="164">
        <f>(D194-E194)/E194*100</f>
        <v>-2.5100699995932554</v>
      </c>
      <c r="G194" s="40">
        <v>13920</v>
      </c>
      <c r="H194" s="39">
        <v>47007.584573</v>
      </c>
      <c r="I194" s="39">
        <v>1834</v>
      </c>
      <c r="J194" s="39">
        <v>117.848708</v>
      </c>
      <c r="K194" s="39">
        <v>1302.3781750000001</v>
      </c>
      <c r="L194" s="39">
        <v>1179.434833</v>
      </c>
      <c r="M194" s="39">
        <f t="shared" ref="M194:M206" si="20">(K194-L194)/L194*100</f>
        <v>10.423919877563938</v>
      </c>
      <c r="N194" s="169">
        <f>D194/D314*100</f>
        <v>2.932578453894215</v>
      </c>
    </row>
    <row r="195" spans="1:14">
      <c r="A195" s="187"/>
      <c r="B195" s="166" t="s">
        <v>20</v>
      </c>
      <c r="C195" s="166">
        <v>50.299745000000001</v>
      </c>
      <c r="D195" s="40">
        <v>529.29697099999998</v>
      </c>
      <c r="E195" s="40">
        <v>615.64291200000002</v>
      </c>
      <c r="F195" s="164">
        <f>(D195-E195)/E195*100</f>
        <v>-14.025328533304066</v>
      </c>
      <c r="G195" s="40">
        <v>6608</v>
      </c>
      <c r="H195" s="39">
        <v>0</v>
      </c>
      <c r="I195" s="39">
        <v>774</v>
      </c>
      <c r="J195" s="39">
        <v>63.576588000000001</v>
      </c>
      <c r="K195" s="39">
        <v>462.49304699999999</v>
      </c>
      <c r="L195" s="39">
        <v>398.79457500000001</v>
      </c>
      <c r="M195" s="39">
        <f t="shared" si="20"/>
        <v>15.972752889128438</v>
      </c>
      <c r="N195" s="169">
        <f>D195/D315*100</f>
        <v>3.7476703708118819</v>
      </c>
    </row>
    <row r="196" spans="1:14">
      <c r="A196" s="187"/>
      <c r="B196" s="166" t="s">
        <v>21</v>
      </c>
      <c r="C196" s="166">
        <v>3.0905770000000001</v>
      </c>
      <c r="D196" s="40">
        <v>68.813440999999997</v>
      </c>
      <c r="E196" s="40">
        <v>53.906227999999999</v>
      </c>
      <c r="F196" s="164">
        <f>(D196-E196)/E196*100</f>
        <v>27.65397163385277</v>
      </c>
      <c r="G196" s="40">
        <v>615</v>
      </c>
      <c r="H196" s="39">
        <v>59821.080414999997</v>
      </c>
      <c r="I196" s="39">
        <v>6</v>
      </c>
      <c r="J196" s="39">
        <v>0.46219000000002097</v>
      </c>
      <c r="K196" s="39">
        <v>304.35588200000001</v>
      </c>
      <c r="L196" s="39">
        <v>0.3</v>
      </c>
      <c r="M196" s="39">
        <f t="shared" si="20"/>
        <v>101351.96066666668</v>
      </c>
      <c r="N196" s="169">
        <f>D196/D316*100</f>
        <v>2.7875940040559066</v>
      </c>
    </row>
    <row r="197" spans="1:14">
      <c r="A197" s="187"/>
      <c r="B197" s="166" t="s">
        <v>22</v>
      </c>
      <c r="C197" s="166">
        <v>0.25726500000000002</v>
      </c>
      <c r="D197" s="40">
        <v>7.4818199999999999</v>
      </c>
      <c r="E197" s="40">
        <v>4.1922740000000003</v>
      </c>
      <c r="F197" s="164">
        <f>(D197-E197)/E197*100</f>
        <v>78.466865476827124</v>
      </c>
      <c r="G197" s="40">
        <v>359</v>
      </c>
      <c r="H197" s="39">
        <v>75874.8</v>
      </c>
      <c r="I197" s="39">
        <v>19</v>
      </c>
      <c r="J197" s="39">
        <v>0.54</v>
      </c>
      <c r="K197" s="39">
        <v>3.1997599999999999</v>
      </c>
      <c r="L197" s="39">
        <v>0.17</v>
      </c>
      <c r="M197" s="39">
        <f t="shared" si="20"/>
        <v>1782.2117647058822</v>
      </c>
      <c r="N197" s="169">
        <f>D197/D317*100</f>
        <v>0.86733326862298066</v>
      </c>
    </row>
    <row r="198" spans="1:14">
      <c r="A198" s="187"/>
      <c r="B198" s="166" t="s">
        <v>23</v>
      </c>
      <c r="C198" s="166">
        <v>0</v>
      </c>
      <c r="D198" s="40">
        <v>2.1870000000000001E-2</v>
      </c>
      <c r="E198" s="40">
        <v>7.4178999999999995E-2</v>
      </c>
      <c r="F198" s="164">
        <f>(D198-E198)/E198*100</f>
        <v>-70.517262297954943</v>
      </c>
      <c r="G198" s="40">
        <v>1</v>
      </c>
      <c r="H198" s="39">
        <v>8.7481550000000006</v>
      </c>
      <c r="I198" s="39">
        <v>0</v>
      </c>
      <c r="J198" s="39">
        <v>0</v>
      </c>
      <c r="K198" s="39">
        <v>0</v>
      </c>
      <c r="L198" s="39">
        <v>0</v>
      </c>
      <c r="M198" s="39"/>
      <c r="N198" s="169">
        <f>D198/D318*100</f>
        <v>1.0326773391012921E-2</v>
      </c>
    </row>
    <row r="199" spans="1:14">
      <c r="A199" s="187"/>
      <c r="B199" s="166" t="s">
        <v>24</v>
      </c>
      <c r="C199" s="166">
        <v>44.972732999999998</v>
      </c>
      <c r="D199" s="40">
        <v>196.99363299999999</v>
      </c>
      <c r="E199" s="40">
        <v>108.52450399999999</v>
      </c>
      <c r="F199" s="164">
        <f>(D199-E199)/E199*100</f>
        <v>81.519957004364656</v>
      </c>
      <c r="G199" s="40">
        <v>268</v>
      </c>
      <c r="H199" s="39">
        <v>39433.922100000003</v>
      </c>
      <c r="I199" s="39">
        <v>14</v>
      </c>
      <c r="J199" s="39">
        <v>5.5282</v>
      </c>
      <c r="K199" s="39">
        <v>16.528199999999998</v>
      </c>
      <c r="L199" s="39">
        <v>22.208210000000001</v>
      </c>
      <c r="M199" s="39">
        <f t="shared" si="20"/>
        <v>-25.576172055289476</v>
      </c>
      <c r="N199" s="169">
        <f>D199/D319*100</f>
        <v>3.447511390180571</v>
      </c>
    </row>
    <row r="200" spans="1:14">
      <c r="A200" s="187"/>
      <c r="B200" s="166" t="s">
        <v>25</v>
      </c>
      <c r="C200" s="166">
        <v>0</v>
      </c>
      <c r="D200" s="40">
        <v>0</v>
      </c>
      <c r="E200" s="40"/>
      <c r="F200" s="164"/>
      <c r="G200" s="40">
        <v>0</v>
      </c>
      <c r="H200" s="39">
        <v>0</v>
      </c>
      <c r="I200" s="39">
        <v>0</v>
      </c>
      <c r="J200" s="39">
        <v>0</v>
      </c>
      <c r="K200" s="39">
        <v>0</v>
      </c>
      <c r="L200" s="41">
        <v>0</v>
      </c>
      <c r="M200" s="39"/>
      <c r="N200" s="169"/>
    </row>
    <row r="201" spans="1:14">
      <c r="A201" s="187"/>
      <c r="B201" s="166" t="s">
        <v>26</v>
      </c>
      <c r="C201" s="166">
        <v>110.91889399999999</v>
      </c>
      <c r="D201" s="40">
        <v>419.45456300000001</v>
      </c>
      <c r="E201" s="40">
        <v>213.505753</v>
      </c>
      <c r="F201" s="164">
        <f>(D201-E201)/E201*100</f>
        <v>96.460543618232151</v>
      </c>
      <c r="G201" s="40">
        <v>4918</v>
      </c>
      <c r="H201" s="39">
        <v>4660077.2200170001</v>
      </c>
      <c r="I201" s="39">
        <v>194</v>
      </c>
      <c r="J201" s="39">
        <v>2.6519479999999902</v>
      </c>
      <c r="K201" s="39">
        <v>86.174094999999994</v>
      </c>
      <c r="L201" s="39">
        <v>59.607334999999999</v>
      </c>
      <c r="M201" s="39">
        <f t="shared" si="20"/>
        <v>44.569615467626583</v>
      </c>
      <c r="N201" s="169">
        <f>D201/D321*100</f>
        <v>3.0406616756365383</v>
      </c>
    </row>
    <row r="202" spans="1:14">
      <c r="A202" s="187"/>
      <c r="B202" s="166" t="s">
        <v>27</v>
      </c>
      <c r="C202" s="166">
        <v>130</v>
      </c>
      <c r="D202" s="40">
        <v>1794.559297</v>
      </c>
      <c r="E202" s="40">
        <v>1820.8746309999999</v>
      </c>
      <c r="F202" s="164">
        <f>(D202-E202)/E202*100</f>
        <v>-1.4452029564247302</v>
      </c>
      <c r="G202" s="40">
        <v>692</v>
      </c>
      <c r="H202" s="39">
        <f>+H203+H205</f>
        <v>23487.490690999999</v>
      </c>
      <c r="I202" s="39">
        <v>213</v>
      </c>
      <c r="J202" s="39">
        <v>63.764600999999999</v>
      </c>
      <c r="K202" s="39">
        <v>687.55258300000003</v>
      </c>
      <c r="L202" s="39">
        <v>688.38026100000002</v>
      </c>
      <c r="M202" s="39">
        <f t="shared" si="20"/>
        <v>-0.1202355800844196</v>
      </c>
      <c r="N202" s="169">
        <f>D202/D322*100</f>
        <v>71.464593359976618</v>
      </c>
    </row>
    <row r="203" spans="1:14">
      <c r="A203" s="187"/>
      <c r="B203" s="18" t="s">
        <v>28</v>
      </c>
      <c r="C203" s="166">
        <v>0</v>
      </c>
      <c r="D203" s="40">
        <v>35.069417999999999</v>
      </c>
      <c r="E203" s="40">
        <v>64.370407</v>
      </c>
      <c r="F203" s="164"/>
      <c r="G203" s="40">
        <v>7</v>
      </c>
      <c r="H203" s="39">
        <v>14891.1654</v>
      </c>
      <c r="I203" s="39">
        <v>2</v>
      </c>
      <c r="J203" s="39">
        <v>0</v>
      </c>
      <c r="K203" s="39">
        <v>0.3</v>
      </c>
      <c r="L203" s="42">
        <v>0</v>
      </c>
      <c r="M203" s="39"/>
      <c r="N203" s="169"/>
    </row>
    <row r="204" spans="1:14">
      <c r="A204" s="187"/>
      <c r="B204" s="18" t="s">
        <v>29</v>
      </c>
      <c r="C204" s="166">
        <v>0</v>
      </c>
      <c r="D204" s="40">
        <v>0</v>
      </c>
      <c r="E204" s="40"/>
      <c r="F204" s="164" t="e">
        <f>(D204-E204)/E204*100</f>
        <v>#DIV/0!</v>
      </c>
      <c r="G204" s="40">
        <v>0</v>
      </c>
      <c r="H204" s="39">
        <v>0</v>
      </c>
      <c r="I204" s="39">
        <v>0</v>
      </c>
      <c r="J204" s="39">
        <v>0</v>
      </c>
      <c r="K204" s="39">
        <v>0</v>
      </c>
      <c r="L204" s="42">
        <v>0</v>
      </c>
      <c r="M204" s="39"/>
      <c r="N204" s="169">
        <f>D204/D324*100</f>
        <v>0</v>
      </c>
    </row>
    <row r="205" spans="1:14">
      <c r="A205" s="187"/>
      <c r="B205" s="18" t="s">
        <v>30</v>
      </c>
      <c r="C205" s="166">
        <v>129.67728099999999</v>
      </c>
      <c r="D205" s="40">
        <v>1759.489879</v>
      </c>
      <c r="E205" s="40">
        <v>1755.7655440000001</v>
      </c>
      <c r="F205" s="164">
        <f>(D205-E205)/E205*100</f>
        <v>0.21212029207015143</v>
      </c>
      <c r="G205" s="40">
        <v>663</v>
      </c>
      <c r="H205" s="39">
        <v>8596.3252909999992</v>
      </c>
      <c r="I205" s="39">
        <v>211</v>
      </c>
      <c r="J205" s="39">
        <v>63.764600999999999</v>
      </c>
      <c r="K205" s="39">
        <v>687.55258300000003</v>
      </c>
      <c r="L205" s="39">
        <v>688.38026100000002</v>
      </c>
      <c r="M205" s="39">
        <f t="shared" si="20"/>
        <v>-0.1202355800844196</v>
      </c>
      <c r="N205" s="169">
        <f>D205/D325*100</f>
        <v>93.108995118927467</v>
      </c>
    </row>
    <row r="206" spans="1:14" ht="14.25" thickBot="1">
      <c r="A206" s="188"/>
      <c r="B206" s="19" t="s">
        <v>31</v>
      </c>
      <c r="C206" s="20">
        <f>C194+C196+C197+C198+C199+C200+C201+C202</f>
        <v>472.26506899999998</v>
      </c>
      <c r="D206" s="20">
        <f t="shared" ref="D206:L206" si="21">D194+D196+D197+D198+D199+D200+D201+D202</f>
        <v>4566.2797969999992</v>
      </c>
      <c r="E206" s="20">
        <f t="shared" si="21"/>
        <v>4333.5595320000002</v>
      </c>
      <c r="F206" s="161">
        <f>(D206-E206)/E206*100</f>
        <v>5.370187331719781</v>
      </c>
      <c r="G206" s="20">
        <f t="shared" si="21"/>
        <v>20773</v>
      </c>
      <c r="H206" s="20">
        <f>H194+H196+H197+H198+H199+H200+H201+H202</f>
        <v>4905710.8459509993</v>
      </c>
      <c r="I206" s="20">
        <f t="shared" si="21"/>
        <v>2280</v>
      </c>
      <c r="J206" s="20">
        <f t="shared" si="21"/>
        <v>190.79564700000003</v>
      </c>
      <c r="K206" s="20">
        <f t="shared" si="21"/>
        <v>2400.1886950000003</v>
      </c>
      <c r="L206" s="20">
        <f t="shared" si="21"/>
        <v>1950.100639</v>
      </c>
      <c r="M206" s="20">
        <f t="shared" si="20"/>
        <v>23.080247603569976</v>
      </c>
      <c r="N206" s="170">
        <f>D206/D326*100</f>
        <v>4.0187364980945928</v>
      </c>
    </row>
    <row r="207" spans="1:14" ht="14.25" thickTop="1">
      <c r="A207" s="200" t="s">
        <v>43</v>
      </c>
      <c r="B207" s="166" t="s">
        <v>19</v>
      </c>
      <c r="C207" s="98">
        <v>19.03</v>
      </c>
      <c r="D207" s="98">
        <v>344.75</v>
      </c>
      <c r="E207" s="98">
        <v>582.4</v>
      </c>
      <c r="F207" s="165">
        <f>(D207-E207)/E207*100</f>
        <v>-40.80528846153846</v>
      </c>
      <c r="G207" s="99">
        <v>1847</v>
      </c>
      <c r="H207" s="99">
        <v>114701.96</v>
      </c>
      <c r="I207" s="99">
        <v>433</v>
      </c>
      <c r="J207" s="99">
        <v>64.48</v>
      </c>
      <c r="K207" s="99">
        <v>423.26</v>
      </c>
      <c r="L207" s="99">
        <v>494.41</v>
      </c>
      <c r="M207" s="39">
        <f t="shared" ref="M207:M221" si="22">(K207-L207)/L207*100</f>
        <v>-14.390890151898228</v>
      </c>
      <c r="N207" s="169">
        <f>D207/D314*100</f>
        <v>0.48630506088359549</v>
      </c>
    </row>
    <row r="208" spans="1:14">
      <c r="A208" s="198"/>
      <c r="B208" s="166" t="s">
        <v>20</v>
      </c>
      <c r="C208" s="99">
        <v>5.19</v>
      </c>
      <c r="D208" s="99">
        <v>80.77</v>
      </c>
      <c r="E208" s="99">
        <v>154.97999999999999</v>
      </c>
      <c r="F208" s="165">
        <f>(D208-E208)/E208*100</f>
        <v>-47.883597883597886</v>
      </c>
      <c r="G208" s="99">
        <v>767</v>
      </c>
      <c r="H208" s="99">
        <v>9482.2000000000007</v>
      </c>
      <c r="I208" s="99">
        <v>203</v>
      </c>
      <c r="J208" s="99">
        <v>26.62</v>
      </c>
      <c r="K208" s="99">
        <v>116.9</v>
      </c>
      <c r="L208" s="99">
        <v>116.76</v>
      </c>
      <c r="M208" s="39">
        <f t="shared" si="22"/>
        <v>0.1199040767386096</v>
      </c>
      <c r="N208" s="169">
        <f>D208/D315*100</f>
        <v>0.57188941640566415</v>
      </c>
    </row>
    <row r="209" spans="1:14">
      <c r="A209" s="198"/>
      <c r="B209" s="166" t="s">
        <v>21</v>
      </c>
      <c r="C209" s="99">
        <v>0.7</v>
      </c>
      <c r="D209" s="99">
        <v>5.4</v>
      </c>
      <c r="E209" s="99">
        <v>8.7100000000000009</v>
      </c>
      <c r="F209" s="165">
        <f>(D209-E209)/E209*100</f>
        <v>-38.002296211251434</v>
      </c>
      <c r="G209" s="99">
        <v>4</v>
      </c>
      <c r="H209" s="99">
        <v>4770.9799999999996</v>
      </c>
      <c r="I209" s="99">
        <v>10</v>
      </c>
      <c r="J209" s="99">
        <v>0.68</v>
      </c>
      <c r="K209" s="99">
        <v>2.39</v>
      </c>
      <c r="L209" s="99">
        <v>6.92</v>
      </c>
      <c r="M209" s="39"/>
      <c r="N209" s="169">
        <f>D209/D316*100</f>
        <v>0.2187509795056157</v>
      </c>
    </row>
    <row r="210" spans="1:14">
      <c r="A210" s="198"/>
      <c r="B210" s="166" t="s">
        <v>22</v>
      </c>
      <c r="C210" s="99">
        <v>0.02</v>
      </c>
      <c r="D210" s="99">
        <v>1.56</v>
      </c>
      <c r="E210" s="99">
        <v>0.48</v>
      </c>
      <c r="F210" s="165">
        <f>(D210-E210)/E210*100</f>
        <v>225.00000000000006</v>
      </c>
      <c r="G210" s="99">
        <v>157</v>
      </c>
      <c r="H210" s="99">
        <v>1599.55</v>
      </c>
      <c r="I210" s="99">
        <v>4</v>
      </c>
      <c r="J210" s="99">
        <v>0.79</v>
      </c>
      <c r="K210" s="99">
        <v>1.31</v>
      </c>
      <c r="L210" s="99">
        <v>0.19</v>
      </c>
      <c r="M210" s="39">
        <f t="shared" si="22"/>
        <v>589.47368421052636</v>
      </c>
      <c r="N210" s="169">
        <f>D210/D317*100</f>
        <v>0.18084368496593742</v>
      </c>
    </row>
    <row r="211" spans="1:14">
      <c r="A211" s="198"/>
      <c r="B211" s="166" t="s">
        <v>23</v>
      </c>
      <c r="C211" s="99">
        <v>4.72</v>
      </c>
      <c r="D211" s="99">
        <v>4.72</v>
      </c>
      <c r="E211" s="99">
        <v>9.43</v>
      </c>
      <c r="F211" s="165">
        <f>(D211-E211)/E211*100</f>
        <v>-49.946977730646871</v>
      </c>
      <c r="G211" s="99">
        <v>1</v>
      </c>
      <c r="H211" s="99">
        <v>10000</v>
      </c>
      <c r="I211" s="99">
        <v>1</v>
      </c>
      <c r="J211" s="99">
        <v>0</v>
      </c>
      <c r="K211" s="99">
        <v>0</v>
      </c>
      <c r="L211" s="99">
        <v>0.97</v>
      </c>
      <c r="M211" s="39"/>
      <c r="N211" s="169">
        <f>D211/D318*100</f>
        <v>2.2287320715857786</v>
      </c>
    </row>
    <row r="212" spans="1:14">
      <c r="A212" s="198"/>
      <c r="B212" s="166" t="s">
        <v>24</v>
      </c>
      <c r="C212" s="99">
        <v>1.29</v>
      </c>
      <c r="D212" s="99">
        <v>9.74</v>
      </c>
      <c r="E212" s="99">
        <v>24.58</v>
      </c>
      <c r="F212" s="165">
        <f>(D212-E212)/E212*100</f>
        <v>-60.374288039056133</v>
      </c>
      <c r="G212" s="99">
        <v>13</v>
      </c>
      <c r="H212" s="99">
        <v>7883.56</v>
      </c>
      <c r="I212" s="99">
        <v>16</v>
      </c>
      <c r="J212" s="99">
        <v>0</v>
      </c>
      <c r="K212" s="99">
        <v>7.16</v>
      </c>
      <c r="L212" s="99">
        <v>11.95</v>
      </c>
      <c r="M212" s="39">
        <f>(K212-L212)/L212*100</f>
        <v>-40.0836820083682</v>
      </c>
      <c r="N212" s="169">
        <f>D212/D319*100</f>
        <v>0.17045607225467416</v>
      </c>
    </row>
    <row r="213" spans="1:14">
      <c r="A213" s="198"/>
      <c r="B213" s="166" t="s">
        <v>25</v>
      </c>
      <c r="C213" s="100">
        <v>0</v>
      </c>
      <c r="D213" s="100">
        <v>1990.66</v>
      </c>
      <c r="E213" s="100">
        <v>952.66</v>
      </c>
      <c r="F213" s="165">
        <f>(D213-E213)/E213*100</f>
        <v>108.95807528394181</v>
      </c>
      <c r="G213" s="100">
        <v>408</v>
      </c>
      <c r="H213" s="100">
        <v>37352.949999999997</v>
      </c>
      <c r="I213" s="100">
        <v>737</v>
      </c>
      <c r="J213" s="100">
        <v>410.88</v>
      </c>
      <c r="K213" s="100">
        <v>664.59</v>
      </c>
      <c r="L213" s="100">
        <v>79.319999999999993</v>
      </c>
      <c r="M213" s="39">
        <f t="shared" si="22"/>
        <v>737.85930408472018</v>
      </c>
      <c r="N213" s="169">
        <f>D213/D320*100</f>
        <v>11.593799567080795</v>
      </c>
    </row>
    <row r="214" spans="1:14">
      <c r="A214" s="198"/>
      <c r="B214" s="166" t="s">
        <v>26</v>
      </c>
      <c r="C214" s="99">
        <v>0.21</v>
      </c>
      <c r="D214" s="99">
        <v>16.64</v>
      </c>
      <c r="E214" s="99">
        <v>14.96</v>
      </c>
      <c r="F214" s="165">
        <f>(D214-E214)/E214*100</f>
        <v>11.229946524064168</v>
      </c>
      <c r="G214" s="99">
        <v>284</v>
      </c>
      <c r="H214" s="99">
        <v>18897.189999999999</v>
      </c>
      <c r="I214" s="99">
        <v>11</v>
      </c>
      <c r="J214" s="99">
        <v>0</v>
      </c>
      <c r="K214" s="99">
        <v>5.47</v>
      </c>
      <c r="L214" s="99">
        <v>16.89</v>
      </c>
      <c r="M214" s="39">
        <f t="shared" si="22"/>
        <v>-67.613972764949679</v>
      </c>
      <c r="N214" s="169">
        <f>D214/D321*100</f>
        <v>0.12062477022711993</v>
      </c>
    </row>
    <row r="215" spans="1:14">
      <c r="A215" s="198"/>
      <c r="B215" s="166" t="s">
        <v>27</v>
      </c>
      <c r="C215" s="101">
        <v>0.03</v>
      </c>
      <c r="D215" s="101">
        <v>1.53</v>
      </c>
      <c r="E215" s="101">
        <v>2.88</v>
      </c>
      <c r="F215" s="165">
        <f>(D215-E215)/E215*100</f>
        <v>-46.874999999999993</v>
      </c>
      <c r="G215" s="101">
        <v>22</v>
      </c>
      <c r="H215" s="101">
        <v>256.33999999999997</v>
      </c>
      <c r="I215" s="101">
        <v>0</v>
      </c>
      <c r="J215" s="101">
        <v>0</v>
      </c>
      <c r="K215" s="101">
        <v>0</v>
      </c>
      <c r="L215" s="101">
        <v>1.04</v>
      </c>
      <c r="M215" s="39">
        <f t="shared" si="22"/>
        <v>-100</v>
      </c>
      <c r="N215" s="169">
        <f>D215/D322*100</f>
        <v>6.0929069339503816E-2</v>
      </c>
    </row>
    <row r="216" spans="1:14">
      <c r="A216" s="198"/>
      <c r="B216" s="18" t="s">
        <v>28</v>
      </c>
      <c r="C216" s="101"/>
      <c r="D216" s="101"/>
      <c r="E216" s="101"/>
      <c r="F216" s="165"/>
      <c r="G216" s="101"/>
      <c r="H216" s="101"/>
      <c r="I216" s="101"/>
      <c r="J216" s="101"/>
      <c r="K216" s="101"/>
      <c r="L216" s="101"/>
      <c r="M216" s="39"/>
      <c r="N216" s="169"/>
    </row>
    <row r="217" spans="1:14">
      <c r="A217" s="198"/>
      <c r="B217" s="18" t="s">
        <v>29</v>
      </c>
      <c r="C217" s="101">
        <v>0</v>
      </c>
      <c r="D217" s="101">
        <v>1.23</v>
      </c>
      <c r="E217" s="101">
        <v>2.29</v>
      </c>
      <c r="F217" s="165">
        <f>(D217-E217)/E217*100</f>
        <v>-46.288209606986904</v>
      </c>
      <c r="G217" s="101">
        <v>13</v>
      </c>
      <c r="H217" s="101">
        <v>80.84</v>
      </c>
      <c r="I217" s="101">
        <v>0</v>
      </c>
      <c r="J217" s="101">
        <v>0</v>
      </c>
      <c r="K217" s="101">
        <v>0</v>
      </c>
      <c r="L217" s="101">
        <v>0</v>
      </c>
      <c r="M217" s="39"/>
      <c r="N217" s="169">
        <f>D217/D324*100</f>
        <v>3.2072195502925407</v>
      </c>
    </row>
    <row r="218" spans="1:14">
      <c r="A218" s="198"/>
      <c r="B218" s="18" t="s">
        <v>30</v>
      </c>
      <c r="C218" s="42"/>
      <c r="D218" s="42"/>
      <c r="E218" s="42"/>
      <c r="F218" s="164"/>
      <c r="G218" s="42"/>
      <c r="H218" s="42"/>
      <c r="I218" s="42"/>
      <c r="J218" s="42"/>
      <c r="K218" s="42"/>
      <c r="L218" s="42"/>
      <c r="M218" s="39"/>
      <c r="N218" s="169"/>
    </row>
    <row r="219" spans="1:14" ht="14.25" thickBot="1">
      <c r="A219" s="199"/>
      <c r="B219" s="19" t="s">
        <v>31</v>
      </c>
      <c r="C219" s="20">
        <f t="shared" ref="C219:L219" si="23">C207+C209+C210+C211+C212+C213+C214+C215</f>
        <v>26</v>
      </c>
      <c r="D219" s="20">
        <f t="shared" si="23"/>
        <v>2375</v>
      </c>
      <c r="E219" s="20">
        <f t="shared" si="23"/>
        <v>1596.1000000000001</v>
      </c>
      <c r="F219" s="161">
        <f>(D219-E219)/E219*100</f>
        <v>48.800200488691168</v>
      </c>
      <c r="G219" s="20">
        <f t="shared" si="23"/>
        <v>2736</v>
      </c>
      <c r="H219" s="20">
        <f t="shared" si="23"/>
        <v>195462.53</v>
      </c>
      <c r="I219" s="20">
        <f t="shared" si="23"/>
        <v>1212</v>
      </c>
      <c r="J219" s="20">
        <f t="shared" si="23"/>
        <v>476.83000000000004</v>
      </c>
      <c r="K219" s="20">
        <f t="shared" si="23"/>
        <v>1104.18</v>
      </c>
      <c r="L219" s="20">
        <f t="shared" si="23"/>
        <v>611.68999999999994</v>
      </c>
      <c r="M219" s="20">
        <f t="shared" si="22"/>
        <v>80.513004953489542</v>
      </c>
      <c r="N219" s="170">
        <f>D219/D326*100</f>
        <v>2.0902133919269024</v>
      </c>
    </row>
    <row r="220" spans="1:14" ht="14.25" thickTop="1">
      <c r="A220" s="200" t="s">
        <v>44</v>
      </c>
      <c r="B220" s="180" t="s">
        <v>19</v>
      </c>
      <c r="C220" s="87">
        <v>3.36</v>
      </c>
      <c r="D220" s="87">
        <v>31.18</v>
      </c>
      <c r="E220" s="87">
        <v>63.6</v>
      </c>
      <c r="F220" s="164">
        <f>(D220-E220)/E220*100</f>
        <v>-50.974842767295605</v>
      </c>
      <c r="G220" s="88">
        <v>190</v>
      </c>
      <c r="H220" s="88">
        <v>9680</v>
      </c>
      <c r="I220" s="88">
        <v>41</v>
      </c>
      <c r="J220" s="88">
        <v>0.25</v>
      </c>
      <c r="K220" s="88">
        <v>15.8</v>
      </c>
      <c r="L220" s="88">
        <v>71.790000000000006</v>
      </c>
      <c r="M220" s="39">
        <f t="shared" si="22"/>
        <v>-77.991363699679624</v>
      </c>
      <c r="N220" s="169">
        <f>D220/D314*100</f>
        <v>4.3982572293982621E-2</v>
      </c>
    </row>
    <row r="221" spans="1:14">
      <c r="A221" s="198"/>
      <c r="B221" s="180" t="s">
        <v>20</v>
      </c>
      <c r="C221" s="88">
        <v>0.71</v>
      </c>
      <c r="D221" s="88">
        <v>8.9</v>
      </c>
      <c r="E221" s="88">
        <v>20.27</v>
      </c>
      <c r="F221" s="164">
        <f>(D221-E221)/E221*100</f>
        <v>-56.092747903305373</v>
      </c>
      <c r="G221" s="88">
        <v>97</v>
      </c>
      <c r="H221" s="88">
        <v>1290</v>
      </c>
      <c r="I221" s="88">
        <v>26</v>
      </c>
      <c r="J221" s="88">
        <v>0.25</v>
      </c>
      <c r="K221" s="88">
        <v>8.61</v>
      </c>
      <c r="L221" s="88">
        <v>23.54</v>
      </c>
      <c r="M221" s="39">
        <f t="shared" si="22"/>
        <v>-63.423959218351747</v>
      </c>
      <c r="N221" s="169">
        <f>D221/D315*100</f>
        <v>6.3016166968062531E-2</v>
      </c>
    </row>
    <row r="222" spans="1:14">
      <c r="A222" s="198"/>
      <c r="B222" s="180" t="s">
        <v>21</v>
      </c>
      <c r="C222" s="88">
        <v>13.68</v>
      </c>
      <c r="D222" s="88">
        <v>36.06</v>
      </c>
      <c r="E222" s="88">
        <v>37.880000000000003</v>
      </c>
      <c r="F222" s="164">
        <f>(D222-E222)/E222*100</f>
        <v>-4.8046462513199586</v>
      </c>
      <c r="G222" s="88">
        <v>14</v>
      </c>
      <c r="H222" s="88">
        <v>68810</v>
      </c>
      <c r="I222" s="88">
        <v>3</v>
      </c>
      <c r="J222" s="88"/>
      <c r="K222" s="88">
        <v>0.85</v>
      </c>
      <c r="L222" s="88"/>
      <c r="M222" s="39"/>
      <c r="N222" s="169">
        <f>D222/D316*100</f>
        <v>1.4607704298097226</v>
      </c>
    </row>
    <row r="223" spans="1:14">
      <c r="A223" s="198"/>
      <c r="B223" s="180" t="s">
        <v>22</v>
      </c>
      <c r="C223" s="88"/>
      <c r="D223" s="88">
        <v>0.2</v>
      </c>
      <c r="E223" s="88">
        <v>0.6</v>
      </c>
      <c r="F223" s="164">
        <f>(D223-E223)/E223*100</f>
        <v>-66.666666666666657</v>
      </c>
      <c r="G223" s="88">
        <v>13</v>
      </c>
      <c r="H223" s="88">
        <v>536</v>
      </c>
      <c r="I223" s="88"/>
      <c r="J223" s="88"/>
      <c r="K223" s="88"/>
      <c r="L223" s="88">
        <v>0.04</v>
      </c>
      <c r="M223" s="39"/>
      <c r="N223" s="169">
        <f>D223/D317*100</f>
        <v>2.3185087816145825E-2</v>
      </c>
    </row>
    <row r="224" spans="1:14">
      <c r="A224" s="198"/>
      <c r="B224" s="180" t="s">
        <v>23</v>
      </c>
      <c r="C224" s="88"/>
      <c r="D224" s="88"/>
      <c r="E224" s="88"/>
      <c r="F224" s="164"/>
      <c r="G224" s="88"/>
      <c r="H224" s="88"/>
      <c r="I224" s="88"/>
      <c r="J224" s="88"/>
      <c r="K224" s="88"/>
      <c r="L224" s="88"/>
      <c r="M224" s="39"/>
      <c r="N224" s="169"/>
    </row>
    <row r="225" spans="1:14">
      <c r="A225" s="198"/>
      <c r="B225" s="180" t="s">
        <v>24</v>
      </c>
      <c r="C225" s="88">
        <v>89.78</v>
      </c>
      <c r="D225" s="88">
        <v>303.75</v>
      </c>
      <c r="E225" s="88">
        <v>19.79</v>
      </c>
      <c r="F225" s="164">
        <f>(D225-E225)/E225*100</f>
        <v>1434.8660939868621</v>
      </c>
      <c r="G225" s="88">
        <v>1355</v>
      </c>
      <c r="H225" s="88">
        <v>58799</v>
      </c>
      <c r="I225" s="88">
        <v>2</v>
      </c>
      <c r="J225" s="88"/>
      <c r="K225" s="88">
        <v>1.98</v>
      </c>
      <c r="L225" s="88">
        <v>18.670000000000002</v>
      </c>
      <c r="M225" s="39">
        <f>(K225-L225)/L225*100</f>
        <v>-89.394750937332617</v>
      </c>
      <c r="N225" s="169">
        <f>D225/D319*100</f>
        <v>5.3158143683118348</v>
      </c>
    </row>
    <row r="226" spans="1:14">
      <c r="A226" s="198"/>
      <c r="B226" s="180" t="s">
        <v>25</v>
      </c>
      <c r="C226" s="90">
        <v>103.55</v>
      </c>
      <c r="D226" s="90">
        <v>2969.33</v>
      </c>
      <c r="E226" s="90">
        <v>2841.22</v>
      </c>
      <c r="F226" s="164">
        <f>(D226-E226)/E226*100</f>
        <v>4.5089785373888729</v>
      </c>
      <c r="G226" s="90">
        <v>417</v>
      </c>
      <c r="H226" s="90">
        <v>85972</v>
      </c>
      <c r="I226" s="95">
        <v>1376</v>
      </c>
      <c r="J226" s="88">
        <v>22.81</v>
      </c>
      <c r="K226" s="88">
        <v>192.92</v>
      </c>
      <c r="L226" s="95">
        <v>177.75</v>
      </c>
      <c r="M226" s="39">
        <f>(K226-L226)/L226*100</f>
        <v>8.5344585091420466</v>
      </c>
      <c r="N226" s="169">
        <f>D226/D320*100</f>
        <v>17.293669872564884</v>
      </c>
    </row>
    <row r="227" spans="1:14">
      <c r="A227" s="198"/>
      <c r="B227" s="180" t="s">
        <v>26</v>
      </c>
      <c r="C227" s="88">
        <v>0.01</v>
      </c>
      <c r="D227" s="88">
        <v>4.95</v>
      </c>
      <c r="E227" s="88">
        <v>4.3499999999999996</v>
      </c>
      <c r="F227" s="164">
        <f>(D227-E227)/E227*100</f>
        <v>13.793103448275875</v>
      </c>
      <c r="G227" s="88">
        <v>18</v>
      </c>
      <c r="H227" s="88">
        <v>5637</v>
      </c>
      <c r="I227" s="88"/>
      <c r="J227" s="88"/>
      <c r="K227" s="88"/>
      <c r="L227" s="88">
        <v>0.49</v>
      </c>
      <c r="M227" s="39"/>
      <c r="N227" s="169">
        <f>D227/D321*100</f>
        <v>3.588296950866849E-2</v>
      </c>
    </row>
    <row r="228" spans="1:14">
      <c r="A228" s="198"/>
      <c r="B228" s="180" t="s">
        <v>27</v>
      </c>
      <c r="C228" s="88"/>
      <c r="D228" s="88"/>
      <c r="E228" s="88"/>
      <c r="F228" s="164"/>
      <c r="G228" s="88"/>
      <c r="H228" s="88"/>
      <c r="I228" s="88"/>
      <c r="J228" s="88"/>
      <c r="K228" s="88"/>
      <c r="L228" s="88"/>
      <c r="M228" s="39"/>
      <c r="N228" s="169"/>
    </row>
    <row r="229" spans="1:14">
      <c r="A229" s="198"/>
      <c r="B229" s="18" t="s">
        <v>28</v>
      </c>
      <c r="C229" s="91"/>
      <c r="D229" s="91"/>
      <c r="E229" s="91"/>
      <c r="F229" s="164"/>
      <c r="G229" s="91"/>
      <c r="H229" s="91"/>
      <c r="I229" s="91"/>
      <c r="J229" s="91"/>
      <c r="K229" s="91"/>
      <c r="L229" s="91"/>
      <c r="M229" s="39"/>
      <c r="N229" s="169"/>
    </row>
    <row r="230" spans="1:14">
      <c r="A230" s="198"/>
      <c r="B230" s="18" t="s">
        <v>29</v>
      </c>
      <c r="C230" s="91"/>
      <c r="D230" s="91"/>
      <c r="E230" s="91"/>
      <c r="F230" s="164"/>
      <c r="G230" s="91"/>
      <c r="H230" s="91"/>
      <c r="I230" s="91"/>
      <c r="J230" s="91"/>
      <c r="K230" s="91"/>
      <c r="L230" s="91"/>
      <c r="M230" s="39"/>
      <c r="N230" s="169"/>
    </row>
    <row r="231" spans="1:14">
      <c r="A231" s="198"/>
      <c r="B231" s="18" t="s">
        <v>30</v>
      </c>
      <c r="C231" s="91"/>
      <c r="D231" s="91"/>
      <c r="E231" s="91"/>
      <c r="F231" s="164"/>
      <c r="G231" s="91"/>
      <c r="H231" s="91"/>
      <c r="I231" s="91"/>
      <c r="J231" s="91"/>
      <c r="K231" s="91"/>
      <c r="L231" s="91"/>
      <c r="M231" s="39"/>
      <c r="N231" s="169"/>
    </row>
    <row r="232" spans="1:14" ht="14.25" thickBot="1">
      <c r="A232" s="199"/>
      <c r="B232" s="19" t="s">
        <v>31</v>
      </c>
      <c r="C232" s="20">
        <f t="shared" ref="C232:L232" si="24">C220+C222+C223+C224+C225+C226+C227+C228</f>
        <v>210.38</v>
      </c>
      <c r="D232" s="20">
        <f>D220+D222+D223+D224+D225+D226+D227+D228</f>
        <v>3345.47</v>
      </c>
      <c r="E232" s="20">
        <f t="shared" si="24"/>
        <v>2967.4399999999996</v>
      </c>
      <c r="F232" s="20">
        <f>(D232-E232)/E232*100</f>
        <v>12.739263472892468</v>
      </c>
      <c r="G232" s="20">
        <f t="shared" si="24"/>
        <v>2007</v>
      </c>
      <c r="H232" s="20">
        <f t="shared" si="24"/>
        <v>229434</v>
      </c>
      <c r="I232" s="20">
        <f t="shared" si="24"/>
        <v>1422</v>
      </c>
      <c r="J232" s="20">
        <f t="shared" si="24"/>
        <v>23.06</v>
      </c>
      <c r="K232" s="20">
        <f t="shared" si="24"/>
        <v>211.54999999999998</v>
      </c>
      <c r="L232" s="20">
        <f t="shared" si="24"/>
        <v>268.74</v>
      </c>
      <c r="M232" s="20">
        <f t="shared" ref="M232" si="25">(K232-L232)/L232*100</f>
        <v>-21.280791843417436</v>
      </c>
      <c r="N232" s="170">
        <f>D232/D326*100</f>
        <v>2.9443141879114503</v>
      </c>
    </row>
    <row r="233" spans="1:14" ht="14.25" thickTop="1"/>
    <row r="236" spans="1:14" s="70" customFormat="1" ht="18.75">
      <c r="A236" s="182" t="str">
        <f>A1</f>
        <v>2020年1-9月丹东市财产保险业务统计表</v>
      </c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</row>
    <row r="237" spans="1:14" s="70" customFormat="1" ht="14.25" thickBot="1">
      <c r="B237" s="72" t="s">
        <v>0</v>
      </c>
      <c r="C237" s="71"/>
      <c r="D237" s="71"/>
      <c r="F237" s="71"/>
      <c r="G237" s="89" t="str">
        <f>G2</f>
        <v>（2020年1-9月）</v>
      </c>
      <c r="H237" s="71"/>
      <c r="I237" s="71"/>
      <c r="J237" s="71"/>
      <c r="K237" s="71"/>
      <c r="L237" s="72" t="s">
        <v>1</v>
      </c>
    </row>
    <row r="238" spans="1:14">
      <c r="A238" s="186" t="s">
        <v>45</v>
      </c>
      <c r="B238" s="73" t="s">
        <v>3</v>
      </c>
      <c r="C238" s="183" t="s">
        <v>4</v>
      </c>
      <c r="D238" s="183"/>
      <c r="E238" s="183"/>
      <c r="F238" s="184"/>
      <c r="G238" s="183" t="s">
        <v>5</v>
      </c>
      <c r="H238" s="183"/>
      <c r="I238" s="183" t="s">
        <v>6</v>
      </c>
      <c r="J238" s="183"/>
      <c r="K238" s="183"/>
      <c r="L238" s="183"/>
      <c r="M238" s="183"/>
      <c r="N238" s="189" t="s">
        <v>7</v>
      </c>
    </row>
    <row r="239" spans="1:14">
      <c r="A239" s="187"/>
      <c r="B239" s="71" t="s">
        <v>8</v>
      </c>
      <c r="C239" s="185" t="s">
        <v>9</v>
      </c>
      <c r="D239" s="185" t="s">
        <v>10</v>
      </c>
      <c r="E239" s="185" t="s">
        <v>11</v>
      </c>
      <c r="F239" s="168" t="s">
        <v>12</v>
      </c>
      <c r="G239" s="185" t="s">
        <v>13</v>
      </c>
      <c r="H239" s="185" t="s">
        <v>14</v>
      </c>
      <c r="I239" s="166" t="s">
        <v>13</v>
      </c>
      <c r="J239" s="185" t="s">
        <v>15</v>
      </c>
      <c r="K239" s="185"/>
      <c r="L239" s="185"/>
      <c r="M239" s="166" t="s">
        <v>12</v>
      </c>
      <c r="N239" s="190"/>
    </row>
    <row r="240" spans="1:14">
      <c r="A240" s="187"/>
      <c r="B240" s="74" t="s">
        <v>16</v>
      </c>
      <c r="C240" s="185"/>
      <c r="D240" s="185"/>
      <c r="E240" s="185"/>
      <c r="F240" s="168" t="s">
        <v>17</v>
      </c>
      <c r="G240" s="185"/>
      <c r="H240" s="185"/>
      <c r="I240" s="41" t="s">
        <v>18</v>
      </c>
      <c r="J240" s="166" t="s">
        <v>9</v>
      </c>
      <c r="K240" s="166" t="s">
        <v>10</v>
      </c>
      <c r="L240" s="166" t="s">
        <v>11</v>
      </c>
      <c r="M240" s="166" t="s">
        <v>17</v>
      </c>
      <c r="N240" s="167" t="s">
        <v>17</v>
      </c>
    </row>
    <row r="241" spans="1:14">
      <c r="A241" s="187"/>
      <c r="B241" s="166" t="s">
        <v>19</v>
      </c>
      <c r="C241" s="40">
        <v>40.883986999999898</v>
      </c>
      <c r="D241" s="40">
        <v>388.32935800000001</v>
      </c>
      <c r="E241" s="40">
        <v>802.14704400000005</v>
      </c>
      <c r="F241" s="164">
        <f>(D241-E241)/E241*100</f>
        <v>-51.588756587127683</v>
      </c>
      <c r="G241" s="39">
        <v>2387</v>
      </c>
      <c r="H241" s="39">
        <v>142193.08230000001</v>
      </c>
      <c r="I241" s="39">
        <v>491</v>
      </c>
      <c r="J241" s="39">
        <v>92.370602000000005</v>
      </c>
      <c r="K241" s="39">
        <v>427.10998000000001</v>
      </c>
      <c r="L241" s="39">
        <v>444.82402000000002</v>
      </c>
      <c r="M241" s="39">
        <f>(K241-L241)/L241*100</f>
        <v>-3.9822579724898874</v>
      </c>
      <c r="N241" s="169">
        <f>D241/D314*100</f>
        <v>0.54777819314018139</v>
      </c>
    </row>
    <row r="242" spans="1:14">
      <c r="A242" s="187"/>
      <c r="B242" s="166" t="s">
        <v>20</v>
      </c>
      <c r="C242" s="39">
        <v>9.8756699999999995</v>
      </c>
      <c r="D242" s="39">
        <v>89.346373</v>
      </c>
      <c r="E242" s="39">
        <v>151.384871</v>
      </c>
      <c r="F242" s="164">
        <f>(D242-E242)/E242*100</f>
        <v>-40.980645945789398</v>
      </c>
      <c r="G242" s="39">
        <v>1042</v>
      </c>
      <c r="H242" s="39">
        <v>13058</v>
      </c>
      <c r="I242" s="39">
        <v>206</v>
      </c>
      <c r="J242" s="39">
        <v>46.525350000000003</v>
      </c>
      <c r="K242" s="39">
        <v>88.383774000000003</v>
      </c>
      <c r="L242" s="39">
        <v>97.847059000000002</v>
      </c>
      <c r="M242" s="39">
        <f>(K242-L242)/L242*100</f>
        <v>-9.6715068359898257</v>
      </c>
      <c r="N242" s="169">
        <f>D242/D315*100</f>
        <v>0.63261415269199928</v>
      </c>
    </row>
    <row r="243" spans="1:14">
      <c r="A243" s="187"/>
      <c r="B243" s="166" t="s">
        <v>21</v>
      </c>
      <c r="C243" s="39">
        <v>0</v>
      </c>
      <c r="D243" s="39">
        <v>12.172363000000001</v>
      </c>
      <c r="E243" s="39">
        <v>13.770348</v>
      </c>
      <c r="F243" s="164">
        <f>(D243-E243)/E243*100</f>
        <v>-11.604536065464718</v>
      </c>
      <c r="G243" s="39">
        <v>2</v>
      </c>
      <c r="H243" s="39">
        <v>9393.8023929999999</v>
      </c>
      <c r="I243" s="39">
        <v>0</v>
      </c>
      <c r="J243" s="39">
        <v>0</v>
      </c>
      <c r="K243" s="39">
        <v>0</v>
      </c>
      <c r="L243" s="39">
        <v>0</v>
      </c>
      <c r="M243" s="39" t="e">
        <f>(K243-L243)/L243*100</f>
        <v>#DIV/0!</v>
      </c>
      <c r="N243" s="169">
        <f>D243/D316*100</f>
        <v>0.49309561650887312</v>
      </c>
    </row>
    <row r="244" spans="1:14">
      <c r="A244" s="187"/>
      <c r="B244" s="166" t="s">
        <v>22</v>
      </c>
      <c r="C244" s="39">
        <v>0</v>
      </c>
      <c r="D244" s="39">
        <v>9.6884999999999999E-2</v>
      </c>
      <c r="E244" s="39">
        <v>8.745E-2</v>
      </c>
      <c r="F244" s="164">
        <f>(D244-E244)/E244*100</f>
        <v>10.78902229845626</v>
      </c>
      <c r="G244" s="39">
        <v>7</v>
      </c>
      <c r="H244" s="39">
        <v>244.6</v>
      </c>
      <c r="I244" s="39">
        <v>1</v>
      </c>
      <c r="J244" s="39">
        <v>1.7309999999999999E-3</v>
      </c>
      <c r="K244" s="39">
        <v>8.1730999999999998E-2</v>
      </c>
      <c r="L244" s="39">
        <v>0</v>
      </c>
      <c r="M244" s="39"/>
      <c r="N244" s="169">
        <f>D244/D317*100</f>
        <v>1.123143616533644E-2</v>
      </c>
    </row>
    <row r="245" spans="1:14">
      <c r="A245" s="187"/>
      <c r="B245" s="166" t="s">
        <v>23</v>
      </c>
      <c r="C245" s="39">
        <v>0</v>
      </c>
      <c r="D245" s="39">
        <v>0</v>
      </c>
      <c r="E245" s="39"/>
      <c r="F245" s="164"/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/>
      <c r="N245" s="169"/>
    </row>
    <row r="246" spans="1:14">
      <c r="A246" s="187"/>
      <c r="B246" s="166" t="s">
        <v>24</v>
      </c>
      <c r="C246" s="39">
        <v>0.27169800000000099</v>
      </c>
      <c r="D246" s="39">
        <v>4.4970990000000004</v>
      </c>
      <c r="E246" s="39">
        <v>7.8430770000000001</v>
      </c>
      <c r="F246" s="164">
        <f>(D246-E246)/E246*100</f>
        <v>-42.661547247336721</v>
      </c>
      <c r="G246" s="39">
        <v>10</v>
      </c>
      <c r="H246" s="39">
        <v>2691.4681999999998</v>
      </c>
      <c r="I246" s="39">
        <v>1</v>
      </c>
      <c r="J246" s="39">
        <v>1.688E-3</v>
      </c>
      <c r="K246" s="39">
        <v>6.3168000000000002E-2</v>
      </c>
      <c r="L246" s="39">
        <v>3.3159999999999998</v>
      </c>
      <c r="M246" s="39">
        <f>(K246-L246)/L246*100</f>
        <v>-98.095054282267796</v>
      </c>
      <c r="N246" s="169">
        <f>D246/D319*100</f>
        <v>7.8702036147887372E-2</v>
      </c>
    </row>
    <row r="247" spans="1:14">
      <c r="A247" s="187"/>
      <c r="B247" s="166" t="s">
        <v>25</v>
      </c>
      <c r="C247" s="41">
        <v>0</v>
      </c>
      <c r="D247" s="41">
        <v>0</v>
      </c>
      <c r="E247" s="41"/>
      <c r="F247" s="164"/>
      <c r="G247" s="41">
        <v>0</v>
      </c>
      <c r="H247" s="41">
        <v>0</v>
      </c>
      <c r="I247" s="41">
        <v>0</v>
      </c>
      <c r="J247" s="39">
        <v>0</v>
      </c>
      <c r="K247" s="41">
        <v>0</v>
      </c>
      <c r="L247" s="41">
        <v>0</v>
      </c>
      <c r="M247" s="39"/>
      <c r="N247" s="169"/>
    </row>
    <row r="248" spans="1:14">
      <c r="A248" s="187"/>
      <c r="B248" s="166" t="s">
        <v>26</v>
      </c>
      <c r="C248" s="39">
        <v>2.8196680000000001</v>
      </c>
      <c r="D248" s="39">
        <v>7.8704770000000002</v>
      </c>
      <c r="E248" s="39">
        <v>20.183382999999999</v>
      </c>
      <c r="F248" s="164">
        <f>(D248-E248)/E248*100</f>
        <v>-61.00516449596185</v>
      </c>
      <c r="G248" s="39">
        <v>237</v>
      </c>
      <c r="H248" s="39">
        <v>23225.855</v>
      </c>
      <c r="I248" s="39">
        <v>7</v>
      </c>
      <c r="J248" s="39">
        <v>1.38480000000001E-2</v>
      </c>
      <c r="K248" s="39">
        <v>0.65187300000000004</v>
      </c>
      <c r="L248" s="39">
        <v>31.197192999999999</v>
      </c>
      <c r="M248" s="39">
        <f t="shared" ref="M248" si="26">(K248-L248)/L248*100</f>
        <v>-97.910475471302831</v>
      </c>
      <c r="N248" s="169">
        <f>D248/D321*100</f>
        <v>5.7053754789833669E-2</v>
      </c>
    </row>
    <row r="249" spans="1:14">
      <c r="A249" s="187"/>
      <c r="B249" s="166" t="s">
        <v>27</v>
      </c>
      <c r="C249" s="39">
        <v>0</v>
      </c>
      <c r="D249" s="39">
        <v>0</v>
      </c>
      <c r="E249" s="39">
        <v>0.597441</v>
      </c>
      <c r="F249" s="164">
        <f>(D249-E249)/E249*100</f>
        <v>-100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/>
      <c r="N249" s="169">
        <f>D249/D322*100</f>
        <v>0</v>
      </c>
    </row>
    <row r="250" spans="1:14">
      <c r="A250" s="187"/>
      <c r="B250" s="18" t="s">
        <v>28</v>
      </c>
      <c r="C250" s="42">
        <v>0</v>
      </c>
      <c r="D250" s="42">
        <v>0</v>
      </c>
      <c r="E250" s="42"/>
      <c r="F250" s="164"/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39"/>
      <c r="N250" s="169"/>
    </row>
    <row r="251" spans="1:14">
      <c r="A251" s="187"/>
      <c r="B251" s="18" t="s">
        <v>29</v>
      </c>
      <c r="C251" s="42">
        <v>0</v>
      </c>
      <c r="D251" s="42">
        <v>0</v>
      </c>
      <c r="E251" s="42">
        <v>0.597441</v>
      </c>
      <c r="F251" s="164">
        <f>(D251-E251)/E251*100</f>
        <v>-100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39"/>
      <c r="N251" s="169">
        <f>D251/D324*100</f>
        <v>0</v>
      </c>
    </row>
    <row r="252" spans="1:14">
      <c r="A252" s="187"/>
      <c r="B252" s="18" t="s">
        <v>30</v>
      </c>
      <c r="C252" s="42">
        <v>0</v>
      </c>
      <c r="D252" s="42">
        <v>0</v>
      </c>
      <c r="E252" s="42"/>
      <c r="F252" s="164"/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39"/>
      <c r="N252" s="169"/>
    </row>
    <row r="253" spans="1:14" ht="14.25" thickBot="1">
      <c r="A253" s="188"/>
      <c r="B253" s="19" t="s">
        <v>31</v>
      </c>
      <c r="C253" s="20">
        <f t="shared" ref="C253:L253" si="27">C241+C243+C244+C245+C246+C247+C248+C249</f>
        <v>43.975352999999899</v>
      </c>
      <c r="D253" s="20">
        <f t="shared" si="27"/>
        <v>412.966182</v>
      </c>
      <c r="E253" s="20">
        <f>E241+E243+E244+E245+E246+E247+E248+E249</f>
        <v>844.6287430000001</v>
      </c>
      <c r="F253" s="161">
        <f>(D253-E253)/E253*100</f>
        <v>-51.106780887753899</v>
      </c>
      <c r="G253" s="20">
        <f t="shared" si="27"/>
        <v>2643</v>
      </c>
      <c r="H253" s="20">
        <f t="shared" si="27"/>
        <v>177748.80789300002</v>
      </c>
      <c r="I253" s="20">
        <f t="shared" si="27"/>
        <v>500</v>
      </c>
      <c r="J253" s="20">
        <f t="shared" si="27"/>
        <v>92.387869000000009</v>
      </c>
      <c r="K253" s="20">
        <f t="shared" si="27"/>
        <v>427.90675200000004</v>
      </c>
      <c r="L253" s="20">
        <f t="shared" si="27"/>
        <v>479.33721300000002</v>
      </c>
      <c r="M253" s="20">
        <f t="shared" ref="M253:M259" si="28">(K253-L253)/L253*100</f>
        <v>-10.729494728380285</v>
      </c>
      <c r="N253" s="170">
        <f>D253/D326*100</f>
        <v>0.36344734485445163</v>
      </c>
    </row>
    <row r="254" spans="1:14" ht="14.25" thickTop="1">
      <c r="A254" s="200" t="s">
        <v>46</v>
      </c>
      <c r="B254" s="180" t="s">
        <v>19</v>
      </c>
      <c r="C254" s="158">
        <v>185.04069999999999</v>
      </c>
      <c r="D254" s="158">
        <v>1214.9452000000001</v>
      </c>
      <c r="E254" s="158">
        <v>844.48429999999996</v>
      </c>
      <c r="F254" s="164">
        <f>(D254-E254)/E254*100</f>
        <v>43.868299268559539</v>
      </c>
      <c r="G254" s="153">
        <v>5522</v>
      </c>
      <c r="H254" s="154">
        <v>394657.01299999998</v>
      </c>
      <c r="I254" s="152">
        <v>738</v>
      </c>
      <c r="J254" s="152">
        <v>142.45820000000001</v>
      </c>
      <c r="K254" s="152">
        <v>697.99099999999999</v>
      </c>
      <c r="L254" s="152">
        <v>942.98019999999997</v>
      </c>
      <c r="M254" s="39">
        <f t="shared" si="28"/>
        <v>-25.980312205919066</v>
      </c>
      <c r="N254" s="169">
        <f>D254/D314*100</f>
        <v>1.7138042043690564</v>
      </c>
    </row>
    <row r="255" spans="1:14">
      <c r="A255" s="198"/>
      <c r="B255" s="180" t="s">
        <v>20</v>
      </c>
      <c r="C255" s="152">
        <v>25.025400000000001</v>
      </c>
      <c r="D255" s="152">
        <v>168.03630000000001</v>
      </c>
      <c r="E255" s="152">
        <v>151.53710000000001</v>
      </c>
      <c r="F255" s="164">
        <f>(D255-E255)/E255*100</f>
        <v>10.887894779562233</v>
      </c>
      <c r="G255" s="155">
        <v>2027</v>
      </c>
      <c r="H255" s="156">
        <v>24729.4</v>
      </c>
      <c r="I255" s="152">
        <v>241</v>
      </c>
      <c r="J255" s="152">
        <v>25.177499999999998</v>
      </c>
      <c r="K255" s="152">
        <v>154.28739999999999</v>
      </c>
      <c r="L255" s="152">
        <v>167.8733</v>
      </c>
      <c r="M255" s="39">
        <f t="shared" si="28"/>
        <v>-8.0929486702173659</v>
      </c>
      <c r="N255" s="169">
        <f>D255/D315*100</f>
        <v>1.1897756783702749</v>
      </c>
    </row>
    <row r="256" spans="1:14">
      <c r="A256" s="198"/>
      <c r="B256" s="180" t="s">
        <v>21</v>
      </c>
      <c r="C256" s="152">
        <v>0</v>
      </c>
      <c r="D256" s="152">
        <v>55.146599999999999</v>
      </c>
      <c r="E256" s="152">
        <v>97.355699999999999</v>
      </c>
      <c r="F256" s="164">
        <f>(D256-E256)/E256*100</f>
        <v>-43.355550830613929</v>
      </c>
      <c r="G256" s="152">
        <v>17</v>
      </c>
      <c r="H256" s="28">
        <v>90630.628899999996</v>
      </c>
      <c r="I256" s="152">
        <v>6</v>
      </c>
      <c r="J256" s="152">
        <v>4.0919999999999996</v>
      </c>
      <c r="K256" s="152">
        <v>15.8712</v>
      </c>
      <c r="L256" s="152">
        <v>13.587</v>
      </c>
      <c r="M256" s="39">
        <f t="shared" si="28"/>
        <v>16.811658202693753</v>
      </c>
      <c r="N256" s="169">
        <f>D256/D316*100</f>
        <v>2.2339579197045158</v>
      </c>
    </row>
    <row r="257" spans="1:14">
      <c r="A257" s="198"/>
      <c r="B257" s="180" t="s">
        <v>22</v>
      </c>
      <c r="C257" s="152">
        <v>2.6499999999999999E-2</v>
      </c>
      <c r="D257" s="152">
        <v>0.18240000000000001</v>
      </c>
      <c r="E257" s="152">
        <v>8.1699999999999995E-2</v>
      </c>
      <c r="F257" s="164">
        <f>(D257-E257)/E257*100</f>
        <v>123.25581395348838</v>
      </c>
      <c r="G257" s="152">
        <v>7</v>
      </c>
      <c r="H257" s="152">
        <v>787</v>
      </c>
      <c r="I257" s="152">
        <v>1</v>
      </c>
      <c r="J257" s="152">
        <v>0</v>
      </c>
      <c r="K257" s="152">
        <v>0.48</v>
      </c>
      <c r="L257" s="152">
        <v>0.61</v>
      </c>
      <c r="M257" s="39">
        <f t="shared" si="28"/>
        <v>-21.311475409836067</v>
      </c>
      <c r="N257" s="169">
        <f>D257/D317*100</f>
        <v>2.1144800088324988E-2</v>
      </c>
    </row>
    <row r="258" spans="1:14">
      <c r="A258" s="198"/>
      <c r="B258" s="180" t="s">
        <v>23</v>
      </c>
      <c r="C258" s="152">
        <v>0</v>
      </c>
      <c r="D258" s="152">
        <v>0</v>
      </c>
      <c r="E258" s="152"/>
      <c r="F258" s="164"/>
      <c r="G258" s="152">
        <v>0</v>
      </c>
      <c r="H258" s="152">
        <v>0</v>
      </c>
      <c r="I258" s="152">
        <v>0</v>
      </c>
      <c r="J258" s="152">
        <v>0</v>
      </c>
      <c r="K258" s="152">
        <v>0</v>
      </c>
      <c r="L258" s="152">
        <v>1.6554</v>
      </c>
      <c r="M258" s="39">
        <f t="shared" si="28"/>
        <v>-100</v>
      </c>
      <c r="N258" s="169"/>
    </row>
    <row r="259" spans="1:14">
      <c r="A259" s="198"/>
      <c r="B259" s="180" t="s">
        <v>24</v>
      </c>
      <c r="C259" s="152">
        <v>5.1576000000000004</v>
      </c>
      <c r="D259" s="152">
        <v>158.9392</v>
      </c>
      <c r="E259" s="152">
        <v>164.62139999999999</v>
      </c>
      <c r="F259" s="164">
        <f>(D259-E259)/E259*100</f>
        <v>-3.4516776069210899</v>
      </c>
      <c r="G259" s="152">
        <v>38</v>
      </c>
      <c r="H259" s="152">
        <v>235564.03</v>
      </c>
      <c r="I259" s="152">
        <v>93</v>
      </c>
      <c r="J259" s="152">
        <v>1.3592</v>
      </c>
      <c r="K259" s="152">
        <v>57.930199999999999</v>
      </c>
      <c r="L259" s="152">
        <v>50.976199999999999</v>
      </c>
      <c r="M259" s="39">
        <f t="shared" si="28"/>
        <v>13.64166022575241</v>
      </c>
      <c r="N259" s="169">
        <f>D259/D319*100</f>
        <v>2.7815350882238303</v>
      </c>
    </row>
    <row r="260" spans="1:14">
      <c r="A260" s="198"/>
      <c r="B260" s="180" t="s">
        <v>25</v>
      </c>
      <c r="C260" s="152"/>
      <c r="D260" s="152"/>
      <c r="E260" s="152"/>
      <c r="F260" s="164"/>
      <c r="G260" s="152"/>
      <c r="H260" s="152"/>
      <c r="I260" s="152"/>
      <c r="J260" s="152"/>
      <c r="K260" s="152"/>
      <c r="L260" s="152"/>
      <c r="M260" s="39"/>
      <c r="N260" s="169"/>
    </row>
    <row r="261" spans="1:14">
      <c r="A261" s="198"/>
      <c r="B261" s="180" t="s">
        <v>26</v>
      </c>
      <c r="C261" s="152">
        <v>9.1245999999999992</v>
      </c>
      <c r="D261" s="152">
        <v>31.504799999999999</v>
      </c>
      <c r="E261" s="152">
        <v>21.929500000000001</v>
      </c>
      <c r="F261" s="164">
        <f>(D261-E261)/E261*100</f>
        <v>43.664014227410561</v>
      </c>
      <c r="G261" s="152">
        <v>29</v>
      </c>
      <c r="H261" s="152">
        <v>30237.71</v>
      </c>
      <c r="I261" s="152">
        <v>30</v>
      </c>
      <c r="J261" s="152">
        <v>0.2427</v>
      </c>
      <c r="K261" s="152">
        <v>9.0002999999999993</v>
      </c>
      <c r="L261" s="152">
        <v>13.4519</v>
      </c>
      <c r="M261" s="39">
        <f>(K261-L261)/L261*100</f>
        <v>-33.092722961068702</v>
      </c>
      <c r="N261" s="169">
        <f>D261/D321*100</f>
        <v>0.22838096520741394</v>
      </c>
    </row>
    <row r="262" spans="1:14">
      <c r="A262" s="198"/>
      <c r="B262" s="180" t="s">
        <v>27</v>
      </c>
      <c r="C262" s="37">
        <v>0</v>
      </c>
      <c r="D262" s="37">
        <v>0</v>
      </c>
      <c r="E262" s="35"/>
      <c r="F262" s="164"/>
      <c r="G262" s="152">
        <v>0</v>
      </c>
      <c r="H262" s="157">
        <v>5</v>
      </c>
      <c r="I262" s="152">
        <v>0</v>
      </c>
      <c r="J262" s="152">
        <v>0</v>
      </c>
      <c r="K262" s="152">
        <v>0</v>
      </c>
      <c r="L262" s="152">
        <v>0</v>
      </c>
      <c r="M262" s="39"/>
      <c r="N262" s="169"/>
    </row>
    <row r="263" spans="1:14">
      <c r="A263" s="198"/>
      <c r="B263" s="18" t="s">
        <v>28</v>
      </c>
      <c r="C263" s="42"/>
      <c r="D263" s="42"/>
      <c r="E263" s="42"/>
      <c r="F263" s="164"/>
      <c r="G263" s="49"/>
      <c r="H263" s="49"/>
      <c r="I263" s="49"/>
      <c r="J263" s="49"/>
      <c r="K263" s="49"/>
      <c r="L263" s="49"/>
      <c r="M263" s="39"/>
      <c r="N263" s="169"/>
    </row>
    <row r="264" spans="1:14">
      <c r="A264" s="198"/>
      <c r="B264" s="18" t="s">
        <v>29</v>
      </c>
      <c r="C264" s="49">
        <v>0</v>
      </c>
      <c r="D264" s="49">
        <v>0</v>
      </c>
      <c r="E264" s="49"/>
      <c r="F264" s="164"/>
      <c r="G264" s="49">
        <v>0</v>
      </c>
      <c r="H264" s="49">
        <v>5</v>
      </c>
      <c r="I264" s="49">
        <v>0</v>
      </c>
      <c r="J264" s="49">
        <v>0</v>
      </c>
      <c r="K264" s="49">
        <v>0</v>
      </c>
      <c r="L264" s="49">
        <v>0</v>
      </c>
      <c r="M264" s="39"/>
      <c r="N264" s="169"/>
    </row>
    <row r="265" spans="1:14">
      <c r="A265" s="198"/>
      <c r="B265" s="18" t="s">
        <v>30</v>
      </c>
      <c r="C265" s="49"/>
      <c r="D265" s="49"/>
      <c r="E265" s="49"/>
      <c r="F265" s="164"/>
      <c r="G265" s="49"/>
      <c r="H265" s="49"/>
      <c r="I265" s="49"/>
      <c r="J265" s="49"/>
      <c r="K265" s="49"/>
      <c r="L265" s="49"/>
      <c r="M265" s="39"/>
      <c r="N265" s="169"/>
    </row>
    <row r="266" spans="1:14" ht="14.25" thickBot="1">
      <c r="A266" s="199"/>
      <c r="B266" s="19" t="s">
        <v>31</v>
      </c>
      <c r="C266" s="20">
        <f t="shared" ref="C266:L266" si="29">C254+C256+C257+C258+C259+C260+C261+C262</f>
        <v>199.34939999999997</v>
      </c>
      <c r="D266" s="20">
        <f t="shared" si="29"/>
        <v>1460.7182</v>
      </c>
      <c r="E266" s="20">
        <f t="shared" si="29"/>
        <v>1128.4725999999998</v>
      </c>
      <c r="F266" s="161">
        <f>(D266-E266)/E266*100</f>
        <v>29.442061774472876</v>
      </c>
      <c r="G266" s="20">
        <f t="shared" si="29"/>
        <v>5613</v>
      </c>
      <c r="H266" s="20">
        <f>H254+H256+H257+H258+H259+H260+H261+H262</f>
        <v>751881.38189999992</v>
      </c>
      <c r="I266" s="20">
        <f t="shared" si="29"/>
        <v>868</v>
      </c>
      <c r="J266" s="20">
        <f t="shared" si="29"/>
        <v>148.15210000000002</v>
      </c>
      <c r="K266" s="20">
        <f t="shared" si="29"/>
        <v>781.2727000000001</v>
      </c>
      <c r="L266" s="20">
        <f t="shared" si="29"/>
        <v>1023.2606999999999</v>
      </c>
      <c r="M266" s="20">
        <f>(K266-L266)/L266*100</f>
        <v>-23.648714350116236</v>
      </c>
      <c r="N266" s="170">
        <f>D266/D326*100</f>
        <v>1.2855632604089937</v>
      </c>
    </row>
    <row r="267" spans="1:14" ht="14.25" thickTop="1">
      <c r="A267" s="200" t="s">
        <v>47</v>
      </c>
      <c r="B267" s="166" t="s">
        <v>19</v>
      </c>
      <c r="C267" s="87">
        <v>62.56</v>
      </c>
      <c r="D267" s="87">
        <v>681.21</v>
      </c>
      <c r="E267" s="87">
        <v>960.35</v>
      </c>
      <c r="F267" s="39">
        <f>(D267-E267)/E267*100</f>
        <v>-29.066486176914662</v>
      </c>
      <c r="G267" s="88">
        <v>3479</v>
      </c>
      <c r="H267" s="88">
        <v>273424.73</v>
      </c>
      <c r="I267" s="88">
        <v>604</v>
      </c>
      <c r="J267" s="88">
        <v>150.71</v>
      </c>
      <c r="K267" s="88">
        <v>469.53</v>
      </c>
      <c r="L267" s="88">
        <v>471.71</v>
      </c>
      <c r="M267" s="39">
        <f>(K267-L267)/L267*100</f>
        <v>-0.46214835386148417</v>
      </c>
      <c r="N267" s="169">
        <f>D267/D314*100</f>
        <v>0.96091623067299237</v>
      </c>
    </row>
    <row r="268" spans="1:14">
      <c r="A268" s="198"/>
      <c r="B268" s="166" t="s">
        <v>20</v>
      </c>
      <c r="C268" s="88">
        <v>9.9499999999999993</v>
      </c>
      <c r="D268" s="88">
        <v>103.67</v>
      </c>
      <c r="E268" s="88">
        <v>269.73</v>
      </c>
      <c r="F268" s="39">
        <f>(D268-E268)/E268*100</f>
        <v>-61.565268972676378</v>
      </c>
      <c r="G268" s="88">
        <v>767</v>
      </c>
      <c r="H268" s="88">
        <v>9458.7999999999993</v>
      </c>
      <c r="I268" s="88">
        <v>213</v>
      </c>
      <c r="J268" s="88">
        <v>25.63</v>
      </c>
      <c r="K268" s="88">
        <v>107.65</v>
      </c>
      <c r="L268" s="88">
        <v>189.35</v>
      </c>
      <c r="M268" s="39">
        <f t="shared" ref="M268:M272" si="30">(K268-L268)/L268*100</f>
        <v>-43.147610245576971</v>
      </c>
      <c r="N268" s="169">
        <f>D268/D315*100</f>
        <v>0.73403213815494872</v>
      </c>
    </row>
    <row r="269" spans="1:14">
      <c r="A269" s="198"/>
      <c r="B269" s="166" t="s">
        <v>21</v>
      </c>
      <c r="C269" s="88"/>
      <c r="D269" s="88">
        <v>44.4</v>
      </c>
      <c r="E269" s="88">
        <v>30.14</v>
      </c>
      <c r="F269" s="39">
        <f>(D269-E269)/E269*100</f>
        <v>47.312541473125407</v>
      </c>
      <c r="G269" s="88">
        <v>18</v>
      </c>
      <c r="H269" s="88">
        <v>62057.38</v>
      </c>
      <c r="I269" s="88"/>
      <c r="J269" s="88"/>
      <c r="K269" s="88"/>
      <c r="L269" s="88">
        <v>0.74</v>
      </c>
      <c r="M269" s="39">
        <f t="shared" si="30"/>
        <v>-100</v>
      </c>
      <c r="N269" s="169">
        <f>D269/D316*100</f>
        <v>1.7986191648239513</v>
      </c>
    </row>
    <row r="270" spans="1:14">
      <c r="A270" s="198"/>
      <c r="B270" s="166" t="s">
        <v>22</v>
      </c>
      <c r="C270" s="88"/>
      <c r="D270" s="88"/>
      <c r="E270" s="88">
        <v>0.02</v>
      </c>
      <c r="F270" s="39">
        <f>(D270-E270)/E270*100</f>
        <v>-100</v>
      </c>
      <c r="G270" s="88"/>
      <c r="H270" s="88"/>
      <c r="I270" s="88"/>
      <c r="J270" s="88"/>
      <c r="K270" s="88"/>
      <c r="L270" s="88"/>
      <c r="M270" s="39"/>
      <c r="N270" s="169">
        <f>D270/D317*100</f>
        <v>0</v>
      </c>
    </row>
    <row r="271" spans="1:14">
      <c r="A271" s="198"/>
      <c r="B271" s="166" t="s">
        <v>23</v>
      </c>
      <c r="C271" s="88">
        <v>0.38</v>
      </c>
      <c r="D271" s="88">
        <v>1.0900000000000001</v>
      </c>
      <c r="E271" s="88">
        <v>0.86</v>
      </c>
      <c r="F271" s="39">
        <f>(D271-E271)/E271*100</f>
        <v>26.744186046511636</v>
      </c>
      <c r="G271" s="88">
        <v>8</v>
      </c>
      <c r="H271" s="88">
        <v>891.8</v>
      </c>
      <c r="I271" s="88"/>
      <c r="J271" s="88"/>
      <c r="K271" s="88"/>
      <c r="L271" s="88"/>
      <c r="M271" s="39"/>
      <c r="N271" s="169">
        <f>D271/D318*100</f>
        <v>0.51468600805688536</v>
      </c>
    </row>
    <row r="272" spans="1:14">
      <c r="A272" s="198"/>
      <c r="B272" s="166" t="s">
        <v>24</v>
      </c>
      <c r="C272" s="88">
        <v>7.41</v>
      </c>
      <c r="D272" s="88">
        <v>44.85</v>
      </c>
      <c r="E272" s="88">
        <v>64.84</v>
      </c>
      <c r="F272" s="39">
        <f>(D272-E272)/E272*100</f>
        <v>-30.829734731647136</v>
      </c>
      <c r="G272" s="88">
        <v>416</v>
      </c>
      <c r="H272" s="88">
        <v>122893.53</v>
      </c>
      <c r="I272" s="88">
        <v>17</v>
      </c>
      <c r="J272" s="88">
        <v>2.2799999999999998</v>
      </c>
      <c r="K272" s="88">
        <v>43.84</v>
      </c>
      <c r="L272" s="88">
        <v>71.38</v>
      </c>
      <c r="M272" s="39">
        <f t="shared" si="30"/>
        <v>-38.58223592042588</v>
      </c>
      <c r="N272" s="169">
        <f>D272/D319*100</f>
        <v>0.78490296104950052</v>
      </c>
    </row>
    <row r="273" spans="1:14">
      <c r="A273" s="198"/>
      <c r="B273" s="166" t="s">
        <v>25</v>
      </c>
      <c r="C273" s="90"/>
      <c r="D273" s="90"/>
      <c r="E273" s="90"/>
      <c r="F273" s="39"/>
      <c r="G273" s="90"/>
      <c r="H273" s="90"/>
      <c r="I273" s="90"/>
      <c r="J273" s="90"/>
      <c r="K273" s="90"/>
      <c r="L273" s="90"/>
      <c r="M273" s="39"/>
      <c r="N273" s="169"/>
    </row>
    <row r="274" spans="1:14">
      <c r="A274" s="198"/>
      <c r="B274" s="166" t="s">
        <v>26</v>
      </c>
      <c r="C274" s="88">
        <v>4.45</v>
      </c>
      <c r="D274" s="88">
        <v>18.79</v>
      </c>
      <c r="E274" s="88">
        <v>5.42</v>
      </c>
      <c r="F274" s="39">
        <f>(D274-E274)/E274*100</f>
        <v>246.67896678966787</v>
      </c>
      <c r="G274" s="88">
        <v>237</v>
      </c>
      <c r="H274" s="88">
        <v>29996.57</v>
      </c>
      <c r="I274" s="88"/>
      <c r="J274" s="88"/>
      <c r="K274" s="88">
        <v>0.33</v>
      </c>
      <c r="L274" s="88">
        <v>1.1499999999999999</v>
      </c>
      <c r="M274" s="39">
        <f>(K274-L274)/L274*100</f>
        <v>-71.304347826086939</v>
      </c>
      <c r="N274" s="169">
        <f>D274/D321*100</f>
        <v>0.13621030243795573</v>
      </c>
    </row>
    <row r="275" spans="1:14">
      <c r="A275" s="198"/>
      <c r="B275" s="166" t="s">
        <v>27</v>
      </c>
      <c r="C275" s="88"/>
      <c r="D275" s="88"/>
      <c r="E275" s="88"/>
      <c r="F275" s="39"/>
      <c r="G275" s="88"/>
      <c r="H275" s="88"/>
      <c r="I275" s="88"/>
      <c r="J275" s="88"/>
      <c r="K275" s="88"/>
      <c r="L275" s="88"/>
      <c r="M275" s="39"/>
      <c r="N275" s="169"/>
    </row>
    <row r="276" spans="1:14">
      <c r="A276" s="198"/>
      <c r="B276" s="18" t="s">
        <v>28</v>
      </c>
      <c r="C276" s="91"/>
      <c r="D276" s="91"/>
      <c r="E276" s="91"/>
      <c r="F276" s="39"/>
      <c r="G276" s="91"/>
      <c r="H276" s="91"/>
      <c r="I276" s="91"/>
      <c r="J276" s="91"/>
      <c r="K276" s="91"/>
      <c r="L276" s="91"/>
      <c r="M276" s="39"/>
      <c r="N276" s="169"/>
    </row>
    <row r="277" spans="1:14">
      <c r="A277" s="198"/>
      <c r="B277" s="18" t="s">
        <v>29</v>
      </c>
      <c r="C277" s="91"/>
      <c r="D277" s="91"/>
      <c r="E277" s="91"/>
      <c r="F277" s="39"/>
      <c r="G277" s="91"/>
      <c r="H277" s="91"/>
      <c r="I277" s="91"/>
      <c r="J277" s="91"/>
      <c r="K277" s="91"/>
      <c r="L277" s="91"/>
      <c r="M277" s="39"/>
      <c r="N277" s="169"/>
    </row>
    <row r="278" spans="1:14">
      <c r="A278" s="198"/>
      <c r="B278" s="18" t="s">
        <v>30</v>
      </c>
      <c r="C278" s="91"/>
      <c r="D278" s="91"/>
      <c r="E278" s="91"/>
      <c r="F278" s="39"/>
      <c r="G278" s="91"/>
      <c r="H278" s="91"/>
      <c r="I278" s="91"/>
      <c r="J278" s="91"/>
      <c r="K278" s="91"/>
      <c r="L278" s="91"/>
      <c r="M278" s="39"/>
      <c r="N278" s="169"/>
    </row>
    <row r="279" spans="1:14" ht="14.25" thickBot="1">
      <c r="A279" s="199"/>
      <c r="B279" s="19" t="s">
        <v>31</v>
      </c>
      <c r="C279" s="20">
        <f>C267+C269+C270+C271+C272+C273+C274+C275</f>
        <v>74.800000000000011</v>
      </c>
      <c r="D279" s="20">
        <f t="shared" ref="D279:L279" si="31">D267+D269+D270+D271+D272+D273+D274+D275</f>
        <v>790.34</v>
      </c>
      <c r="E279" s="20">
        <f t="shared" si="31"/>
        <v>1061.6300000000001</v>
      </c>
      <c r="F279" s="20">
        <f>(D279-E279)/E279*100</f>
        <v>-25.554100769571324</v>
      </c>
      <c r="G279" s="20">
        <f t="shared" si="31"/>
        <v>4158</v>
      </c>
      <c r="H279" s="20">
        <f t="shared" si="31"/>
        <v>489264.00999999995</v>
      </c>
      <c r="I279" s="20">
        <f t="shared" si="31"/>
        <v>621</v>
      </c>
      <c r="J279" s="20">
        <f t="shared" si="31"/>
        <v>152.99</v>
      </c>
      <c r="K279" s="20">
        <f t="shared" si="31"/>
        <v>513.70000000000005</v>
      </c>
      <c r="L279" s="20">
        <f t="shared" si="31"/>
        <v>544.9799999999999</v>
      </c>
      <c r="M279" s="20">
        <f t="shared" ref="M279" si="32">(K279-L279)/L279*100</f>
        <v>-5.7396601710154256</v>
      </c>
      <c r="N279" s="170">
        <f>D279/D326*100</f>
        <v>0.69557021144231923</v>
      </c>
    </row>
    <row r="280" spans="1:14" ht="14.25" thickTop="1">
      <c r="A280" s="80"/>
      <c r="B280" s="81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71"/>
    </row>
    <row r="281" spans="1:14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</row>
    <row r="282" spans="1:14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</row>
    <row r="283" spans="1:14" ht="18.75">
      <c r="A283" s="182" t="str">
        <f>A1</f>
        <v>2020年1-9月丹东市财产保险业务统计表</v>
      </c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</row>
    <row r="284" spans="1:14" ht="14.25" thickBot="1">
      <c r="A284" s="70"/>
      <c r="B284" s="72" t="s">
        <v>0</v>
      </c>
      <c r="C284" s="71"/>
      <c r="D284" s="71"/>
      <c r="E284" s="70"/>
      <c r="F284" s="71"/>
      <c r="G284" s="89" t="str">
        <f>G2</f>
        <v>（2020年1-9月）</v>
      </c>
      <c r="H284" s="71"/>
      <c r="I284" s="71"/>
      <c r="J284" s="71"/>
      <c r="K284" s="71"/>
      <c r="L284" s="72" t="s">
        <v>1</v>
      </c>
      <c r="M284" s="70"/>
      <c r="N284" s="70"/>
    </row>
    <row r="285" spans="1:14">
      <c r="A285" s="197" t="s">
        <v>105</v>
      </c>
      <c r="B285" s="73" t="s">
        <v>3</v>
      </c>
      <c r="C285" s="183" t="s">
        <v>4</v>
      </c>
      <c r="D285" s="183"/>
      <c r="E285" s="183"/>
      <c r="F285" s="184"/>
      <c r="G285" s="183" t="s">
        <v>5</v>
      </c>
      <c r="H285" s="183"/>
      <c r="I285" s="183" t="s">
        <v>6</v>
      </c>
      <c r="J285" s="183"/>
      <c r="K285" s="183"/>
      <c r="L285" s="183"/>
      <c r="M285" s="183"/>
      <c r="N285" s="189" t="s">
        <v>7</v>
      </c>
    </row>
    <row r="286" spans="1:14">
      <c r="A286" s="198"/>
      <c r="B286" s="71" t="s">
        <v>8</v>
      </c>
      <c r="C286" s="185" t="s">
        <v>9</v>
      </c>
      <c r="D286" s="185" t="s">
        <v>10</v>
      </c>
      <c r="E286" s="185" t="s">
        <v>11</v>
      </c>
      <c r="F286" s="168" t="s">
        <v>12</v>
      </c>
      <c r="G286" s="185" t="s">
        <v>13</v>
      </c>
      <c r="H286" s="185" t="s">
        <v>14</v>
      </c>
      <c r="I286" s="166" t="s">
        <v>13</v>
      </c>
      <c r="J286" s="185" t="s">
        <v>15</v>
      </c>
      <c r="K286" s="185"/>
      <c r="L286" s="185"/>
      <c r="M286" s="166" t="s">
        <v>12</v>
      </c>
      <c r="N286" s="190"/>
    </row>
    <row r="287" spans="1:14">
      <c r="A287" s="198"/>
      <c r="B287" s="74" t="s">
        <v>16</v>
      </c>
      <c r="C287" s="185"/>
      <c r="D287" s="185"/>
      <c r="E287" s="185"/>
      <c r="F287" s="168" t="s">
        <v>17</v>
      </c>
      <c r="G287" s="185"/>
      <c r="H287" s="185"/>
      <c r="I287" s="41" t="s">
        <v>18</v>
      </c>
      <c r="J287" s="166" t="s">
        <v>9</v>
      </c>
      <c r="K287" s="166" t="s">
        <v>10</v>
      </c>
      <c r="L287" s="166" t="s">
        <v>11</v>
      </c>
      <c r="M287" s="166" t="s">
        <v>17</v>
      </c>
      <c r="N287" s="167" t="s">
        <v>17</v>
      </c>
    </row>
    <row r="288" spans="1:14">
      <c r="A288" s="198"/>
      <c r="B288" s="166" t="s">
        <v>19</v>
      </c>
      <c r="C288" s="23">
        <v>39.85</v>
      </c>
      <c r="D288" s="23">
        <v>355.22</v>
      </c>
      <c r="E288" s="23">
        <v>618.34</v>
      </c>
      <c r="F288" s="39">
        <f>(D288-E288)/E288*100</f>
        <v>-42.552640941876632</v>
      </c>
      <c r="G288" s="24">
        <v>258</v>
      </c>
      <c r="H288" s="24">
        <v>184937.4</v>
      </c>
      <c r="I288" s="24">
        <v>197</v>
      </c>
      <c r="J288" s="24">
        <v>20.16</v>
      </c>
      <c r="K288" s="24">
        <v>296.47000000000003</v>
      </c>
      <c r="L288" s="24">
        <v>279.7</v>
      </c>
      <c r="M288" s="39">
        <f>(K288-L288)/L288*100</f>
        <v>5.9957096889524628</v>
      </c>
      <c r="N288" s="169">
        <f>D288/D314*100</f>
        <v>0.50107406447301184</v>
      </c>
    </row>
    <row r="289" spans="1:14">
      <c r="A289" s="198"/>
      <c r="B289" s="166" t="s">
        <v>20</v>
      </c>
      <c r="C289" s="24">
        <v>0</v>
      </c>
      <c r="D289" s="24">
        <v>2.15</v>
      </c>
      <c r="E289" s="24">
        <v>3.45</v>
      </c>
      <c r="F289" s="39">
        <f>(D289-E289)/E289*100</f>
        <v>-37.681159420289859</v>
      </c>
      <c r="G289" s="24">
        <v>2026</v>
      </c>
      <c r="H289" s="24">
        <v>184937.4</v>
      </c>
      <c r="I289" s="24">
        <v>10</v>
      </c>
      <c r="J289" s="24">
        <v>0.21</v>
      </c>
      <c r="K289" s="24">
        <v>53.97</v>
      </c>
      <c r="L289" s="24">
        <v>51.93</v>
      </c>
      <c r="M289" s="39">
        <f>(K289-L289)/L289*100</f>
        <v>3.9283651068746375</v>
      </c>
      <c r="N289" s="169">
        <f>D289/D315*100</f>
        <v>1.5223006627116229E-2</v>
      </c>
    </row>
    <row r="290" spans="1:14">
      <c r="A290" s="198"/>
      <c r="B290" s="166" t="s">
        <v>21</v>
      </c>
      <c r="C290" s="24"/>
      <c r="D290" s="24">
        <v>2</v>
      </c>
      <c r="E290" s="24">
        <v>3.69</v>
      </c>
      <c r="F290" s="39">
        <f>(D290-E290)/E290*100</f>
        <v>-45.799457994579946</v>
      </c>
      <c r="G290" s="24"/>
      <c r="H290" s="24">
        <v>4889</v>
      </c>
      <c r="I290" s="24"/>
      <c r="J290" s="24"/>
      <c r="K290" s="24"/>
      <c r="L290" s="24"/>
      <c r="M290" s="39"/>
      <c r="N290" s="169">
        <f>D290/D316*100</f>
        <v>8.1018881298376172E-2</v>
      </c>
    </row>
    <row r="291" spans="1:14">
      <c r="A291" s="198"/>
      <c r="B291" s="166" t="s">
        <v>22</v>
      </c>
      <c r="C291" s="24"/>
      <c r="D291" s="24"/>
      <c r="E291" s="24"/>
      <c r="F291" s="39"/>
      <c r="G291" s="24"/>
      <c r="H291" s="24">
        <v>191</v>
      </c>
      <c r="I291" s="24"/>
      <c r="J291" s="24"/>
      <c r="K291" s="24"/>
      <c r="L291" s="24"/>
      <c r="M291" s="39"/>
      <c r="N291" s="169">
        <f>D291/D317*100</f>
        <v>0</v>
      </c>
    </row>
    <row r="292" spans="1:14">
      <c r="A292" s="198"/>
      <c r="B292" s="166" t="s">
        <v>23</v>
      </c>
      <c r="C292" s="24"/>
      <c r="D292" s="24"/>
      <c r="E292" s="24"/>
      <c r="F292" s="39"/>
      <c r="G292" s="24"/>
      <c r="H292" s="24"/>
      <c r="I292" s="24"/>
      <c r="J292" s="24"/>
      <c r="K292" s="24"/>
      <c r="L292" s="24"/>
      <c r="M292" s="39"/>
      <c r="N292" s="169"/>
    </row>
    <row r="293" spans="1:14">
      <c r="A293" s="198"/>
      <c r="B293" s="166" t="s">
        <v>24</v>
      </c>
      <c r="C293" s="24">
        <v>1.7</v>
      </c>
      <c r="D293" s="24">
        <v>9.4</v>
      </c>
      <c r="E293" s="24">
        <v>44.81</v>
      </c>
      <c r="F293" s="39">
        <f>(D293-E293)/E293*100</f>
        <v>-79.022539611693816</v>
      </c>
      <c r="G293" s="24">
        <v>1</v>
      </c>
      <c r="H293" s="24">
        <v>5013</v>
      </c>
      <c r="I293" s="24">
        <v>13</v>
      </c>
      <c r="J293" s="24"/>
      <c r="K293" s="24">
        <v>153.44999999999999</v>
      </c>
      <c r="L293" s="24">
        <v>63.83</v>
      </c>
      <c r="M293" s="39">
        <f>(K293-L293)/L293*100</f>
        <v>140.40419865267114</v>
      </c>
      <c r="N293" s="169">
        <f>D293/D319*100</f>
        <v>0.16450586028685185</v>
      </c>
    </row>
    <row r="294" spans="1:14">
      <c r="A294" s="198"/>
      <c r="B294" s="166" t="s">
        <v>25</v>
      </c>
      <c r="C294" s="26"/>
      <c r="D294" s="26"/>
      <c r="E294" s="26"/>
      <c r="F294" s="39"/>
      <c r="G294" s="26"/>
      <c r="H294" s="26"/>
      <c r="I294" s="26"/>
      <c r="J294" s="26"/>
      <c r="K294" s="26"/>
      <c r="L294" s="26"/>
      <c r="M294" s="39"/>
      <c r="N294" s="169"/>
    </row>
    <row r="295" spans="1:14">
      <c r="A295" s="198"/>
      <c r="B295" s="166" t="s">
        <v>26</v>
      </c>
      <c r="C295" s="24">
        <v>1.79</v>
      </c>
      <c r="D295" s="24">
        <v>21.81</v>
      </c>
      <c r="E295" s="24">
        <v>21.1</v>
      </c>
      <c r="F295" s="39">
        <f>(D295-E295)/E295*100</f>
        <v>3.3649289099525936</v>
      </c>
      <c r="G295" s="24">
        <v>158</v>
      </c>
      <c r="H295" s="24">
        <v>55069</v>
      </c>
      <c r="I295" s="24">
        <v>13</v>
      </c>
      <c r="J295" s="24">
        <v>1.43</v>
      </c>
      <c r="K295" s="24">
        <v>5.13</v>
      </c>
      <c r="L295" s="24">
        <v>0.22</v>
      </c>
      <c r="M295" s="39"/>
      <c r="N295" s="169">
        <f>D295/D321*100</f>
        <v>0.15810253838061814</v>
      </c>
    </row>
    <row r="296" spans="1:14">
      <c r="A296" s="198"/>
      <c r="B296" s="166" t="s">
        <v>27</v>
      </c>
      <c r="C296" s="24"/>
      <c r="D296" s="48"/>
      <c r="E296" s="24">
        <v>8</v>
      </c>
      <c r="F296" s="39"/>
      <c r="G296" s="48"/>
      <c r="H296" s="48"/>
      <c r="I296" s="24">
        <v>1</v>
      </c>
      <c r="J296" s="24"/>
      <c r="K296" s="24">
        <v>6</v>
      </c>
      <c r="L296" s="24"/>
      <c r="M296" s="39"/>
      <c r="N296" s="169">
        <f>D296/D322*100</f>
        <v>0</v>
      </c>
    </row>
    <row r="297" spans="1:14">
      <c r="A297" s="198"/>
      <c r="B297" s="18" t="s">
        <v>28</v>
      </c>
      <c r="C297" s="48"/>
      <c r="D297" s="48"/>
      <c r="E297" s="48"/>
      <c r="F297" s="39"/>
      <c r="G297" s="48"/>
      <c r="H297" s="48"/>
      <c r="I297" s="48"/>
      <c r="J297" s="48"/>
      <c r="K297" s="48"/>
      <c r="L297" s="48"/>
      <c r="M297" s="39"/>
      <c r="N297" s="169"/>
    </row>
    <row r="298" spans="1:14">
      <c r="A298" s="198"/>
      <c r="B298" s="18" t="s">
        <v>29</v>
      </c>
      <c r="C298" s="48"/>
      <c r="D298" s="48"/>
      <c r="E298" s="48">
        <v>7.96</v>
      </c>
      <c r="F298" s="39"/>
      <c r="G298" s="48"/>
      <c r="H298" s="48"/>
      <c r="I298" s="48">
        <v>1</v>
      </c>
      <c r="J298" s="48"/>
      <c r="K298" s="48">
        <v>5.99</v>
      </c>
      <c r="L298" s="48"/>
      <c r="M298" s="39"/>
      <c r="N298" s="169">
        <f>D298/D324*100</f>
        <v>0</v>
      </c>
    </row>
    <row r="299" spans="1:14">
      <c r="A299" s="198"/>
      <c r="B299" s="18" t="s">
        <v>30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169"/>
    </row>
    <row r="300" spans="1:14" ht="14.25" thickBot="1">
      <c r="A300" s="199"/>
      <c r="B300" s="19" t="s">
        <v>31</v>
      </c>
      <c r="C300" s="20">
        <f>C288+C290+C291+C292+C293+C294+C295+C296</f>
        <v>43.34</v>
      </c>
      <c r="D300" s="20">
        <f t="shared" ref="D300:E300" si="33">D288+D290+D291+D292+D293+D294+D295+D296</f>
        <v>388.43</v>
      </c>
      <c r="E300" s="20">
        <f t="shared" si="33"/>
        <v>695.94000000000017</v>
      </c>
      <c r="F300" s="20">
        <f>(D300-E300)/E300*100</f>
        <v>-44.186280426473559</v>
      </c>
      <c r="G300" s="20">
        <f t="shared" ref="G300:L300" si="34">G288+G290+G291+G292+G293+G294+G295+G296</f>
        <v>417</v>
      </c>
      <c r="H300" s="20">
        <f t="shared" si="34"/>
        <v>250099.4</v>
      </c>
      <c r="I300" s="20">
        <f t="shared" si="34"/>
        <v>224</v>
      </c>
      <c r="J300" s="20">
        <f t="shared" si="34"/>
        <v>21.59</v>
      </c>
      <c r="K300" s="20">
        <f t="shared" si="34"/>
        <v>461.05</v>
      </c>
      <c r="L300" s="20">
        <f t="shared" si="34"/>
        <v>343.75</v>
      </c>
      <c r="M300" s="20">
        <f>(K300-L300)/L300*100</f>
        <v>34.123636363636365</v>
      </c>
      <c r="N300" s="170">
        <f>D300/D326*100</f>
        <v>0.34185330013733339</v>
      </c>
    </row>
    <row r="301" spans="1:14" ht="14.25" thickTop="1">
      <c r="A301" s="198" t="s">
        <v>48</v>
      </c>
      <c r="B301" s="180" t="s">
        <v>19</v>
      </c>
      <c r="C301" s="40">
        <v>45.23</v>
      </c>
      <c r="D301" s="40">
        <v>601.41999999999996</v>
      </c>
      <c r="E301" s="40">
        <v>785.67</v>
      </c>
      <c r="F301" s="40">
        <f>(D301-E301)/E301*100</f>
        <v>-23.451321801774284</v>
      </c>
      <c r="G301" s="39">
        <v>2313</v>
      </c>
      <c r="H301" s="39">
        <v>150702</v>
      </c>
      <c r="I301" s="39">
        <v>438</v>
      </c>
      <c r="J301" s="39">
        <v>51.53</v>
      </c>
      <c r="K301" s="39">
        <v>368.77</v>
      </c>
      <c r="L301" s="39">
        <v>378.62</v>
      </c>
      <c r="M301" s="40">
        <f>(K301-L301)/L301*100</f>
        <v>-2.6015530082932816</v>
      </c>
      <c r="N301" s="169">
        <f>D301/D314*100</f>
        <v>0.84836429214390707</v>
      </c>
    </row>
    <row r="302" spans="1:14">
      <c r="A302" s="198"/>
      <c r="B302" s="180" t="s">
        <v>20</v>
      </c>
      <c r="C302" s="39">
        <v>10.92</v>
      </c>
      <c r="D302" s="39">
        <v>58.08</v>
      </c>
      <c r="E302" s="39">
        <v>124.53</v>
      </c>
      <c r="F302" s="39">
        <f>(D302-E302)/E302*100</f>
        <v>-53.360635991327385</v>
      </c>
      <c r="G302" s="39">
        <v>576</v>
      </c>
      <c r="H302" s="39">
        <v>7295.54</v>
      </c>
      <c r="I302" s="39">
        <v>150</v>
      </c>
      <c r="J302" s="39">
        <v>21.99</v>
      </c>
      <c r="K302" s="39">
        <v>106.32</v>
      </c>
      <c r="L302" s="39">
        <v>134.46</v>
      </c>
      <c r="M302" s="39">
        <f>(K302-L302)/L302*100</f>
        <v>-20.928157072735395</v>
      </c>
      <c r="N302" s="169">
        <f>D302/D315*100</f>
        <v>0.41123359297809797</v>
      </c>
    </row>
    <row r="303" spans="1:14">
      <c r="A303" s="198"/>
      <c r="B303" s="180" t="s">
        <v>21</v>
      </c>
      <c r="C303" s="39">
        <v>6.8</v>
      </c>
      <c r="D303" s="39">
        <v>15.05</v>
      </c>
      <c r="E303" s="39">
        <v>19.899999999999999</v>
      </c>
      <c r="F303" s="39">
        <f>(D303-E303)/E303*100</f>
        <v>-24.371859296482405</v>
      </c>
      <c r="G303" s="39">
        <v>2</v>
      </c>
      <c r="H303" s="39">
        <v>14934.88</v>
      </c>
      <c r="I303" s="39">
        <v>1</v>
      </c>
      <c r="J303" s="39"/>
      <c r="K303" s="39">
        <v>0.91</v>
      </c>
      <c r="L303" s="39"/>
      <c r="M303" s="39"/>
      <c r="N303" s="169">
        <f>D303/D316*100</f>
        <v>0.60966708177028084</v>
      </c>
    </row>
    <row r="304" spans="1:14">
      <c r="A304" s="198"/>
      <c r="B304" s="180" t="s">
        <v>22</v>
      </c>
      <c r="C304" s="39">
        <v>0</v>
      </c>
      <c r="D304" s="39">
        <v>0.06</v>
      </c>
      <c r="E304" s="39">
        <v>0.64</v>
      </c>
      <c r="F304" s="39">
        <f>(D304-E304)/E304*100</f>
        <v>-90.625000000000014</v>
      </c>
      <c r="G304" s="39">
        <v>18</v>
      </c>
      <c r="H304" s="39">
        <v>2370.6</v>
      </c>
      <c r="I304" s="39">
        <v>0</v>
      </c>
      <c r="J304" s="39"/>
      <c r="K304" s="39"/>
      <c r="L304" s="39">
        <v>0.41</v>
      </c>
      <c r="M304" s="39"/>
      <c r="N304" s="169">
        <f>D304/D317*100</f>
        <v>6.9555263448437456E-3</v>
      </c>
    </row>
    <row r="305" spans="1:14">
      <c r="A305" s="198"/>
      <c r="B305" s="180" t="s">
        <v>23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169"/>
    </row>
    <row r="306" spans="1:14">
      <c r="A306" s="198"/>
      <c r="B306" s="180" t="s">
        <v>24</v>
      </c>
      <c r="C306" s="39">
        <v>3.06</v>
      </c>
      <c r="D306" s="39">
        <v>19.350000000000001</v>
      </c>
      <c r="E306" s="39">
        <v>1.97</v>
      </c>
      <c r="F306" s="39">
        <f>(D306-E306)/E306*100</f>
        <v>882.23350253807121</v>
      </c>
      <c r="G306" s="39">
        <v>437</v>
      </c>
      <c r="H306" s="39">
        <v>44471.3</v>
      </c>
      <c r="I306" s="39">
        <v>1</v>
      </c>
      <c r="J306" s="39"/>
      <c r="K306" s="39">
        <v>0.13</v>
      </c>
      <c r="L306" s="39">
        <v>0.32</v>
      </c>
      <c r="M306" s="39"/>
      <c r="N306" s="169">
        <f>D306/D319*100</f>
        <v>0.33863706346282807</v>
      </c>
    </row>
    <row r="307" spans="1:14">
      <c r="A307" s="198"/>
      <c r="B307" s="180" t="s">
        <v>25</v>
      </c>
      <c r="C307" s="41"/>
      <c r="D307" s="41"/>
      <c r="E307" s="41"/>
      <c r="F307" s="39"/>
      <c r="G307" s="41"/>
      <c r="H307" s="41"/>
      <c r="I307" s="41"/>
      <c r="J307" s="41"/>
      <c r="K307" s="41"/>
      <c r="L307" s="41"/>
      <c r="M307" s="39"/>
      <c r="N307" s="169"/>
    </row>
    <row r="308" spans="1:14">
      <c r="A308" s="198"/>
      <c r="B308" s="180" t="s">
        <v>26</v>
      </c>
      <c r="C308" s="39">
        <v>2.2800000000000001E-2</v>
      </c>
      <c r="D308" s="39">
        <v>3.9</v>
      </c>
      <c r="E308" s="39">
        <v>4.71</v>
      </c>
      <c r="F308" s="39">
        <f>(D308-E308)/E308*100</f>
        <v>-17.197452229299365</v>
      </c>
      <c r="G308" s="39">
        <v>61</v>
      </c>
      <c r="H308" s="39">
        <v>5357.9</v>
      </c>
      <c r="I308" s="39">
        <v>1</v>
      </c>
      <c r="J308" s="39"/>
      <c r="K308" s="39">
        <v>30.34</v>
      </c>
      <c r="L308" s="39">
        <v>8.39</v>
      </c>
      <c r="M308" s="39"/>
      <c r="N308" s="169">
        <f>D308/D321*100</f>
        <v>2.8271430521981229E-2</v>
      </c>
    </row>
    <row r="309" spans="1:14">
      <c r="A309" s="198"/>
      <c r="B309" s="180" t="s">
        <v>27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169"/>
    </row>
    <row r="310" spans="1:14">
      <c r="A310" s="198"/>
      <c r="B310" s="18" t="s">
        <v>28</v>
      </c>
      <c r="C310" s="42"/>
      <c r="D310" s="42"/>
      <c r="E310" s="42"/>
      <c r="F310" s="39"/>
      <c r="G310" s="42"/>
      <c r="H310" s="42"/>
      <c r="I310" s="42"/>
      <c r="J310" s="42"/>
      <c r="K310" s="42"/>
      <c r="L310" s="42"/>
      <c r="M310" s="39"/>
      <c r="N310" s="169"/>
    </row>
    <row r="311" spans="1:14">
      <c r="A311" s="198"/>
      <c r="B311" s="18" t="s">
        <v>29</v>
      </c>
      <c r="C311" s="42"/>
      <c r="D311" s="42"/>
      <c r="E311" s="42"/>
      <c r="F311" s="39"/>
      <c r="G311" s="42"/>
      <c r="H311" s="42"/>
      <c r="I311" s="42"/>
      <c r="J311" s="42"/>
      <c r="K311" s="42"/>
      <c r="L311" s="42"/>
      <c r="M311" s="39"/>
      <c r="N311" s="169"/>
    </row>
    <row r="312" spans="1:14">
      <c r="A312" s="198"/>
      <c r="B312" s="18" t="s">
        <v>30</v>
      </c>
      <c r="C312" s="42"/>
      <c r="D312" s="42"/>
      <c r="E312" s="42"/>
      <c r="F312" s="39"/>
      <c r="G312" s="42"/>
      <c r="H312" s="42"/>
      <c r="I312" s="42"/>
      <c r="J312" s="42"/>
      <c r="K312" s="42"/>
      <c r="L312" s="42"/>
      <c r="M312" s="39"/>
      <c r="N312" s="169"/>
    </row>
    <row r="313" spans="1:14" ht="14.25" thickBot="1">
      <c r="A313" s="199"/>
      <c r="B313" s="19" t="s">
        <v>31</v>
      </c>
      <c r="C313" s="20">
        <f>C301+C303+C304+C305+C306+C307+C308+C309</f>
        <v>55.112799999999993</v>
      </c>
      <c r="D313" s="20">
        <f t="shared" ref="D313:E313" si="35">D301+D303+D304+D305+D306+D307+D308+D309</f>
        <v>639.77999999999986</v>
      </c>
      <c r="E313" s="20">
        <f t="shared" si="35"/>
        <v>812.89</v>
      </c>
      <c r="F313" s="20">
        <f>(D313-E313)/E313*100</f>
        <v>-21.295624254204153</v>
      </c>
      <c r="G313" s="20">
        <f t="shared" ref="G313:L313" si="36">G301+G303+G304+G305+G306+G307+G308+G309</f>
        <v>2831</v>
      </c>
      <c r="H313" s="20">
        <f t="shared" si="36"/>
        <v>217836.68000000002</v>
      </c>
      <c r="I313" s="20">
        <f t="shared" si="36"/>
        <v>441</v>
      </c>
      <c r="J313" s="20">
        <f t="shared" si="36"/>
        <v>51.53</v>
      </c>
      <c r="K313" s="20">
        <f t="shared" si="36"/>
        <v>400.15</v>
      </c>
      <c r="L313" s="20">
        <f t="shared" si="36"/>
        <v>387.74</v>
      </c>
      <c r="M313" s="20">
        <f>(K313-L313)/L313*100</f>
        <v>3.2005983390931982</v>
      </c>
      <c r="N313" s="170">
        <f>D313/D326*100</f>
        <v>0.56306388374189198</v>
      </c>
    </row>
    <row r="314" spans="1:14" ht="14.25" thickTop="1">
      <c r="A314" s="201" t="s">
        <v>49</v>
      </c>
      <c r="B314" s="166" t="s">
        <v>19</v>
      </c>
      <c r="C314" s="39">
        <f t="shared" ref="C314:E325" si="37">C6+C19+C32+C53+C66+C79+C100+C113+C126+C147+C160+C173+C194+C207+C220+C241+C254+C267+C288+C301</f>
        <v>8032.4486279999983</v>
      </c>
      <c r="D314" s="39">
        <f t="shared" si="37"/>
        <v>70891.715454000005</v>
      </c>
      <c r="E314" s="39">
        <f t="shared" si="37"/>
        <v>71306.594641999996</v>
      </c>
      <c r="F314" s="163">
        <f>(D314-E314)/E314*100</f>
        <v>-0.58182443024088182</v>
      </c>
      <c r="G314" s="39">
        <f t="shared" ref="G314:L325" si="38">G6+G19+G32+G53+G66+G79+G100+G113+G126+G147+G160+G173+G194+G207+G220+G241+G254+G267+G288+G301</f>
        <v>390810</v>
      </c>
      <c r="H314" s="39">
        <f t="shared" si="38"/>
        <v>28862420.021875001</v>
      </c>
      <c r="I314" s="39">
        <f t="shared" si="38"/>
        <v>53177</v>
      </c>
      <c r="J314" s="39">
        <f t="shared" si="38"/>
        <v>4558.9986859999981</v>
      </c>
      <c r="K314" s="39">
        <f t="shared" si="38"/>
        <v>36310.365758</v>
      </c>
      <c r="L314" s="39">
        <f t="shared" si="38"/>
        <v>38580.259472000005</v>
      </c>
      <c r="M314" s="40">
        <f t="shared" ref="M314:M326" si="39">(K314-L314)/L314*100</f>
        <v>-5.8835625915046075</v>
      </c>
      <c r="N314" s="169">
        <f>D314/D326*100</f>
        <v>62.391079165735654</v>
      </c>
    </row>
    <row r="315" spans="1:14">
      <c r="A315" s="187"/>
      <c r="B315" s="166" t="s">
        <v>20</v>
      </c>
      <c r="C315" s="39">
        <f t="shared" si="37"/>
        <v>1501.2638639999998</v>
      </c>
      <c r="D315" s="39">
        <f t="shared" si="37"/>
        <v>14123.359810999998</v>
      </c>
      <c r="E315" s="39">
        <f t="shared" si="37"/>
        <v>18930.934651999996</v>
      </c>
      <c r="F315" s="164">
        <f>(D315-E315)/E315*100</f>
        <v>-25.395337997704679</v>
      </c>
      <c r="G315" s="39">
        <f t="shared" si="38"/>
        <v>171737</v>
      </c>
      <c r="H315" s="39">
        <f t="shared" si="38"/>
        <v>2206443.4249999998</v>
      </c>
      <c r="I315" s="39">
        <f t="shared" si="38"/>
        <v>23898</v>
      </c>
      <c r="J315" s="39">
        <f t="shared" si="38"/>
        <v>1387.0079899999996</v>
      </c>
      <c r="K315" s="39">
        <f t="shared" si="38"/>
        <v>11596.050845999996</v>
      </c>
      <c r="L315" s="39">
        <f t="shared" si="38"/>
        <v>14424.141312999998</v>
      </c>
      <c r="M315" s="39">
        <f t="shared" si="39"/>
        <v>-19.606646979055441</v>
      </c>
      <c r="N315" s="169">
        <f>D315/D326*100</f>
        <v>12.429825606717644</v>
      </c>
    </row>
    <row r="316" spans="1:14">
      <c r="A316" s="187"/>
      <c r="B316" s="166" t="s">
        <v>21</v>
      </c>
      <c r="C316" s="39">
        <f t="shared" si="37"/>
        <v>175.08136999999999</v>
      </c>
      <c r="D316" s="39">
        <f t="shared" si="37"/>
        <v>2468.560375</v>
      </c>
      <c r="E316" s="39">
        <f t="shared" si="37"/>
        <v>2062.5770080000002</v>
      </c>
      <c r="F316" s="164">
        <f>(D316-E316)/E316*100</f>
        <v>19.683307116550569</v>
      </c>
      <c r="G316" s="39">
        <f t="shared" si="38"/>
        <v>2800</v>
      </c>
      <c r="H316" s="39">
        <f t="shared" si="38"/>
        <v>4162122.6985670002</v>
      </c>
      <c r="I316" s="39">
        <f t="shared" si="38"/>
        <v>460</v>
      </c>
      <c r="J316" s="39">
        <f t="shared" si="38"/>
        <v>95.501327000000032</v>
      </c>
      <c r="K316" s="39">
        <f t="shared" si="38"/>
        <v>1419.191286</v>
      </c>
      <c r="L316" s="39">
        <f t="shared" si="38"/>
        <v>542.0087309999999</v>
      </c>
      <c r="M316" s="39">
        <f t="shared" si="39"/>
        <v>161.83919277123235</v>
      </c>
      <c r="N316" s="169">
        <f>D316/D326*100</f>
        <v>2.1725549282547778</v>
      </c>
    </row>
    <row r="317" spans="1:14">
      <c r="A317" s="187"/>
      <c r="B317" s="166" t="s">
        <v>22</v>
      </c>
      <c r="C317" s="39">
        <f t="shared" si="37"/>
        <v>109.32451199999998</v>
      </c>
      <c r="D317" s="39">
        <f t="shared" si="37"/>
        <v>862.62343099999975</v>
      </c>
      <c r="E317" s="39">
        <f t="shared" si="37"/>
        <v>789.74969099999998</v>
      </c>
      <c r="F317" s="164">
        <f>(D317-E317)/E317*100</f>
        <v>9.2274477382479621</v>
      </c>
      <c r="G317" s="39">
        <f t="shared" si="38"/>
        <v>48245</v>
      </c>
      <c r="H317" s="39">
        <f t="shared" si="38"/>
        <v>2070801.1520000005</v>
      </c>
      <c r="I317" s="39">
        <f t="shared" si="38"/>
        <v>5262</v>
      </c>
      <c r="J317" s="39">
        <f t="shared" si="38"/>
        <v>97.555003000000013</v>
      </c>
      <c r="K317" s="39">
        <f t="shared" si="38"/>
        <v>551.72927299999992</v>
      </c>
      <c r="L317" s="39">
        <f t="shared" si="38"/>
        <v>576.7895729999999</v>
      </c>
      <c r="M317" s="39">
        <f t="shared" si="39"/>
        <v>-4.3447907474568694</v>
      </c>
      <c r="N317" s="169">
        <f>D317/D326*100</f>
        <v>0.75918612533310814</v>
      </c>
    </row>
    <row r="318" spans="1:14">
      <c r="A318" s="187"/>
      <c r="B318" s="166" t="s">
        <v>23</v>
      </c>
      <c r="C318" s="39">
        <f t="shared" si="37"/>
        <v>23.652590999999997</v>
      </c>
      <c r="D318" s="39">
        <f t="shared" si="37"/>
        <v>211.779606</v>
      </c>
      <c r="E318" s="39">
        <f t="shared" si="37"/>
        <v>325.49248959340008</v>
      </c>
      <c r="F318" s="164">
        <f>(D318-E318)/E318*100</f>
        <v>-34.935639754836849</v>
      </c>
      <c r="G318" s="39">
        <f t="shared" si="38"/>
        <v>4096</v>
      </c>
      <c r="H318" s="39">
        <f t="shared" si="38"/>
        <v>441544.95736299996</v>
      </c>
      <c r="I318" s="39">
        <f t="shared" si="38"/>
        <v>40</v>
      </c>
      <c r="J318" s="39">
        <f t="shared" si="38"/>
        <v>22.051917</v>
      </c>
      <c r="K318" s="39">
        <f t="shared" si="38"/>
        <v>81.753957</v>
      </c>
      <c r="L318" s="39">
        <f t="shared" si="38"/>
        <v>73.323001000000005</v>
      </c>
      <c r="M318" s="39">
        <f t="shared" si="39"/>
        <v>11.498378251048392</v>
      </c>
      <c r="N318" s="169">
        <f>D318/D326*100</f>
        <v>0.18638508151503286</v>
      </c>
    </row>
    <row r="319" spans="1:14">
      <c r="A319" s="187"/>
      <c r="B319" s="166" t="s">
        <v>24</v>
      </c>
      <c r="C319" s="39">
        <f t="shared" si="37"/>
        <v>1059.221708</v>
      </c>
      <c r="D319" s="39">
        <f t="shared" si="37"/>
        <v>5714.0821510000005</v>
      </c>
      <c r="E319" s="39">
        <f t="shared" si="37"/>
        <v>4050.3724709999997</v>
      </c>
      <c r="F319" s="164">
        <f>(D319-E319)/E319*100</f>
        <v>41.075473722772124</v>
      </c>
      <c r="G319" s="39">
        <f t="shared" si="38"/>
        <v>14260</v>
      </c>
      <c r="H319" s="39">
        <f t="shared" si="38"/>
        <v>6806728.4646799993</v>
      </c>
      <c r="I319" s="39">
        <f t="shared" si="38"/>
        <v>1359</v>
      </c>
      <c r="J319" s="39">
        <f t="shared" si="38"/>
        <v>128.10355300000001</v>
      </c>
      <c r="K319" s="39">
        <f t="shared" si="38"/>
        <v>1647.2021160000002</v>
      </c>
      <c r="L319" s="39">
        <f t="shared" si="38"/>
        <v>1856.0169900000003</v>
      </c>
      <c r="M319" s="39">
        <f t="shared" si="39"/>
        <v>-11.250698410901945</v>
      </c>
      <c r="N319" s="169">
        <f>D319/D326*100</f>
        <v>5.0289056987750245</v>
      </c>
    </row>
    <row r="320" spans="1:14">
      <c r="A320" s="187"/>
      <c r="B320" s="166" t="s">
        <v>25</v>
      </c>
      <c r="C320" s="39">
        <f t="shared" si="37"/>
        <v>1017.1167999999999</v>
      </c>
      <c r="D320" s="39">
        <f t="shared" si="37"/>
        <v>17170.039799999999</v>
      </c>
      <c r="E320" s="39">
        <f t="shared" si="37"/>
        <v>13047.055299999998</v>
      </c>
      <c r="F320" s="164">
        <f>(D320-E320)/E320*100</f>
        <v>31.600881618092025</v>
      </c>
      <c r="G320" s="39">
        <f t="shared" si="38"/>
        <v>4102</v>
      </c>
      <c r="H320" s="39">
        <f t="shared" si="38"/>
        <v>516197.15936000005</v>
      </c>
      <c r="I320" s="39">
        <f t="shared" si="38"/>
        <v>7492</v>
      </c>
      <c r="J320" s="39">
        <f t="shared" si="38"/>
        <v>885.59999999999991</v>
      </c>
      <c r="K320" s="39">
        <f t="shared" si="38"/>
        <v>2465.65</v>
      </c>
      <c r="L320" s="39">
        <f t="shared" si="38"/>
        <v>1396.1913999999999</v>
      </c>
      <c r="M320" s="39">
        <f t="shared" si="39"/>
        <v>76.598280149841941</v>
      </c>
      <c r="N320" s="169">
        <f>D320/D326*100</f>
        <v>15.111177738895964</v>
      </c>
    </row>
    <row r="321" spans="1:14">
      <c r="A321" s="187"/>
      <c r="B321" s="166" t="s">
        <v>26</v>
      </c>
      <c r="C321" s="39">
        <f t="shared" si="37"/>
        <v>1237.3511879999992</v>
      </c>
      <c r="D321" s="39">
        <f t="shared" si="37"/>
        <v>13794.844929999997</v>
      </c>
      <c r="E321" s="39">
        <f t="shared" si="37"/>
        <v>5871.6762489999983</v>
      </c>
      <c r="F321" s="164">
        <f>(D321-E321)/E321*100</f>
        <v>134.93878655774643</v>
      </c>
      <c r="G321" s="39">
        <f t="shared" si="38"/>
        <v>349681</v>
      </c>
      <c r="H321" s="39">
        <f t="shared" si="38"/>
        <v>28961376.872108001</v>
      </c>
      <c r="I321" s="39">
        <f t="shared" si="38"/>
        <v>20240</v>
      </c>
      <c r="J321" s="39">
        <f>J13+J26+J39+J60+J73+J86+J107+J120+J133+J154+J167+J180+J201+J214+J227+J248+J261+J274+J295+J308</f>
        <v>1044.3821910000001</v>
      </c>
      <c r="K321" s="39">
        <f t="shared" si="38"/>
        <v>3650.7641200000003</v>
      </c>
      <c r="L321" s="39">
        <f t="shared" si="38"/>
        <v>2566.0646939999992</v>
      </c>
      <c r="M321" s="39">
        <f t="shared" si="39"/>
        <v>42.270930601876763</v>
      </c>
      <c r="N321" s="169">
        <f>D321/D326*100</f>
        <v>12.140702994627759</v>
      </c>
    </row>
    <row r="322" spans="1:14">
      <c r="A322" s="187"/>
      <c r="B322" s="166" t="s">
        <v>27</v>
      </c>
      <c r="C322" s="39">
        <f t="shared" si="37"/>
        <v>84.563583000000023</v>
      </c>
      <c r="D322" s="39">
        <f t="shared" si="37"/>
        <v>2511.1166420000004</v>
      </c>
      <c r="E322" s="39">
        <f>E14+E27+E40+E61+E74+E87+E108+E121+E134+E155+E168+E181+E202+E215+E228+E249+E262+E275+E296+E309</f>
        <v>4319.1073900000001</v>
      </c>
      <c r="F322" s="164">
        <f>(D322-E322)/E322*100</f>
        <v>-41.860286970081553</v>
      </c>
      <c r="G322" s="39">
        <f t="shared" si="38"/>
        <v>9813</v>
      </c>
      <c r="H322" s="39">
        <f t="shared" si="38"/>
        <v>287151.77638300002</v>
      </c>
      <c r="I322" s="39">
        <f t="shared" si="38"/>
        <v>439</v>
      </c>
      <c r="J322" s="39">
        <f t="shared" si="38"/>
        <v>136.75330500000001</v>
      </c>
      <c r="K322" s="39">
        <f t="shared" si="38"/>
        <v>1540.122607</v>
      </c>
      <c r="L322" s="39">
        <f t="shared" si="38"/>
        <v>1584.7788729999997</v>
      </c>
      <c r="M322" s="39">
        <f t="shared" si="39"/>
        <v>-2.8178231525427293</v>
      </c>
      <c r="N322" s="169">
        <f>D322/D326*100</f>
        <v>2.210008266862701</v>
      </c>
    </row>
    <row r="323" spans="1:14">
      <c r="A323" s="187"/>
      <c r="B323" s="18" t="s">
        <v>28</v>
      </c>
      <c r="C323" s="39">
        <f t="shared" si="37"/>
        <v>0</v>
      </c>
      <c r="D323" s="39">
        <f>D15+D28+D41+D62+D75+D88+D109+D122+D135+D156+D169+D182+D203+D216+D229+D250+D263+D276+D297+D310</f>
        <v>243.208754</v>
      </c>
      <c r="E323" s="39">
        <f t="shared" si="37"/>
        <v>128.19450699999999</v>
      </c>
      <c r="F323" s="164">
        <f>(D323-E323)/E323*100</f>
        <v>89.718545428783486</v>
      </c>
      <c r="G323" s="39">
        <f t="shared" si="38"/>
        <v>77</v>
      </c>
      <c r="H323" s="39">
        <f>H15+H28+H41+H62+H75+H88+H109+H122+H135+H156+H169+H182+H203+H216+H229+H250+H263+H276+H297+H310</f>
        <v>65652.364581999995</v>
      </c>
      <c r="I323" s="39">
        <f t="shared" si="38"/>
        <v>7</v>
      </c>
      <c r="J323" s="39">
        <f t="shared" si="38"/>
        <v>0</v>
      </c>
      <c r="K323" s="39">
        <f t="shared" si="38"/>
        <v>6.93</v>
      </c>
      <c r="L323" s="39">
        <f>L15+L28+L41+L62+L75+L88+L109+L122+L135+L156+L169+L182+L203+L216+L229+L250+L263+L276+L297+L310</f>
        <v>0</v>
      </c>
      <c r="M323" s="39" t="e">
        <f>(K323-L323)/L323*100</f>
        <v>#DIV/0!</v>
      </c>
      <c r="N323" s="169">
        <f>D323/D326*100</f>
        <v>0.214045555639855</v>
      </c>
    </row>
    <row r="324" spans="1:14">
      <c r="A324" s="187"/>
      <c r="B324" s="18" t="s">
        <v>29</v>
      </c>
      <c r="C324" s="39">
        <f t="shared" si="37"/>
        <v>0.23585</v>
      </c>
      <c r="D324" s="39">
        <f>D16+D29+D42+D63+D76+D89+D110+D123+D136+D157+D170+D183+D204+D217+D230+D251+D264+D277+D298+D311</f>
        <v>38.350975999999996</v>
      </c>
      <c r="E324" s="39">
        <f>E16+E29+E42+E63+E76+E89+E110+E123+E136+E157+E170+E183+E204+E217+E230+E251+E264+E277+E298+E311</f>
        <v>405.43670999999995</v>
      </c>
      <c r="F324" s="164">
        <f>(D324-E324)/E324*100</f>
        <v>-90.540823005395836</v>
      </c>
      <c r="G324" s="39">
        <f t="shared" si="38"/>
        <v>28</v>
      </c>
      <c r="H324" s="39">
        <f>H16+H29+H42+H63+H76+H89+H110+H123+H136+H157+H170+H183+H204+H217+H230+H251+H264+H277+H298+H311</f>
        <v>15773.738071</v>
      </c>
      <c r="I324" s="39">
        <f t="shared" si="38"/>
        <v>4</v>
      </c>
      <c r="J324" s="39">
        <f t="shared" si="38"/>
        <v>1.9186999999999989E-2</v>
      </c>
      <c r="K324" s="39">
        <f t="shared" si="38"/>
        <v>7.5894139999999997</v>
      </c>
      <c r="L324" s="39">
        <f t="shared" si="38"/>
        <v>1.5517479999999999</v>
      </c>
      <c r="M324" s="39">
        <f t="shared" si="39"/>
        <v>389.08804780157607</v>
      </c>
      <c r="N324" s="169">
        <f>D324/D326*100</f>
        <v>3.3752304685754624E-2</v>
      </c>
    </row>
    <row r="325" spans="1:14">
      <c r="A325" s="187"/>
      <c r="B325" s="18" t="s">
        <v>30</v>
      </c>
      <c r="C325" s="39">
        <f t="shared" si="37"/>
        <v>47.58728099999999</v>
      </c>
      <c r="D325" s="39">
        <f>D17+D30+D43+D64+D77+D90+D111+D124+D137+D158+D171+D184+D205+D218+D231+D252+D265+D278+D299+D312</f>
        <v>1889.709879</v>
      </c>
      <c r="E325" s="39">
        <f t="shared" si="37"/>
        <v>3757.5255440000001</v>
      </c>
      <c r="F325" s="164">
        <f>(D325-E325)/E325*100</f>
        <v>-49.708661807569605</v>
      </c>
      <c r="G325" s="39">
        <f t="shared" si="38"/>
        <v>700</v>
      </c>
      <c r="H325" s="39">
        <f t="shared" si="38"/>
        <v>94734.659729999999</v>
      </c>
      <c r="I325" s="39">
        <f t="shared" si="38"/>
        <v>405</v>
      </c>
      <c r="J325" s="39">
        <f t="shared" si="38"/>
        <v>133.08460099999999</v>
      </c>
      <c r="K325" s="39">
        <f t="shared" si="38"/>
        <v>1519.212583</v>
      </c>
      <c r="L325" s="39">
        <f t="shared" si="38"/>
        <v>1582.0369249999999</v>
      </c>
      <c r="M325" s="39">
        <f t="shared" si="39"/>
        <v>-3.971104656738647</v>
      </c>
      <c r="N325" s="169">
        <f>D325/D326*100</f>
        <v>1.663114482502049</v>
      </c>
    </row>
    <row r="326" spans="1:14" ht="14.25" thickBot="1">
      <c r="A326" s="188"/>
      <c r="B326" s="19" t="s">
        <v>50</v>
      </c>
      <c r="C326" s="20">
        <f>C314+C316+C317+C318+C319+C320+C321+C322</f>
        <v>11738.760379999994</v>
      </c>
      <c r="D326" s="20">
        <f>D314+D316+D317+D318+D319+D320+D321+D322</f>
        <v>113624.76238899998</v>
      </c>
      <c r="E326" s="20">
        <f t="shared" ref="E326:L326" si="40">E314+E316+E317+E318+E319+E320+E321+E322</f>
        <v>101772.62524059339</v>
      </c>
      <c r="F326" s="161">
        <f>(D326-E326)/E326*100</f>
        <v>11.645702486683231</v>
      </c>
      <c r="G326" s="20">
        <f t="shared" si="40"/>
        <v>823807</v>
      </c>
      <c r="H326" s="20">
        <f t="shared" si="40"/>
        <v>72108343.102336004</v>
      </c>
      <c r="I326" s="20">
        <f t="shared" si="40"/>
        <v>88469</v>
      </c>
      <c r="J326" s="20">
        <f t="shared" si="40"/>
        <v>6968.9459819999993</v>
      </c>
      <c r="K326" s="20">
        <f t="shared" si="40"/>
        <v>47666.779116999998</v>
      </c>
      <c r="L326" s="20">
        <f t="shared" si="40"/>
        <v>47175.432734000016</v>
      </c>
      <c r="M326" s="20">
        <f t="shared" si="39"/>
        <v>1.0415302086797</v>
      </c>
      <c r="N326" s="170"/>
    </row>
    <row r="327" spans="1:14" ht="14.25" thickTop="1">
      <c r="A327" s="51" t="s">
        <v>51</v>
      </c>
      <c r="B327" s="51"/>
      <c r="C327" s="51"/>
      <c r="D327" s="51"/>
      <c r="E327" s="51"/>
      <c r="F327" s="51"/>
      <c r="G327" s="51"/>
      <c r="H327" s="51"/>
      <c r="I327" s="51"/>
    </row>
    <row r="328" spans="1:14">
      <c r="A328" s="51" t="s">
        <v>52</v>
      </c>
      <c r="B328" s="51"/>
      <c r="C328" s="51"/>
      <c r="D328" s="51"/>
      <c r="E328" s="51"/>
      <c r="F328" s="51"/>
      <c r="G328" s="51"/>
      <c r="H328" s="51"/>
      <c r="I328" s="51"/>
    </row>
  </sheetData>
  <mergeCells count="98">
    <mergeCell ref="A301:A313"/>
    <mergeCell ref="A314:A326"/>
    <mergeCell ref="C4:C5"/>
    <mergeCell ref="C51:C52"/>
    <mergeCell ref="C98:C99"/>
    <mergeCell ref="C145:C146"/>
    <mergeCell ref="C192:C193"/>
    <mergeCell ref="C239:C240"/>
    <mergeCell ref="C286:C287"/>
    <mergeCell ref="A207:A219"/>
    <mergeCell ref="A220:A232"/>
    <mergeCell ref="A238:A253"/>
    <mergeCell ref="A254:A266"/>
    <mergeCell ref="A267:A279"/>
    <mergeCell ref="A113:A125"/>
    <mergeCell ref="A126:A138"/>
    <mergeCell ref="A160:A172"/>
    <mergeCell ref="A173:A185"/>
    <mergeCell ref="A19:A31"/>
    <mergeCell ref="A32:A44"/>
    <mergeCell ref="A50:A65"/>
    <mergeCell ref="A66:A78"/>
    <mergeCell ref="A79:A91"/>
    <mergeCell ref="A142:N142"/>
    <mergeCell ref="C144:F144"/>
    <mergeCell ref="G144:H144"/>
    <mergeCell ref="I144:M144"/>
    <mergeCell ref="J145:L145"/>
    <mergeCell ref="D145:D146"/>
    <mergeCell ref="E145:E146"/>
    <mergeCell ref="G145:G146"/>
    <mergeCell ref="H145:H146"/>
    <mergeCell ref="A283:N283"/>
    <mergeCell ref="C285:F285"/>
    <mergeCell ref="G285:H285"/>
    <mergeCell ref="I285:M285"/>
    <mergeCell ref="J286:L286"/>
    <mergeCell ref="A285:A300"/>
    <mergeCell ref="D286:D287"/>
    <mergeCell ref="E286:E287"/>
    <mergeCell ref="G286:G287"/>
    <mergeCell ref="H286:H287"/>
    <mergeCell ref="N285:N286"/>
    <mergeCell ref="A236:N236"/>
    <mergeCell ref="C238:F238"/>
    <mergeCell ref="G238:H238"/>
    <mergeCell ref="I238:M238"/>
    <mergeCell ref="J239:L239"/>
    <mergeCell ref="D239:D240"/>
    <mergeCell ref="E239:E240"/>
    <mergeCell ref="G239:G240"/>
    <mergeCell ref="H239:H240"/>
    <mergeCell ref="N238:N239"/>
    <mergeCell ref="A189:N189"/>
    <mergeCell ref="C191:F191"/>
    <mergeCell ref="G191:H191"/>
    <mergeCell ref="I191:M191"/>
    <mergeCell ref="J192:L192"/>
    <mergeCell ref="A191:A206"/>
    <mergeCell ref="D192:D193"/>
    <mergeCell ref="E192:E193"/>
    <mergeCell ref="G192:G193"/>
    <mergeCell ref="H192:H193"/>
    <mergeCell ref="N191:N192"/>
    <mergeCell ref="N144:N145"/>
    <mergeCell ref="A95:N95"/>
    <mergeCell ref="C97:F97"/>
    <mergeCell ref="G97:H97"/>
    <mergeCell ref="I97:M97"/>
    <mergeCell ref="J98:L98"/>
    <mergeCell ref="A97:A112"/>
    <mergeCell ref="D98:D99"/>
    <mergeCell ref="E98:E99"/>
    <mergeCell ref="G98:G99"/>
    <mergeCell ref="H98:H99"/>
    <mergeCell ref="N97:N98"/>
    <mergeCell ref="A144:A159"/>
    <mergeCell ref="A48:N48"/>
    <mergeCell ref="C50:F50"/>
    <mergeCell ref="G50:H50"/>
    <mergeCell ref="I50:M50"/>
    <mergeCell ref="J51:L51"/>
    <mergeCell ref="D51:D52"/>
    <mergeCell ref="E51:E52"/>
    <mergeCell ref="G51:G52"/>
    <mergeCell ref="H51:H52"/>
    <mergeCell ref="N50:N51"/>
    <mergeCell ref="A1:N1"/>
    <mergeCell ref="C3:F3"/>
    <mergeCell ref="G3:H3"/>
    <mergeCell ref="I3:M3"/>
    <mergeCell ref="J4:L4"/>
    <mergeCell ref="A3:A18"/>
    <mergeCell ref="D4:D5"/>
    <mergeCell ref="E4:E5"/>
    <mergeCell ref="G4:G5"/>
    <mergeCell ref="H4:H5"/>
    <mergeCell ref="N3:N4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C26" sqref="C26"/>
    </sheetView>
  </sheetViews>
  <sheetFormatPr defaultColWidth="9" defaultRowHeight="13.5"/>
  <cols>
    <col min="1" max="1" width="9" style="52"/>
    <col min="2" max="2" width="11.75" style="52" customWidth="1"/>
    <col min="3" max="5" width="9.125" style="52" customWidth="1"/>
    <col min="6" max="6" width="10.75" style="52" customWidth="1"/>
    <col min="7" max="7" width="9.375" style="52" customWidth="1"/>
    <col min="8" max="8" width="11.625" style="52" customWidth="1"/>
    <col min="9" max="16384" width="9" style="52"/>
  </cols>
  <sheetData>
    <row r="2" spans="1:8" ht="18.75">
      <c r="A2" s="202" t="s">
        <v>91</v>
      </c>
      <c r="B2" s="202"/>
      <c r="C2" s="202"/>
      <c r="D2" s="202"/>
      <c r="E2" s="202"/>
      <c r="F2" s="202"/>
      <c r="G2" s="202"/>
      <c r="H2" s="202"/>
    </row>
    <row r="3" spans="1:8">
      <c r="B3" s="53"/>
      <c r="C3" s="203" t="s">
        <v>98</v>
      </c>
      <c r="D3" s="203"/>
      <c r="E3" s="203"/>
      <c r="F3" s="203"/>
      <c r="G3" s="203" t="s">
        <v>53</v>
      </c>
      <c r="H3" s="203"/>
    </row>
    <row r="4" spans="1:8">
      <c r="A4" s="209" t="s">
        <v>54</v>
      </c>
      <c r="B4" s="54" t="s">
        <v>55</v>
      </c>
      <c r="C4" s="204" t="s">
        <v>4</v>
      </c>
      <c r="D4" s="205"/>
      <c r="E4" s="205"/>
      <c r="F4" s="206"/>
      <c r="G4" s="207" t="s">
        <v>5</v>
      </c>
      <c r="H4" s="208"/>
    </row>
    <row r="5" spans="1:8">
      <c r="A5" s="210"/>
      <c r="B5" s="55" t="s">
        <v>56</v>
      </c>
      <c r="C5" s="211" t="s">
        <v>9</v>
      </c>
      <c r="D5" s="211" t="s">
        <v>10</v>
      </c>
      <c r="E5" s="211" t="s">
        <v>11</v>
      </c>
      <c r="F5" s="14" t="s">
        <v>12</v>
      </c>
      <c r="G5" s="211" t="s">
        <v>13</v>
      </c>
      <c r="H5" s="213" t="s">
        <v>14</v>
      </c>
    </row>
    <row r="6" spans="1:8">
      <c r="A6" s="210"/>
      <c r="B6" s="56" t="s">
        <v>16</v>
      </c>
      <c r="C6" s="212"/>
      <c r="D6" s="212"/>
      <c r="E6" s="212"/>
      <c r="F6" s="13" t="s">
        <v>17</v>
      </c>
      <c r="G6" s="212"/>
      <c r="H6" s="214"/>
    </row>
    <row r="7" spans="1:8">
      <c r="A7" s="210" t="s">
        <v>57</v>
      </c>
      <c r="B7" s="57" t="s">
        <v>19</v>
      </c>
      <c r="C7" s="87">
        <v>1.95</v>
      </c>
      <c r="D7" s="87">
        <v>8.86</v>
      </c>
      <c r="E7" s="87">
        <v>7.66</v>
      </c>
      <c r="F7" s="16">
        <f t="shared" ref="F7:F24" si="0">(D7-E7)/E7*100</f>
        <v>15.665796344647509</v>
      </c>
      <c r="G7" s="88">
        <v>97</v>
      </c>
      <c r="H7" s="125">
        <v>3333.97</v>
      </c>
    </row>
    <row r="8" spans="1:8" ht="14.25" thickBot="1">
      <c r="A8" s="215"/>
      <c r="B8" s="59" t="s">
        <v>20</v>
      </c>
      <c r="C8" s="87">
        <v>0.83</v>
      </c>
      <c r="D8" s="88">
        <v>5.4</v>
      </c>
      <c r="E8" s="88">
        <v>3.6</v>
      </c>
      <c r="F8" s="16">
        <f t="shared" si="0"/>
        <v>50.000000000000014</v>
      </c>
      <c r="G8" s="88">
        <v>73</v>
      </c>
      <c r="H8" s="125">
        <v>945.2</v>
      </c>
    </row>
    <row r="9" spans="1:8" ht="14.25" thickTop="1">
      <c r="A9" s="216" t="s">
        <v>58</v>
      </c>
      <c r="B9" s="62" t="s">
        <v>19</v>
      </c>
      <c r="C9" s="23">
        <v>0.48</v>
      </c>
      <c r="D9" s="23">
        <v>2.6</v>
      </c>
      <c r="E9" s="23">
        <v>1.9</v>
      </c>
      <c r="F9" s="16">
        <f t="shared" si="0"/>
        <v>36.842105263157904</v>
      </c>
      <c r="G9" s="24">
        <v>32</v>
      </c>
      <c r="H9" s="63">
        <v>1070.4000000000001</v>
      </c>
    </row>
    <row r="10" spans="1:8" ht="14.25" thickBot="1">
      <c r="A10" s="215"/>
      <c r="B10" s="59" t="s">
        <v>20</v>
      </c>
      <c r="C10" s="24">
        <v>0.27</v>
      </c>
      <c r="D10" s="24">
        <v>1.6</v>
      </c>
      <c r="E10" s="24">
        <v>1.24</v>
      </c>
      <c r="F10" s="16">
        <f t="shared" si="0"/>
        <v>29.032258064516135</v>
      </c>
      <c r="G10" s="24">
        <v>22</v>
      </c>
      <c r="H10" s="63">
        <v>268.39999999999998</v>
      </c>
    </row>
    <row r="11" spans="1:8" ht="14.25" thickTop="1">
      <c r="A11" s="216" t="s">
        <v>59</v>
      </c>
      <c r="B11" s="56" t="s">
        <v>19</v>
      </c>
      <c r="C11" s="118">
        <v>0</v>
      </c>
      <c r="D11" s="118">
        <v>4.8138990000000002</v>
      </c>
      <c r="E11" s="117">
        <v>3.1504630000000002</v>
      </c>
      <c r="F11" s="16">
        <f t="shared" si="0"/>
        <v>52.799731341075898</v>
      </c>
      <c r="G11" s="87">
        <v>56</v>
      </c>
      <c r="H11" s="119">
        <v>1459.068</v>
      </c>
    </row>
    <row r="12" spans="1:8" ht="14.25" thickBot="1">
      <c r="A12" s="215"/>
      <c r="B12" s="59" t="s">
        <v>20</v>
      </c>
      <c r="C12" s="118">
        <v>0</v>
      </c>
      <c r="D12" s="118">
        <v>3.2344379999999999</v>
      </c>
      <c r="E12" s="117">
        <v>2.4471710000000004</v>
      </c>
      <c r="F12" s="16">
        <f t="shared" si="0"/>
        <v>32.17049401124806</v>
      </c>
      <c r="G12" s="120">
        <v>44</v>
      </c>
      <c r="H12" s="121">
        <v>536.79999999999995</v>
      </c>
    </row>
    <row r="13" spans="1:8" ht="14.25" thickTop="1">
      <c r="A13" s="217" t="s">
        <v>60</v>
      </c>
      <c r="B13" s="65" t="s">
        <v>19</v>
      </c>
      <c r="C13" s="29">
        <v>0</v>
      </c>
      <c r="D13" s="29" t="s">
        <v>104</v>
      </c>
      <c r="E13" s="29">
        <v>-0.02</v>
      </c>
      <c r="F13" s="16">
        <f t="shared" si="0"/>
        <v>-4350</v>
      </c>
      <c r="G13" s="29">
        <v>0</v>
      </c>
      <c r="H13" s="64">
        <v>0</v>
      </c>
    </row>
    <row r="14" spans="1:8" ht="14.25" thickBot="1">
      <c r="A14" s="218"/>
      <c r="B14" s="59" t="s">
        <v>20</v>
      </c>
      <c r="C14" s="20">
        <v>0</v>
      </c>
      <c r="D14" s="20">
        <v>0</v>
      </c>
      <c r="E14" s="20"/>
      <c r="F14" s="16" t="e">
        <f t="shared" si="0"/>
        <v>#DIV/0!</v>
      </c>
      <c r="G14" s="20">
        <v>0</v>
      </c>
      <c r="H14" s="61">
        <v>0</v>
      </c>
    </row>
    <row r="15" spans="1:8" ht="14.25" thickTop="1">
      <c r="A15" s="216" t="s">
        <v>61</v>
      </c>
      <c r="B15" s="56" t="s">
        <v>19</v>
      </c>
      <c r="C15" s="27"/>
      <c r="D15" s="27"/>
      <c r="E15" s="27"/>
      <c r="F15" s="16" t="e">
        <f t="shared" si="0"/>
        <v>#DIV/0!</v>
      </c>
      <c r="G15" s="27"/>
      <c r="H15" s="58"/>
    </row>
    <row r="16" spans="1:8" ht="14.25" thickBot="1">
      <c r="A16" s="215"/>
      <c r="B16" s="59" t="s">
        <v>20</v>
      </c>
      <c r="C16" s="39"/>
      <c r="D16" s="39"/>
      <c r="E16" s="39"/>
      <c r="F16" s="16" t="e">
        <f t="shared" si="0"/>
        <v>#DIV/0!</v>
      </c>
      <c r="G16" s="20"/>
      <c r="H16" s="61"/>
    </row>
    <row r="17" spans="1:8" ht="14.25" thickTop="1">
      <c r="A17" s="217" t="s">
        <v>62</v>
      </c>
      <c r="B17" s="56" t="s">
        <v>19</v>
      </c>
      <c r="C17" s="29"/>
      <c r="D17" s="29"/>
      <c r="E17" s="87">
        <v>0.9</v>
      </c>
      <c r="F17" s="16">
        <f t="shared" si="0"/>
        <v>-100</v>
      </c>
      <c r="G17" s="29">
        <v>1</v>
      </c>
      <c r="H17" s="64">
        <v>12.2</v>
      </c>
    </row>
    <row r="18" spans="1:8" ht="14.25" thickBot="1">
      <c r="A18" s="217"/>
      <c r="B18" s="59" t="s">
        <v>20</v>
      </c>
      <c r="C18" s="20"/>
      <c r="D18" s="20"/>
      <c r="E18" s="88">
        <v>0.9</v>
      </c>
      <c r="F18" s="16">
        <f t="shared" si="0"/>
        <v>-100</v>
      </c>
      <c r="G18" s="20">
        <v>1</v>
      </c>
      <c r="H18" s="61">
        <v>12.2</v>
      </c>
    </row>
    <row r="19" spans="1:8" ht="14.25" thickTop="1">
      <c r="A19" s="219" t="s">
        <v>63</v>
      </c>
      <c r="B19" s="65" t="s">
        <v>19</v>
      </c>
      <c r="C19" s="38">
        <v>44.591223999999997</v>
      </c>
      <c r="D19" s="38">
        <v>444.35125199999999</v>
      </c>
      <c r="E19" s="29">
        <v>183.931882</v>
      </c>
      <c r="F19" s="16">
        <f t="shared" si="0"/>
        <v>141.58468187695701</v>
      </c>
      <c r="G19" s="37">
        <v>2425</v>
      </c>
      <c r="H19" s="66">
        <v>197968.08960199999</v>
      </c>
    </row>
    <row r="20" spans="1:8" ht="14.25" thickBot="1">
      <c r="A20" s="218"/>
      <c r="B20" s="59" t="s">
        <v>20</v>
      </c>
      <c r="C20" s="67">
        <v>15.73687</v>
      </c>
      <c r="D20" s="67">
        <v>37.979565000000001</v>
      </c>
      <c r="E20" s="60">
        <v>48.086360999999997</v>
      </c>
      <c r="F20" s="16">
        <f t="shared" si="0"/>
        <v>-21.018009659745299</v>
      </c>
      <c r="G20" s="68">
        <v>451</v>
      </c>
      <c r="H20" s="69">
        <v>5564.6</v>
      </c>
    </row>
    <row r="21" spans="1:8" ht="14.25" thickTop="1">
      <c r="A21" s="216" t="s">
        <v>64</v>
      </c>
      <c r="B21" s="56" t="s">
        <v>19</v>
      </c>
      <c r="C21" s="87">
        <v>100.07</v>
      </c>
      <c r="D21" s="123">
        <v>791.97</v>
      </c>
      <c r="E21" s="123">
        <v>419.97</v>
      </c>
      <c r="F21" s="16">
        <f t="shared" si="0"/>
        <v>88.577755553968132</v>
      </c>
      <c r="G21" s="88">
        <v>4565</v>
      </c>
      <c r="H21" s="125">
        <v>273297.34000000003</v>
      </c>
    </row>
    <row r="22" spans="1:8" ht="14.25" thickBot="1">
      <c r="A22" s="215"/>
      <c r="B22" s="59" t="s">
        <v>20</v>
      </c>
      <c r="C22" s="88">
        <v>32.99</v>
      </c>
      <c r="D22" s="124">
        <v>118.21</v>
      </c>
      <c r="E22" s="124">
        <v>123.31</v>
      </c>
      <c r="F22" s="16">
        <f t="shared" si="0"/>
        <v>-4.1359176060335807</v>
      </c>
      <c r="G22" s="88">
        <v>963</v>
      </c>
      <c r="H22" s="125">
        <v>12968</v>
      </c>
    </row>
    <row r="23" spans="1:8" ht="14.25" thickTop="1">
      <c r="A23" s="217" t="s">
        <v>65</v>
      </c>
      <c r="B23" s="56" t="s">
        <v>19</v>
      </c>
      <c r="C23" s="29">
        <v>0</v>
      </c>
      <c r="D23" s="29">
        <v>0.169409</v>
      </c>
      <c r="E23" s="29">
        <v>0.46291100000000002</v>
      </c>
      <c r="F23" s="16">
        <f t="shared" si="0"/>
        <v>-63.403548414274027</v>
      </c>
      <c r="G23" s="29">
        <v>1</v>
      </c>
      <c r="H23" s="64">
        <v>0</v>
      </c>
    </row>
    <row r="24" spans="1:8" ht="14.25" thickBot="1">
      <c r="A24" s="218"/>
      <c r="B24" s="59" t="s">
        <v>20</v>
      </c>
      <c r="C24" s="60">
        <v>0.64851599999999998</v>
      </c>
      <c r="D24" s="60">
        <v>0.81792500000000001</v>
      </c>
      <c r="E24" s="60">
        <v>0.59669899999999998</v>
      </c>
      <c r="F24" s="16">
        <f t="shared" si="0"/>
        <v>37.074974149445538</v>
      </c>
      <c r="G24" s="60">
        <v>11</v>
      </c>
      <c r="H24" s="61">
        <v>0</v>
      </c>
    </row>
    <row r="25" spans="1:8" ht="14.25" thickTop="1">
      <c r="A25" s="216" t="s">
        <v>50</v>
      </c>
      <c r="B25" s="65" t="s">
        <v>19</v>
      </c>
      <c r="C25" s="29">
        <f t="shared" ref="C25:E26" si="1">C7+C9+C11+C13+C15+C17+C19+C21+C23</f>
        <v>147.09122399999998</v>
      </c>
      <c r="D25" s="29">
        <f t="shared" si="1"/>
        <v>1253.61456</v>
      </c>
      <c r="E25" s="29">
        <f t="shared" si="1"/>
        <v>617.95525599999996</v>
      </c>
      <c r="F25" s="32">
        <f t="shared" ref="F25:F27" si="2">(D25-E25)/E25*100</f>
        <v>102.86494011145689</v>
      </c>
      <c r="G25" s="29">
        <f>G7+G9+G11+G13+G15+G17+G19+G21+G23</f>
        <v>7177</v>
      </c>
      <c r="H25" s="64">
        <f>H7+H9+H11+H13+H15+H17+H19+H21+H23</f>
        <v>477141.06760200002</v>
      </c>
    </row>
    <row r="26" spans="1:8">
      <c r="A26" s="210"/>
      <c r="B26" s="57" t="s">
        <v>20</v>
      </c>
      <c r="C26" s="29">
        <f t="shared" si="1"/>
        <v>50.475386</v>
      </c>
      <c r="D26" s="29">
        <f t="shared" si="1"/>
        <v>167.241928</v>
      </c>
      <c r="E26" s="29">
        <f t="shared" si="1"/>
        <v>180.18023099999999</v>
      </c>
      <c r="F26" s="16">
        <f t="shared" si="2"/>
        <v>-7.1807561396677251</v>
      </c>
      <c r="G26" s="29">
        <f>G8+G10+G12+G14+G16+G18+G20+G22+G24</f>
        <v>1565</v>
      </c>
      <c r="H26" s="64">
        <f>H8+H10+H12+H14+H16+H18+H20+H22+H24</f>
        <v>20295.2</v>
      </c>
    </row>
    <row r="27" spans="1:8" ht="14.25" thickBot="1">
      <c r="A27" s="215"/>
      <c r="B27" s="59" t="s">
        <v>49</v>
      </c>
      <c r="C27" s="20">
        <f>C25</f>
        <v>147.09122399999998</v>
      </c>
      <c r="D27" s="20">
        <f>D25</f>
        <v>1253.61456</v>
      </c>
      <c r="E27" s="20">
        <f>E25</f>
        <v>617.95525599999996</v>
      </c>
      <c r="F27" s="21">
        <f t="shared" si="2"/>
        <v>102.86494011145689</v>
      </c>
      <c r="G27" s="20">
        <f>G25</f>
        <v>7177</v>
      </c>
      <c r="H27" s="61">
        <f>H25</f>
        <v>477141.06760200002</v>
      </c>
    </row>
    <row r="28" spans="1:8" ht="14.25" thickTop="1"/>
    <row r="29" spans="1:8">
      <c r="A29" s="10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workbookViewId="0">
      <pane xSplit="1" ySplit="6" topLeftCell="B7" activePane="bottomRight" state="frozen"/>
      <selection pane="topRight"/>
      <selection pane="bottomLeft"/>
      <selection pane="bottomRight" activeCell="D34" sqref="D34"/>
    </sheetView>
  </sheetViews>
  <sheetFormatPr defaultColWidth="9" defaultRowHeight="13.5"/>
  <cols>
    <col min="1" max="1" width="4.25" style="9" customWidth="1"/>
    <col min="2" max="2" width="17.625" style="10" customWidth="1"/>
    <col min="3" max="5" width="9" style="10"/>
    <col min="6" max="6" width="10.375" style="10" customWidth="1"/>
    <col min="7" max="7" width="9" style="10"/>
    <col min="8" max="8" width="9.625" style="10" customWidth="1"/>
    <col min="9" max="12" width="9" style="10"/>
    <col min="13" max="13" width="11.875" style="10" customWidth="1"/>
    <col min="14" max="14" width="9.625" style="10" customWidth="1"/>
    <col min="15" max="16384" width="9" style="10"/>
  </cols>
  <sheetData>
    <row r="1" spans="1:14">
      <c r="A1" s="182" t="s">
        <v>99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4.25" thickBot="1">
      <c r="A3" s="228" t="s">
        <v>100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ht="14.25" thickBot="1">
      <c r="A4" s="186" t="s">
        <v>2</v>
      </c>
      <c r="B4" s="11" t="s">
        <v>3</v>
      </c>
      <c r="C4" s="191" t="s">
        <v>4</v>
      </c>
      <c r="D4" s="192"/>
      <c r="E4" s="192"/>
      <c r="F4" s="223"/>
      <c r="G4" s="184" t="s">
        <v>5</v>
      </c>
      <c r="H4" s="223"/>
      <c r="I4" s="184" t="s">
        <v>6</v>
      </c>
      <c r="J4" s="193"/>
      <c r="K4" s="193"/>
      <c r="L4" s="193"/>
      <c r="M4" s="193"/>
      <c r="N4" s="189" t="s">
        <v>7</v>
      </c>
    </row>
    <row r="5" spans="1:14" ht="14.25" thickBot="1">
      <c r="A5" s="186"/>
      <c r="B5" s="12" t="s">
        <v>8</v>
      </c>
      <c r="C5" s="194" t="s">
        <v>9</v>
      </c>
      <c r="D5" s="194" t="s">
        <v>10</v>
      </c>
      <c r="E5" s="194" t="s">
        <v>11</v>
      </c>
      <c r="F5" s="175" t="s">
        <v>12</v>
      </c>
      <c r="G5" s="194" t="s">
        <v>13</v>
      </c>
      <c r="H5" s="194" t="s">
        <v>14</v>
      </c>
      <c r="I5" s="175" t="s">
        <v>13</v>
      </c>
      <c r="J5" s="224" t="s">
        <v>15</v>
      </c>
      <c r="K5" s="225"/>
      <c r="L5" s="226"/>
      <c r="M5" s="114" t="s">
        <v>12</v>
      </c>
      <c r="N5" s="190"/>
    </row>
    <row r="6" spans="1:14" ht="14.25" thickBot="1">
      <c r="A6" s="186"/>
      <c r="B6" s="12" t="s">
        <v>16</v>
      </c>
      <c r="C6" s="195"/>
      <c r="D6" s="195"/>
      <c r="E6" s="195"/>
      <c r="F6" s="179" t="s">
        <v>17</v>
      </c>
      <c r="G6" s="227"/>
      <c r="H6" s="227"/>
      <c r="I6" s="30" t="s">
        <v>18</v>
      </c>
      <c r="J6" s="176" t="s">
        <v>9</v>
      </c>
      <c r="K6" s="31" t="s">
        <v>10</v>
      </c>
      <c r="L6" s="114" t="s">
        <v>11</v>
      </c>
      <c r="M6" s="175" t="s">
        <v>17</v>
      </c>
      <c r="N6" s="126" t="s">
        <v>17</v>
      </c>
    </row>
    <row r="7" spans="1:14" ht="14.25" thickBot="1">
      <c r="A7" s="220"/>
      <c r="B7" s="175" t="s">
        <v>19</v>
      </c>
      <c r="C7" s="87">
        <v>1033.73</v>
      </c>
      <c r="D7" s="87">
        <v>9100.14</v>
      </c>
      <c r="E7" s="87">
        <v>8834.4699999999993</v>
      </c>
      <c r="F7" s="39">
        <f t="shared" ref="F7:F23" si="0">(D7-E7)/E7*100</f>
        <v>3.0071979416988239</v>
      </c>
      <c r="G7" s="91">
        <v>60519</v>
      </c>
      <c r="H7" s="91">
        <v>3049292.08</v>
      </c>
      <c r="I7" s="91">
        <v>6601</v>
      </c>
      <c r="J7" s="88">
        <v>783.21</v>
      </c>
      <c r="K7" s="88">
        <v>4804.9399999999996</v>
      </c>
      <c r="L7" s="88">
        <v>5105.2299999999996</v>
      </c>
      <c r="M7" s="40">
        <f t="shared" ref="M7:M14" si="1">(K7-L7)/L7*100</f>
        <v>-5.8820072748926098</v>
      </c>
      <c r="N7" s="127">
        <f t="shared" ref="N7:N19" si="2">D7/D202*100</f>
        <v>46.085207750248252</v>
      </c>
    </row>
    <row r="8" spans="1:14" ht="14.25" thickBot="1">
      <c r="A8" s="220"/>
      <c r="B8" s="175" t="s">
        <v>20</v>
      </c>
      <c r="C8" s="87">
        <v>248.71</v>
      </c>
      <c r="D8" s="87">
        <v>2176.63</v>
      </c>
      <c r="E8" s="87">
        <v>2287.86</v>
      </c>
      <c r="F8" s="39">
        <f t="shared" si="0"/>
        <v>-4.8617485335641168</v>
      </c>
      <c r="G8" s="91">
        <v>36699</v>
      </c>
      <c r="H8" s="91">
        <v>457165.8</v>
      </c>
      <c r="I8" s="91">
        <v>3293</v>
      </c>
      <c r="J8" s="88">
        <v>228.9</v>
      </c>
      <c r="K8" s="88">
        <v>1587.47</v>
      </c>
      <c r="L8" s="88">
        <v>1951.85</v>
      </c>
      <c r="M8" s="39">
        <f t="shared" si="1"/>
        <v>-18.668442759433354</v>
      </c>
      <c r="N8" s="127">
        <f t="shared" si="2"/>
        <v>50.643462177872465</v>
      </c>
    </row>
    <row r="9" spans="1:14" ht="14.25" thickBot="1">
      <c r="A9" s="220"/>
      <c r="B9" s="175" t="s">
        <v>21</v>
      </c>
      <c r="C9" s="87">
        <v>31.04</v>
      </c>
      <c r="D9" s="87">
        <v>656.45</v>
      </c>
      <c r="E9" s="87">
        <v>327.48</v>
      </c>
      <c r="F9" s="39">
        <f t="shared" si="0"/>
        <v>100.45498961768658</v>
      </c>
      <c r="G9" s="91">
        <v>324</v>
      </c>
      <c r="H9" s="91">
        <v>922927.07</v>
      </c>
      <c r="I9" s="91">
        <v>102</v>
      </c>
      <c r="J9" s="88">
        <v>19.61</v>
      </c>
      <c r="K9" s="88">
        <v>82.06</v>
      </c>
      <c r="L9" s="88">
        <v>45.8</v>
      </c>
      <c r="M9" s="39">
        <f t="shared" si="1"/>
        <v>79.170305676855918</v>
      </c>
      <c r="N9" s="127">
        <f t="shared" si="2"/>
        <v>73.144282015087043</v>
      </c>
    </row>
    <row r="10" spans="1:14" ht="14.25" thickBot="1">
      <c r="A10" s="220"/>
      <c r="B10" s="175" t="s">
        <v>22</v>
      </c>
      <c r="C10" s="87">
        <v>1.45</v>
      </c>
      <c r="D10" s="87">
        <v>136.21</v>
      </c>
      <c r="E10" s="87">
        <v>147.55000000000001</v>
      </c>
      <c r="F10" s="39">
        <f t="shared" si="0"/>
        <v>-7.6855303287021366</v>
      </c>
      <c r="G10" s="91">
        <v>1841</v>
      </c>
      <c r="H10" s="91">
        <v>122584.04</v>
      </c>
      <c r="I10" s="91">
        <v>802</v>
      </c>
      <c r="J10" s="88">
        <v>10.35</v>
      </c>
      <c r="K10" s="88">
        <v>68.47</v>
      </c>
      <c r="L10" s="88">
        <v>74.64</v>
      </c>
      <c r="M10" s="39">
        <f t="shared" si="1"/>
        <v>-8.2663451232583096</v>
      </c>
      <c r="N10" s="127">
        <f t="shared" si="2"/>
        <v>83.672109856535215</v>
      </c>
    </row>
    <row r="11" spans="1:14" ht="14.25" thickBot="1">
      <c r="A11" s="220"/>
      <c r="B11" s="175" t="s">
        <v>23</v>
      </c>
      <c r="C11" s="87">
        <v>4.58</v>
      </c>
      <c r="D11" s="87">
        <v>36.11</v>
      </c>
      <c r="E11" s="87">
        <v>43.28</v>
      </c>
      <c r="F11" s="39">
        <f t="shared" si="0"/>
        <v>-16.566543438077638</v>
      </c>
      <c r="G11" s="91">
        <v>592</v>
      </c>
      <c r="H11" s="91">
        <v>7720.55</v>
      </c>
      <c r="I11" s="91">
        <v>2</v>
      </c>
      <c r="J11" s="88">
        <v>7.53</v>
      </c>
      <c r="K11" s="88">
        <v>7.89</v>
      </c>
      <c r="L11" s="88">
        <v>3.49</v>
      </c>
      <c r="M11" s="39">
        <f t="shared" si="1"/>
        <v>126.07449856733521</v>
      </c>
      <c r="N11" s="127">
        <f t="shared" si="2"/>
        <v>61.067140759184468</v>
      </c>
    </row>
    <row r="12" spans="1:14" ht="14.25" thickBot="1">
      <c r="A12" s="220"/>
      <c r="B12" s="175" t="s">
        <v>24</v>
      </c>
      <c r="C12" s="87">
        <v>395.1</v>
      </c>
      <c r="D12" s="87">
        <v>1801.64</v>
      </c>
      <c r="E12" s="87">
        <v>1116.8599999999999</v>
      </c>
      <c r="F12" s="39">
        <f t="shared" si="0"/>
        <v>61.312966710241234</v>
      </c>
      <c r="G12" s="91">
        <v>2465</v>
      </c>
      <c r="H12" s="91">
        <v>1113714.32</v>
      </c>
      <c r="I12" s="91">
        <v>160</v>
      </c>
      <c r="J12" s="88">
        <v>38.1</v>
      </c>
      <c r="K12" s="88">
        <v>341.58</v>
      </c>
      <c r="L12" s="88">
        <v>429.48</v>
      </c>
      <c r="M12" s="39">
        <f t="shared" si="1"/>
        <v>-20.466610785135519</v>
      </c>
      <c r="N12" s="127">
        <f t="shared" si="2"/>
        <v>69.543712191408588</v>
      </c>
    </row>
    <row r="13" spans="1:14" ht="14.25" thickBot="1">
      <c r="A13" s="220"/>
      <c r="B13" s="175" t="s">
        <v>25</v>
      </c>
      <c r="C13" s="87">
        <v>717.83</v>
      </c>
      <c r="D13" s="87">
        <v>3952.71</v>
      </c>
      <c r="E13" s="87">
        <v>3071.48</v>
      </c>
      <c r="F13" s="39">
        <f t="shared" si="0"/>
        <v>28.690728899423078</v>
      </c>
      <c r="G13" s="91">
        <v>1754</v>
      </c>
      <c r="H13" s="91">
        <v>52159.14</v>
      </c>
      <c r="I13" s="91">
        <v>1091</v>
      </c>
      <c r="J13" s="88">
        <v>14.88</v>
      </c>
      <c r="K13" s="88">
        <v>198.09</v>
      </c>
      <c r="L13" s="88">
        <v>314.94</v>
      </c>
      <c r="M13" s="39">
        <f t="shared" si="1"/>
        <v>-37.102305200990664</v>
      </c>
      <c r="N13" s="127">
        <f t="shared" si="2"/>
        <v>49.727879346004613</v>
      </c>
    </row>
    <row r="14" spans="1:14" ht="14.25" thickBot="1">
      <c r="A14" s="220"/>
      <c r="B14" s="175" t="s">
        <v>26</v>
      </c>
      <c r="C14" s="87">
        <v>177.67</v>
      </c>
      <c r="D14" s="87">
        <v>910.59</v>
      </c>
      <c r="E14" s="87">
        <v>622.91</v>
      </c>
      <c r="F14" s="39">
        <f t="shared" si="0"/>
        <v>46.183236743670847</v>
      </c>
      <c r="G14" s="91">
        <v>32805</v>
      </c>
      <c r="H14" s="91">
        <v>1991107.98</v>
      </c>
      <c r="I14" s="91">
        <v>708</v>
      </c>
      <c r="J14" s="88">
        <v>38.64</v>
      </c>
      <c r="K14" s="88">
        <v>201.29</v>
      </c>
      <c r="L14" s="88">
        <v>648.91999999999996</v>
      </c>
      <c r="M14" s="39">
        <f t="shared" si="1"/>
        <v>-68.980768045367697</v>
      </c>
      <c r="N14" s="127">
        <f t="shared" si="2"/>
        <v>50.202121219156979</v>
      </c>
    </row>
    <row r="15" spans="1:14" ht="14.25" thickBot="1">
      <c r="A15" s="220"/>
      <c r="B15" s="175" t="s">
        <v>27</v>
      </c>
      <c r="C15" s="87">
        <v>0</v>
      </c>
      <c r="D15" s="87">
        <v>114.05</v>
      </c>
      <c r="E15" s="87">
        <v>101.65</v>
      </c>
      <c r="F15" s="39">
        <f t="shared" si="0"/>
        <v>12.198721101819961</v>
      </c>
      <c r="G15" s="91">
        <v>75</v>
      </c>
      <c r="H15" s="91">
        <v>65729.009999999995</v>
      </c>
      <c r="I15" s="91">
        <v>0</v>
      </c>
      <c r="J15" s="88"/>
      <c r="K15" s="103"/>
      <c r="L15" s="88">
        <v>404.15</v>
      </c>
      <c r="M15" s="39"/>
      <c r="N15" s="127">
        <f t="shared" si="2"/>
        <v>80.909515175358166</v>
      </c>
    </row>
    <row r="16" spans="1:14" ht="14.25" thickBot="1">
      <c r="A16" s="220"/>
      <c r="B16" s="18" t="s">
        <v>28</v>
      </c>
      <c r="C16" s="87">
        <v>0</v>
      </c>
      <c r="D16" s="87">
        <v>49.72</v>
      </c>
      <c r="E16" s="87">
        <v>36.58</v>
      </c>
      <c r="F16" s="39">
        <f t="shared" si="0"/>
        <v>35.9212684527064</v>
      </c>
      <c r="G16" s="91">
        <v>16</v>
      </c>
      <c r="H16" s="91">
        <v>4066</v>
      </c>
      <c r="I16" s="91">
        <v>0</v>
      </c>
      <c r="J16" s="88"/>
      <c r="K16" s="88"/>
      <c r="L16" s="88"/>
      <c r="M16" s="39"/>
      <c r="N16" s="127">
        <f t="shared" si="2"/>
        <v>100</v>
      </c>
    </row>
    <row r="17" spans="1:14" ht="14.25" thickBot="1">
      <c r="A17" s="220"/>
      <c r="B17" s="18" t="s">
        <v>29</v>
      </c>
      <c r="C17" s="87">
        <v>0</v>
      </c>
      <c r="D17" s="87">
        <v>2.4900000000000002</v>
      </c>
      <c r="E17" s="87">
        <v>6.46</v>
      </c>
      <c r="F17" s="39">
        <f t="shared" si="0"/>
        <v>-61.455108359133128</v>
      </c>
      <c r="G17" s="91">
        <v>2</v>
      </c>
      <c r="H17" s="91">
        <v>845.81</v>
      </c>
      <c r="I17" s="91">
        <v>0</v>
      </c>
      <c r="J17" s="88"/>
      <c r="K17" s="88"/>
      <c r="L17" s="88">
        <v>0.25</v>
      </c>
      <c r="M17" s="39"/>
      <c r="N17" s="127">
        <f t="shared" si="2"/>
        <v>10.490196784716769</v>
      </c>
    </row>
    <row r="18" spans="1:14" ht="14.25" thickBot="1">
      <c r="A18" s="220"/>
      <c r="B18" s="18" t="s">
        <v>30</v>
      </c>
      <c r="C18" s="87">
        <v>0</v>
      </c>
      <c r="D18" s="87">
        <v>61.84</v>
      </c>
      <c r="E18" s="87">
        <v>58.6</v>
      </c>
      <c r="F18" s="39">
        <f t="shared" si="0"/>
        <v>5.529010238907853</v>
      </c>
      <c r="G18" s="91">
        <v>57</v>
      </c>
      <c r="H18" s="91">
        <v>60817.2</v>
      </c>
      <c r="I18" s="91">
        <v>0</v>
      </c>
      <c r="J18" s="88"/>
      <c r="K18" s="88"/>
      <c r="L18" s="88">
        <v>403.9</v>
      </c>
      <c r="M18" s="39"/>
      <c r="N18" s="127">
        <f t="shared" si="2"/>
        <v>100</v>
      </c>
    </row>
    <row r="19" spans="1:14" ht="14.25" thickBot="1">
      <c r="A19" s="221"/>
      <c r="B19" s="19" t="s">
        <v>31</v>
      </c>
      <c r="C19" s="20">
        <f t="shared" ref="C19:L19" si="3">C7+C9+C10+C11+C12+C13+C14+C15</f>
        <v>2361.4</v>
      </c>
      <c r="D19" s="20">
        <f t="shared" si="3"/>
        <v>16707.899999999998</v>
      </c>
      <c r="E19" s="20">
        <f t="shared" si="3"/>
        <v>14265.679999999998</v>
      </c>
      <c r="F19" s="20">
        <f t="shared" si="0"/>
        <v>17.119548454752941</v>
      </c>
      <c r="G19" s="20">
        <f t="shared" si="3"/>
        <v>100375</v>
      </c>
      <c r="H19" s="20">
        <f t="shared" si="3"/>
        <v>7325234.1899999995</v>
      </c>
      <c r="I19" s="20">
        <f t="shared" si="3"/>
        <v>9466</v>
      </c>
      <c r="J19" s="20">
        <f t="shared" si="3"/>
        <v>912.32</v>
      </c>
      <c r="K19" s="20">
        <f t="shared" si="3"/>
        <v>5704.3200000000006</v>
      </c>
      <c r="L19" s="20">
        <f t="shared" si="3"/>
        <v>7026.6499999999987</v>
      </c>
      <c r="M19" s="20">
        <f t="shared" ref="M19:M22" si="4">(K19-L19)/L19*100</f>
        <v>-18.818782776998972</v>
      </c>
      <c r="N19" s="128">
        <f t="shared" si="2"/>
        <v>50.083818319579407</v>
      </c>
    </row>
    <row r="20" spans="1:14" ht="15" thickTop="1" thickBot="1">
      <c r="A20" s="222" t="s">
        <v>32</v>
      </c>
      <c r="B20" s="22" t="s">
        <v>19</v>
      </c>
      <c r="C20" s="23">
        <v>172.61</v>
      </c>
      <c r="D20" s="23">
        <v>1615.69</v>
      </c>
      <c r="E20" s="23">
        <v>1420.86</v>
      </c>
      <c r="F20" s="129">
        <f t="shared" si="0"/>
        <v>13.712118013034372</v>
      </c>
      <c r="G20" s="24">
        <v>6461</v>
      </c>
      <c r="H20" s="24">
        <v>441955.08113200002</v>
      </c>
      <c r="I20" s="24">
        <v>720</v>
      </c>
      <c r="J20" s="23">
        <v>67.709999999999994</v>
      </c>
      <c r="K20" s="24">
        <v>798.71</v>
      </c>
      <c r="L20" s="24">
        <v>524.16</v>
      </c>
      <c r="M20" s="129">
        <f t="shared" si="4"/>
        <v>52.379044566544586</v>
      </c>
      <c r="N20" s="130">
        <f>D20/D202*100</f>
        <v>8.1822267910162498</v>
      </c>
    </row>
    <row r="21" spans="1:14" ht="14.25" thickBot="1">
      <c r="A21" s="220"/>
      <c r="B21" s="175" t="s">
        <v>20</v>
      </c>
      <c r="C21" s="24">
        <v>20.29</v>
      </c>
      <c r="D21" s="24">
        <v>284.35000000000002</v>
      </c>
      <c r="E21" s="24">
        <v>348.55</v>
      </c>
      <c r="F21" s="39">
        <f t="shared" si="0"/>
        <v>-18.419165112609377</v>
      </c>
      <c r="G21" s="24">
        <v>2261</v>
      </c>
      <c r="H21" s="24">
        <v>27572</v>
      </c>
      <c r="I21" s="24">
        <v>381</v>
      </c>
      <c r="J21" s="24">
        <v>10.62</v>
      </c>
      <c r="K21" s="24">
        <v>208.49</v>
      </c>
      <c r="L21" s="24">
        <v>241.43</v>
      </c>
      <c r="M21" s="39">
        <f t="shared" si="4"/>
        <v>-13.643706250258871</v>
      </c>
      <c r="N21" s="127">
        <f>D21/D203*100</f>
        <v>6.6159468859098878</v>
      </c>
    </row>
    <row r="22" spans="1:14" ht="14.25" thickBot="1">
      <c r="A22" s="220"/>
      <c r="B22" s="175" t="s">
        <v>21</v>
      </c>
      <c r="C22" s="24"/>
      <c r="D22" s="24">
        <v>15.26</v>
      </c>
      <c r="E22" s="24">
        <v>39.6</v>
      </c>
      <c r="F22" s="39">
        <f t="shared" si="0"/>
        <v>-61.464646464646464</v>
      </c>
      <c r="G22" s="24">
        <v>8</v>
      </c>
      <c r="H22" s="24">
        <v>33831.603053999999</v>
      </c>
      <c r="I22" s="24"/>
      <c r="J22" s="24"/>
      <c r="K22" s="24"/>
      <c r="L22" s="24">
        <v>47.09</v>
      </c>
      <c r="M22" s="39">
        <f t="shared" si="4"/>
        <v>-100</v>
      </c>
      <c r="N22" s="127">
        <f>D22/D204*100</f>
        <v>1.7003301752612203</v>
      </c>
    </row>
    <row r="23" spans="1:14" ht="14.25" thickBot="1">
      <c r="A23" s="220"/>
      <c r="B23" s="175" t="s">
        <v>22</v>
      </c>
      <c r="C23" s="24">
        <v>0.74</v>
      </c>
      <c r="D23" s="24">
        <v>4.1100000000000003</v>
      </c>
      <c r="E23" s="24">
        <v>0.16</v>
      </c>
      <c r="F23" s="39">
        <f t="shared" si="0"/>
        <v>2468.75</v>
      </c>
      <c r="G23" s="24">
        <v>350</v>
      </c>
      <c r="H23" s="24">
        <v>17501.474999999999</v>
      </c>
      <c r="I23" s="24">
        <v>8</v>
      </c>
      <c r="J23" s="24"/>
      <c r="K23" s="24">
        <v>0.85</v>
      </c>
      <c r="L23" s="24"/>
      <c r="M23" s="39"/>
      <c r="N23" s="127">
        <f>D23/D205*100</f>
        <v>2.5247219110958059</v>
      </c>
    </row>
    <row r="24" spans="1:14" ht="14.25" thickBot="1">
      <c r="A24" s="220"/>
      <c r="B24" s="175" t="s">
        <v>23</v>
      </c>
      <c r="C24" s="24"/>
      <c r="D24" s="24"/>
      <c r="E24" s="24"/>
      <c r="F24" s="39"/>
      <c r="G24" s="24"/>
      <c r="H24" s="24"/>
      <c r="I24" s="24"/>
      <c r="J24" s="24"/>
      <c r="K24" s="24"/>
      <c r="L24" s="24"/>
      <c r="M24" s="39"/>
      <c r="N24" s="127"/>
    </row>
    <row r="25" spans="1:14" ht="14.25" thickBot="1">
      <c r="A25" s="220"/>
      <c r="B25" s="175" t="s">
        <v>24</v>
      </c>
      <c r="C25" s="25">
        <v>1.52</v>
      </c>
      <c r="D25" s="25">
        <v>6.95</v>
      </c>
      <c r="E25" s="24">
        <v>45.48</v>
      </c>
      <c r="F25" s="39">
        <f>(D25-E25)/E25*100</f>
        <v>-84.718557607739655</v>
      </c>
      <c r="G25" s="24">
        <v>27</v>
      </c>
      <c r="H25" s="24">
        <v>3789.6522340000001</v>
      </c>
      <c r="I25" s="24">
        <v>2</v>
      </c>
      <c r="J25" s="25"/>
      <c r="K25" s="24">
        <v>20.2</v>
      </c>
      <c r="L25" s="24">
        <v>71.98</v>
      </c>
      <c r="M25" s="39">
        <f>(K25-L25)/L25*100</f>
        <v>-71.93664906918589</v>
      </c>
      <c r="N25" s="127">
        <f>D25/D207*100</f>
        <v>0.26827157463771323</v>
      </c>
    </row>
    <row r="26" spans="1:14" ht="14.25" thickBot="1">
      <c r="A26" s="220"/>
      <c r="B26" s="175" t="s">
        <v>25</v>
      </c>
      <c r="C26" s="26"/>
      <c r="D26" s="26">
        <v>1.75</v>
      </c>
      <c r="E26" s="26"/>
      <c r="F26" s="39"/>
      <c r="G26" s="26">
        <v>12</v>
      </c>
      <c r="H26" s="26">
        <v>106.81</v>
      </c>
      <c r="I26" s="26">
        <v>1</v>
      </c>
      <c r="J26" s="26">
        <v>0.21</v>
      </c>
      <c r="K26" s="26">
        <v>0.21</v>
      </c>
      <c r="L26" s="26"/>
      <c r="M26" s="39"/>
      <c r="N26" s="127"/>
    </row>
    <row r="27" spans="1:14" ht="14.25" thickBot="1">
      <c r="A27" s="220"/>
      <c r="B27" s="175" t="s">
        <v>26</v>
      </c>
      <c r="C27" s="24">
        <v>30.1</v>
      </c>
      <c r="D27" s="24">
        <v>81.02</v>
      </c>
      <c r="E27" s="24">
        <v>29.99</v>
      </c>
      <c r="F27" s="39">
        <f>(D27-E27)/E27*100</f>
        <v>170.1567189063021</v>
      </c>
      <c r="G27" s="24">
        <v>22982</v>
      </c>
      <c r="H27" s="24">
        <v>427477.51</v>
      </c>
      <c r="I27" s="24">
        <v>16</v>
      </c>
      <c r="J27" s="24">
        <v>0.45</v>
      </c>
      <c r="K27" s="24">
        <v>4.8899999999999997</v>
      </c>
      <c r="L27" s="24">
        <v>10.07</v>
      </c>
      <c r="M27" s="39">
        <f>(K27-L27)/L27*100</f>
        <v>-51.439920556107253</v>
      </c>
      <c r="N27" s="127">
        <f>D27/D209*100</f>
        <v>4.4667477802041518</v>
      </c>
    </row>
    <row r="28" spans="1:14" ht="14.25" thickBot="1">
      <c r="A28" s="220"/>
      <c r="B28" s="175" t="s">
        <v>27</v>
      </c>
      <c r="C28" s="24"/>
      <c r="D28" s="24"/>
      <c r="E28" s="24"/>
      <c r="F28" s="39"/>
      <c r="G28" s="24"/>
      <c r="H28" s="24"/>
      <c r="I28" s="24"/>
      <c r="J28" s="24"/>
      <c r="K28" s="24"/>
      <c r="L28" s="24"/>
      <c r="M28" s="39"/>
      <c r="N28" s="127"/>
    </row>
    <row r="29" spans="1:14" ht="14.25" thickBot="1">
      <c r="A29" s="220"/>
      <c r="B29" s="18" t="s">
        <v>28</v>
      </c>
      <c r="C29" s="48"/>
      <c r="D29" s="48"/>
      <c r="E29" s="48"/>
      <c r="F29" s="39"/>
      <c r="G29" s="48"/>
      <c r="H29" s="48"/>
      <c r="I29" s="48"/>
      <c r="J29" s="48"/>
      <c r="K29" s="48"/>
      <c r="L29" s="48"/>
      <c r="M29" s="39"/>
      <c r="N29" s="127"/>
    </row>
    <row r="30" spans="1:14" ht="14.25" thickBot="1">
      <c r="A30" s="220"/>
      <c r="B30" s="18" t="s">
        <v>29</v>
      </c>
      <c r="C30" s="48"/>
      <c r="D30" s="48"/>
      <c r="E30" s="48"/>
      <c r="F30" s="39"/>
      <c r="G30" s="48"/>
      <c r="H30" s="48"/>
      <c r="I30" s="48"/>
      <c r="J30" s="48"/>
      <c r="K30" s="48"/>
      <c r="L30" s="48"/>
      <c r="M30" s="39"/>
      <c r="N30" s="127"/>
    </row>
    <row r="31" spans="1:14" ht="14.25" thickBot="1">
      <c r="A31" s="220"/>
      <c r="B31" s="18" t="s">
        <v>30</v>
      </c>
      <c r="C31" s="48"/>
      <c r="D31" s="48"/>
      <c r="E31" s="48"/>
      <c r="F31" s="39"/>
      <c r="G31" s="48"/>
      <c r="H31" s="48"/>
      <c r="I31" s="48"/>
      <c r="J31" s="48"/>
      <c r="K31" s="48"/>
      <c r="L31" s="48"/>
      <c r="M31" s="39"/>
      <c r="N31" s="127"/>
    </row>
    <row r="32" spans="1:14" ht="14.25" thickBot="1">
      <c r="A32" s="221"/>
      <c r="B32" s="19" t="s">
        <v>31</v>
      </c>
      <c r="C32" s="20">
        <f t="shared" ref="C32:L32" si="5">C20+C22+C23+C24+C25+C26+C27+C28</f>
        <v>204.97000000000003</v>
      </c>
      <c r="D32" s="20">
        <f t="shared" si="5"/>
        <v>1724.78</v>
      </c>
      <c r="E32" s="20">
        <f t="shared" si="5"/>
        <v>1536.09</v>
      </c>
      <c r="F32" s="20">
        <f t="shared" ref="F32:F38" si="6">(D32-E32)/E32*100</f>
        <v>12.283785455279316</v>
      </c>
      <c r="G32" s="20">
        <f t="shared" si="5"/>
        <v>29840</v>
      </c>
      <c r="H32" s="20">
        <f t="shared" si="5"/>
        <v>924662.13141999999</v>
      </c>
      <c r="I32" s="20">
        <f t="shared" si="5"/>
        <v>747</v>
      </c>
      <c r="J32" s="20">
        <f t="shared" si="5"/>
        <v>68.36999999999999</v>
      </c>
      <c r="K32" s="20">
        <f t="shared" si="5"/>
        <v>824.86000000000013</v>
      </c>
      <c r="L32" s="20">
        <f t="shared" si="5"/>
        <v>653.30000000000007</v>
      </c>
      <c r="M32" s="20">
        <f t="shared" ref="M32:M37" si="7">(K32-L32)/L32*100</f>
        <v>26.260523496096745</v>
      </c>
      <c r="N32" s="128">
        <f>D32/D214*100</f>
        <v>5.1702229580763692</v>
      </c>
    </row>
    <row r="33" spans="1:14" ht="15" thickTop="1" thickBot="1">
      <c r="A33" s="222" t="s">
        <v>33</v>
      </c>
      <c r="B33" s="22" t="s">
        <v>19</v>
      </c>
      <c r="C33" s="122">
        <v>391.00984299999999</v>
      </c>
      <c r="D33" s="122">
        <v>3290.5443770000002</v>
      </c>
      <c r="E33" s="107">
        <v>2819.2628749999999</v>
      </c>
      <c r="F33" s="129">
        <f t="shared" si="6"/>
        <v>16.716479551414668</v>
      </c>
      <c r="G33" s="88">
        <v>17763</v>
      </c>
      <c r="H33" s="88">
        <v>1217991.4694871099</v>
      </c>
      <c r="I33" s="88">
        <v>2722</v>
      </c>
      <c r="J33" s="88">
        <v>174.920529823685</v>
      </c>
      <c r="K33" s="88">
        <v>1366.5887218236851</v>
      </c>
      <c r="L33" s="88">
        <v>1782</v>
      </c>
      <c r="M33" s="129">
        <f t="shared" si="7"/>
        <v>-23.311519538513746</v>
      </c>
      <c r="N33" s="130">
        <f t="shared" ref="N33:N38" si="8">D33/D202*100</f>
        <v>16.664075632403044</v>
      </c>
    </row>
    <row r="34" spans="1:14" ht="14.25" thickBot="1">
      <c r="A34" s="220"/>
      <c r="B34" s="175" t="s">
        <v>20</v>
      </c>
      <c r="C34" s="122">
        <v>74.688789000000057</v>
      </c>
      <c r="D34" s="122">
        <v>628.43591100000003</v>
      </c>
      <c r="E34" s="107">
        <v>812.21052499999996</v>
      </c>
      <c r="F34" s="39">
        <f t="shared" si="6"/>
        <v>-22.626475321776944</v>
      </c>
      <c r="G34" s="88">
        <v>6350</v>
      </c>
      <c r="H34" s="88">
        <v>77470</v>
      </c>
      <c r="I34" s="88">
        <v>1258</v>
      </c>
      <c r="J34" s="88">
        <v>62.349182055664102</v>
      </c>
      <c r="K34" s="88">
        <v>496.4204510556641</v>
      </c>
      <c r="L34" s="88">
        <v>718</v>
      </c>
      <c r="M34" s="39">
        <f t="shared" si="7"/>
        <v>-30.860661412860154</v>
      </c>
      <c r="N34" s="127">
        <f t="shared" si="8"/>
        <v>14.621764052661835</v>
      </c>
    </row>
    <row r="35" spans="1:14" ht="14.25" thickBot="1">
      <c r="A35" s="220"/>
      <c r="B35" s="175" t="s">
        <v>21</v>
      </c>
      <c r="C35" s="122">
        <v>8.8924489999999992</v>
      </c>
      <c r="D35" s="122">
        <v>39.112836999999999</v>
      </c>
      <c r="E35" s="107">
        <v>40.458548</v>
      </c>
      <c r="F35" s="39">
        <f t="shared" si="6"/>
        <v>-3.3261475424179863</v>
      </c>
      <c r="G35" s="88">
        <v>1029</v>
      </c>
      <c r="H35" s="88">
        <v>92160.416599999997</v>
      </c>
      <c r="I35" s="88">
        <v>25</v>
      </c>
      <c r="J35" s="88">
        <v>3</v>
      </c>
      <c r="K35" s="88">
        <v>10</v>
      </c>
      <c r="L35" s="88">
        <v>3</v>
      </c>
      <c r="M35" s="39">
        <f t="shared" si="7"/>
        <v>233.33333333333334</v>
      </c>
      <c r="N35" s="127">
        <f t="shared" si="8"/>
        <v>4.3581085839563265</v>
      </c>
    </row>
    <row r="36" spans="1:14" ht="14.25" thickBot="1">
      <c r="A36" s="220"/>
      <c r="B36" s="175" t="s">
        <v>22</v>
      </c>
      <c r="C36" s="122">
        <v>6.4817999999999307E-2</v>
      </c>
      <c r="D36" s="122">
        <v>4.2782839999999993</v>
      </c>
      <c r="E36" s="107">
        <v>2.3690340000000001</v>
      </c>
      <c r="F36" s="39">
        <f t="shared" si="6"/>
        <v>80.59192058872938</v>
      </c>
      <c r="G36" s="88">
        <v>634</v>
      </c>
      <c r="H36" s="88">
        <v>62932.7</v>
      </c>
      <c r="I36" s="88">
        <v>41</v>
      </c>
      <c r="J36" s="88">
        <v>0</v>
      </c>
      <c r="K36" s="88">
        <v>6</v>
      </c>
      <c r="L36" s="88">
        <v>12</v>
      </c>
      <c r="M36" s="39">
        <f t="shared" si="7"/>
        <v>-50</v>
      </c>
      <c r="N36" s="127">
        <f t="shared" si="8"/>
        <v>2.6280966804600014</v>
      </c>
    </row>
    <row r="37" spans="1:14" ht="14.25" thickBot="1">
      <c r="A37" s="220"/>
      <c r="B37" s="175" t="s">
        <v>23</v>
      </c>
      <c r="C37" s="122">
        <v>0</v>
      </c>
      <c r="D37" s="122">
        <v>0</v>
      </c>
      <c r="E37" s="107">
        <v>1.696699</v>
      </c>
      <c r="F37" s="39">
        <f t="shared" si="6"/>
        <v>-100</v>
      </c>
      <c r="G37" s="88">
        <v>956</v>
      </c>
      <c r="H37" s="88">
        <v>32947.800000000003</v>
      </c>
      <c r="I37" s="88">
        <v>3</v>
      </c>
      <c r="J37" s="88">
        <v>0</v>
      </c>
      <c r="K37" s="88">
        <v>1</v>
      </c>
      <c r="L37" s="88">
        <v>5</v>
      </c>
      <c r="M37" s="39">
        <f t="shared" si="7"/>
        <v>-80</v>
      </c>
      <c r="N37" s="127">
        <f t="shared" si="8"/>
        <v>0</v>
      </c>
    </row>
    <row r="38" spans="1:14" ht="14.25" thickBot="1">
      <c r="A38" s="220"/>
      <c r="B38" s="175" t="s">
        <v>24</v>
      </c>
      <c r="C38" s="122">
        <v>6.6707509999999779</v>
      </c>
      <c r="D38" s="122">
        <v>172.486513</v>
      </c>
      <c r="E38" s="107">
        <v>45.276682000000001</v>
      </c>
      <c r="F38" s="39">
        <f t="shared" si="6"/>
        <v>280.96102757706495</v>
      </c>
      <c r="G38" s="88">
        <v>63</v>
      </c>
      <c r="H38" s="88">
        <v>108859.850953</v>
      </c>
      <c r="I38" s="88">
        <v>26</v>
      </c>
      <c r="J38" s="88">
        <v>1</v>
      </c>
      <c r="K38" s="88">
        <v>15</v>
      </c>
      <c r="L38" s="88">
        <v>9</v>
      </c>
      <c r="M38" s="39">
        <f t="shared" ref="M38" si="9">(K38-L38)/L38*100</f>
        <v>66.666666666666657</v>
      </c>
      <c r="N38" s="127">
        <f t="shared" si="8"/>
        <v>6.6580184814789058</v>
      </c>
    </row>
    <row r="39" spans="1:14" ht="14.25" thickBot="1">
      <c r="A39" s="220"/>
      <c r="B39" s="175" t="s">
        <v>25</v>
      </c>
      <c r="C39" s="122">
        <v>0</v>
      </c>
      <c r="D39" s="122">
        <v>0</v>
      </c>
      <c r="E39" s="107"/>
      <c r="F39" s="39"/>
      <c r="G39" s="90"/>
      <c r="H39" s="90"/>
      <c r="I39" s="90"/>
      <c r="J39" s="88">
        <v>0</v>
      </c>
      <c r="K39" s="90">
        <v>0</v>
      </c>
      <c r="L39" s="90">
        <v>0</v>
      </c>
      <c r="M39" s="39"/>
      <c r="N39" s="127"/>
    </row>
    <row r="40" spans="1:14" ht="14.25" thickBot="1">
      <c r="A40" s="220"/>
      <c r="B40" s="175" t="s">
        <v>26</v>
      </c>
      <c r="C40" s="122">
        <v>31.20158200000003</v>
      </c>
      <c r="D40" s="122">
        <v>342.47592500000002</v>
      </c>
      <c r="E40" s="107">
        <v>155.27662000000001</v>
      </c>
      <c r="F40" s="39">
        <f>(D40-E40)/E40*100</f>
        <v>120.55859085546814</v>
      </c>
      <c r="G40" s="88">
        <v>13007</v>
      </c>
      <c r="H40" s="88">
        <v>1828782.61</v>
      </c>
      <c r="I40" s="90">
        <v>16</v>
      </c>
      <c r="J40" s="88">
        <v>10.57</v>
      </c>
      <c r="K40" s="90">
        <v>49.38</v>
      </c>
      <c r="L40" s="88">
        <v>40</v>
      </c>
      <c r="M40" s="39">
        <f>(K40-L40)/L40*100</f>
        <v>23.450000000000006</v>
      </c>
      <c r="N40" s="127">
        <f>D40/D209*100</f>
        <v>18.881184618206785</v>
      </c>
    </row>
    <row r="41" spans="1:14" ht="14.25" thickBot="1">
      <c r="A41" s="220"/>
      <c r="B41" s="175" t="s">
        <v>27</v>
      </c>
      <c r="C41" s="122">
        <v>0</v>
      </c>
      <c r="D41" s="122">
        <v>0</v>
      </c>
      <c r="E41" s="107">
        <v>4.780735</v>
      </c>
      <c r="F41" s="39"/>
      <c r="G41" s="88"/>
      <c r="H41" s="88"/>
      <c r="I41" s="90"/>
      <c r="J41" s="88">
        <v>0</v>
      </c>
      <c r="K41" s="90">
        <v>0</v>
      </c>
      <c r="L41" s="88">
        <v>0</v>
      </c>
      <c r="M41" s="39"/>
      <c r="N41" s="127">
        <f>D41/D210*100</f>
        <v>0</v>
      </c>
    </row>
    <row r="42" spans="1:14" ht="14.25" thickBot="1">
      <c r="A42" s="220"/>
      <c r="B42" s="18" t="s">
        <v>28</v>
      </c>
      <c r="C42" s="122">
        <v>0</v>
      </c>
      <c r="D42" s="122">
        <v>0</v>
      </c>
      <c r="E42" s="107"/>
      <c r="F42" s="39"/>
      <c r="G42" s="88"/>
      <c r="H42" s="88"/>
      <c r="I42" s="88"/>
      <c r="J42" s="88"/>
      <c r="K42" s="88">
        <v>0</v>
      </c>
      <c r="L42" s="88">
        <v>0</v>
      </c>
      <c r="M42" s="39"/>
      <c r="N42" s="127"/>
    </row>
    <row r="43" spans="1:14" ht="14.25" thickBot="1">
      <c r="A43" s="220"/>
      <c r="B43" s="18" t="s">
        <v>29</v>
      </c>
      <c r="C43" s="122">
        <v>0</v>
      </c>
      <c r="D43" s="122">
        <v>0</v>
      </c>
      <c r="E43" s="107">
        <v>4.780735</v>
      </c>
      <c r="F43" s="39"/>
      <c r="G43" s="88"/>
      <c r="H43" s="88"/>
      <c r="I43" s="88"/>
      <c r="J43" s="88"/>
      <c r="K43" s="88">
        <v>0</v>
      </c>
      <c r="L43" s="88">
        <v>0</v>
      </c>
      <c r="M43" s="39"/>
      <c r="N43" s="127">
        <f>D43/D212*100</f>
        <v>0</v>
      </c>
    </row>
    <row r="44" spans="1:14" ht="14.25" thickBot="1">
      <c r="A44" s="220"/>
      <c r="B44" s="18" t="s">
        <v>30</v>
      </c>
      <c r="C44" s="122">
        <v>0</v>
      </c>
      <c r="D44" s="122">
        <v>0</v>
      </c>
      <c r="E44" s="107"/>
      <c r="F44" s="39"/>
      <c r="G44" s="88"/>
      <c r="H44" s="88"/>
      <c r="I44" s="88"/>
      <c r="J44" s="88"/>
      <c r="K44" s="88">
        <v>0</v>
      </c>
      <c r="L44" s="88">
        <v>0</v>
      </c>
      <c r="M44" s="39"/>
      <c r="N44" s="127"/>
    </row>
    <row r="45" spans="1:14" ht="14.25" thickBot="1">
      <c r="A45" s="221"/>
      <c r="B45" s="19" t="s">
        <v>31</v>
      </c>
      <c r="C45" s="20">
        <f t="shared" ref="C45:L45" si="10">C33+C35+C36+C37+C38+C39+C40+C41</f>
        <v>437.83944300000002</v>
      </c>
      <c r="D45" s="20">
        <f t="shared" si="10"/>
        <v>3848.8979360000003</v>
      </c>
      <c r="E45" s="20">
        <f t="shared" si="10"/>
        <v>3069.1211929999999</v>
      </c>
      <c r="F45" s="20">
        <f>(D45-E45)/E45*100</f>
        <v>25.407166871692848</v>
      </c>
      <c r="G45" s="20">
        <f t="shared" si="10"/>
        <v>33452</v>
      </c>
      <c r="H45" s="20">
        <f t="shared" si="10"/>
        <v>3343674.8470401098</v>
      </c>
      <c r="I45" s="20">
        <f t="shared" si="10"/>
        <v>2833</v>
      </c>
      <c r="J45" s="20">
        <f t="shared" si="10"/>
        <v>189.49052982368499</v>
      </c>
      <c r="K45" s="20">
        <f t="shared" si="10"/>
        <v>1447.9687218236852</v>
      </c>
      <c r="L45" s="20">
        <f t="shared" si="10"/>
        <v>1851</v>
      </c>
      <c r="M45" s="20">
        <f t="shared" ref="M45:M49" si="11">(K45-L45)/L45*100</f>
        <v>-21.773704925786859</v>
      </c>
      <c r="N45" s="128">
        <f>D45/D214*100</f>
        <v>11.537506506337014</v>
      </c>
    </row>
    <row r="46" spans="1:14" ht="14.25" thickTop="1">
      <c r="A46" s="222" t="s">
        <v>34</v>
      </c>
      <c r="B46" s="22" t="s">
        <v>19</v>
      </c>
      <c r="C46" s="139">
        <v>177.33</v>
      </c>
      <c r="D46" s="139">
        <v>1571.24</v>
      </c>
      <c r="E46" s="139">
        <v>1477.7394999999999</v>
      </c>
      <c r="F46" s="129">
        <f>(D46-E46)/E46*100</f>
        <v>6.3272653942051438</v>
      </c>
      <c r="G46" s="140">
        <v>8741</v>
      </c>
      <c r="H46" s="140">
        <v>570875</v>
      </c>
      <c r="I46" s="140">
        <v>1036</v>
      </c>
      <c r="J46" s="140">
        <v>114.55</v>
      </c>
      <c r="K46" s="140">
        <v>981.2</v>
      </c>
      <c r="L46" s="140">
        <v>879.399</v>
      </c>
      <c r="M46" s="129">
        <f t="shared" si="11"/>
        <v>11.576201473961198</v>
      </c>
      <c r="N46" s="130">
        <f>D46/D202*100</f>
        <v>7.9571217393908311</v>
      </c>
    </row>
    <row r="47" spans="1:14">
      <c r="A47" s="230"/>
      <c r="B47" s="175" t="s">
        <v>20</v>
      </c>
      <c r="C47" s="140">
        <v>43.72</v>
      </c>
      <c r="D47" s="140">
        <v>386.23</v>
      </c>
      <c r="E47" s="140">
        <v>426.25720000000001</v>
      </c>
      <c r="F47" s="39">
        <f>(D47-E47)/E47*100</f>
        <v>-9.3903868368675045</v>
      </c>
      <c r="G47" s="140">
        <v>3502</v>
      </c>
      <c r="H47" s="140">
        <v>43652</v>
      </c>
      <c r="I47" s="140">
        <v>487</v>
      </c>
      <c r="J47" s="140">
        <v>46.02</v>
      </c>
      <c r="K47" s="140">
        <v>322.86</v>
      </c>
      <c r="L47" s="140">
        <v>347.22899999999998</v>
      </c>
      <c r="M47" s="39">
        <f t="shared" si="11"/>
        <v>-7.018135006004675</v>
      </c>
      <c r="N47" s="127">
        <f>D47/D203*100</f>
        <v>8.9863800448214359</v>
      </c>
    </row>
    <row r="48" spans="1:14">
      <c r="A48" s="230"/>
      <c r="B48" s="175" t="s">
        <v>21</v>
      </c>
      <c r="C48" s="140">
        <v>1.25</v>
      </c>
      <c r="D48" s="140">
        <v>36.950000000000003</v>
      </c>
      <c r="E48" s="140">
        <v>69.5535</v>
      </c>
      <c r="F48" s="39">
        <f>(D48-E48)/E48*100</f>
        <v>-46.875426829706626</v>
      </c>
      <c r="G48" s="140">
        <v>51</v>
      </c>
      <c r="H48" s="140">
        <v>27595</v>
      </c>
      <c r="I48" s="140">
        <v>18</v>
      </c>
      <c r="J48" s="140">
        <v>9.3000000000000007</v>
      </c>
      <c r="K48" s="140">
        <v>626.05999999999995</v>
      </c>
      <c r="L48" s="140">
        <v>53.414099999999998</v>
      </c>
      <c r="M48" s="39">
        <f t="shared" si="11"/>
        <v>1072.0875199619575</v>
      </c>
      <c r="N48" s="127">
        <f>D48/D204*100</f>
        <v>4.1171166432439126</v>
      </c>
    </row>
    <row r="49" spans="1:14">
      <c r="A49" s="230"/>
      <c r="B49" s="175" t="s">
        <v>22</v>
      </c>
      <c r="C49" s="140">
        <v>0.01</v>
      </c>
      <c r="D49" s="140">
        <v>2.48</v>
      </c>
      <c r="E49" s="140">
        <v>1.8050999999999999</v>
      </c>
      <c r="F49" s="39">
        <f>(D49-E49)/E49*100</f>
        <v>37.38851033183758</v>
      </c>
      <c r="G49" s="140">
        <v>26</v>
      </c>
      <c r="H49" s="140">
        <v>6262</v>
      </c>
      <c r="I49" s="140">
        <v>7</v>
      </c>
      <c r="J49" s="140">
        <v>0.55000000000000004</v>
      </c>
      <c r="K49" s="140">
        <v>4.78</v>
      </c>
      <c r="L49" s="140">
        <v>0.39550000000000002</v>
      </c>
      <c r="M49" s="39">
        <f t="shared" si="11"/>
        <v>1108.5967130214917</v>
      </c>
      <c r="N49" s="127">
        <f>D49/D205*100</f>
        <v>1.5234331726320189</v>
      </c>
    </row>
    <row r="50" spans="1:14">
      <c r="A50" s="230"/>
      <c r="B50" s="175" t="s">
        <v>23</v>
      </c>
      <c r="C50" s="140"/>
      <c r="D50" s="140"/>
      <c r="E50" s="140"/>
      <c r="F50" s="39"/>
      <c r="G50" s="140"/>
      <c r="H50" s="140"/>
      <c r="I50" s="140"/>
      <c r="J50" s="140"/>
      <c r="K50" s="140"/>
      <c r="L50" s="140">
        <v>0</v>
      </c>
      <c r="M50" s="39"/>
      <c r="N50" s="127"/>
    </row>
    <row r="51" spans="1:14">
      <c r="A51" s="230"/>
      <c r="B51" s="175" t="s">
        <v>24</v>
      </c>
      <c r="C51" s="140">
        <v>0.51</v>
      </c>
      <c r="D51" s="140">
        <v>64.53</v>
      </c>
      <c r="E51" s="140">
        <v>74.348100000000002</v>
      </c>
      <c r="F51" s="39">
        <f>(D51-E51)/E51*100</f>
        <v>-13.205582926799744</v>
      </c>
      <c r="G51" s="140">
        <v>48</v>
      </c>
      <c r="H51" s="140">
        <v>22159</v>
      </c>
      <c r="I51" s="140">
        <v>64</v>
      </c>
      <c r="J51" s="140">
        <v>6.91</v>
      </c>
      <c r="K51" s="140">
        <v>26.98</v>
      </c>
      <c r="L51" s="140">
        <v>33.348199999999999</v>
      </c>
      <c r="M51" s="39">
        <f>(K51-L51)/L51*100</f>
        <v>-19.09608314691647</v>
      </c>
      <c r="N51" s="127">
        <f>D51/D207*100</f>
        <v>2.4908726203412423</v>
      </c>
    </row>
    <row r="52" spans="1:14">
      <c r="A52" s="230"/>
      <c r="B52" s="175" t="s">
        <v>25</v>
      </c>
      <c r="C52" s="142">
        <v>146.19999999999999</v>
      </c>
      <c r="D52" s="142">
        <v>2162.2199999999998</v>
      </c>
      <c r="E52" s="142">
        <v>1933.5145</v>
      </c>
      <c r="F52" s="39">
        <f>(D52-E52)/E52*100</f>
        <v>11.82848641683317</v>
      </c>
      <c r="G52" s="142">
        <v>515</v>
      </c>
      <c r="H52" s="142">
        <v>33167</v>
      </c>
      <c r="I52" s="142">
        <v>1077</v>
      </c>
      <c r="J52" s="142">
        <v>16.489999999999998</v>
      </c>
      <c r="K52" s="142">
        <v>201.6</v>
      </c>
      <c r="L52" s="142">
        <v>110.10039999999999</v>
      </c>
      <c r="M52" s="39">
        <f t="shared" ref="M52:M54" si="12">(K52-L52)/L52*100</f>
        <v>83.10560179617876</v>
      </c>
      <c r="N52" s="127">
        <f>D52/D208*100</f>
        <v>27.202252449463305</v>
      </c>
    </row>
    <row r="53" spans="1:14">
      <c r="A53" s="230"/>
      <c r="B53" s="175" t="s">
        <v>26</v>
      </c>
      <c r="C53" s="140">
        <v>4.18</v>
      </c>
      <c r="D53" s="140">
        <v>106.44</v>
      </c>
      <c r="E53" s="140">
        <v>96.093199999999996</v>
      </c>
      <c r="F53" s="39">
        <f>(D53-E53)/E53*100</f>
        <v>10.767463254423832</v>
      </c>
      <c r="G53" s="140">
        <v>823</v>
      </c>
      <c r="H53" s="140">
        <v>167753</v>
      </c>
      <c r="I53" s="140">
        <v>28</v>
      </c>
      <c r="J53" s="140">
        <v>5.48</v>
      </c>
      <c r="K53" s="140">
        <v>33.450000000000003</v>
      </c>
      <c r="L53" s="140">
        <v>39.299599999999998</v>
      </c>
      <c r="M53" s="39">
        <f t="shared" si="12"/>
        <v>-14.884629869006288</v>
      </c>
      <c r="N53" s="127">
        <f>D53/D209*100</f>
        <v>5.8681885179576634</v>
      </c>
    </row>
    <row r="54" spans="1:14">
      <c r="A54" s="230"/>
      <c r="B54" s="175" t="s">
        <v>27</v>
      </c>
      <c r="C54" s="140"/>
      <c r="D54" s="140">
        <v>18.11</v>
      </c>
      <c r="E54" s="140">
        <v>26.572500000000002</v>
      </c>
      <c r="F54" s="39">
        <f>(D54-E54)/E54*100</f>
        <v>-31.846834133032274</v>
      </c>
      <c r="G54" s="140">
        <v>13</v>
      </c>
      <c r="H54" s="140">
        <v>4056</v>
      </c>
      <c r="I54" s="140"/>
      <c r="J54" s="140"/>
      <c r="K54" s="140"/>
      <c r="L54" s="140">
        <v>1.1950000000000001</v>
      </c>
      <c r="M54" s="39">
        <f t="shared" si="12"/>
        <v>-100</v>
      </c>
      <c r="N54" s="127">
        <f>D54/D210*100</f>
        <v>12.847622269405843</v>
      </c>
    </row>
    <row r="55" spans="1:14">
      <c r="A55" s="230"/>
      <c r="B55" s="18" t="s">
        <v>28</v>
      </c>
      <c r="C55" s="141"/>
      <c r="D55" s="141"/>
      <c r="E55" s="141"/>
      <c r="F55" s="39"/>
      <c r="G55" s="141"/>
      <c r="H55" s="141"/>
      <c r="I55" s="141"/>
      <c r="J55" s="141"/>
      <c r="K55" s="141"/>
      <c r="L55" s="141">
        <v>0</v>
      </c>
      <c r="M55" s="39"/>
      <c r="N55" s="127"/>
    </row>
    <row r="56" spans="1:14">
      <c r="A56" s="230"/>
      <c r="B56" s="18" t="s">
        <v>29</v>
      </c>
      <c r="C56" s="141"/>
      <c r="D56" s="141">
        <v>18.11</v>
      </c>
      <c r="E56" s="141">
        <v>26.572500000000002</v>
      </c>
      <c r="F56" s="39">
        <f>(D56-E56)/E56*100</f>
        <v>-31.846834133032274</v>
      </c>
      <c r="G56" s="141">
        <v>13</v>
      </c>
      <c r="H56" s="141">
        <v>4056</v>
      </c>
      <c r="I56" s="141"/>
      <c r="J56" s="141"/>
      <c r="K56" s="141"/>
      <c r="L56" s="141">
        <v>0</v>
      </c>
      <c r="M56" s="39" t="e">
        <f>(K56-L56)/L56*100</f>
        <v>#DIV/0!</v>
      </c>
      <c r="N56" s="127">
        <f>D56/D212*100</f>
        <v>76.296170189245245</v>
      </c>
    </row>
    <row r="57" spans="1:14">
      <c r="A57" s="230"/>
      <c r="B57" s="18" t="s">
        <v>30</v>
      </c>
      <c r="C57" s="141"/>
      <c r="D57" s="141"/>
      <c r="E57" s="141"/>
      <c r="F57" s="39"/>
      <c r="G57" s="141"/>
      <c r="H57" s="141"/>
      <c r="I57" s="141"/>
      <c r="J57" s="141"/>
      <c r="K57" s="141"/>
      <c r="L57" s="141">
        <v>1.1950000000000001</v>
      </c>
      <c r="M57" s="39">
        <f>(K57-L57)/L57*100</f>
        <v>-100</v>
      </c>
      <c r="N57" s="127"/>
    </row>
    <row r="58" spans="1:14" ht="14.25" thickBot="1">
      <c r="A58" s="231"/>
      <c r="B58" s="19" t="s">
        <v>31</v>
      </c>
      <c r="C58" s="20">
        <f t="shared" ref="C58:L58" si="13">C46+C48+C49+C50+C51+C52+C53+C54</f>
        <v>329.47999999999996</v>
      </c>
      <c r="D58" s="20">
        <f t="shared" si="13"/>
        <v>3961.9700000000003</v>
      </c>
      <c r="E58" s="20">
        <f t="shared" si="13"/>
        <v>3679.6263999999996</v>
      </c>
      <c r="F58" s="20">
        <f>(D58-E58)/E58*100</f>
        <v>7.6731594272723083</v>
      </c>
      <c r="G58" s="20">
        <f t="shared" si="13"/>
        <v>10217</v>
      </c>
      <c r="H58" s="20">
        <f t="shared" si="13"/>
        <v>831867</v>
      </c>
      <c r="I58" s="20">
        <f t="shared" si="13"/>
        <v>2230</v>
      </c>
      <c r="J58" s="20">
        <f t="shared" si="13"/>
        <v>153.28</v>
      </c>
      <c r="K58" s="20">
        <f t="shared" si="13"/>
        <v>1874.07</v>
      </c>
      <c r="L58" s="20">
        <f t="shared" si="13"/>
        <v>1117.1517999999999</v>
      </c>
      <c r="M58" s="20">
        <f t="shared" ref="M58:M60" si="14">(K58-L58)/L58*100</f>
        <v>67.754283706117661</v>
      </c>
      <c r="N58" s="128">
        <f>D58/D214*100</f>
        <v>11.876452795840533</v>
      </c>
    </row>
    <row r="59" spans="1:14" ht="15" thickTop="1" thickBot="1">
      <c r="A59" s="220" t="s">
        <v>35</v>
      </c>
      <c r="B59" s="175" t="s">
        <v>19</v>
      </c>
      <c r="C59" s="83">
        <v>11.593759</v>
      </c>
      <c r="D59" s="83">
        <v>112.07455</v>
      </c>
      <c r="E59" s="83">
        <v>165.211322</v>
      </c>
      <c r="F59" s="39">
        <f>(D59-E59)/E59*100</f>
        <v>-32.162911934086452</v>
      </c>
      <c r="G59" s="84">
        <v>722</v>
      </c>
      <c r="H59" s="84">
        <v>48937.798499999997</v>
      </c>
      <c r="I59" s="84">
        <v>96</v>
      </c>
      <c r="J59" s="84">
        <v>4.2299199999999999</v>
      </c>
      <c r="K59" s="84">
        <v>108.56779400000001</v>
      </c>
      <c r="L59" s="84">
        <v>100.975184</v>
      </c>
      <c r="M59" s="39">
        <f t="shared" si="14"/>
        <v>7.5192831537697495</v>
      </c>
      <c r="N59" s="127">
        <f>D59/D202*100</f>
        <v>0.56757136926086693</v>
      </c>
    </row>
    <row r="60" spans="1:14" ht="14.25" thickBot="1">
      <c r="A60" s="220"/>
      <c r="B60" s="175" t="s">
        <v>20</v>
      </c>
      <c r="C60" s="84">
        <v>0.68235900000000005</v>
      </c>
      <c r="D60" s="84">
        <v>22.550297</v>
      </c>
      <c r="E60" s="84">
        <v>55.993887999999998</v>
      </c>
      <c r="F60" s="39">
        <f>(D60-E60)/E60*100</f>
        <v>-59.727217013399745</v>
      </c>
      <c r="G60" s="84">
        <v>248</v>
      </c>
      <c r="H60" s="84">
        <v>3025.6</v>
      </c>
      <c r="I60" s="84">
        <v>38</v>
      </c>
      <c r="J60" s="84">
        <v>1.5796749999999999</v>
      </c>
      <c r="K60" s="84">
        <v>43.042152000000002</v>
      </c>
      <c r="L60" s="84">
        <v>44.944262000000002</v>
      </c>
      <c r="M60" s="39">
        <f t="shared" si="14"/>
        <v>-4.2321531500506122</v>
      </c>
      <c r="N60" s="127">
        <f>D60/D203*100</f>
        <v>0.52467581225072291</v>
      </c>
    </row>
    <row r="61" spans="1:14" ht="14.25" thickBot="1">
      <c r="A61" s="220"/>
      <c r="B61" s="175" t="s">
        <v>21</v>
      </c>
      <c r="C61" s="84">
        <v>0</v>
      </c>
      <c r="D61" s="84">
        <v>17.219749</v>
      </c>
      <c r="E61" s="84">
        <v>1.061472</v>
      </c>
      <c r="F61" s="39">
        <f>(D61-E61)/E61*100</f>
        <v>1522.2518351873625</v>
      </c>
      <c r="G61" s="84">
        <v>1</v>
      </c>
      <c r="H61" s="84">
        <v>22816.166686</v>
      </c>
      <c r="I61" s="84"/>
      <c r="J61" s="84"/>
      <c r="K61" s="84"/>
      <c r="L61" s="84">
        <v>15.831375</v>
      </c>
      <c r="M61" s="39"/>
      <c r="N61" s="127">
        <f>D61/D204*100</f>
        <v>1.9186932395232126</v>
      </c>
    </row>
    <row r="62" spans="1:14" ht="14.25" thickBot="1">
      <c r="A62" s="220"/>
      <c r="B62" s="175" t="s">
        <v>22</v>
      </c>
      <c r="C62" s="84"/>
      <c r="D62" s="84"/>
      <c r="E62" s="84"/>
      <c r="F62" s="39"/>
      <c r="G62" s="84"/>
      <c r="H62" s="84"/>
      <c r="I62" s="84"/>
      <c r="J62" s="84"/>
      <c r="K62" s="84"/>
      <c r="L62" s="84"/>
      <c r="M62" s="39"/>
      <c r="N62" s="127"/>
    </row>
    <row r="63" spans="1:14" ht="14.25" thickBot="1">
      <c r="A63" s="220"/>
      <c r="B63" s="175" t="s">
        <v>23</v>
      </c>
      <c r="C63" s="84"/>
      <c r="D63" s="84"/>
      <c r="E63" s="84"/>
      <c r="F63" s="39"/>
      <c r="G63" s="84"/>
      <c r="H63" s="84"/>
      <c r="I63" s="84"/>
      <c r="J63" s="84"/>
      <c r="K63" s="84"/>
      <c r="L63" s="84"/>
      <c r="M63" s="39"/>
      <c r="N63" s="127"/>
    </row>
    <row r="64" spans="1:14" ht="14.25" thickBot="1">
      <c r="A64" s="220"/>
      <c r="B64" s="175" t="s">
        <v>24</v>
      </c>
      <c r="C64" s="84">
        <v>0.122642</v>
      </c>
      <c r="D64" s="84">
        <v>8.35</v>
      </c>
      <c r="E64" s="84">
        <v>0.22764200000000001</v>
      </c>
      <c r="F64" s="39">
        <f>(D64-E64)/E64*100</f>
        <v>3568.0401683344899</v>
      </c>
      <c r="G64" s="84">
        <v>6</v>
      </c>
      <c r="H64" s="84">
        <v>10637</v>
      </c>
      <c r="I64" s="84">
        <v>1</v>
      </c>
      <c r="J64" s="84"/>
      <c r="K64" s="84">
        <v>3.2820000000000002E-2</v>
      </c>
      <c r="L64" s="84"/>
      <c r="M64" s="39"/>
      <c r="N64" s="127">
        <f>D64/D207*100</f>
        <v>0.32231189183092163</v>
      </c>
    </row>
    <row r="65" spans="1:14" ht="14.25" thickBot="1">
      <c r="A65" s="220"/>
      <c r="B65" s="175" t="s">
        <v>25</v>
      </c>
      <c r="C65" s="85"/>
      <c r="D65" s="85"/>
      <c r="E65" s="85"/>
      <c r="F65" s="39"/>
      <c r="G65" s="85"/>
      <c r="H65" s="85"/>
      <c r="I65" s="85"/>
      <c r="J65" s="85"/>
      <c r="K65" s="85"/>
      <c r="L65" s="85"/>
      <c r="M65" s="39"/>
      <c r="N65" s="127"/>
    </row>
    <row r="66" spans="1:14" ht="14.25" thickBot="1">
      <c r="A66" s="220"/>
      <c r="B66" s="175" t="s">
        <v>26</v>
      </c>
      <c r="C66" s="84">
        <v>4.9854999999999997E-2</v>
      </c>
      <c r="D66" s="86">
        <v>9.261139</v>
      </c>
      <c r="E66" s="84">
        <v>33.921134000000002</v>
      </c>
      <c r="F66" s="39">
        <f>(D66-E66)/E66*100</f>
        <v>-72.698026545928556</v>
      </c>
      <c r="G66" s="84">
        <v>1627</v>
      </c>
      <c r="H66" s="84">
        <v>36308.92</v>
      </c>
      <c r="I66" s="84">
        <v>28</v>
      </c>
      <c r="J66" s="84">
        <v>0.227579</v>
      </c>
      <c r="K66" s="84">
        <v>6.210032</v>
      </c>
      <c r="L66" s="84">
        <v>4.9137529999999998</v>
      </c>
      <c r="M66" s="39">
        <f>(K66-L66)/L66*100</f>
        <v>26.380630039808679</v>
      </c>
      <c r="N66" s="127">
        <f>D66/D209*100</f>
        <v>0.51057975895349417</v>
      </c>
    </row>
    <row r="67" spans="1:14" ht="14.25" thickBot="1">
      <c r="A67" s="220"/>
      <c r="B67" s="175" t="s">
        <v>27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127"/>
    </row>
    <row r="68" spans="1:14" ht="14.25" thickBot="1">
      <c r="A68" s="220"/>
      <c r="B68" s="18" t="s">
        <v>28</v>
      </c>
      <c r="C68" s="42"/>
      <c r="D68" s="42"/>
      <c r="E68" s="42"/>
      <c r="F68" s="39"/>
      <c r="G68" s="42"/>
      <c r="H68" s="42"/>
      <c r="I68" s="42"/>
      <c r="J68" s="42"/>
      <c r="K68" s="42"/>
      <c r="L68" s="42"/>
      <c r="M68" s="39"/>
      <c r="N68" s="127"/>
    </row>
    <row r="69" spans="1:14" ht="14.25" thickBot="1">
      <c r="A69" s="220"/>
      <c r="B69" s="18" t="s">
        <v>29</v>
      </c>
      <c r="C69" s="42"/>
      <c r="D69" s="42"/>
      <c r="E69" s="42"/>
      <c r="F69" s="39"/>
      <c r="G69" s="42"/>
      <c r="H69" s="42"/>
      <c r="I69" s="42"/>
      <c r="J69" s="42"/>
      <c r="K69" s="42"/>
      <c r="L69" s="42"/>
      <c r="M69" s="39"/>
      <c r="N69" s="127"/>
    </row>
    <row r="70" spans="1:14" ht="14.25" thickBot="1">
      <c r="A70" s="220"/>
      <c r="B70" s="18" t="s">
        <v>30</v>
      </c>
      <c r="C70" s="42"/>
      <c r="D70" s="42"/>
      <c r="E70" s="42"/>
      <c r="F70" s="39"/>
      <c r="G70" s="42"/>
      <c r="H70" s="42"/>
      <c r="I70" s="42"/>
      <c r="J70" s="42"/>
      <c r="K70" s="42"/>
      <c r="L70" s="42"/>
      <c r="M70" s="39"/>
      <c r="N70" s="127"/>
    </row>
    <row r="71" spans="1:14" ht="14.25" thickBot="1">
      <c r="A71" s="221"/>
      <c r="B71" s="19" t="s">
        <v>31</v>
      </c>
      <c r="C71" s="20">
        <f t="shared" ref="C71:L71" si="15">C59+C61+C62+C63+C64+C65+C66+C67</f>
        <v>11.766256000000002</v>
      </c>
      <c r="D71" s="20">
        <f t="shared" si="15"/>
        <v>146.905438</v>
      </c>
      <c r="E71" s="20">
        <f t="shared" si="15"/>
        <v>200.42157</v>
      </c>
      <c r="F71" s="20">
        <f t="shared" ref="F71:F77" si="16">(D71-E71)/E71*100</f>
        <v>-26.701782647446581</v>
      </c>
      <c r="G71" s="20">
        <f t="shared" si="15"/>
        <v>2356</v>
      </c>
      <c r="H71" s="20">
        <f t="shared" si="15"/>
        <v>118699.885186</v>
      </c>
      <c r="I71" s="20">
        <f t="shared" si="15"/>
        <v>125</v>
      </c>
      <c r="J71" s="20">
        <f t="shared" si="15"/>
        <v>4.4574990000000003</v>
      </c>
      <c r="K71" s="20">
        <f t="shared" si="15"/>
        <v>114.81064600000001</v>
      </c>
      <c r="L71" s="20">
        <f t="shared" si="15"/>
        <v>121.72031199999999</v>
      </c>
      <c r="M71" s="20">
        <f t="shared" ref="M71:M74" si="17">(K71-L71)/L71*100</f>
        <v>-5.6766745717838676</v>
      </c>
      <c r="N71" s="128">
        <f>D71/D214*100</f>
        <v>0.44036565139546191</v>
      </c>
    </row>
    <row r="72" spans="1:14" ht="15" thickTop="1" thickBot="1">
      <c r="A72" s="222" t="s">
        <v>36</v>
      </c>
      <c r="B72" s="22" t="s">
        <v>19</v>
      </c>
      <c r="C72" s="40">
        <v>50.888800000000003</v>
      </c>
      <c r="D72" s="40">
        <v>552.39930000000004</v>
      </c>
      <c r="E72" s="40">
        <v>722.42409999999995</v>
      </c>
      <c r="F72" s="129">
        <f t="shared" si="16"/>
        <v>-23.535316720469311</v>
      </c>
      <c r="G72" s="39">
        <v>4244</v>
      </c>
      <c r="H72" s="39">
        <v>242022.71969999999</v>
      </c>
      <c r="I72" s="41">
        <v>439</v>
      </c>
      <c r="J72" s="39">
        <v>10.1571</v>
      </c>
      <c r="K72" s="39">
        <v>339.35220000000004</v>
      </c>
      <c r="L72" s="39">
        <v>504.08679999999998</v>
      </c>
      <c r="M72" s="129">
        <f t="shared" si="17"/>
        <v>-32.679808318726053</v>
      </c>
      <c r="N72" s="130">
        <f t="shared" ref="N72:N77" si="18">D72/D202*100</f>
        <v>2.7974774565656917</v>
      </c>
    </row>
    <row r="73" spans="1:14" ht="14.25" thickBot="1">
      <c r="A73" s="220"/>
      <c r="B73" s="175" t="s">
        <v>20</v>
      </c>
      <c r="C73" s="39">
        <v>12.475899999999999</v>
      </c>
      <c r="D73" s="39">
        <v>160.43029999999999</v>
      </c>
      <c r="E73" s="39">
        <v>257.33699999999999</v>
      </c>
      <c r="F73" s="39">
        <f t="shared" si="16"/>
        <v>-37.657507470748477</v>
      </c>
      <c r="G73" s="39">
        <v>1855</v>
      </c>
      <c r="H73" s="39">
        <v>22888.400000000001</v>
      </c>
      <c r="I73" s="41">
        <v>265</v>
      </c>
      <c r="J73" s="39">
        <v>4.5750999999999999</v>
      </c>
      <c r="K73" s="39">
        <v>167.99940000000001</v>
      </c>
      <c r="L73" s="39">
        <v>243.09289999999999</v>
      </c>
      <c r="M73" s="39">
        <f t="shared" si="17"/>
        <v>-30.89086517952601</v>
      </c>
      <c r="N73" s="127">
        <f t="shared" si="18"/>
        <v>3.7327179310377665</v>
      </c>
    </row>
    <row r="74" spans="1:14" ht="14.25" thickBot="1">
      <c r="A74" s="220"/>
      <c r="B74" s="175" t="s">
        <v>21</v>
      </c>
      <c r="C74" s="39">
        <v>0</v>
      </c>
      <c r="D74" s="39">
        <v>1.6715</v>
      </c>
      <c r="E74" s="39">
        <v>7.9996999999999998</v>
      </c>
      <c r="F74" s="39">
        <f t="shared" si="16"/>
        <v>-79.105466454992055</v>
      </c>
      <c r="G74" s="39">
        <v>3</v>
      </c>
      <c r="H74" s="39">
        <v>3672.2667999999999</v>
      </c>
      <c r="I74" s="41">
        <v>0</v>
      </c>
      <c r="J74" s="39">
        <v>0</v>
      </c>
      <c r="K74" s="39">
        <v>0</v>
      </c>
      <c r="L74" s="39">
        <v>0</v>
      </c>
      <c r="M74" s="39" t="e">
        <f t="shared" si="17"/>
        <v>#DIV/0!</v>
      </c>
      <c r="N74" s="127">
        <f t="shared" si="18"/>
        <v>0.18624520890885518</v>
      </c>
    </row>
    <row r="75" spans="1:14" ht="14.25" thickBot="1">
      <c r="A75" s="220"/>
      <c r="B75" s="175" t="s">
        <v>22</v>
      </c>
      <c r="C75" s="39">
        <v>6.8699999999999997E-2</v>
      </c>
      <c r="D75" s="39">
        <v>0.2374</v>
      </c>
      <c r="E75" s="39">
        <v>0.372</v>
      </c>
      <c r="F75" s="39">
        <f t="shared" si="16"/>
        <v>-36.182795698924728</v>
      </c>
      <c r="G75" s="39">
        <v>21</v>
      </c>
      <c r="H75" s="39">
        <v>974.4</v>
      </c>
      <c r="I75" s="41">
        <v>0</v>
      </c>
      <c r="J75" s="39">
        <v>0</v>
      </c>
      <c r="K75" s="39">
        <v>0</v>
      </c>
      <c r="L75" s="39">
        <v>0</v>
      </c>
      <c r="M75" s="39"/>
      <c r="N75" s="127">
        <f t="shared" si="18"/>
        <v>0.14583186902533923</v>
      </c>
    </row>
    <row r="76" spans="1:14" ht="14.25" thickBot="1">
      <c r="A76" s="220"/>
      <c r="B76" s="175" t="s">
        <v>23</v>
      </c>
      <c r="C76" s="39">
        <v>2.1718999999999999</v>
      </c>
      <c r="D76" s="39">
        <v>10.853899999999999</v>
      </c>
      <c r="E76" s="39">
        <v>112.8781</v>
      </c>
      <c r="F76" s="39">
        <f t="shared" si="16"/>
        <v>-90.384405832486564</v>
      </c>
      <c r="G76" s="39">
        <v>104</v>
      </c>
      <c r="H76" s="39">
        <v>95017.923299999995</v>
      </c>
      <c r="I76" s="41">
        <v>0</v>
      </c>
      <c r="J76" s="39">
        <v>0</v>
      </c>
      <c r="K76" s="39">
        <v>0</v>
      </c>
      <c r="L76" s="39">
        <v>0</v>
      </c>
      <c r="M76" s="39"/>
      <c r="N76" s="127">
        <f t="shared" si="18"/>
        <v>18.355487097372258</v>
      </c>
    </row>
    <row r="77" spans="1:14" ht="14.25" thickBot="1">
      <c r="A77" s="220"/>
      <c r="B77" s="175" t="s">
        <v>24</v>
      </c>
      <c r="C77" s="39">
        <v>1.6953</v>
      </c>
      <c r="D77" s="39">
        <v>62.224800000000002</v>
      </c>
      <c r="E77" s="39">
        <v>108.6772</v>
      </c>
      <c r="F77" s="39">
        <f t="shared" si="16"/>
        <v>-42.743464130470784</v>
      </c>
      <c r="G77" s="39">
        <v>48</v>
      </c>
      <c r="H77" s="39">
        <v>66614.625899999999</v>
      </c>
      <c r="I77" s="41">
        <v>5</v>
      </c>
      <c r="J77" s="39">
        <v>0</v>
      </c>
      <c r="K77" s="39">
        <v>113.2557</v>
      </c>
      <c r="L77" s="39">
        <v>71.962100000000007</v>
      </c>
      <c r="M77" s="39">
        <f>(K77-L77)/L77*100</f>
        <v>57.382427694578112</v>
      </c>
      <c r="N77" s="127">
        <f t="shared" si="18"/>
        <v>2.4018913780599682</v>
      </c>
    </row>
    <row r="78" spans="1:14" ht="14.25" thickBot="1">
      <c r="A78" s="220"/>
      <c r="B78" s="175" t="s">
        <v>25</v>
      </c>
      <c r="C78" s="41">
        <v>0</v>
      </c>
      <c r="D78" s="41">
        <v>0</v>
      </c>
      <c r="E78" s="39">
        <v>0</v>
      </c>
      <c r="F78" s="39"/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39">
        <v>0</v>
      </c>
      <c r="M78" s="39"/>
      <c r="N78" s="127"/>
    </row>
    <row r="79" spans="1:14" ht="14.25" thickBot="1">
      <c r="A79" s="220"/>
      <c r="B79" s="175" t="s">
        <v>26</v>
      </c>
      <c r="C79" s="39">
        <v>72.965999999999994</v>
      </c>
      <c r="D79" s="39">
        <v>116.74979999999999</v>
      </c>
      <c r="E79" s="39">
        <v>144.1251</v>
      </c>
      <c r="F79" s="39">
        <f>(D79-E79)/E79*100</f>
        <v>-18.994123854901058</v>
      </c>
      <c r="G79" s="39">
        <v>910</v>
      </c>
      <c r="H79" s="39">
        <v>320795.52000000002</v>
      </c>
      <c r="I79" s="41">
        <v>307</v>
      </c>
      <c r="J79" s="39">
        <v>17.249500000000001</v>
      </c>
      <c r="K79" s="39">
        <v>124.1369</v>
      </c>
      <c r="L79" s="39">
        <v>277.22280000000001</v>
      </c>
      <c r="M79" s="39">
        <f>(K79-L79)/L79*100</f>
        <v>-55.221251643082745</v>
      </c>
      <c r="N79" s="127">
        <f>D79/D209*100</f>
        <v>6.4365824486457504</v>
      </c>
    </row>
    <row r="80" spans="1:14" ht="14.25" thickBot="1">
      <c r="A80" s="220"/>
      <c r="B80" s="175" t="s">
        <v>27</v>
      </c>
      <c r="C80" s="39">
        <v>0</v>
      </c>
      <c r="D80" s="39">
        <v>0</v>
      </c>
      <c r="E80" s="39">
        <v>0</v>
      </c>
      <c r="F80" s="39" t="e">
        <f>(D80-E80)/E80*100</f>
        <v>#DIV/0!</v>
      </c>
      <c r="G80" s="39">
        <v>0</v>
      </c>
      <c r="H80" s="39">
        <v>0</v>
      </c>
      <c r="I80" s="41">
        <v>0</v>
      </c>
      <c r="J80" s="39">
        <v>0</v>
      </c>
      <c r="K80" s="39">
        <v>0</v>
      </c>
      <c r="L80" s="39">
        <v>0</v>
      </c>
      <c r="M80" s="39"/>
      <c r="N80" s="127">
        <f>D80/D210*100</f>
        <v>0</v>
      </c>
    </row>
    <row r="81" spans="1:14" ht="14.25" thickBot="1">
      <c r="A81" s="220"/>
      <c r="B81" s="18" t="s">
        <v>28</v>
      </c>
      <c r="C81" s="42">
        <v>0</v>
      </c>
      <c r="D81" s="42">
        <v>0</v>
      </c>
      <c r="E81" s="42">
        <v>0</v>
      </c>
      <c r="F81" s="39" t="e">
        <f>(D81-E81)/E81*100</f>
        <v>#DIV/0!</v>
      </c>
      <c r="G81" s="42">
        <v>0</v>
      </c>
      <c r="H81" s="42">
        <v>0</v>
      </c>
      <c r="I81" s="41">
        <v>0</v>
      </c>
      <c r="J81" s="39">
        <v>0</v>
      </c>
      <c r="K81" s="39">
        <v>0</v>
      </c>
      <c r="L81" s="39">
        <v>0</v>
      </c>
      <c r="M81" s="39"/>
      <c r="N81" s="127">
        <f>D81/D211*100</f>
        <v>0</v>
      </c>
    </row>
    <row r="82" spans="1:14" ht="14.25" thickBot="1">
      <c r="A82" s="220"/>
      <c r="B82" s="18" t="s">
        <v>29</v>
      </c>
      <c r="C82" s="42">
        <v>0</v>
      </c>
      <c r="D82" s="42">
        <v>0</v>
      </c>
      <c r="E82" s="42">
        <v>0</v>
      </c>
      <c r="F82" s="39"/>
      <c r="G82" s="33">
        <v>0</v>
      </c>
      <c r="H82" s="33">
        <v>0</v>
      </c>
      <c r="I82" s="39">
        <v>0</v>
      </c>
      <c r="J82" s="39">
        <v>0</v>
      </c>
      <c r="K82" s="39">
        <v>0</v>
      </c>
      <c r="L82" s="39">
        <v>0</v>
      </c>
      <c r="M82" s="39"/>
      <c r="N82" s="127"/>
    </row>
    <row r="83" spans="1:14" ht="14.25" thickBot="1">
      <c r="A83" s="220"/>
      <c r="B83" s="18" t="s">
        <v>30</v>
      </c>
      <c r="C83" s="42">
        <v>0</v>
      </c>
      <c r="D83" s="42">
        <v>0</v>
      </c>
      <c r="E83" s="42">
        <v>0</v>
      </c>
      <c r="F83" s="39"/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39"/>
      <c r="N83" s="127"/>
    </row>
    <row r="84" spans="1:14" ht="14.25" thickBot="1">
      <c r="A84" s="221"/>
      <c r="B84" s="19" t="s">
        <v>31</v>
      </c>
      <c r="C84" s="20">
        <f t="shared" ref="C84:L84" si="19">C72+C74+C75+C76+C77+C78+C79+C80</f>
        <v>127.7907</v>
      </c>
      <c r="D84" s="20">
        <f t="shared" si="19"/>
        <v>744.13670000000002</v>
      </c>
      <c r="E84" s="20">
        <f t="shared" si="19"/>
        <v>1096.4761999999998</v>
      </c>
      <c r="F84" s="20">
        <f>(D84-E84)/E84*100</f>
        <v>-32.133802813047822</v>
      </c>
      <c r="G84" s="20">
        <f t="shared" si="19"/>
        <v>5330</v>
      </c>
      <c r="H84" s="20">
        <f t="shared" si="19"/>
        <v>729097.45570000005</v>
      </c>
      <c r="I84" s="20">
        <f t="shared" si="19"/>
        <v>751</v>
      </c>
      <c r="J84" s="20">
        <f t="shared" si="19"/>
        <v>27.406600000000001</v>
      </c>
      <c r="K84" s="20">
        <f t="shared" si="19"/>
        <v>576.74480000000005</v>
      </c>
      <c r="L84" s="20">
        <f t="shared" si="19"/>
        <v>853.27170000000001</v>
      </c>
      <c r="M84" s="20">
        <f t="shared" ref="M84:M86" si="20">(K84-L84)/L84*100</f>
        <v>-32.407836800400148</v>
      </c>
      <c r="N84" s="128">
        <f>D84/D214*100</f>
        <v>2.2306338491211561</v>
      </c>
    </row>
    <row r="85" spans="1:14" ht="14.25" thickTop="1">
      <c r="A85" s="230" t="s">
        <v>66</v>
      </c>
      <c r="B85" s="175" t="s">
        <v>19</v>
      </c>
      <c r="C85" s="87">
        <v>66.349999999999994</v>
      </c>
      <c r="D85" s="87">
        <v>513.07000000000005</v>
      </c>
      <c r="E85" s="87">
        <v>578.08000000000004</v>
      </c>
      <c r="F85" s="39">
        <f>(D85-E85)/E85*100</f>
        <v>-11.245848325491279</v>
      </c>
      <c r="G85" s="88">
        <v>3298</v>
      </c>
      <c r="H85" s="88">
        <v>212662.55</v>
      </c>
      <c r="I85" s="88">
        <v>375</v>
      </c>
      <c r="J85" s="88">
        <v>35.659999999999997</v>
      </c>
      <c r="K85" s="88">
        <v>256.14999999999998</v>
      </c>
      <c r="L85" s="88">
        <v>252.7</v>
      </c>
      <c r="M85" s="39">
        <f t="shared" si="20"/>
        <v>1.3652552433715823</v>
      </c>
      <c r="N85" s="127">
        <f>D85/D202*100</f>
        <v>2.5983048107413595</v>
      </c>
    </row>
    <row r="86" spans="1:14">
      <c r="A86" s="230"/>
      <c r="B86" s="175" t="s">
        <v>20</v>
      </c>
      <c r="C86" s="88">
        <v>15.69</v>
      </c>
      <c r="D86" s="88">
        <v>124.24</v>
      </c>
      <c r="E86" s="88">
        <v>205.31</v>
      </c>
      <c r="F86" s="39">
        <f>(D86-E86)/E86*100</f>
        <v>-39.486629974185384</v>
      </c>
      <c r="G86" s="88">
        <v>1212</v>
      </c>
      <c r="H86" s="88">
        <v>15173</v>
      </c>
      <c r="I86" s="88">
        <v>177</v>
      </c>
      <c r="J86" s="88">
        <v>20.13</v>
      </c>
      <c r="K86" s="88">
        <v>125.09</v>
      </c>
      <c r="L86" s="88">
        <v>143.44999999999999</v>
      </c>
      <c r="M86" s="39">
        <f t="shared" si="20"/>
        <v>-12.79888462879051</v>
      </c>
      <c r="N86" s="127">
        <f>D86/D203*100</f>
        <v>2.890681347302424</v>
      </c>
    </row>
    <row r="87" spans="1:14">
      <c r="A87" s="230"/>
      <c r="B87" s="175" t="s">
        <v>21</v>
      </c>
      <c r="C87" s="88"/>
      <c r="D87" s="88"/>
      <c r="E87" s="88"/>
      <c r="F87" s="39"/>
      <c r="G87" s="88"/>
      <c r="H87" s="88"/>
      <c r="I87" s="88"/>
      <c r="J87" s="88"/>
      <c r="K87" s="88"/>
      <c r="L87" s="88"/>
      <c r="M87" s="39"/>
      <c r="N87" s="127"/>
    </row>
    <row r="88" spans="1:14">
      <c r="A88" s="230"/>
      <c r="B88" s="175" t="s">
        <v>22</v>
      </c>
      <c r="C88" s="88"/>
      <c r="D88" s="88"/>
      <c r="E88" s="88"/>
      <c r="F88" s="39"/>
      <c r="G88" s="88"/>
      <c r="H88" s="88"/>
      <c r="I88" s="88"/>
      <c r="J88" s="88"/>
      <c r="K88" s="88"/>
      <c r="L88" s="88"/>
      <c r="M88" s="39"/>
      <c r="N88" s="127">
        <f>D88/D205*100</f>
        <v>0</v>
      </c>
    </row>
    <row r="89" spans="1:14">
      <c r="A89" s="230"/>
      <c r="B89" s="175" t="s">
        <v>23</v>
      </c>
      <c r="C89" s="88"/>
      <c r="D89" s="88"/>
      <c r="E89" s="88"/>
      <c r="F89" s="39"/>
      <c r="G89" s="88"/>
      <c r="H89" s="88"/>
      <c r="I89" s="88"/>
      <c r="J89" s="88"/>
      <c r="K89" s="88"/>
      <c r="L89" s="88"/>
      <c r="M89" s="39"/>
      <c r="N89" s="127"/>
    </row>
    <row r="90" spans="1:14">
      <c r="A90" s="230"/>
      <c r="B90" s="175" t="s">
        <v>24</v>
      </c>
      <c r="C90" s="88"/>
      <c r="D90" s="88">
        <v>9.2100000000000009</v>
      </c>
      <c r="E90" s="88">
        <v>7.18</v>
      </c>
      <c r="F90" s="39"/>
      <c r="G90" s="88">
        <v>18</v>
      </c>
      <c r="H90" s="88">
        <v>20816</v>
      </c>
      <c r="I90" s="88">
        <v>2</v>
      </c>
      <c r="J90" s="88"/>
      <c r="K90" s="88">
        <v>0.12</v>
      </c>
      <c r="L90" s="88"/>
      <c r="M90" s="39"/>
      <c r="N90" s="127">
        <f>D90/D207*100</f>
        <v>0.35550808667817829</v>
      </c>
    </row>
    <row r="91" spans="1:14">
      <c r="A91" s="230"/>
      <c r="B91" s="175" t="s">
        <v>25</v>
      </c>
      <c r="C91" s="90"/>
      <c r="D91" s="90"/>
      <c r="E91" s="90"/>
      <c r="F91" s="39"/>
      <c r="G91" s="90"/>
      <c r="H91" s="90"/>
      <c r="I91" s="90"/>
      <c r="J91" s="90"/>
      <c r="K91" s="90"/>
      <c r="L91" s="90"/>
      <c r="M91" s="39"/>
      <c r="N91" s="127"/>
    </row>
    <row r="92" spans="1:14">
      <c r="A92" s="230"/>
      <c r="B92" s="175" t="s">
        <v>26</v>
      </c>
      <c r="C92" s="88">
        <v>0.14000000000000001</v>
      </c>
      <c r="D92" s="88">
        <v>3.82</v>
      </c>
      <c r="E92" s="88">
        <v>3.81</v>
      </c>
      <c r="F92" s="39">
        <f>(D92-E92)/E92*100</f>
        <v>0.26246719160104426</v>
      </c>
      <c r="G92" s="88">
        <v>618</v>
      </c>
      <c r="H92" s="88">
        <v>8579.01</v>
      </c>
      <c r="I92" s="88">
        <v>4</v>
      </c>
      <c r="J92" s="88"/>
      <c r="K92" s="88">
        <v>0.65</v>
      </c>
      <c r="L92" s="88">
        <v>0.22</v>
      </c>
      <c r="M92" s="39">
        <f>(K92-L92)/L92*100</f>
        <v>195.45454545454547</v>
      </c>
      <c r="N92" s="127">
        <f>D92/D209*100</f>
        <v>0.21060203061441443</v>
      </c>
    </row>
    <row r="93" spans="1:14">
      <c r="A93" s="230"/>
      <c r="B93" s="175" t="s">
        <v>27</v>
      </c>
      <c r="C93" s="39"/>
      <c r="D93" s="39"/>
      <c r="E93" s="39"/>
      <c r="F93" s="39"/>
      <c r="G93" s="88"/>
      <c r="H93" s="88"/>
      <c r="I93" s="88"/>
      <c r="J93" s="88"/>
      <c r="K93" s="88"/>
      <c r="L93" s="88"/>
      <c r="M93" s="39"/>
      <c r="N93" s="127"/>
    </row>
    <row r="94" spans="1:14">
      <c r="A94" s="230"/>
      <c r="B94" s="18" t="s">
        <v>28</v>
      </c>
      <c r="C94" s="42"/>
      <c r="D94" s="42"/>
      <c r="E94" s="42"/>
      <c r="F94" s="39"/>
      <c r="G94" s="42"/>
      <c r="H94" s="42"/>
      <c r="I94" s="42"/>
      <c r="J94" s="42"/>
      <c r="K94" s="42"/>
      <c r="L94" s="42"/>
      <c r="M94" s="39"/>
      <c r="N94" s="127"/>
    </row>
    <row r="95" spans="1:14">
      <c r="A95" s="230"/>
      <c r="B95" s="18" t="s">
        <v>29</v>
      </c>
      <c r="C95" s="42"/>
      <c r="D95" s="42"/>
      <c r="E95" s="42"/>
      <c r="F95" s="39"/>
      <c r="G95" s="42"/>
      <c r="H95" s="42"/>
      <c r="I95" s="42"/>
      <c r="J95" s="42"/>
      <c r="K95" s="42"/>
      <c r="L95" s="42"/>
      <c r="M95" s="39"/>
      <c r="N95" s="127"/>
    </row>
    <row r="96" spans="1:14">
      <c r="A96" s="230"/>
      <c r="B96" s="18" t="s">
        <v>30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127"/>
    </row>
    <row r="97" spans="1:14" ht="14.25" thickBot="1">
      <c r="A97" s="231"/>
      <c r="B97" s="19" t="s">
        <v>31</v>
      </c>
      <c r="C97" s="20">
        <f t="shared" ref="C97:L97" si="21">C85+C87+C88+C89+C90+C91+C92+C93</f>
        <v>66.489999999999995</v>
      </c>
      <c r="D97" s="20">
        <f t="shared" si="21"/>
        <v>526.10000000000014</v>
      </c>
      <c r="E97" s="20">
        <f t="shared" si="21"/>
        <v>589.06999999999994</v>
      </c>
      <c r="F97" s="20">
        <f>(D97-E97)/E97*100</f>
        <v>-10.689731271325956</v>
      </c>
      <c r="G97" s="20">
        <f t="shared" si="21"/>
        <v>3934</v>
      </c>
      <c r="H97" s="20">
        <f t="shared" si="21"/>
        <v>242057.56</v>
      </c>
      <c r="I97" s="20">
        <f t="shared" si="21"/>
        <v>381</v>
      </c>
      <c r="J97" s="20">
        <f t="shared" si="21"/>
        <v>35.659999999999997</v>
      </c>
      <c r="K97" s="20">
        <f t="shared" si="21"/>
        <v>256.91999999999996</v>
      </c>
      <c r="L97" s="20">
        <f t="shared" si="21"/>
        <v>252.92</v>
      </c>
      <c r="M97" s="20">
        <f t="shared" ref="M97:M99" si="22">(K97-L97)/L97*100</f>
        <v>1.5815277558121035</v>
      </c>
      <c r="N97" s="128">
        <f>D97/D214*100</f>
        <v>1.5770442017207871</v>
      </c>
    </row>
    <row r="98" spans="1:14" ht="15" thickTop="1" thickBot="1">
      <c r="A98" s="220" t="s">
        <v>92</v>
      </c>
      <c r="B98" s="175" t="s">
        <v>19</v>
      </c>
      <c r="C98" s="39">
        <v>8.7613880000000002</v>
      </c>
      <c r="D98" s="39">
        <v>57.902709999999999</v>
      </c>
      <c r="E98" s="39">
        <v>10.39</v>
      </c>
      <c r="F98" s="39">
        <f>(D98-E98)/E98*100</f>
        <v>457.29268527430219</v>
      </c>
      <c r="G98" s="39">
        <v>381</v>
      </c>
      <c r="H98" s="39">
        <v>25647.97062</v>
      </c>
      <c r="I98" s="39">
        <v>35</v>
      </c>
      <c r="J98" s="39">
        <v>3.7535999999999996</v>
      </c>
      <c r="K98" s="39">
        <v>7.8971</v>
      </c>
      <c r="L98" s="39">
        <v>13.2372</v>
      </c>
      <c r="M98" s="39">
        <f t="shared" si="22"/>
        <v>-40.341613029945911</v>
      </c>
      <c r="N98" s="127">
        <f>D98/D202*100</f>
        <v>0.29323267770082412</v>
      </c>
    </row>
    <row r="99" spans="1:14" ht="14.25" thickBot="1">
      <c r="A99" s="220"/>
      <c r="B99" s="175" t="s">
        <v>20</v>
      </c>
      <c r="C99" s="34">
        <v>0.64717200000000008</v>
      </c>
      <c r="D99" s="34">
        <v>12.819362</v>
      </c>
      <c r="E99" s="41">
        <v>0.68</v>
      </c>
      <c r="F99" s="39">
        <f>(D99-E99)/E99*100</f>
        <v>1785.200294117647</v>
      </c>
      <c r="G99" s="39">
        <v>145</v>
      </c>
      <c r="H99" s="39">
        <v>1792.4</v>
      </c>
      <c r="I99" s="39">
        <v>21</v>
      </c>
      <c r="J99" s="39">
        <v>1.1280000000000001</v>
      </c>
      <c r="K99" s="39">
        <v>2.62</v>
      </c>
      <c r="L99" s="39">
        <v>4.8765000000000001</v>
      </c>
      <c r="M99" s="39">
        <f t="shared" si="22"/>
        <v>-46.272941658976727</v>
      </c>
      <c r="N99" s="127">
        <f>D99/D203*100</f>
        <v>0.2982669882301795</v>
      </c>
    </row>
    <row r="100" spans="1:14" ht="14.25" thickBot="1">
      <c r="A100" s="220"/>
      <c r="B100" s="175" t="s">
        <v>21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127"/>
    </row>
    <row r="101" spans="1:14" ht="14.25" thickBot="1">
      <c r="A101" s="220"/>
      <c r="B101" s="175" t="s">
        <v>22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127"/>
    </row>
    <row r="102" spans="1:14" ht="14.25" thickBot="1">
      <c r="A102" s="220"/>
      <c r="B102" s="175" t="s">
        <v>23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127"/>
    </row>
    <row r="103" spans="1:14" ht="14.25" thickBot="1">
      <c r="A103" s="220"/>
      <c r="B103" s="175" t="s">
        <v>24</v>
      </c>
      <c r="C103" s="39">
        <v>0.32830199999999998</v>
      </c>
      <c r="D103" s="39">
        <v>13.787642000000002</v>
      </c>
      <c r="E103" s="39">
        <v>8.69</v>
      </c>
      <c r="F103" s="39"/>
      <c r="G103" s="39">
        <v>16</v>
      </c>
      <c r="H103" s="39">
        <v>7350.0249999999996</v>
      </c>
      <c r="I103" s="39">
        <v>9</v>
      </c>
      <c r="J103" s="39"/>
      <c r="K103" s="39"/>
      <c r="L103" s="39"/>
      <c r="M103" s="39"/>
      <c r="N103" s="127">
        <f>D103/D207*100</f>
        <v>0.53220610501885901</v>
      </c>
    </row>
    <row r="104" spans="1:14" ht="14.25" thickBot="1">
      <c r="A104" s="220"/>
      <c r="B104" s="175" t="s">
        <v>25</v>
      </c>
      <c r="C104" s="34"/>
      <c r="D104" s="34"/>
      <c r="E104" s="41"/>
      <c r="F104" s="39"/>
      <c r="G104" s="39"/>
      <c r="H104" s="39"/>
      <c r="I104" s="39"/>
      <c r="J104" s="39"/>
      <c r="K104" s="39"/>
      <c r="L104" s="39"/>
      <c r="M104" s="39"/>
      <c r="N104" s="127"/>
    </row>
    <row r="105" spans="1:14" ht="14.25" thickBot="1">
      <c r="A105" s="220"/>
      <c r="B105" s="175" t="s">
        <v>26</v>
      </c>
      <c r="C105" s="39">
        <v>0.35198099999999999</v>
      </c>
      <c r="D105" s="39">
        <v>2.968807</v>
      </c>
      <c r="E105" s="39">
        <v>0.1</v>
      </c>
      <c r="F105" s="39">
        <f>(D105-E105)/E105*100</f>
        <v>2868.8069999999998</v>
      </c>
      <c r="G105" s="39">
        <v>142</v>
      </c>
      <c r="H105" s="39">
        <v>7340.14</v>
      </c>
      <c r="I105" s="39"/>
      <c r="J105" s="39"/>
      <c r="K105" s="39"/>
      <c r="L105" s="39"/>
      <c r="M105" s="39"/>
      <c r="N105" s="127">
        <f>D105/D209*100</f>
        <v>0.16367455044562509</v>
      </c>
    </row>
    <row r="106" spans="1:14" ht="14.25" thickBot="1">
      <c r="A106" s="220"/>
      <c r="B106" s="175" t="s">
        <v>27</v>
      </c>
      <c r="C106" s="39"/>
      <c r="D106" s="39"/>
      <c r="E106" s="39"/>
      <c r="F106" s="39"/>
      <c r="G106" s="39"/>
      <c r="H106" s="39"/>
      <c r="I106" s="39">
        <v>0</v>
      </c>
      <c r="J106" s="39">
        <v>0</v>
      </c>
      <c r="K106" s="39">
        <v>0</v>
      </c>
      <c r="L106" s="39">
        <v>0</v>
      </c>
      <c r="M106" s="39"/>
      <c r="N106" s="127"/>
    </row>
    <row r="107" spans="1:14" ht="14.25" thickBot="1">
      <c r="A107" s="220"/>
      <c r="B107" s="18" t="s">
        <v>28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127"/>
    </row>
    <row r="108" spans="1:14" ht="14.25" thickBot="1">
      <c r="A108" s="220"/>
      <c r="B108" s="18" t="s">
        <v>29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127"/>
    </row>
    <row r="109" spans="1:14" ht="14.25" thickBot="1">
      <c r="A109" s="220"/>
      <c r="B109" s="18" t="s">
        <v>30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127"/>
    </row>
    <row r="110" spans="1:14" ht="14.25" thickBot="1">
      <c r="A110" s="221"/>
      <c r="B110" s="19" t="s">
        <v>31</v>
      </c>
      <c r="C110" s="20">
        <f t="shared" ref="C110:L110" si="23">C98+C100+C101+C102+C103+C104+C105+C106</f>
        <v>9.4416710000000013</v>
      </c>
      <c r="D110" s="20">
        <f t="shared" si="23"/>
        <v>74.659159000000002</v>
      </c>
      <c r="E110" s="20">
        <f t="shared" si="23"/>
        <v>19.18</v>
      </c>
      <c r="F110" s="20">
        <f t="shared" ref="F110:F116" si="24">(D110-E110)/E110*100</f>
        <v>289.25526068821694</v>
      </c>
      <c r="G110" s="20">
        <f t="shared" si="23"/>
        <v>539</v>
      </c>
      <c r="H110" s="20">
        <f t="shared" si="23"/>
        <v>40338.135620000001</v>
      </c>
      <c r="I110" s="20">
        <f t="shared" si="23"/>
        <v>44</v>
      </c>
      <c r="J110" s="20">
        <f t="shared" si="23"/>
        <v>3.7535999999999996</v>
      </c>
      <c r="K110" s="20">
        <f t="shared" si="23"/>
        <v>7.8971</v>
      </c>
      <c r="L110" s="20">
        <f t="shared" si="23"/>
        <v>13.2372</v>
      </c>
      <c r="M110" s="20">
        <f t="shared" ref="M110:M112" si="25">(K110-L110)/L110*100</f>
        <v>-40.341613029945911</v>
      </c>
      <c r="N110" s="128">
        <f>D110/D214*100</f>
        <v>0.22379926593100222</v>
      </c>
    </row>
    <row r="111" spans="1:14" ht="15" thickTop="1" thickBot="1">
      <c r="A111" s="222" t="s">
        <v>38</v>
      </c>
      <c r="B111" s="22" t="s">
        <v>19</v>
      </c>
      <c r="C111" s="104">
        <v>75.635413999999997</v>
      </c>
      <c r="D111" s="104">
        <v>508.84226699999999</v>
      </c>
      <c r="E111" s="104">
        <v>620</v>
      </c>
      <c r="F111" s="129">
        <f t="shared" si="24"/>
        <v>-17.928666612903228</v>
      </c>
      <c r="G111" s="105">
        <v>3231</v>
      </c>
      <c r="H111" s="105">
        <v>223000.83204199999</v>
      </c>
      <c r="I111" s="105">
        <v>510</v>
      </c>
      <c r="J111" s="105">
        <v>32.46978</v>
      </c>
      <c r="K111" s="105">
        <v>269.07079099999999</v>
      </c>
      <c r="L111" s="105">
        <v>294.39907799999997</v>
      </c>
      <c r="M111" s="129">
        <f t="shared" si="25"/>
        <v>-8.6033853000042306</v>
      </c>
      <c r="N111" s="130">
        <f t="shared" ref="N111:N116" si="26">D111/D202*100</f>
        <v>2.5768945957757019</v>
      </c>
    </row>
    <row r="112" spans="1:14" ht="14.25" thickBot="1">
      <c r="A112" s="220"/>
      <c r="B112" s="175" t="s">
        <v>20</v>
      </c>
      <c r="C112" s="105">
        <v>13.097094</v>
      </c>
      <c r="D112" s="105">
        <v>95.509551999999999</v>
      </c>
      <c r="E112" s="105">
        <v>177</v>
      </c>
      <c r="F112" s="39">
        <f t="shared" si="24"/>
        <v>-46.039801129943505</v>
      </c>
      <c r="G112" s="105">
        <v>1198</v>
      </c>
      <c r="H112" s="105">
        <v>14856.4</v>
      </c>
      <c r="I112" s="105">
        <v>227</v>
      </c>
      <c r="J112" s="105">
        <v>18.821400000000001</v>
      </c>
      <c r="K112" s="105">
        <v>107.44705399999999</v>
      </c>
      <c r="L112" s="105">
        <v>130.928988</v>
      </c>
      <c r="M112" s="39">
        <f t="shared" si="25"/>
        <v>-17.934862522575983</v>
      </c>
      <c r="N112" s="127">
        <f t="shared" si="26"/>
        <v>2.2222124956182463</v>
      </c>
    </row>
    <row r="113" spans="1:14" ht="14.25" thickBot="1">
      <c r="A113" s="220"/>
      <c r="B113" s="175" t="s">
        <v>21</v>
      </c>
      <c r="C113" s="105"/>
      <c r="D113" s="105">
        <v>2.9388969999999999</v>
      </c>
      <c r="E113" s="105">
        <v>2.48</v>
      </c>
      <c r="F113" s="39">
        <f t="shared" si="24"/>
        <v>18.503911290322574</v>
      </c>
      <c r="G113" s="105">
        <v>4</v>
      </c>
      <c r="H113" s="105">
        <v>2811.7161000000001</v>
      </c>
      <c r="I113" s="105"/>
      <c r="J113" s="105"/>
      <c r="K113" s="105"/>
      <c r="L113" s="105"/>
      <c r="M113" s="39"/>
      <c r="N113" s="127">
        <f t="shared" si="26"/>
        <v>0.32746364686007046</v>
      </c>
    </row>
    <row r="114" spans="1:14" ht="14.25" thickBot="1">
      <c r="A114" s="220"/>
      <c r="B114" s="175" t="s">
        <v>22</v>
      </c>
      <c r="C114" s="105">
        <v>0.11301799999999999</v>
      </c>
      <c r="D114" s="105">
        <v>0.22320499999999999</v>
      </c>
      <c r="E114" s="105">
        <v>0.11</v>
      </c>
      <c r="F114" s="39">
        <f t="shared" si="24"/>
        <v>102.91363636363636</v>
      </c>
      <c r="G114" s="105">
        <v>9</v>
      </c>
      <c r="H114" s="105">
        <v>5979</v>
      </c>
      <c r="I114" s="105"/>
      <c r="J114" s="105"/>
      <c r="K114" s="105"/>
      <c r="L114" s="105"/>
      <c r="M114" s="39"/>
      <c r="N114" s="127">
        <f t="shared" si="26"/>
        <v>0.13711205697472975</v>
      </c>
    </row>
    <row r="115" spans="1:14" ht="14.25" thickBot="1">
      <c r="A115" s="220"/>
      <c r="B115" s="175" t="s">
        <v>23</v>
      </c>
      <c r="C115" s="105"/>
      <c r="D115" s="106">
        <v>1.6035090000000001</v>
      </c>
      <c r="E115" s="106">
        <v>1</v>
      </c>
      <c r="F115" s="39">
        <f t="shared" si="24"/>
        <v>60.35090000000001</v>
      </c>
      <c r="G115" s="105">
        <v>4</v>
      </c>
      <c r="H115" s="105">
        <v>3399.44</v>
      </c>
      <c r="I115" s="105"/>
      <c r="J115" s="105"/>
      <c r="K115" s="105"/>
      <c r="L115" s="105"/>
      <c r="M115" s="39"/>
      <c r="N115" s="127">
        <f t="shared" si="26"/>
        <v>2.7117615566773505</v>
      </c>
    </row>
    <row r="116" spans="1:14" ht="14.25" thickBot="1">
      <c r="A116" s="220"/>
      <c r="B116" s="175" t="s">
        <v>24</v>
      </c>
      <c r="C116" s="105">
        <v>3.2484899999999999</v>
      </c>
      <c r="D116" s="105">
        <v>13.598159000000001</v>
      </c>
      <c r="E116" s="105">
        <v>7</v>
      </c>
      <c r="F116" s="39">
        <f t="shared" si="24"/>
        <v>94.2594142857143</v>
      </c>
      <c r="G116" s="105">
        <v>13</v>
      </c>
      <c r="H116" s="105">
        <v>14890.4</v>
      </c>
      <c r="I116" s="105">
        <v>9</v>
      </c>
      <c r="J116" s="105">
        <v>3.2071700000000001</v>
      </c>
      <c r="K116" s="105">
        <v>5.6135359999999999</v>
      </c>
      <c r="L116" s="105">
        <v>2.2998829999999999</v>
      </c>
      <c r="M116" s="39">
        <f>(K116-L116)/L116*100</f>
        <v>144.0791988114178</v>
      </c>
      <c r="N116" s="127">
        <f t="shared" si="26"/>
        <v>0.5248920182883442</v>
      </c>
    </row>
    <row r="117" spans="1:14" ht="14.25" thickBot="1">
      <c r="A117" s="220"/>
      <c r="B117" s="175" t="s">
        <v>25</v>
      </c>
      <c r="C117" s="105"/>
      <c r="D117" s="105"/>
      <c r="E117" s="105"/>
      <c r="F117" s="39"/>
      <c r="G117" s="105"/>
      <c r="H117" s="105"/>
      <c r="I117" s="105"/>
      <c r="J117" s="105"/>
      <c r="K117" s="105"/>
      <c r="L117" s="105"/>
      <c r="M117" s="39"/>
      <c r="N117" s="127"/>
    </row>
    <row r="118" spans="1:14" ht="14.25" thickBot="1">
      <c r="A118" s="220"/>
      <c r="B118" s="175" t="s">
        <v>26</v>
      </c>
      <c r="C118" s="105">
        <v>5.4383609999999996</v>
      </c>
      <c r="D118" s="105">
        <v>29.032347000000001</v>
      </c>
      <c r="E118" s="105">
        <v>28</v>
      </c>
      <c r="F118" s="39">
        <f>(D118-E118)/E118*100</f>
        <v>3.6869535714285764</v>
      </c>
      <c r="G118" s="105">
        <v>1440</v>
      </c>
      <c r="H118" s="105">
        <v>148619.86002399999</v>
      </c>
      <c r="I118" s="105">
        <v>60</v>
      </c>
      <c r="J118" s="105">
        <v>0.30349799999999999</v>
      </c>
      <c r="K118" s="105">
        <v>12.146751</v>
      </c>
      <c r="L118" s="105">
        <v>33.044696999999999</v>
      </c>
      <c r="M118" s="39">
        <f>(K118-L118)/L118*100</f>
        <v>-63.241451419572705</v>
      </c>
      <c r="N118" s="127">
        <f>D118/D209*100</f>
        <v>1.6005945632728544</v>
      </c>
    </row>
    <row r="119" spans="1:14" ht="14.25" thickBot="1">
      <c r="A119" s="220"/>
      <c r="B119" s="175" t="s">
        <v>27</v>
      </c>
      <c r="C119" s="105"/>
      <c r="D119" s="107"/>
      <c r="E119" s="108"/>
      <c r="F119" s="39"/>
      <c r="G119" s="39"/>
      <c r="H119" s="39"/>
      <c r="I119" s="39"/>
      <c r="J119" s="39"/>
      <c r="K119" s="39"/>
      <c r="L119" s="39"/>
      <c r="M119" s="39"/>
      <c r="N119" s="127"/>
    </row>
    <row r="120" spans="1:14" ht="14.25" thickBot="1">
      <c r="A120" s="220"/>
      <c r="B120" s="18" t="s">
        <v>28</v>
      </c>
      <c r="C120" s="106"/>
      <c r="D120" s="109"/>
      <c r="E120" s="110"/>
      <c r="F120" s="39"/>
      <c r="G120" s="42"/>
      <c r="H120" s="42"/>
      <c r="I120" s="42"/>
      <c r="J120" s="42"/>
      <c r="K120" s="42"/>
      <c r="L120" s="42"/>
      <c r="M120" s="39"/>
      <c r="N120" s="127"/>
    </row>
    <row r="121" spans="1:14" ht="14.25" thickBot="1">
      <c r="A121" s="220"/>
      <c r="B121" s="18" t="s">
        <v>29</v>
      </c>
      <c r="C121" s="106"/>
      <c r="D121" s="110"/>
      <c r="E121" s="110"/>
      <c r="F121" s="39"/>
      <c r="G121" s="39"/>
      <c r="H121" s="39"/>
      <c r="I121" s="39"/>
      <c r="J121" s="39"/>
      <c r="K121" s="39"/>
      <c r="L121" s="39"/>
      <c r="M121" s="39"/>
      <c r="N121" s="127"/>
    </row>
    <row r="122" spans="1:14" ht="14.25" thickBot="1">
      <c r="A122" s="220"/>
      <c r="B122" s="18" t="s">
        <v>30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127"/>
    </row>
    <row r="123" spans="1:14" ht="14.25" thickBot="1">
      <c r="A123" s="221"/>
      <c r="B123" s="19" t="s">
        <v>31</v>
      </c>
      <c r="C123" s="20">
        <f t="shared" ref="C123:L123" si="27">C111+C113+C114+C115+C116+C117+C118+C119</f>
        <v>84.435282999999998</v>
      </c>
      <c r="D123" s="20">
        <f t="shared" si="27"/>
        <v>556.238384</v>
      </c>
      <c r="E123" s="20">
        <f t="shared" si="27"/>
        <v>658.59</v>
      </c>
      <c r="F123" s="20">
        <f t="shared" ref="F123:F129" si="28">(D123-E123)/E123*100</f>
        <v>-15.541021880077139</v>
      </c>
      <c r="G123" s="20">
        <f t="shared" si="27"/>
        <v>4701</v>
      </c>
      <c r="H123" s="20">
        <f t="shared" si="27"/>
        <v>398701.248166</v>
      </c>
      <c r="I123" s="20">
        <f t="shared" si="27"/>
        <v>579</v>
      </c>
      <c r="J123" s="20">
        <f t="shared" si="27"/>
        <v>35.980447999999996</v>
      </c>
      <c r="K123" s="20">
        <f t="shared" si="27"/>
        <v>286.83107799999999</v>
      </c>
      <c r="L123" s="20">
        <f t="shared" si="27"/>
        <v>329.74365799999998</v>
      </c>
      <c r="M123" s="20">
        <f t="shared" ref="M123:M125" si="29">(K123-L123)/L123*100</f>
        <v>-13.01392125637182</v>
      </c>
      <c r="N123" s="128">
        <f>D123/D214*100</f>
        <v>1.6673874135368565</v>
      </c>
    </row>
    <row r="124" spans="1:14" ht="14.25" thickTop="1">
      <c r="A124" s="230" t="s">
        <v>40</v>
      </c>
      <c r="B124" s="175" t="s">
        <v>19</v>
      </c>
      <c r="C124" s="35">
        <v>121.946223</v>
      </c>
      <c r="D124" s="35">
        <v>1249.246592</v>
      </c>
      <c r="E124" s="159">
        <v>1385.377526</v>
      </c>
      <c r="F124" s="39">
        <f t="shared" si="28"/>
        <v>-9.8262698394603536</v>
      </c>
      <c r="G124" s="36">
        <v>7177</v>
      </c>
      <c r="H124" s="35">
        <v>542377.02857800003</v>
      </c>
      <c r="I124" s="37">
        <v>837</v>
      </c>
      <c r="J124" s="35">
        <v>44.96</v>
      </c>
      <c r="K124" s="37">
        <v>667.43</v>
      </c>
      <c r="L124" s="35">
        <v>668.67</v>
      </c>
      <c r="M124" s="39">
        <f t="shared" si="29"/>
        <v>-0.18544274455262075</v>
      </c>
      <c r="N124" s="127">
        <f t="shared" ref="N124:N129" si="30">D124/D202*100</f>
        <v>6.3264728590559729</v>
      </c>
    </row>
    <row r="125" spans="1:14">
      <c r="A125" s="230"/>
      <c r="B125" s="175" t="s">
        <v>20</v>
      </c>
      <c r="C125" s="35">
        <v>9.7612360000000002</v>
      </c>
      <c r="D125" s="35">
        <v>184.63471999999999</v>
      </c>
      <c r="E125" s="159">
        <v>383.60466000000002</v>
      </c>
      <c r="F125" s="39">
        <f t="shared" si="28"/>
        <v>-51.868488771747458</v>
      </c>
      <c r="G125" s="36">
        <v>1995</v>
      </c>
      <c r="H125" s="35">
        <v>24541.8</v>
      </c>
      <c r="I125" s="37">
        <v>334</v>
      </c>
      <c r="J125" s="35">
        <v>11.81</v>
      </c>
      <c r="K125" s="37">
        <v>236.38</v>
      </c>
      <c r="L125" s="35">
        <v>301.74</v>
      </c>
      <c r="M125" s="39">
        <f t="shared" si="29"/>
        <v>-21.661032677139264</v>
      </c>
      <c r="N125" s="127">
        <f t="shared" si="30"/>
        <v>4.2958800802350749</v>
      </c>
    </row>
    <row r="126" spans="1:14">
      <c r="A126" s="230"/>
      <c r="B126" s="175" t="s">
        <v>21</v>
      </c>
      <c r="C126" s="35">
        <v>18.766168</v>
      </c>
      <c r="D126" s="35">
        <v>56.495793999999997</v>
      </c>
      <c r="E126" s="159">
        <v>24.335728</v>
      </c>
      <c r="F126" s="39">
        <f t="shared" si="28"/>
        <v>132.15164962396028</v>
      </c>
      <c r="G126" s="36">
        <v>39</v>
      </c>
      <c r="H126" s="35">
        <v>98718.325444999995</v>
      </c>
      <c r="I126" s="37">
        <v>4</v>
      </c>
      <c r="J126" s="35"/>
      <c r="K126" s="37"/>
      <c r="L126" s="35"/>
      <c r="M126" s="39"/>
      <c r="N126" s="127">
        <f t="shared" si="30"/>
        <v>6.2949871109791475</v>
      </c>
    </row>
    <row r="127" spans="1:14">
      <c r="A127" s="230"/>
      <c r="B127" s="175" t="s">
        <v>22</v>
      </c>
      <c r="C127" s="35">
        <v>0.477269</v>
      </c>
      <c r="D127" s="35">
        <v>13.484729</v>
      </c>
      <c r="E127" s="159">
        <v>8.6074610000000007</v>
      </c>
      <c r="F127" s="39">
        <f t="shared" si="28"/>
        <v>56.663259932284319</v>
      </c>
      <c r="G127" s="36">
        <v>1065</v>
      </c>
      <c r="H127" s="35">
        <v>39509.46</v>
      </c>
      <c r="I127" s="37">
        <v>27</v>
      </c>
      <c r="J127" s="35">
        <v>0.04</v>
      </c>
      <c r="K127" s="37">
        <v>0.94</v>
      </c>
      <c r="L127" s="35">
        <v>4.3499999999999996</v>
      </c>
      <c r="M127" s="39">
        <f>(K127-L127)/L127*100</f>
        <v>-78.390804597701148</v>
      </c>
      <c r="N127" s="127">
        <f t="shared" si="30"/>
        <v>8.2835014042552384</v>
      </c>
    </row>
    <row r="128" spans="1:14">
      <c r="A128" s="230"/>
      <c r="B128" s="175" t="s">
        <v>23</v>
      </c>
      <c r="C128" s="35">
        <v>2.9434079999999998</v>
      </c>
      <c r="D128" s="35">
        <v>5.7742279999999999</v>
      </c>
      <c r="E128" s="159">
        <v>0.105961</v>
      </c>
      <c r="F128" s="39">
        <f t="shared" si="28"/>
        <v>5349.3898698577777</v>
      </c>
      <c r="G128" s="36">
        <v>51</v>
      </c>
      <c r="H128" s="35">
        <v>31006.120000000003</v>
      </c>
      <c r="I128" s="37"/>
      <c r="J128" s="35"/>
      <c r="K128" s="37"/>
      <c r="L128" s="35"/>
      <c r="M128" s="39"/>
      <c r="N128" s="127">
        <f t="shared" si="30"/>
        <v>9.7650399903523724</v>
      </c>
    </row>
    <row r="129" spans="1:14">
      <c r="A129" s="230"/>
      <c r="B129" s="175" t="s">
        <v>24</v>
      </c>
      <c r="C129" s="35">
        <v>1.7672810000000001</v>
      </c>
      <c r="D129" s="35">
        <v>92.456391999999994</v>
      </c>
      <c r="E129" s="159">
        <v>46.486587999999998</v>
      </c>
      <c r="F129" s="39">
        <f t="shared" si="28"/>
        <v>98.888315915979902</v>
      </c>
      <c r="G129" s="36">
        <v>469</v>
      </c>
      <c r="H129" s="35">
        <v>123126.4097</v>
      </c>
      <c r="I129" s="37">
        <v>24</v>
      </c>
      <c r="J129" s="35">
        <v>1.77</v>
      </c>
      <c r="K129" s="37">
        <v>8.68</v>
      </c>
      <c r="L129" s="35">
        <v>10.35</v>
      </c>
      <c r="M129" s="39">
        <f>(K129-L129)/L129*100</f>
        <v>-16.135265700483092</v>
      </c>
      <c r="N129" s="127">
        <f t="shared" si="30"/>
        <v>3.5688376787282983</v>
      </c>
    </row>
    <row r="130" spans="1:14">
      <c r="A130" s="230"/>
      <c r="B130" s="175" t="s">
        <v>25</v>
      </c>
      <c r="C130" s="35"/>
      <c r="D130" s="35"/>
      <c r="E130" s="159"/>
      <c r="F130" s="39"/>
      <c r="G130" s="36">
        <v>3067</v>
      </c>
      <c r="H130" s="35"/>
      <c r="I130" s="37"/>
      <c r="J130" s="35"/>
      <c r="K130" s="37"/>
      <c r="L130" s="35"/>
      <c r="M130" s="39"/>
      <c r="N130" s="127"/>
    </row>
    <row r="131" spans="1:14">
      <c r="A131" s="230"/>
      <c r="B131" s="175" t="s">
        <v>26</v>
      </c>
      <c r="C131" s="35">
        <v>12.030134</v>
      </c>
      <c r="D131" s="35">
        <v>100.906629</v>
      </c>
      <c r="E131" s="159">
        <v>79.198446000000004</v>
      </c>
      <c r="F131" s="39">
        <f>(D131-E131)/E131*100</f>
        <v>27.409859784369999</v>
      </c>
      <c r="G131" s="36"/>
      <c r="H131" s="35">
        <v>206844.14</v>
      </c>
      <c r="I131" s="37">
        <v>31</v>
      </c>
      <c r="J131" s="35"/>
      <c r="K131" s="37">
        <v>17.48</v>
      </c>
      <c r="L131" s="35">
        <v>47.05</v>
      </c>
      <c r="M131" s="39">
        <f>(K131-L131)/L131*100</f>
        <v>-62.848034006376196</v>
      </c>
      <c r="N131" s="127">
        <f>D131/D209*100</f>
        <v>5.5631259083390994</v>
      </c>
    </row>
    <row r="132" spans="1:14">
      <c r="A132" s="230"/>
      <c r="B132" s="175" t="s">
        <v>27</v>
      </c>
      <c r="C132" s="35"/>
      <c r="D132" s="35">
        <v>8.6099350000000001</v>
      </c>
      <c r="E132" s="159">
        <v>4.0781960000000002</v>
      </c>
      <c r="F132" s="39">
        <f>(D132-E132)/E132*100</f>
        <v>111.12116730044362</v>
      </c>
      <c r="G132" s="36">
        <v>92</v>
      </c>
      <c r="H132" s="35">
        <v>6069.4529339999999</v>
      </c>
      <c r="I132" s="37">
        <v>3</v>
      </c>
      <c r="J132" s="35">
        <v>0.28000000000000003</v>
      </c>
      <c r="K132" s="35">
        <v>0.35</v>
      </c>
      <c r="L132" s="35"/>
      <c r="M132" s="39"/>
      <c r="N132" s="127">
        <f>D132/D210*100</f>
        <v>6.1080724817303578</v>
      </c>
    </row>
    <row r="133" spans="1:14">
      <c r="A133" s="230"/>
      <c r="B133" s="18" t="s">
        <v>28</v>
      </c>
      <c r="C133" s="35"/>
      <c r="D133" s="35"/>
      <c r="E133" s="159"/>
      <c r="F133" s="39"/>
      <c r="G133" s="36"/>
      <c r="H133" s="35"/>
      <c r="I133" s="35"/>
      <c r="J133" s="35"/>
      <c r="K133" s="35"/>
      <c r="L133" s="35"/>
      <c r="M133" s="39"/>
      <c r="N133" s="127"/>
    </row>
    <row r="134" spans="1:14">
      <c r="A134" s="230"/>
      <c r="B134" s="18" t="s">
        <v>29</v>
      </c>
      <c r="C134" s="35"/>
      <c r="D134" s="35">
        <v>3.136447</v>
      </c>
      <c r="E134" s="159">
        <v>0.42452800000000002</v>
      </c>
      <c r="F134" s="39"/>
      <c r="G134" s="36">
        <v>2</v>
      </c>
      <c r="H134" s="35">
        <v>2005.8544340000001</v>
      </c>
      <c r="I134" s="35">
        <v>1</v>
      </c>
      <c r="J134" s="35"/>
      <c r="K134" s="35"/>
      <c r="L134" s="35"/>
      <c r="M134" s="39"/>
      <c r="N134" s="127">
        <f>D134/D212*100</f>
        <v>13.213633026037975</v>
      </c>
    </row>
    <row r="135" spans="1:14">
      <c r="A135" s="230"/>
      <c r="B135" s="18" t="s">
        <v>30</v>
      </c>
      <c r="C135" s="42"/>
      <c r="D135" s="42"/>
      <c r="E135" s="42"/>
      <c r="F135" s="39"/>
      <c r="G135" s="36"/>
      <c r="H135" s="35"/>
      <c r="I135" s="35"/>
      <c r="J135" s="35"/>
      <c r="K135" s="35"/>
      <c r="L135" s="35"/>
      <c r="M135" s="39"/>
      <c r="N135" s="127"/>
    </row>
    <row r="136" spans="1:14" ht="14.25" thickBot="1">
      <c r="A136" s="231"/>
      <c r="B136" s="19" t="s">
        <v>31</v>
      </c>
      <c r="C136" s="20">
        <f t="shared" ref="C136:L136" si="31">C124+C126+C127+C128+C129+C130+C131+C132</f>
        <v>157.93048300000001</v>
      </c>
      <c r="D136" s="20">
        <f t="shared" si="31"/>
        <v>1526.974299</v>
      </c>
      <c r="E136" s="20">
        <f t="shared" si="31"/>
        <v>1548.1899060000001</v>
      </c>
      <c r="F136" s="20">
        <f>(D136-E136)/E136*100</f>
        <v>-1.3703491359670503</v>
      </c>
      <c r="G136" s="20">
        <f t="shared" si="31"/>
        <v>11960</v>
      </c>
      <c r="H136" s="20">
        <f t="shared" si="31"/>
        <v>1047650.9366569999</v>
      </c>
      <c r="I136" s="20">
        <f t="shared" si="31"/>
        <v>926</v>
      </c>
      <c r="J136" s="20">
        <f t="shared" si="31"/>
        <v>47.050000000000004</v>
      </c>
      <c r="K136" s="20">
        <f t="shared" si="31"/>
        <v>694.88</v>
      </c>
      <c r="L136" s="20">
        <f t="shared" si="31"/>
        <v>730.42</v>
      </c>
      <c r="M136" s="20">
        <f t="shared" ref="M136:M138" si="32">(K136-L136)/L136*100</f>
        <v>-4.8656937104679452</v>
      </c>
      <c r="N136" s="128">
        <f>D136/D214*100</f>
        <v>4.5772780163744775</v>
      </c>
    </row>
    <row r="137" spans="1:14" ht="15" thickTop="1" thickBot="1">
      <c r="A137" s="220" t="s">
        <v>41</v>
      </c>
      <c r="B137" s="175" t="s">
        <v>19</v>
      </c>
      <c r="C137" s="87">
        <v>28.12</v>
      </c>
      <c r="D137" s="87">
        <v>308.12</v>
      </c>
      <c r="E137" s="123">
        <v>167.58</v>
      </c>
      <c r="F137" s="42">
        <f>(D137-E137)/E137*100</f>
        <v>83.864422962167311</v>
      </c>
      <c r="G137" s="88">
        <v>1450</v>
      </c>
      <c r="H137" s="88">
        <v>851375.87</v>
      </c>
      <c r="I137" s="88">
        <v>271</v>
      </c>
      <c r="J137" s="88">
        <v>3.5</v>
      </c>
      <c r="K137" s="124">
        <v>28.51</v>
      </c>
      <c r="L137" s="124">
        <v>48.02</v>
      </c>
      <c r="M137" s="42">
        <f t="shared" si="32"/>
        <v>-40.628904623073723</v>
      </c>
      <c r="N137" s="127">
        <f>D137/D202*100</f>
        <v>1.5603907425607182</v>
      </c>
    </row>
    <row r="138" spans="1:14" ht="14.25" thickBot="1">
      <c r="A138" s="220"/>
      <c r="B138" s="175" t="s">
        <v>20</v>
      </c>
      <c r="C138" s="88">
        <v>7.31</v>
      </c>
      <c r="D138" s="88">
        <v>46.31</v>
      </c>
      <c r="E138" s="124">
        <v>43.11</v>
      </c>
      <c r="F138" s="39">
        <f>(D138-E138)/E138*100</f>
        <v>7.4228717234980355</v>
      </c>
      <c r="G138" s="88">
        <v>308</v>
      </c>
      <c r="H138" s="88">
        <v>3929.2</v>
      </c>
      <c r="I138" s="88">
        <v>81</v>
      </c>
      <c r="J138" s="88">
        <v>0.86</v>
      </c>
      <c r="K138" s="88">
        <v>10.96</v>
      </c>
      <c r="L138" s="124">
        <v>17.37</v>
      </c>
      <c r="M138" s="39">
        <f t="shared" si="32"/>
        <v>-36.902705814622912</v>
      </c>
      <c r="N138" s="127">
        <f>D138/D203*100</f>
        <v>1.0774907694267164</v>
      </c>
    </row>
    <row r="139" spans="1:14" ht="14.25" thickBot="1">
      <c r="A139" s="220"/>
      <c r="B139" s="175" t="s">
        <v>21</v>
      </c>
      <c r="C139" s="88">
        <v>10.199999999999999</v>
      </c>
      <c r="D139" s="88">
        <v>12.2</v>
      </c>
      <c r="E139" s="124">
        <v>4</v>
      </c>
      <c r="F139" s="39"/>
      <c r="G139" s="88">
        <v>3</v>
      </c>
      <c r="H139" s="124">
        <v>8509</v>
      </c>
      <c r="I139" s="124">
        <v>0</v>
      </c>
      <c r="J139" s="124">
        <v>0</v>
      </c>
      <c r="K139" s="124">
        <v>0</v>
      </c>
      <c r="L139" s="124">
        <v>0.67</v>
      </c>
      <c r="M139" s="39"/>
      <c r="N139" s="127">
        <f>D139/D204*100</f>
        <v>1.3593727482429152</v>
      </c>
    </row>
    <row r="140" spans="1:14" ht="14.25" thickBot="1">
      <c r="A140" s="220"/>
      <c r="B140" s="175" t="s">
        <v>22</v>
      </c>
      <c r="C140" s="88">
        <v>0</v>
      </c>
      <c r="D140" s="88">
        <v>0.21</v>
      </c>
      <c r="E140" s="124"/>
      <c r="F140" s="39"/>
      <c r="G140" s="88">
        <v>3</v>
      </c>
      <c r="H140" s="124">
        <v>1680</v>
      </c>
      <c r="I140" s="124">
        <v>1</v>
      </c>
      <c r="J140" s="124">
        <v>0</v>
      </c>
      <c r="K140" s="124">
        <v>0.45</v>
      </c>
      <c r="L140" s="124">
        <v>0</v>
      </c>
      <c r="M140" s="39"/>
      <c r="N140" s="127"/>
    </row>
    <row r="141" spans="1:14" ht="14.25" thickBot="1">
      <c r="A141" s="220"/>
      <c r="B141" s="175" t="s">
        <v>23</v>
      </c>
      <c r="C141" s="88">
        <v>0</v>
      </c>
      <c r="D141" s="88">
        <v>0.08</v>
      </c>
      <c r="E141" s="124">
        <v>0.47</v>
      </c>
      <c r="F141" s="39"/>
      <c r="G141" s="88">
        <v>1</v>
      </c>
      <c r="H141" s="124">
        <v>228.29</v>
      </c>
      <c r="I141" s="124"/>
      <c r="J141" s="124"/>
      <c r="K141" s="124"/>
      <c r="L141" s="124">
        <v>0</v>
      </c>
      <c r="M141" s="39"/>
      <c r="N141" s="127">
        <f>D141/D206*100</f>
        <v>0.13529136695471497</v>
      </c>
    </row>
    <row r="142" spans="1:14" ht="14.25" thickBot="1">
      <c r="A142" s="220"/>
      <c r="B142" s="175" t="s">
        <v>24</v>
      </c>
      <c r="C142" s="88">
        <v>0.84</v>
      </c>
      <c r="D142" s="88">
        <v>10.01</v>
      </c>
      <c r="E142" s="124">
        <v>1.56</v>
      </c>
      <c r="F142" s="39"/>
      <c r="G142" s="88">
        <v>40</v>
      </c>
      <c r="H142" s="124">
        <v>48539.61</v>
      </c>
      <c r="I142" s="124">
        <v>0</v>
      </c>
      <c r="J142" s="124">
        <v>0</v>
      </c>
      <c r="K142" s="124">
        <v>0</v>
      </c>
      <c r="L142" s="124">
        <v>0</v>
      </c>
      <c r="M142" s="39"/>
      <c r="N142" s="127">
        <f>D142/D207*100</f>
        <v>0.38638826793144021</v>
      </c>
    </row>
    <row r="143" spans="1:14" ht="14.25" thickBot="1">
      <c r="A143" s="220"/>
      <c r="B143" s="175" t="s">
        <v>25</v>
      </c>
      <c r="C143" s="90"/>
      <c r="D143" s="90">
        <v>0</v>
      </c>
      <c r="E143" s="160"/>
      <c r="F143" s="39"/>
      <c r="G143" s="90"/>
      <c r="H143" s="160"/>
      <c r="I143" s="160"/>
      <c r="J143" s="160"/>
      <c r="K143" s="160"/>
      <c r="L143" s="160">
        <v>0</v>
      </c>
      <c r="M143" s="39"/>
      <c r="N143" s="127"/>
    </row>
    <row r="144" spans="1:14" ht="14.25" thickBot="1">
      <c r="A144" s="220"/>
      <c r="B144" s="175" t="s">
        <v>26</v>
      </c>
      <c r="C144" s="88">
        <v>6.2</v>
      </c>
      <c r="D144" s="88">
        <v>8.8800000000000008</v>
      </c>
      <c r="E144" s="124">
        <v>1.27</v>
      </c>
      <c r="F144" s="39"/>
      <c r="G144" s="88">
        <v>15</v>
      </c>
      <c r="H144" s="124">
        <v>228785.14</v>
      </c>
      <c r="I144" s="124"/>
      <c r="J144" s="124"/>
      <c r="K144" s="124"/>
      <c r="L144" s="124">
        <v>0</v>
      </c>
      <c r="M144" s="39"/>
      <c r="N144" s="127">
        <f>D144/D209*100</f>
        <v>0.48956702404607344</v>
      </c>
    </row>
    <row r="145" spans="1:14" ht="14.25" thickBot="1">
      <c r="A145" s="220"/>
      <c r="B145" s="175" t="s">
        <v>27</v>
      </c>
      <c r="C145" s="88"/>
      <c r="D145" s="88">
        <v>0</v>
      </c>
      <c r="E145" s="124"/>
      <c r="F145" s="39"/>
      <c r="G145" s="88"/>
      <c r="H145" s="124"/>
      <c r="I145" s="124"/>
      <c r="J145" s="124"/>
      <c r="K145" s="124"/>
      <c r="L145" s="124">
        <v>0</v>
      </c>
      <c r="M145" s="39"/>
      <c r="N145" s="127"/>
    </row>
    <row r="146" spans="1:14" ht="14.25" thickBot="1">
      <c r="A146" s="220"/>
      <c r="B146" s="18" t="s">
        <v>28</v>
      </c>
      <c r="C146" s="91"/>
      <c r="D146" s="91">
        <v>0</v>
      </c>
      <c r="E146" s="151"/>
      <c r="F146" s="39"/>
      <c r="G146" s="91"/>
      <c r="H146" s="151"/>
      <c r="I146" s="151"/>
      <c r="J146" s="151"/>
      <c r="K146" s="151"/>
      <c r="L146" s="151">
        <v>0</v>
      </c>
      <c r="M146" s="39"/>
      <c r="N146" s="127"/>
    </row>
    <row r="147" spans="1:14" ht="14.25" thickBot="1">
      <c r="A147" s="220"/>
      <c r="B147" s="18" t="s">
        <v>29</v>
      </c>
      <c r="C147" s="91"/>
      <c r="D147" s="91">
        <v>0</v>
      </c>
      <c r="E147" s="151"/>
      <c r="F147" s="39"/>
      <c r="G147" s="91"/>
      <c r="H147" s="151"/>
      <c r="I147" s="151"/>
      <c r="J147" s="151"/>
      <c r="K147" s="151"/>
      <c r="L147" s="151">
        <v>0</v>
      </c>
      <c r="M147" s="39"/>
      <c r="N147" s="127"/>
    </row>
    <row r="148" spans="1:14" ht="14.25" thickBot="1">
      <c r="A148" s="220"/>
      <c r="B148" s="18" t="s">
        <v>30</v>
      </c>
      <c r="C148" s="91"/>
      <c r="D148" s="91">
        <v>0</v>
      </c>
      <c r="E148" s="151"/>
      <c r="F148" s="39"/>
      <c r="G148" s="91">
        <v>0</v>
      </c>
      <c r="H148" s="151">
        <v>0</v>
      </c>
      <c r="I148" s="151">
        <v>0</v>
      </c>
      <c r="J148" s="151">
        <v>0</v>
      </c>
      <c r="K148" s="151">
        <v>0</v>
      </c>
      <c r="L148" s="151">
        <v>0</v>
      </c>
      <c r="M148" s="39"/>
      <c r="N148" s="127"/>
    </row>
    <row r="149" spans="1:14" ht="14.25" thickBot="1">
      <c r="A149" s="221"/>
      <c r="B149" s="19" t="s">
        <v>31</v>
      </c>
      <c r="C149" s="20">
        <f t="shared" ref="C149:L149" si="33">C137+C139+C140+C141+C142+C143+C144+C145</f>
        <v>45.360000000000007</v>
      </c>
      <c r="D149" s="20">
        <f t="shared" si="33"/>
        <v>339.49999999999994</v>
      </c>
      <c r="E149" s="20">
        <f t="shared" si="33"/>
        <v>174.88000000000002</v>
      </c>
      <c r="F149" s="20">
        <f t="shared" ref="F149:F155" si="34">(D149-E149)/E149*100</f>
        <v>94.133119853613849</v>
      </c>
      <c r="G149" s="20">
        <f t="shared" si="33"/>
        <v>1512</v>
      </c>
      <c r="H149" s="20">
        <f t="shared" si="33"/>
        <v>1139117.9100000001</v>
      </c>
      <c r="I149" s="20">
        <f t="shared" si="33"/>
        <v>272</v>
      </c>
      <c r="J149" s="20">
        <f t="shared" si="33"/>
        <v>3.5</v>
      </c>
      <c r="K149" s="20">
        <f t="shared" si="33"/>
        <v>28.96</v>
      </c>
      <c r="L149" s="20">
        <f t="shared" si="33"/>
        <v>48.690000000000005</v>
      </c>
      <c r="M149" s="20">
        <f>(K149-L149)/L149*100</f>
        <v>-40.52166769357158</v>
      </c>
      <c r="N149" s="128">
        <f>D149/D214*100</f>
        <v>1.0176896150621686</v>
      </c>
    </row>
    <row r="150" spans="1:14" ht="15" thickTop="1" thickBot="1">
      <c r="A150" s="220" t="s">
        <v>67</v>
      </c>
      <c r="B150" s="175" t="s">
        <v>19</v>
      </c>
      <c r="C150" s="39">
        <v>44.774557000000001</v>
      </c>
      <c r="D150" s="40">
        <v>462.406272</v>
      </c>
      <c r="E150" s="40">
        <v>452.537035</v>
      </c>
      <c r="F150" s="40">
        <f t="shared" si="34"/>
        <v>2.1808683569953558</v>
      </c>
      <c r="G150" s="39">
        <v>2878</v>
      </c>
      <c r="H150" s="39">
        <v>10869.678409</v>
      </c>
      <c r="I150" s="39">
        <v>418</v>
      </c>
      <c r="J150" s="39">
        <v>23.559348</v>
      </c>
      <c r="K150" s="39">
        <v>332.83304500000003</v>
      </c>
      <c r="L150" s="39">
        <v>253.825714</v>
      </c>
      <c r="M150" s="40">
        <f>(K150-L150)/L150*100</f>
        <v>31.126606424122976</v>
      </c>
      <c r="N150" s="131">
        <f t="shared" ref="N150:N155" si="35">D150/D202*100</f>
        <v>2.3417320074348091</v>
      </c>
    </row>
    <row r="151" spans="1:14" ht="14.25" thickBot="1">
      <c r="A151" s="220"/>
      <c r="B151" s="175" t="s">
        <v>20</v>
      </c>
      <c r="C151" s="39">
        <v>11.581429999999999</v>
      </c>
      <c r="D151" s="40">
        <v>112.91851</v>
      </c>
      <c r="E151" s="39">
        <v>139.720665</v>
      </c>
      <c r="F151" s="40">
        <f t="shared" si="34"/>
        <v>-19.182670652190211</v>
      </c>
      <c r="G151" s="39">
        <v>1358</v>
      </c>
      <c r="H151" s="39">
        <v>0</v>
      </c>
      <c r="I151" s="39">
        <v>198</v>
      </c>
      <c r="J151" s="39">
        <v>15.176048</v>
      </c>
      <c r="K151" s="39">
        <v>136.656893</v>
      </c>
      <c r="L151" s="39">
        <v>118.88413</v>
      </c>
      <c r="M151" s="39">
        <f>(K151-L151)/L151*100</f>
        <v>14.949651395859142</v>
      </c>
      <c r="N151" s="127">
        <f t="shared" si="35"/>
        <v>2.6272652174998572</v>
      </c>
    </row>
    <row r="152" spans="1:14" ht="14.25" thickBot="1">
      <c r="A152" s="220"/>
      <c r="B152" s="175" t="s">
        <v>21</v>
      </c>
      <c r="C152" s="39">
        <v>1.886801</v>
      </c>
      <c r="D152" s="40">
        <v>23.113973999999999</v>
      </c>
      <c r="E152" s="39">
        <v>6.2363580000000001</v>
      </c>
      <c r="F152" s="40">
        <f t="shared" si="34"/>
        <v>270.63257112564736</v>
      </c>
      <c r="G152" s="39">
        <v>11</v>
      </c>
      <c r="H152" s="39">
        <v>17574.430173000001</v>
      </c>
      <c r="I152" s="39">
        <v>5</v>
      </c>
      <c r="J152" s="39">
        <v>0.46219000000002097</v>
      </c>
      <c r="K152" s="39">
        <v>304.35588200000001</v>
      </c>
      <c r="L152" s="39">
        <v>0</v>
      </c>
      <c r="M152" s="39"/>
      <c r="N152" s="127">
        <f t="shared" si="35"/>
        <v>2.5754513409176467</v>
      </c>
    </row>
    <row r="153" spans="1:14" ht="14.25" thickBot="1">
      <c r="A153" s="220"/>
      <c r="B153" s="175" t="s">
        <v>22</v>
      </c>
      <c r="C153" s="39">
        <v>1.8867999999999899E-2</v>
      </c>
      <c r="D153" s="40">
        <v>1.3685879999999999</v>
      </c>
      <c r="E153" s="39">
        <v>0.91509600000000002</v>
      </c>
      <c r="F153" s="40">
        <f t="shared" si="34"/>
        <v>49.556767814524363</v>
      </c>
      <c r="G153" s="39">
        <v>54</v>
      </c>
      <c r="H153" s="39">
        <v>16350.1</v>
      </c>
      <c r="I153" s="39">
        <v>0</v>
      </c>
      <c r="J153" s="39">
        <v>0</v>
      </c>
      <c r="K153" s="39">
        <v>0</v>
      </c>
      <c r="L153" s="39">
        <v>0</v>
      </c>
      <c r="M153" s="39" t="e">
        <f>(K153-L153)/L153*100</f>
        <v>#DIV/0!</v>
      </c>
      <c r="N153" s="127">
        <f t="shared" si="35"/>
        <v>0.84070659631697953</v>
      </c>
    </row>
    <row r="154" spans="1:14" ht="14.25" thickBot="1">
      <c r="A154" s="220"/>
      <c r="B154" s="175" t="s">
        <v>23</v>
      </c>
      <c r="C154" s="39">
        <v>0</v>
      </c>
      <c r="D154" s="40">
        <v>0</v>
      </c>
      <c r="E154" s="39">
        <v>3.3204999999999998E-2</v>
      </c>
      <c r="F154" s="40">
        <f t="shared" si="34"/>
        <v>-100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/>
      <c r="N154" s="127">
        <f t="shared" si="35"/>
        <v>0</v>
      </c>
    </row>
    <row r="155" spans="1:14" ht="14.25" thickBot="1">
      <c r="A155" s="220"/>
      <c r="B155" s="175" t="s">
        <v>24</v>
      </c>
      <c r="C155" s="39">
        <v>4.961557</v>
      </c>
      <c r="D155" s="40">
        <v>21.444863000000002</v>
      </c>
      <c r="E155" s="39">
        <v>0.92385499999999998</v>
      </c>
      <c r="F155" s="40">
        <f t="shared" si="34"/>
        <v>2221.2368824112013</v>
      </c>
      <c r="G155" s="39">
        <v>33</v>
      </c>
      <c r="H155" s="39">
        <v>13849.76</v>
      </c>
      <c r="I155" s="39">
        <v>2</v>
      </c>
      <c r="J155" s="39">
        <v>0</v>
      </c>
      <c r="K155" s="39">
        <v>0</v>
      </c>
      <c r="L155" s="39">
        <v>0</v>
      </c>
      <c r="M155" s="39"/>
      <c r="N155" s="127">
        <f t="shared" si="35"/>
        <v>0.82777657048921371</v>
      </c>
    </row>
    <row r="156" spans="1:14" ht="14.25" thickBot="1">
      <c r="A156" s="220"/>
      <c r="B156" s="175" t="s">
        <v>25</v>
      </c>
      <c r="C156" s="39">
        <v>0</v>
      </c>
      <c r="D156" s="40">
        <v>0</v>
      </c>
      <c r="E156" s="41"/>
      <c r="F156" s="40"/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/>
      <c r="N156" s="127"/>
    </row>
    <row r="157" spans="1:14" ht="14.25" thickBot="1">
      <c r="A157" s="220"/>
      <c r="B157" s="175" t="s">
        <v>26</v>
      </c>
      <c r="C157" s="39">
        <v>21.631046000000001</v>
      </c>
      <c r="D157" s="40">
        <v>93.613011</v>
      </c>
      <c r="E157" s="39">
        <v>31.339943000000002</v>
      </c>
      <c r="F157" s="40">
        <f>(D157-E157)/E157*100</f>
        <v>198.70191850699916</v>
      </c>
      <c r="G157" s="39">
        <v>873</v>
      </c>
      <c r="H157" s="39">
        <v>1939824.160005</v>
      </c>
      <c r="I157" s="39">
        <v>59</v>
      </c>
      <c r="J157" s="39">
        <v>0.94932399999999895</v>
      </c>
      <c r="K157" s="39">
        <v>11.573487999999999</v>
      </c>
      <c r="L157" s="39">
        <v>24.641418000000002</v>
      </c>
      <c r="M157" s="39">
        <f>(K157-L157)/L157*100</f>
        <v>-53.03237825031011</v>
      </c>
      <c r="N157" s="127">
        <f>D157/D209*100</f>
        <v>5.161018379196209</v>
      </c>
    </row>
    <row r="158" spans="1:14" ht="14.25" thickBot="1">
      <c r="A158" s="220"/>
      <c r="B158" s="175" t="s">
        <v>27</v>
      </c>
      <c r="C158" s="39">
        <v>0</v>
      </c>
      <c r="D158" s="40">
        <v>0</v>
      </c>
      <c r="E158" s="39"/>
      <c r="F158" s="40" t="e">
        <f>(D158-E158)/E158*100</f>
        <v>#DIV/0!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/>
      <c r="N158" s="127">
        <f>D158/D210*100</f>
        <v>0</v>
      </c>
    </row>
    <row r="159" spans="1:14" ht="14.25" thickBot="1">
      <c r="A159" s="220"/>
      <c r="B159" s="18" t="s">
        <v>28</v>
      </c>
      <c r="C159" s="39">
        <v>0</v>
      </c>
      <c r="D159" s="40">
        <v>0</v>
      </c>
      <c r="E159" s="42"/>
      <c r="F159" s="40"/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/>
      <c r="N159" s="127"/>
    </row>
    <row r="160" spans="1:14" ht="14.25" thickBot="1">
      <c r="A160" s="220"/>
      <c r="B160" s="18" t="s">
        <v>29</v>
      </c>
      <c r="C160" s="39">
        <v>0</v>
      </c>
      <c r="D160" s="40">
        <v>0</v>
      </c>
      <c r="E160" s="42"/>
      <c r="F160" s="40"/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42">
        <v>0</v>
      </c>
      <c r="M160" s="39"/>
      <c r="N160" s="127"/>
    </row>
    <row r="161" spans="1:14" ht="14.25" thickBot="1">
      <c r="A161" s="220"/>
      <c r="B161" s="18" t="s">
        <v>30</v>
      </c>
      <c r="C161" s="39">
        <v>0</v>
      </c>
      <c r="D161" s="40">
        <v>0</v>
      </c>
      <c r="E161" s="42"/>
      <c r="F161" s="40"/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42">
        <v>0</v>
      </c>
      <c r="M161" s="39"/>
      <c r="N161" s="127"/>
    </row>
    <row r="162" spans="1:14" ht="14.25" thickBot="1">
      <c r="A162" s="221"/>
      <c r="B162" s="19" t="s">
        <v>31</v>
      </c>
      <c r="C162" s="20">
        <f t="shared" ref="C162:L162" si="36">C150+C152+C153+C154+C155+C156+C157+C158</f>
        <v>73.272829000000002</v>
      </c>
      <c r="D162" s="20">
        <f t="shared" si="36"/>
        <v>601.94670799999994</v>
      </c>
      <c r="E162" s="20">
        <f t="shared" si="36"/>
        <v>491.98549200000002</v>
      </c>
      <c r="F162" s="20">
        <f t="shared" ref="F162:F168" si="37">(D162-E162)/E162*100</f>
        <v>22.350499717581084</v>
      </c>
      <c r="G162" s="20">
        <f t="shared" si="36"/>
        <v>3849</v>
      </c>
      <c r="H162" s="20">
        <f t="shared" si="36"/>
        <v>1998468.1285870001</v>
      </c>
      <c r="I162" s="20">
        <f t="shared" si="36"/>
        <v>484</v>
      </c>
      <c r="J162" s="20">
        <f t="shared" si="36"/>
        <v>24.970862000000018</v>
      </c>
      <c r="K162" s="20">
        <f t="shared" si="36"/>
        <v>648.76241500000003</v>
      </c>
      <c r="L162" s="20">
        <f t="shared" si="36"/>
        <v>278.46713199999999</v>
      </c>
      <c r="M162" s="20">
        <f t="shared" ref="M162:M164" si="38">(K162-L162)/L162*100</f>
        <v>132.97629789931545</v>
      </c>
      <c r="N162" s="128">
        <f>D162/D214*100</f>
        <v>1.8044032799777898</v>
      </c>
    </row>
    <row r="163" spans="1:14" ht="15" thickTop="1" thickBot="1">
      <c r="A163" s="222" t="s">
        <v>43</v>
      </c>
      <c r="B163" s="22" t="s">
        <v>19</v>
      </c>
      <c r="C163" s="111">
        <v>-0.05</v>
      </c>
      <c r="D163" s="111">
        <v>155.47999999999999</v>
      </c>
      <c r="E163" s="111">
        <v>293.31</v>
      </c>
      <c r="F163" s="129">
        <f t="shared" si="37"/>
        <v>-46.991237939381548</v>
      </c>
      <c r="G163" s="112">
        <v>540</v>
      </c>
      <c r="H163" s="112">
        <v>33524.339999999997</v>
      </c>
      <c r="I163" s="112">
        <v>174</v>
      </c>
      <c r="J163" s="112">
        <v>38.79</v>
      </c>
      <c r="K163" s="112">
        <v>297.52999999999997</v>
      </c>
      <c r="L163" s="112">
        <v>220.33</v>
      </c>
      <c r="M163" s="42">
        <f t="shared" si="38"/>
        <v>35.038351563563722</v>
      </c>
      <c r="N163" s="130">
        <f t="shared" ref="N163:N168" si="39">D163/D202*100</f>
        <v>0.78738657877885387</v>
      </c>
    </row>
    <row r="164" spans="1:14" ht="14.25" thickBot="1">
      <c r="A164" s="220"/>
      <c r="B164" s="175" t="s">
        <v>20</v>
      </c>
      <c r="C164" s="112">
        <v>0.32</v>
      </c>
      <c r="D164" s="112">
        <v>36.08</v>
      </c>
      <c r="E164" s="112">
        <v>67.42</v>
      </c>
      <c r="F164" s="40">
        <f t="shared" si="37"/>
        <v>-46.484722634233165</v>
      </c>
      <c r="G164" s="112">
        <v>249</v>
      </c>
      <c r="H164" s="112">
        <v>3053.4</v>
      </c>
      <c r="I164" s="112">
        <v>85</v>
      </c>
      <c r="J164" s="112">
        <v>16.13</v>
      </c>
      <c r="K164" s="112">
        <v>62</v>
      </c>
      <c r="L164" s="112">
        <v>36.65</v>
      </c>
      <c r="M164" s="42">
        <f t="shared" si="38"/>
        <v>69.167803547066853</v>
      </c>
      <c r="N164" s="127">
        <f t="shared" si="39"/>
        <v>0.83947024316380769</v>
      </c>
    </row>
    <row r="165" spans="1:14" ht="14.25" thickBot="1">
      <c r="A165" s="220"/>
      <c r="B165" s="175" t="s">
        <v>21</v>
      </c>
      <c r="C165" s="112">
        <v>0</v>
      </c>
      <c r="D165" s="112">
        <v>0</v>
      </c>
      <c r="E165" s="112">
        <v>2.56</v>
      </c>
      <c r="F165" s="40">
        <f t="shared" si="37"/>
        <v>-100</v>
      </c>
      <c r="G165" s="112">
        <v>0</v>
      </c>
      <c r="H165" s="112">
        <v>-8.2899999999999991</v>
      </c>
      <c r="I165" s="112">
        <v>0</v>
      </c>
      <c r="J165" s="112">
        <v>0</v>
      </c>
      <c r="K165" s="112">
        <v>0</v>
      </c>
      <c r="L165" s="112">
        <v>0</v>
      </c>
      <c r="M165" s="42"/>
      <c r="N165" s="127">
        <f t="shared" si="39"/>
        <v>0</v>
      </c>
    </row>
    <row r="166" spans="1:14" ht="14.25" thickBot="1">
      <c r="A166" s="220"/>
      <c r="B166" s="175" t="s">
        <v>22</v>
      </c>
      <c r="C166" s="112">
        <v>0.02</v>
      </c>
      <c r="D166" s="112">
        <v>0.15</v>
      </c>
      <c r="E166" s="112">
        <v>1.9E-2</v>
      </c>
      <c r="F166" s="40">
        <f t="shared" si="37"/>
        <v>689.47368421052636</v>
      </c>
      <c r="G166" s="112">
        <v>9</v>
      </c>
      <c r="H166" s="112">
        <v>90.9</v>
      </c>
      <c r="I166" s="112">
        <v>0</v>
      </c>
      <c r="J166" s="112">
        <v>0</v>
      </c>
      <c r="K166" s="112">
        <v>0</v>
      </c>
      <c r="L166" s="112">
        <v>0</v>
      </c>
      <c r="M166" s="42"/>
      <c r="N166" s="127">
        <f t="shared" si="39"/>
        <v>9.214313544145275E-2</v>
      </c>
    </row>
    <row r="167" spans="1:14" ht="14.25" thickBot="1">
      <c r="A167" s="220"/>
      <c r="B167" s="175" t="s">
        <v>23</v>
      </c>
      <c r="C167" s="112">
        <v>4.71</v>
      </c>
      <c r="D167" s="112">
        <v>4.71</v>
      </c>
      <c r="E167" s="112">
        <v>9.43</v>
      </c>
      <c r="F167" s="40">
        <f t="shared" si="37"/>
        <v>-50.053022269353129</v>
      </c>
      <c r="G167" s="112">
        <v>1</v>
      </c>
      <c r="H167" s="112">
        <v>10000</v>
      </c>
      <c r="I167" s="112">
        <v>1</v>
      </c>
      <c r="J167" s="112">
        <v>0</v>
      </c>
      <c r="K167" s="112">
        <v>0</v>
      </c>
      <c r="L167" s="112">
        <v>0.97</v>
      </c>
      <c r="M167" s="42">
        <f>(K167-L167)/L167*100</f>
        <v>-100</v>
      </c>
      <c r="N167" s="127">
        <f t="shared" si="39"/>
        <v>7.9652792294588437</v>
      </c>
    </row>
    <row r="168" spans="1:14" ht="14.25" thickBot="1">
      <c r="A168" s="220"/>
      <c r="B168" s="175" t="s">
        <v>24</v>
      </c>
      <c r="C168" s="112">
        <v>0</v>
      </c>
      <c r="D168" s="112">
        <v>6.66</v>
      </c>
      <c r="E168" s="112">
        <v>17.75</v>
      </c>
      <c r="F168" s="40">
        <f t="shared" si="37"/>
        <v>-62.478873239436616</v>
      </c>
      <c r="G168" s="112">
        <v>5</v>
      </c>
      <c r="H168" s="112">
        <v>4732.8999999999996</v>
      </c>
      <c r="I168" s="112">
        <v>3</v>
      </c>
      <c r="J168" s="112">
        <v>0</v>
      </c>
      <c r="K168" s="112">
        <v>5.61</v>
      </c>
      <c r="L168" s="112">
        <v>3.5</v>
      </c>
      <c r="M168" s="42"/>
      <c r="N168" s="127">
        <f t="shared" si="39"/>
        <v>0.25707750893340581</v>
      </c>
    </row>
    <row r="169" spans="1:14" ht="14.25" thickBot="1">
      <c r="A169" s="220"/>
      <c r="B169" s="175" t="s">
        <v>25</v>
      </c>
      <c r="C169" s="112">
        <v>0</v>
      </c>
      <c r="D169" s="112">
        <v>0</v>
      </c>
      <c r="E169" s="112"/>
      <c r="F169" s="40"/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/>
      <c r="M169" s="42"/>
      <c r="N169" s="127"/>
    </row>
    <row r="170" spans="1:14" ht="14.25" thickBot="1">
      <c r="A170" s="220"/>
      <c r="B170" s="175" t="s">
        <v>26</v>
      </c>
      <c r="C170" s="112">
        <v>0.01</v>
      </c>
      <c r="D170" s="112">
        <v>1.58</v>
      </c>
      <c r="E170" s="112">
        <v>1.6</v>
      </c>
      <c r="F170" s="40">
        <f>(D170-E170)/E170*100</f>
        <v>-1.2500000000000011</v>
      </c>
      <c r="G170" s="112">
        <v>41</v>
      </c>
      <c r="H170" s="112">
        <v>2357.3200000000002</v>
      </c>
      <c r="I170" s="112">
        <v>1</v>
      </c>
      <c r="J170" s="112">
        <v>0</v>
      </c>
      <c r="K170" s="112">
        <v>0.18</v>
      </c>
      <c r="L170" s="112">
        <v>0.09</v>
      </c>
      <c r="M170" s="42">
        <f>(K170-L170)/L170*100</f>
        <v>100</v>
      </c>
      <c r="N170" s="127">
        <f>D170/D209*100</f>
        <v>8.7107646170359904E-2</v>
      </c>
    </row>
    <row r="171" spans="1:14" ht="14.25" thickBot="1">
      <c r="A171" s="220"/>
      <c r="B171" s="175" t="s">
        <v>27</v>
      </c>
      <c r="C171" s="115">
        <v>0.03</v>
      </c>
      <c r="D171" s="115">
        <v>0.19</v>
      </c>
      <c r="E171" s="115">
        <v>0.01</v>
      </c>
      <c r="F171" s="40">
        <f>(D171-E171)/E171*100</f>
        <v>1800</v>
      </c>
      <c r="G171" s="115">
        <v>6</v>
      </c>
      <c r="H171" s="115">
        <v>117</v>
      </c>
      <c r="I171" s="115">
        <v>0</v>
      </c>
      <c r="J171" s="115">
        <v>0</v>
      </c>
      <c r="K171" s="115">
        <v>0</v>
      </c>
      <c r="L171" s="115"/>
      <c r="M171" s="39"/>
      <c r="N171" s="127">
        <f>D171/D210*100</f>
        <v>0.13479007350563832</v>
      </c>
    </row>
    <row r="172" spans="1:14" ht="14.25" thickBot="1">
      <c r="A172" s="220"/>
      <c r="B172" s="18" t="s">
        <v>28</v>
      </c>
      <c r="C172" s="115"/>
      <c r="D172" s="115"/>
      <c r="E172" s="115"/>
      <c r="F172" s="40"/>
      <c r="G172" s="28"/>
      <c r="H172" s="28"/>
      <c r="I172" s="28"/>
      <c r="J172" s="28"/>
      <c r="K172" s="28"/>
      <c r="L172" s="28"/>
      <c r="M172" s="39"/>
      <c r="N172" s="127"/>
    </row>
    <row r="173" spans="1:14" ht="14.25" thickBot="1">
      <c r="A173" s="220"/>
      <c r="B173" s="18" t="s">
        <v>29</v>
      </c>
      <c r="C173" s="39"/>
      <c r="D173" s="39"/>
      <c r="E173" s="39"/>
      <c r="F173" s="40"/>
      <c r="G173" s="39"/>
      <c r="H173" s="39"/>
      <c r="I173" s="39"/>
      <c r="J173" s="39"/>
      <c r="K173" s="39"/>
      <c r="L173" s="39"/>
      <c r="M173" s="39"/>
      <c r="N173" s="127"/>
    </row>
    <row r="174" spans="1:14" ht="14.25" thickBot="1">
      <c r="A174" s="220"/>
      <c r="B174" s="18" t="s">
        <v>30</v>
      </c>
      <c r="C174" s="39"/>
      <c r="D174" s="39"/>
      <c r="E174" s="39"/>
      <c r="F174" s="40"/>
      <c r="G174" s="39"/>
      <c r="H174" s="39"/>
      <c r="I174" s="39"/>
      <c r="J174" s="39"/>
      <c r="K174" s="39"/>
      <c r="L174" s="39"/>
      <c r="M174" s="39"/>
      <c r="N174" s="127"/>
    </row>
    <row r="175" spans="1:14" ht="14.25" thickBot="1">
      <c r="A175" s="221"/>
      <c r="B175" s="19" t="s">
        <v>31</v>
      </c>
      <c r="C175" s="20">
        <f t="shared" ref="C175:L175" si="40">C163+C165+C166+C167+C168+C169+C170+C171</f>
        <v>4.72</v>
      </c>
      <c r="D175" s="20">
        <f t="shared" si="40"/>
        <v>168.77</v>
      </c>
      <c r="E175" s="20">
        <f t="shared" si="40"/>
        <v>324.67900000000003</v>
      </c>
      <c r="F175" s="20">
        <f>(D175-E175)/E175*100</f>
        <v>-48.019428420070284</v>
      </c>
      <c r="G175" s="20">
        <f t="shared" si="40"/>
        <v>602</v>
      </c>
      <c r="H175" s="20">
        <f t="shared" si="40"/>
        <v>50814.17</v>
      </c>
      <c r="I175" s="20">
        <f t="shared" si="40"/>
        <v>179</v>
      </c>
      <c r="J175" s="20">
        <f t="shared" si="40"/>
        <v>38.79</v>
      </c>
      <c r="K175" s="20">
        <f t="shared" si="40"/>
        <v>303.32</v>
      </c>
      <c r="L175" s="20">
        <f t="shared" si="40"/>
        <v>224.89000000000001</v>
      </c>
      <c r="M175" s="20">
        <f t="shared" ref="M175:M178" si="41">(K175-L175)/L175*100</f>
        <v>34.874827693539054</v>
      </c>
      <c r="N175" s="128">
        <f>D175/D214*100</f>
        <v>0.505907146786575</v>
      </c>
    </row>
    <row r="176" spans="1:14" ht="15" thickTop="1" thickBot="1">
      <c r="A176" s="220" t="s">
        <v>44</v>
      </c>
      <c r="B176" s="175" t="s">
        <v>19</v>
      </c>
      <c r="C176" s="42">
        <v>3.36</v>
      </c>
      <c r="D176" s="42">
        <v>28.76</v>
      </c>
      <c r="E176" s="42">
        <v>57.59</v>
      </c>
      <c r="F176" s="40">
        <f>(D176-E176)/E176*100</f>
        <v>-50.060774440006952</v>
      </c>
      <c r="G176" s="42">
        <v>182</v>
      </c>
      <c r="H176" s="42">
        <v>8840</v>
      </c>
      <c r="I176" s="42">
        <v>36</v>
      </c>
      <c r="J176" s="42">
        <v>0.25</v>
      </c>
      <c r="K176" s="42">
        <v>12.14</v>
      </c>
      <c r="L176" s="42">
        <v>68.569999999999993</v>
      </c>
      <c r="M176" s="39">
        <f t="shared" si="41"/>
        <v>-82.295464488843521</v>
      </c>
      <c r="N176" s="127">
        <f>D176/D202*100</f>
        <v>0.14564727299768357</v>
      </c>
    </row>
    <row r="177" spans="1:14" ht="14.25" thickBot="1">
      <c r="A177" s="220"/>
      <c r="B177" s="175" t="s">
        <v>20</v>
      </c>
      <c r="C177" s="42">
        <v>0.71</v>
      </c>
      <c r="D177" s="42">
        <v>7.88</v>
      </c>
      <c r="E177" s="42">
        <v>18.55</v>
      </c>
      <c r="F177" s="40">
        <f>(D177-E177)/E177*100</f>
        <v>-57.520215633423192</v>
      </c>
      <c r="G177" s="42">
        <v>93</v>
      </c>
      <c r="H177" s="42">
        <v>1166</v>
      </c>
      <c r="I177" s="42">
        <v>24</v>
      </c>
      <c r="J177" s="42">
        <v>0.25</v>
      </c>
      <c r="K177" s="42">
        <v>6.63</v>
      </c>
      <c r="L177" s="42">
        <v>22.52</v>
      </c>
      <c r="M177" s="39">
        <f t="shared" si="41"/>
        <v>-70.559502664298407</v>
      </c>
      <c r="N177" s="127">
        <f>D177/D203*100</f>
        <v>0.18334327927191807</v>
      </c>
    </row>
    <row r="178" spans="1:14" ht="14.25" thickBot="1">
      <c r="A178" s="220"/>
      <c r="B178" s="175" t="s">
        <v>21</v>
      </c>
      <c r="C178" s="42">
        <v>13.68</v>
      </c>
      <c r="D178" s="42">
        <v>36.06</v>
      </c>
      <c r="E178" s="42">
        <v>23.72</v>
      </c>
      <c r="F178" s="40">
        <f>(D178-E178)/E178*100</f>
        <v>52.02360876897135</v>
      </c>
      <c r="G178" s="42">
        <v>14</v>
      </c>
      <c r="H178" s="42">
        <v>68810</v>
      </c>
      <c r="I178" s="42">
        <v>3</v>
      </c>
      <c r="J178" s="42"/>
      <c r="K178" s="42">
        <v>0.85</v>
      </c>
      <c r="L178" s="42"/>
      <c r="M178" s="39" t="e">
        <f t="shared" si="41"/>
        <v>#DIV/0!</v>
      </c>
      <c r="N178" s="127">
        <f>D178/D204*100</f>
        <v>4.0179492870196336</v>
      </c>
    </row>
    <row r="179" spans="1:14" ht="14.25" thickBot="1">
      <c r="A179" s="220"/>
      <c r="B179" s="175" t="s">
        <v>22</v>
      </c>
      <c r="C179" s="42"/>
      <c r="D179" s="42">
        <v>3.7999999999999999E-2</v>
      </c>
      <c r="E179" s="42">
        <v>0.51</v>
      </c>
      <c r="F179" s="40">
        <f>(D179-E179)/E179*100</f>
        <v>-92.549019607843135</v>
      </c>
      <c r="G179" s="42">
        <v>1</v>
      </c>
      <c r="H179" s="42">
        <v>79.599999999999994</v>
      </c>
      <c r="I179" s="42"/>
      <c r="J179" s="42"/>
      <c r="K179" s="42"/>
      <c r="L179" s="42">
        <v>0.04</v>
      </c>
      <c r="M179" s="39"/>
      <c r="N179" s="127">
        <f>D179/D205*100</f>
        <v>2.3342927645168033E-2</v>
      </c>
    </row>
    <row r="180" spans="1:14" ht="14.25" thickBot="1">
      <c r="A180" s="220"/>
      <c r="B180" s="175" t="s">
        <v>23</v>
      </c>
      <c r="C180" s="42"/>
      <c r="D180" s="42"/>
      <c r="E180" s="42"/>
      <c r="F180" s="40"/>
      <c r="G180" s="42"/>
      <c r="H180" s="42"/>
      <c r="I180" s="42"/>
      <c r="J180" s="42"/>
      <c r="K180" s="42"/>
      <c r="L180" s="42"/>
      <c r="M180" s="39"/>
      <c r="N180" s="127"/>
    </row>
    <row r="181" spans="1:14" ht="14.25" thickBot="1">
      <c r="A181" s="220"/>
      <c r="B181" s="175" t="s">
        <v>24</v>
      </c>
      <c r="C181" s="42">
        <v>89.78</v>
      </c>
      <c r="D181" s="42">
        <v>303.75</v>
      </c>
      <c r="E181" s="42">
        <v>19.79</v>
      </c>
      <c r="F181" s="40">
        <f>(D181-E181)/E181*100</f>
        <v>1434.8660939868621</v>
      </c>
      <c r="G181" s="42">
        <v>1192</v>
      </c>
      <c r="H181" s="42">
        <v>48168</v>
      </c>
      <c r="I181" s="42">
        <v>2</v>
      </c>
      <c r="J181" s="42"/>
      <c r="K181" s="42">
        <v>1.98</v>
      </c>
      <c r="L181" s="42">
        <v>18.670000000000002</v>
      </c>
      <c r="M181" s="39">
        <f>(K181-L181)/L181*100</f>
        <v>-89.394750937332617</v>
      </c>
      <c r="N181" s="127">
        <f>D181/D207*100</f>
        <v>11.724818819597898</v>
      </c>
    </row>
    <row r="182" spans="1:14" ht="14.25" thickBot="1">
      <c r="A182" s="220"/>
      <c r="B182" s="175" t="s">
        <v>25</v>
      </c>
      <c r="C182" s="42"/>
      <c r="D182" s="42">
        <v>1832</v>
      </c>
      <c r="E182" s="42">
        <v>1859.54</v>
      </c>
      <c r="F182" s="40">
        <f>(D182-E182)/E182*100</f>
        <v>-1.481011432935025</v>
      </c>
      <c r="G182" s="42">
        <v>250</v>
      </c>
      <c r="H182" s="42">
        <v>22216</v>
      </c>
      <c r="I182" s="42">
        <v>924</v>
      </c>
      <c r="J182" s="42">
        <v>11.6</v>
      </c>
      <c r="K182" s="42">
        <v>90.31</v>
      </c>
      <c r="L182" s="42">
        <v>91.79</v>
      </c>
      <c r="M182" s="39">
        <f>(K182-L182)/L182*100</f>
        <v>-1.6123760758252577</v>
      </c>
      <c r="N182" s="127">
        <f>D182/D208*100</f>
        <v>23.047851970390052</v>
      </c>
    </row>
    <row r="183" spans="1:14" ht="14.25" thickBot="1">
      <c r="A183" s="220"/>
      <c r="B183" s="175" t="s">
        <v>26</v>
      </c>
      <c r="C183" s="42">
        <v>0.01</v>
      </c>
      <c r="D183" s="42">
        <v>4.95</v>
      </c>
      <c r="E183" s="42">
        <v>1.69</v>
      </c>
      <c r="F183" s="40">
        <f>(D183-E183)/E183*100</f>
        <v>192.89940828402371</v>
      </c>
      <c r="G183" s="42">
        <v>17</v>
      </c>
      <c r="H183" s="42">
        <v>5376</v>
      </c>
      <c r="I183" s="42"/>
      <c r="J183" s="42"/>
      <c r="K183" s="42"/>
      <c r="L183" s="42">
        <v>0.49</v>
      </c>
      <c r="M183" s="39"/>
      <c r="N183" s="127">
        <f>D183/D209*100</f>
        <v>0.27290053705270989</v>
      </c>
    </row>
    <row r="184" spans="1:14" ht="14.25" thickBot="1">
      <c r="A184" s="220"/>
      <c r="B184" s="175" t="s">
        <v>27</v>
      </c>
      <c r="C184" s="42"/>
      <c r="D184" s="42"/>
      <c r="E184" s="42"/>
      <c r="F184" s="39"/>
      <c r="G184" s="42"/>
      <c r="H184" s="42"/>
      <c r="I184" s="42"/>
      <c r="J184" s="42"/>
      <c r="K184" s="42"/>
      <c r="L184" s="42"/>
      <c r="M184" s="39"/>
      <c r="N184" s="127"/>
    </row>
    <row r="185" spans="1:14" ht="14.25" thickBot="1">
      <c r="A185" s="220"/>
      <c r="B185" s="18" t="s">
        <v>28</v>
      </c>
      <c r="C185" s="42"/>
      <c r="D185" s="42"/>
      <c r="E185" s="42"/>
      <c r="F185" s="39"/>
      <c r="G185" s="42"/>
      <c r="H185" s="42"/>
      <c r="I185" s="42"/>
      <c r="J185" s="42"/>
      <c r="K185" s="42"/>
      <c r="L185" s="42"/>
      <c r="M185" s="39"/>
      <c r="N185" s="127"/>
    </row>
    <row r="186" spans="1:14" ht="14.25" thickBot="1">
      <c r="A186" s="220"/>
      <c r="B186" s="18" t="s">
        <v>29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127"/>
    </row>
    <row r="187" spans="1:14" ht="14.25" thickBot="1">
      <c r="A187" s="220"/>
      <c r="B187" s="18" t="s">
        <v>30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127"/>
    </row>
    <row r="188" spans="1:14" ht="14.25" thickBot="1">
      <c r="A188" s="221"/>
      <c r="B188" s="19" t="s">
        <v>31</v>
      </c>
      <c r="C188" s="20">
        <f t="shared" ref="C188:L188" si="42">C176+C178+C179+C180+C181+C182+C183+C184</f>
        <v>106.83</v>
      </c>
      <c r="D188" s="20">
        <f t="shared" si="42"/>
        <v>2205.558</v>
      </c>
      <c r="E188" s="20">
        <f t="shared" si="42"/>
        <v>1962.8400000000001</v>
      </c>
      <c r="F188" s="20">
        <f>(D188-E188)/E188*100</f>
        <v>12.365653848505218</v>
      </c>
      <c r="G188" s="20">
        <f t="shared" si="42"/>
        <v>1656</v>
      </c>
      <c r="H188" s="20">
        <f t="shared" si="42"/>
        <v>153489.60000000001</v>
      </c>
      <c r="I188" s="20">
        <f t="shared" si="42"/>
        <v>965</v>
      </c>
      <c r="J188" s="20">
        <f t="shared" si="42"/>
        <v>11.85</v>
      </c>
      <c r="K188" s="20">
        <f t="shared" si="42"/>
        <v>105.28</v>
      </c>
      <c r="L188" s="20">
        <f t="shared" si="42"/>
        <v>179.56</v>
      </c>
      <c r="M188" s="20">
        <f>(K188-L188)/L188*100</f>
        <v>-41.36778792604143</v>
      </c>
      <c r="N188" s="128">
        <f>D188/D214*100</f>
        <v>6.6114093432026122</v>
      </c>
    </row>
    <row r="189" spans="1:14" ht="14.25" thickTop="1">
      <c r="A189" s="232" t="s">
        <v>47</v>
      </c>
      <c r="B189" s="175" t="s">
        <v>19</v>
      </c>
      <c r="C189" s="87">
        <v>34.07</v>
      </c>
      <c r="D189" s="87">
        <v>220.42</v>
      </c>
      <c r="E189" s="87">
        <v>290.89999999999998</v>
      </c>
      <c r="F189" s="42">
        <f>(D189-E189)/E189*100</f>
        <v>-24.228257133035406</v>
      </c>
      <c r="G189" s="88">
        <v>1311</v>
      </c>
      <c r="H189" s="88">
        <v>122335.39</v>
      </c>
      <c r="I189" s="88">
        <v>185</v>
      </c>
      <c r="J189" s="88">
        <v>84.82</v>
      </c>
      <c r="K189" s="88">
        <v>157.6</v>
      </c>
      <c r="L189" s="88">
        <v>100.1</v>
      </c>
      <c r="M189" s="42">
        <f>(K189-L189)/L189*100</f>
        <v>57.442557442557444</v>
      </c>
      <c r="N189" s="132">
        <f>D189/D202*100</f>
        <v>1.1162577160691725</v>
      </c>
    </row>
    <row r="190" spans="1:14">
      <c r="A190" s="233"/>
      <c r="B190" s="175" t="s">
        <v>20</v>
      </c>
      <c r="C190" s="88">
        <v>3.72</v>
      </c>
      <c r="D190" s="88">
        <v>18.93</v>
      </c>
      <c r="E190" s="88">
        <v>73.91</v>
      </c>
      <c r="F190" s="39">
        <f>(D190-E190)/E190*100</f>
        <v>-74.38776890813152</v>
      </c>
      <c r="G190" s="88">
        <v>143</v>
      </c>
      <c r="H190" s="88">
        <v>1783.6</v>
      </c>
      <c r="I190" s="88">
        <v>51</v>
      </c>
      <c r="J190" s="88">
        <v>9.48</v>
      </c>
      <c r="K190" s="88">
        <v>29.32</v>
      </c>
      <c r="L190" s="88">
        <v>39.159999999999997</v>
      </c>
      <c r="M190" s="39">
        <f>(K190-L190)/L190*100</f>
        <v>-25.12768130745658</v>
      </c>
      <c r="N190" s="132">
        <f>D190/D203*100</f>
        <v>0.44044267469764076</v>
      </c>
    </row>
    <row r="191" spans="1:14">
      <c r="A191" s="233"/>
      <c r="B191" s="175" t="s">
        <v>21</v>
      </c>
      <c r="C191" s="88"/>
      <c r="D191" s="88"/>
      <c r="E191" s="88"/>
      <c r="F191" s="39"/>
      <c r="G191" s="88"/>
      <c r="H191" s="88"/>
      <c r="I191" s="88"/>
      <c r="J191" s="88"/>
      <c r="K191" s="88"/>
      <c r="L191" s="88"/>
      <c r="M191" s="39"/>
      <c r="N191" s="132"/>
    </row>
    <row r="192" spans="1:14">
      <c r="A192" s="233"/>
      <c r="B192" s="175" t="s">
        <v>22</v>
      </c>
      <c r="C192" s="88"/>
      <c r="D192" s="88"/>
      <c r="E192" s="88"/>
      <c r="F192" s="39"/>
      <c r="G192" s="88"/>
      <c r="H192" s="88"/>
      <c r="I192" s="88"/>
      <c r="J192" s="88"/>
      <c r="K192" s="88"/>
      <c r="L192" s="88"/>
      <c r="M192" s="39"/>
      <c r="N192" s="132"/>
    </row>
    <row r="193" spans="1:14">
      <c r="A193" s="233"/>
      <c r="B193" s="175" t="s">
        <v>23</v>
      </c>
      <c r="C193" s="88"/>
      <c r="D193" s="88"/>
      <c r="E193" s="88"/>
      <c r="F193" s="39"/>
      <c r="G193" s="88"/>
      <c r="H193" s="88"/>
      <c r="I193" s="88"/>
      <c r="J193" s="88"/>
      <c r="K193" s="88"/>
      <c r="L193" s="88"/>
      <c r="M193" s="39"/>
      <c r="N193" s="132"/>
    </row>
    <row r="194" spans="1:14">
      <c r="A194" s="233"/>
      <c r="B194" s="175" t="s">
        <v>24</v>
      </c>
      <c r="C194" s="88">
        <v>0.19</v>
      </c>
      <c r="D194" s="88">
        <v>3.56</v>
      </c>
      <c r="E194" s="88">
        <v>9.2799999999999994</v>
      </c>
      <c r="F194" s="39">
        <f>(D194-E194)/E194*100</f>
        <v>-61.637931034482754</v>
      </c>
      <c r="G194" s="88">
        <v>255</v>
      </c>
      <c r="H194" s="88">
        <v>26399.8</v>
      </c>
      <c r="I194" s="88"/>
      <c r="J194" s="88"/>
      <c r="K194" s="88"/>
      <c r="L194" s="88">
        <v>4.55</v>
      </c>
      <c r="M194" s="39"/>
      <c r="N194" s="132">
        <f>D194/D207*100</f>
        <v>0.13741680657701569</v>
      </c>
    </row>
    <row r="195" spans="1:14">
      <c r="A195" s="233"/>
      <c r="B195" s="175" t="s">
        <v>25</v>
      </c>
      <c r="C195" s="90"/>
      <c r="D195" s="90"/>
      <c r="E195" s="90"/>
      <c r="F195" s="39"/>
      <c r="G195" s="90"/>
      <c r="H195" s="90"/>
      <c r="I195" s="90"/>
      <c r="J195" s="90"/>
      <c r="K195" s="90"/>
      <c r="L195" s="90"/>
      <c r="M195" s="39"/>
      <c r="N195" s="132"/>
    </row>
    <row r="196" spans="1:14">
      <c r="A196" s="233"/>
      <c r="B196" s="175" t="s">
        <v>26</v>
      </c>
      <c r="C196" s="88">
        <v>0.11</v>
      </c>
      <c r="D196" s="88">
        <v>1.56</v>
      </c>
      <c r="E196" s="88">
        <v>1.75</v>
      </c>
      <c r="F196" s="39">
        <f>(D196-E196)/E196*100</f>
        <v>-10.857142857142854</v>
      </c>
      <c r="G196" s="88">
        <v>165</v>
      </c>
      <c r="H196" s="88">
        <v>1955.52</v>
      </c>
      <c r="I196" s="88"/>
      <c r="J196" s="88"/>
      <c r="K196" s="88"/>
      <c r="L196" s="88"/>
      <c r="M196" s="39"/>
      <c r="N196" s="132">
        <f>D196/D209*100</f>
        <v>8.6005017737823708E-2</v>
      </c>
    </row>
    <row r="197" spans="1:14">
      <c r="A197" s="233"/>
      <c r="B197" s="175" t="s">
        <v>27</v>
      </c>
      <c r="C197" s="88"/>
      <c r="D197" s="88"/>
      <c r="E197" s="88"/>
      <c r="F197" s="39"/>
      <c r="G197" s="88"/>
      <c r="H197" s="88"/>
      <c r="I197" s="88"/>
      <c r="J197" s="88"/>
      <c r="K197" s="88"/>
      <c r="L197" s="88"/>
      <c r="M197" s="39"/>
      <c r="N197" s="132"/>
    </row>
    <row r="198" spans="1:14">
      <c r="A198" s="233"/>
      <c r="B198" s="18" t="s">
        <v>28</v>
      </c>
      <c r="C198" s="91"/>
      <c r="D198" s="91"/>
      <c r="E198" s="91"/>
      <c r="F198" s="39"/>
      <c r="G198" s="91"/>
      <c r="H198" s="91"/>
      <c r="I198" s="91"/>
      <c r="J198" s="91"/>
      <c r="K198" s="91"/>
      <c r="L198" s="91"/>
      <c r="M198" s="39"/>
      <c r="N198" s="132"/>
    </row>
    <row r="199" spans="1:14">
      <c r="A199" s="233"/>
      <c r="B199" s="18" t="s">
        <v>29</v>
      </c>
      <c r="C199" s="91"/>
      <c r="D199" s="91"/>
      <c r="E199" s="91"/>
      <c r="F199" s="39"/>
      <c r="G199" s="91"/>
      <c r="H199" s="91"/>
      <c r="I199" s="91"/>
      <c r="J199" s="91"/>
      <c r="K199" s="91"/>
      <c r="L199" s="91"/>
      <c r="M199" s="39"/>
      <c r="N199" s="132"/>
    </row>
    <row r="200" spans="1:14">
      <c r="A200" s="233"/>
      <c r="B200" s="18" t="s">
        <v>30</v>
      </c>
      <c r="C200" s="91"/>
      <c r="D200" s="91"/>
      <c r="E200" s="91"/>
      <c r="F200" s="39"/>
      <c r="G200" s="91"/>
      <c r="H200" s="91"/>
      <c r="I200" s="91"/>
      <c r="J200" s="91"/>
      <c r="K200" s="91"/>
      <c r="L200" s="91"/>
      <c r="M200" s="39"/>
      <c r="N200" s="132"/>
    </row>
    <row r="201" spans="1:14" ht="14.25" thickBot="1">
      <c r="A201" s="231"/>
      <c r="B201" s="19" t="s">
        <v>31</v>
      </c>
      <c r="C201" s="20">
        <f t="shared" ref="C201:L201" si="43">C189+C191+C192+C193+C194+C195+C196+C197</f>
        <v>34.369999999999997</v>
      </c>
      <c r="D201" s="20">
        <f t="shared" si="43"/>
        <v>225.54</v>
      </c>
      <c r="E201" s="20">
        <f t="shared" si="43"/>
        <v>301.92999999999995</v>
      </c>
      <c r="F201" s="20">
        <f t="shared" ref="F201:F214" si="44">(D201-E201)/E201*100</f>
        <v>-25.300566356440225</v>
      </c>
      <c r="G201" s="20">
        <f t="shared" si="43"/>
        <v>1731</v>
      </c>
      <c r="H201" s="20">
        <f t="shared" si="43"/>
        <v>150690.71</v>
      </c>
      <c r="I201" s="20">
        <f t="shared" si="43"/>
        <v>185</v>
      </c>
      <c r="J201" s="20">
        <f t="shared" si="43"/>
        <v>84.82</v>
      </c>
      <c r="K201" s="20">
        <f t="shared" si="43"/>
        <v>157.6</v>
      </c>
      <c r="L201" s="20">
        <f t="shared" si="43"/>
        <v>104.64999999999999</v>
      </c>
      <c r="M201" s="20">
        <f>(K201-L201)/L201*100</f>
        <v>50.597228858098433</v>
      </c>
      <c r="N201" s="128">
        <f>D201/D214*100</f>
        <v>0.67608163705779545</v>
      </c>
    </row>
    <row r="202" spans="1:14" ht="15" thickTop="1" thickBot="1">
      <c r="A202" s="230" t="s">
        <v>49</v>
      </c>
      <c r="B202" s="175" t="s">
        <v>19</v>
      </c>
      <c r="C202" s="40">
        <f>C7+C20+C33+C46+C59+C72+C85+C98+C111+C124+C137+C150+C163+C176+C189</f>
        <v>2220.1299840000001</v>
      </c>
      <c r="D202" s="40">
        <f>D7+D20+D33+D46+D59+D72+D85+D98+D111+D124+D137+D150+D163+D176+D189</f>
        <v>19746.336067999993</v>
      </c>
      <c r="E202" s="40">
        <f>E7+E20+E33+E46+E59+E72+E85+E98+E111+E124+E137+E150+E163+E176+E189</f>
        <v>19295.732358000005</v>
      </c>
      <c r="F202" s="40">
        <f t="shared" si="44"/>
        <v>2.3352506224681768</v>
      </c>
      <c r="G202" s="40">
        <f t="shared" ref="G202:L202" si="45">G7+G20+G33+G46+G59+G72+G85+G98+G111+G124+G137+G150+G163+G176+G189</f>
        <v>118898</v>
      </c>
      <c r="H202" s="40">
        <f t="shared" si="45"/>
        <v>7601707.808468109</v>
      </c>
      <c r="I202" s="40">
        <f t="shared" si="45"/>
        <v>14455</v>
      </c>
      <c r="J202" s="40">
        <f t="shared" si="45"/>
        <v>1422.5402778236848</v>
      </c>
      <c r="K202" s="40">
        <f t="shared" si="45"/>
        <v>10428.519651823684</v>
      </c>
      <c r="L202" s="40">
        <f t="shared" si="45"/>
        <v>10815.702976</v>
      </c>
      <c r="M202" s="40">
        <f t="shared" ref="M202:M214" si="46">(K202-L202)/L202*100</f>
        <v>-3.5798257869643266</v>
      </c>
      <c r="N202" s="131">
        <f>D202/D214*100</f>
        <v>59.191873790666072</v>
      </c>
    </row>
    <row r="203" spans="1:14" ht="14.25" thickBot="1">
      <c r="A203" s="220"/>
      <c r="B203" s="175" t="s">
        <v>20</v>
      </c>
      <c r="C203" s="40">
        <f t="shared" ref="C203:C213" si="47">C8+C21+C34+C47+C60+C73+C86+C99+C112+C125+C138+C151+C164+C177+C190</f>
        <v>463.40398000000016</v>
      </c>
      <c r="D203" s="40">
        <f t="shared" ref="D203:D213" si="48">D8+D21+D34+D47+D60+D73+D86+D99+D112+D125+D138+D151+D164+D177+D190</f>
        <v>4297.9486520000009</v>
      </c>
      <c r="E203" s="40">
        <f t="shared" ref="E203:E213" si="49">E8+E21+E34+E47+E60+E73+E86+E99+E112+E125+E138+E151+E164+E177+E190</f>
        <v>5297.513938000001</v>
      </c>
      <c r="F203" s="39">
        <f t="shared" si="44"/>
        <v>-18.868573026867228</v>
      </c>
      <c r="G203" s="40">
        <f>G8+G21+G34+G47+G60+G73+G86+G99+G112+G125+G138+G151+G164+G177+G190</f>
        <v>57616</v>
      </c>
      <c r="H203" s="40">
        <f>H8+H21+H34+H47+H60+H73+H86+H99+H112+H125+H138+H151+H164+H177+H190</f>
        <v>698069.60000000009</v>
      </c>
      <c r="I203" s="40">
        <f t="shared" ref="I203:I213" si="50">I8+I21+I34+I47+I60+I73+I86+I99+I112+I125+I138+I151+I164+I177+I190</f>
        <v>6920</v>
      </c>
      <c r="J203" s="40">
        <f t="shared" ref="J203:J213" si="51">J8+J21+J34+J47+J60+J73+J86+J99+J112+J125+J138+J151+J164+J177+J190</f>
        <v>447.8294050556641</v>
      </c>
      <c r="K203" s="40">
        <f t="shared" ref="K203:K213" si="52">K8+K21+K34+K47+K60+K73+K86+K99+K112+K125+K138+K151+K164+K177+K190</f>
        <v>3543.385950055665</v>
      </c>
      <c r="L203" s="40">
        <f t="shared" ref="L203:L213" si="53">L8+L21+L34+L47+L60+L73+L86+L99+L112+L125+L138+L151+L164+L177+L190</f>
        <v>4362.1257799999994</v>
      </c>
      <c r="M203" s="39">
        <f t="shared" si="46"/>
        <v>-18.769285234694323</v>
      </c>
      <c r="N203" s="127">
        <f>D203/D214*100</f>
        <v>12.883586772344177</v>
      </c>
    </row>
    <row r="204" spans="1:14" ht="14.25" thickBot="1">
      <c r="A204" s="220"/>
      <c r="B204" s="175" t="s">
        <v>21</v>
      </c>
      <c r="C204" s="40">
        <f t="shared" si="47"/>
        <v>85.715418</v>
      </c>
      <c r="D204" s="40">
        <f t="shared" si="48"/>
        <v>897.47275100000024</v>
      </c>
      <c r="E204" s="40">
        <f t="shared" si="49"/>
        <v>549.48530600000004</v>
      </c>
      <c r="F204" s="39">
        <f t="shared" si="44"/>
        <v>63.329708947667505</v>
      </c>
      <c r="G204" s="40">
        <f t="shared" ref="G204:G213" si="54">G9+G22+G35+G48+G61+G74+G87+G100+G113+G126+G139+G152+G165+G178+G191</f>
        <v>1487</v>
      </c>
      <c r="H204" s="40">
        <f>H9+H22+H35+H48+H61+H74+H87+H100+H113+H126+H139+H152+H165+H178+H191</f>
        <v>1299417.7048580004</v>
      </c>
      <c r="I204" s="40">
        <f t="shared" si="50"/>
        <v>157</v>
      </c>
      <c r="J204" s="40">
        <f t="shared" si="51"/>
        <v>32.372190000000018</v>
      </c>
      <c r="K204" s="40">
        <f t="shared" si="52"/>
        <v>1023.325882</v>
      </c>
      <c r="L204" s="40">
        <f t="shared" si="53"/>
        <v>165.805475</v>
      </c>
      <c r="M204" s="39">
        <f t="shared" si="46"/>
        <v>517.18461468175281</v>
      </c>
      <c r="N204" s="127">
        <f>D204/D214*100</f>
        <v>2.6902759896729775</v>
      </c>
    </row>
    <row r="205" spans="1:14" ht="14.25" thickBot="1">
      <c r="A205" s="220"/>
      <c r="B205" s="175" t="s">
        <v>22</v>
      </c>
      <c r="C205" s="40">
        <f t="shared" si="47"/>
        <v>2.9626729999999992</v>
      </c>
      <c r="D205" s="40">
        <f t="shared" si="48"/>
        <v>162.79020600000004</v>
      </c>
      <c r="E205" s="40">
        <f t="shared" si="49"/>
        <v>162.41769100000005</v>
      </c>
      <c r="F205" s="39">
        <f t="shared" si="44"/>
        <v>0.22935617278292222</v>
      </c>
      <c r="G205" s="40">
        <f t="shared" si="54"/>
        <v>4013</v>
      </c>
      <c r="H205" s="40">
        <f t="shared" ref="H205:H213" si="55">H10+H23+H36+H49+H62+H75+H88+H101+H114+H127+H140+H153+H166+H179+H192</f>
        <v>273943.67499999993</v>
      </c>
      <c r="I205" s="40">
        <f t="shared" si="50"/>
        <v>886</v>
      </c>
      <c r="J205" s="40">
        <f t="shared" si="51"/>
        <v>10.94</v>
      </c>
      <c r="K205" s="40">
        <f t="shared" si="52"/>
        <v>81.489999999999995</v>
      </c>
      <c r="L205" s="40">
        <f t="shared" si="53"/>
        <v>91.4255</v>
      </c>
      <c r="M205" s="39">
        <f t="shared" si="46"/>
        <v>-10.867318198970752</v>
      </c>
      <c r="N205" s="127">
        <f>D205/D214*100</f>
        <v>0.48798203852733785</v>
      </c>
    </row>
    <row r="206" spans="1:14" ht="14.25" thickBot="1">
      <c r="A206" s="220"/>
      <c r="B206" s="175" t="s">
        <v>23</v>
      </c>
      <c r="C206" s="40">
        <f t="shared" si="47"/>
        <v>14.405308000000002</v>
      </c>
      <c r="D206" s="40">
        <f t="shared" si="48"/>
        <v>59.131636999999998</v>
      </c>
      <c r="E206" s="40">
        <f t="shared" si="49"/>
        <v>168.89396500000004</v>
      </c>
      <c r="F206" s="39">
        <f t="shared" si="44"/>
        <v>-64.988898804051416</v>
      </c>
      <c r="G206" s="40">
        <f t="shared" si="54"/>
        <v>1709</v>
      </c>
      <c r="H206" s="40">
        <f t="shared" si="55"/>
        <v>180320.12330000001</v>
      </c>
      <c r="I206" s="40">
        <f t="shared" si="50"/>
        <v>6</v>
      </c>
      <c r="J206" s="40">
        <f t="shared" si="51"/>
        <v>7.53</v>
      </c>
      <c r="K206" s="40">
        <f t="shared" si="52"/>
        <v>8.89</v>
      </c>
      <c r="L206" s="40">
        <f t="shared" si="53"/>
        <v>9.4600000000000009</v>
      </c>
      <c r="M206" s="39">
        <f t="shared" si="46"/>
        <v>-6.025369978858353</v>
      </c>
      <c r="N206" s="127">
        <f>D206/D214*100</f>
        <v>0.17725376405456819</v>
      </c>
    </row>
    <row r="207" spans="1:14" ht="14.25" thickBot="1">
      <c r="A207" s="220"/>
      <c r="B207" s="175" t="s">
        <v>24</v>
      </c>
      <c r="C207" s="40">
        <f t="shared" si="47"/>
        <v>506.73432299999996</v>
      </c>
      <c r="D207" s="40">
        <f t="shared" si="48"/>
        <v>2590.6583690000002</v>
      </c>
      <c r="E207" s="40">
        <f t="shared" si="49"/>
        <v>1509.5300669999999</v>
      </c>
      <c r="F207" s="39">
        <f t="shared" si="44"/>
        <v>71.620189993870468</v>
      </c>
      <c r="G207" s="40">
        <f t="shared" si="54"/>
        <v>4698</v>
      </c>
      <c r="H207" s="40">
        <f t="shared" si="55"/>
        <v>1633647.3537869998</v>
      </c>
      <c r="I207" s="40">
        <f t="shared" si="50"/>
        <v>309</v>
      </c>
      <c r="J207" s="40">
        <f t="shared" si="51"/>
        <v>50.987170000000006</v>
      </c>
      <c r="K207" s="40">
        <f t="shared" si="52"/>
        <v>539.05205599999999</v>
      </c>
      <c r="L207" s="40">
        <f t="shared" si="53"/>
        <v>655.14018299999998</v>
      </c>
      <c r="M207" s="39">
        <f t="shared" si="46"/>
        <v>-17.719585824885968</v>
      </c>
      <c r="N207" s="127">
        <f>D207/D214*100</f>
        <v>7.7657912173938044</v>
      </c>
    </row>
    <row r="208" spans="1:14" ht="14.25" thickBot="1">
      <c r="A208" s="220"/>
      <c r="B208" s="175" t="s">
        <v>25</v>
      </c>
      <c r="C208" s="40">
        <f t="shared" si="47"/>
        <v>864.03</v>
      </c>
      <c r="D208" s="40">
        <f t="shared" si="48"/>
        <v>7948.68</v>
      </c>
      <c r="E208" s="40">
        <f t="shared" si="49"/>
        <v>6864.5344999999998</v>
      </c>
      <c r="F208" s="39">
        <f t="shared" si="44"/>
        <v>15.793430712599676</v>
      </c>
      <c r="G208" s="40">
        <f t="shared" si="54"/>
        <v>5598</v>
      </c>
      <c r="H208" s="40">
        <f t="shared" si="55"/>
        <v>107648.95</v>
      </c>
      <c r="I208" s="40">
        <f t="shared" si="50"/>
        <v>3093</v>
      </c>
      <c r="J208" s="40">
        <f t="shared" si="51"/>
        <v>43.18</v>
      </c>
      <c r="K208" s="40">
        <f t="shared" si="52"/>
        <v>490.21</v>
      </c>
      <c r="L208" s="40">
        <f t="shared" si="53"/>
        <v>516.83039999999994</v>
      </c>
      <c r="M208" s="39">
        <f t="shared" si="46"/>
        <v>-5.1507032094087277</v>
      </c>
      <c r="N208" s="127">
        <f>D208/D214*100</f>
        <v>23.827066537414904</v>
      </c>
    </row>
    <row r="209" spans="1:14" ht="14.25" thickBot="1">
      <c r="A209" s="220"/>
      <c r="B209" s="175" t="s">
        <v>26</v>
      </c>
      <c r="C209" s="40">
        <f t="shared" si="47"/>
        <v>362.08895899999999</v>
      </c>
      <c r="D209" s="40">
        <f t="shared" si="48"/>
        <v>1813.8476580000001</v>
      </c>
      <c r="E209" s="40">
        <f t="shared" si="49"/>
        <v>1231.074443</v>
      </c>
      <c r="F209" s="39">
        <f t="shared" si="44"/>
        <v>47.338584462840657</v>
      </c>
      <c r="G209" s="40">
        <f t="shared" si="54"/>
        <v>75465</v>
      </c>
      <c r="H209" s="40">
        <f t="shared" si="55"/>
        <v>7321906.8300289996</v>
      </c>
      <c r="I209" s="40">
        <f t="shared" si="50"/>
        <v>1258</v>
      </c>
      <c r="J209" s="40">
        <f t="shared" si="51"/>
        <v>73.869901000000013</v>
      </c>
      <c r="K209" s="40">
        <f t="shared" si="52"/>
        <v>461.38717100000002</v>
      </c>
      <c r="L209" s="40">
        <f t="shared" si="53"/>
        <v>1125.962268</v>
      </c>
      <c r="M209" s="39">
        <f t="shared" si="46"/>
        <v>-59.022856794345081</v>
      </c>
      <c r="N209" s="127">
        <f>D209/D214*100</f>
        <v>5.4372133279865587</v>
      </c>
    </row>
    <row r="210" spans="1:14" ht="14.25" thickBot="1">
      <c r="A210" s="220"/>
      <c r="B210" s="175" t="s">
        <v>27</v>
      </c>
      <c r="C210" s="40">
        <f t="shared" si="47"/>
        <v>0.03</v>
      </c>
      <c r="D210" s="40">
        <f t="shared" si="48"/>
        <v>140.959935</v>
      </c>
      <c r="E210" s="40">
        <f t="shared" si="49"/>
        <v>137.09143099999997</v>
      </c>
      <c r="F210" s="39">
        <f t="shared" si="44"/>
        <v>2.8218423075619006</v>
      </c>
      <c r="G210" s="40">
        <f t="shared" si="54"/>
        <v>186</v>
      </c>
      <c r="H210" s="40">
        <f t="shared" si="55"/>
        <v>75971.462933999996</v>
      </c>
      <c r="I210" s="40">
        <f t="shared" si="50"/>
        <v>3</v>
      </c>
      <c r="J210" s="40">
        <f t="shared" si="51"/>
        <v>0.28000000000000003</v>
      </c>
      <c r="K210" s="40">
        <f t="shared" si="52"/>
        <v>0.35</v>
      </c>
      <c r="L210" s="40">
        <f t="shared" si="53"/>
        <v>405.34499999999997</v>
      </c>
      <c r="M210" s="39">
        <f t="shared" si="46"/>
        <v>-99.913653801083029</v>
      </c>
      <c r="N210" s="127">
        <f>D210/D214*100</f>
        <v>0.42254333428376539</v>
      </c>
    </row>
    <row r="211" spans="1:14" ht="14.25" thickBot="1">
      <c r="A211" s="220"/>
      <c r="B211" s="18" t="s">
        <v>28</v>
      </c>
      <c r="C211" s="40">
        <f t="shared" si="47"/>
        <v>0</v>
      </c>
      <c r="D211" s="40">
        <f t="shared" si="48"/>
        <v>49.72</v>
      </c>
      <c r="E211" s="40">
        <f t="shared" si="49"/>
        <v>36.58</v>
      </c>
      <c r="F211" s="39">
        <f t="shared" si="44"/>
        <v>35.9212684527064</v>
      </c>
      <c r="G211" s="40">
        <f t="shared" si="54"/>
        <v>16</v>
      </c>
      <c r="H211" s="40">
        <f t="shared" si="55"/>
        <v>4066</v>
      </c>
      <c r="I211" s="40">
        <f t="shared" si="50"/>
        <v>0</v>
      </c>
      <c r="J211" s="40">
        <f t="shared" si="51"/>
        <v>0</v>
      </c>
      <c r="K211" s="40">
        <f t="shared" si="52"/>
        <v>0</v>
      </c>
      <c r="L211" s="40">
        <f t="shared" si="53"/>
        <v>0</v>
      </c>
      <c r="M211" s="39" t="e">
        <f t="shared" si="46"/>
        <v>#DIV/0!</v>
      </c>
      <c r="N211" s="127">
        <f>D211/D214*100</f>
        <v>0.14904131858878067</v>
      </c>
    </row>
    <row r="212" spans="1:14" ht="14.25" thickBot="1">
      <c r="A212" s="220"/>
      <c r="B212" s="18" t="s">
        <v>29</v>
      </c>
      <c r="C212" s="40">
        <f t="shared" si="47"/>
        <v>0</v>
      </c>
      <c r="D212" s="40">
        <f t="shared" si="48"/>
        <v>23.736447000000002</v>
      </c>
      <c r="E212" s="40">
        <f t="shared" si="49"/>
        <v>38.237763000000008</v>
      </c>
      <c r="F212" s="39">
        <f t="shared" si="44"/>
        <v>-37.924069982859621</v>
      </c>
      <c r="G212" s="40">
        <f t="shared" si="54"/>
        <v>17</v>
      </c>
      <c r="H212" s="40">
        <f t="shared" si="55"/>
        <v>6907.6644339999993</v>
      </c>
      <c r="I212" s="40">
        <f t="shared" si="50"/>
        <v>1</v>
      </c>
      <c r="J212" s="40">
        <f t="shared" si="51"/>
        <v>0</v>
      </c>
      <c r="K212" s="40">
        <f t="shared" si="52"/>
        <v>0</v>
      </c>
      <c r="L212" s="40">
        <f t="shared" si="53"/>
        <v>0.25</v>
      </c>
      <c r="M212" s="39">
        <f t="shared" si="46"/>
        <v>-100</v>
      </c>
      <c r="N212" s="127">
        <f>D212/D214*100</f>
        <v>7.1152682210231438E-2</v>
      </c>
    </row>
    <row r="213" spans="1:14" ht="14.25" thickBot="1">
      <c r="A213" s="220"/>
      <c r="B213" s="18" t="s">
        <v>30</v>
      </c>
      <c r="C213" s="40">
        <f t="shared" si="47"/>
        <v>0</v>
      </c>
      <c r="D213" s="40">
        <f t="shared" si="48"/>
        <v>61.84</v>
      </c>
      <c r="E213" s="40">
        <f t="shared" si="49"/>
        <v>58.6</v>
      </c>
      <c r="F213" s="39">
        <f t="shared" si="44"/>
        <v>5.529010238907853</v>
      </c>
      <c r="G213" s="40">
        <f t="shared" si="54"/>
        <v>57</v>
      </c>
      <c r="H213" s="40">
        <f t="shared" si="55"/>
        <v>60817.2</v>
      </c>
      <c r="I213" s="40">
        <f t="shared" si="50"/>
        <v>0</v>
      </c>
      <c r="J213" s="40">
        <f t="shared" si="51"/>
        <v>0</v>
      </c>
      <c r="K213" s="40">
        <f t="shared" si="52"/>
        <v>0</v>
      </c>
      <c r="L213" s="40">
        <f t="shared" si="53"/>
        <v>405.09499999999997</v>
      </c>
      <c r="M213" s="39">
        <f t="shared" si="46"/>
        <v>-100</v>
      </c>
      <c r="N213" s="127">
        <f>D213/D214*100</f>
        <v>0.1853723882045494</v>
      </c>
    </row>
    <row r="214" spans="1:14" ht="14.25" thickBot="1">
      <c r="A214" s="234"/>
      <c r="B214" s="43" t="s">
        <v>31</v>
      </c>
      <c r="C214" s="44">
        <f t="shared" ref="C214:L214" si="56">C202+C204+C205+C206+C207+C208+C209+C210</f>
        <v>4056.096665</v>
      </c>
      <c r="D214" s="44">
        <f t="shared" si="56"/>
        <v>33359.876623999997</v>
      </c>
      <c r="E214" s="44">
        <f>E202+E204+E205+E206+E207+E208+E209+E210</f>
        <v>29918.759761000005</v>
      </c>
      <c r="F214" s="44">
        <f t="shared" si="44"/>
        <v>11.501535793892065</v>
      </c>
      <c r="G214" s="44">
        <f t="shared" si="56"/>
        <v>212054</v>
      </c>
      <c r="H214" s="44">
        <f t="shared" si="56"/>
        <v>18494563.908376105</v>
      </c>
      <c r="I214" s="44">
        <f t="shared" si="56"/>
        <v>20167</v>
      </c>
      <c r="J214" s="44">
        <f t="shared" si="56"/>
        <v>1641.6995388236851</v>
      </c>
      <c r="K214" s="44">
        <f t="shared" si="56"/>
        <v>13033.224760823683</v>
      </c>
      <c r="L214" s="44">
        <f t="shared" si="56"/>
        <v>13785.671801999997</v>
      </c>
      <c r="M214" s="44">
        <f t="shared" si="46"/>
        <v>-5.4581818861170817</v>
      </c>
      <c r="N214" s="133">
        <f>D214/D214*100</f>
        <v>100</v>
      </c>
    </row>
    <row r="219" spans="1:14">
      <c r="A219" s="182" t="s">
        <v>101</v>
      </c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</row>
    <row r="220" spans="1:14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</row>
    <row r="221" spans="1:14" ht="14.25" thickBot="1">
      <c r="A221" s="229" t="str">
        <f>A3</f>
        <v>财字3号表                                             （2020年1-9月）                                           单位：万元</v>
      </c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</row>
    <row r="222" spans="1:14" ht="14.25" thickBot="1">
      <c r="A222" s="186" t="s">
        <v>2</v>
      </c>
      <c r="B222" s="45" t="s">
        <v>3</v>
      </c>
      <c r="C222" s="192" t="s">
        <v>4</v>
      </c>
      <c r="D222" s="192"/>
      <c r="E222" s="192"/>
      <c r="F222" s="223"/>
      <c r="G222" s="184" t="s">
        <v>5</v>
      </c>
      <c r="H222" s="223"/>
      <c r="I222" s="184" t="s">
        <v>6</v>
      </c>
      <c r="J222" s="193"/>
      <c r="K222" s="193"/>
      <c r="L222" s="193"/>
      <c r="M222" s="193"/>
      <c r="N222" s="189" t="s">
        <v>7</v>
      </c>
    </row>
    <row r="223" spans="1:14" ht="14.25" thickBot="1">
      <c r="A223" s="186"/>
      <c r="B223" s="30" t="s">
        <v>8</v>
      </c>
      <c r="C223" s="194" t="s">
        <v>9</v>
      </c>
      <c r="D223" s="194" t="s">
        <v>10</v>
      </c>
      <c r="E223" s="194" t="s">
        <v>11</v>
      </c>
      <c r="F223" s="175" t="s">
        <v>12</v>
      </c>
      <c r="G223" s="194" t="s">
        <v>13</v>
      </c>
      <c r="H223" s="185" t="s">
        <v>14</v>
      </c>
      <c r="I223" s="175" t="s">
        <v>13</v>
      </c>
      <c r="J223" s="224" t="s">
        <v>15</v>
      </c>
      <c r="K223" s="225"/>
      <c r="L223" s="226"/>
      <c r="M223" s="114" t="s">
        <v>12</v>
      </c>
      <c r="N223" s="190"/>
    </row>
    <row r="224" spans="1:14" ht="14.25" thickBot="1">
      <c r="A224" s="186"/>
      <c r="B224" s="46" t="s">
        <v>16</v>
      </c>
      <c r="C224" s="195"/>
      <c r="D224" s="195"/>
      <c r="E224" s="195"/>
      <c r="F224" s="179" t="s">
        <v>17</v>
      </c>
      <c r="G224" s="227"/>
      <c r="H224" s="185"/>
      <c r="I224" s="30" t="s">
        <v>18</v>
      </c>
      <c r="J224" s="176" t="s">
        <v>9</v>
      </c>
      <c r="K224" s="31" t="s">
        <v>10</v>
      </c>
      <c r="L224" s="176" t="s">
        <v>11</v>
      </c>
      <c r="M224" s="175" t="s">
        <v>17</v>
      </c>
      <c r="N224" s="134" t="s">
        <v>17</v>
      </c>
    </row>
    <row r="225" spans="1:14" ht="14.25" thickBot="1">
      <c r="A225" s="220"/>
      <c r="B225" s="175" t="s">
        <v>19</v>
      </c>
      <c r="C225" s="87">
        <v>367.12</v>
      </c>
      <c r="D225" s="87">
        <v>3203.62</v>
      </c>
      <c r="E225" s="87">
        <v>3598.46</v>
      </c>
      <c r="F225" s="39">
        <f t="shared" ref="F225:F232" si="57">(D225-E225)/E225*100</f>
        <v>-10.972471557277284</v>
      </c>
      <c r="G225" s="91">
        <v>19953</v>
      </c>
      <c r="H225" s="91">
        <v>1092671</v>
      </c>
      <c r="I225" s="91">
        <v>1946</v>
      </c>
      <c r="J225" s="88">
        <v>132</v>
      </c>
      <c r="K225" s="88">
        <v>1779</v>
      </c>
      <c r="L225" s="88">
        <v>1740</v>
      </c>
      <c r="M225" s="39">
        <f t="shared" ref="M225:M232" si="58">(K225-L225)/L225*100</f>
        <v>2.2413793103448274</v>
      </c>
      <c r="N225" s="127">
        <f t="shared" ref="N225:N233" si="59">D225/D381*100</f>
        <v>33.276024191058212</v>
      </c>
    </row>
    <row r="226" spans="1:14" ht="14.25" thickBot="1">
      <c r="A226" s="220"/>
      <c r="B226" s="175" t="s">
        <v>20</v>
      </c>
      <c r="C226" s="87">
        <v>102.54</v>
      </c>
      <c r="D226" s="87">
        <v>842.41</v>
      </c>
      <c r="E226" s="87">
        <v>1016.21</v>
      </c>
      <c r="F226" s="39">
        <f t="shared" si="57"/>
        <v>-17.102764192440546</v>
      </c>
      <c r="G226" s="91">
        <v>11336</v>
      </c>
      <c r="H226" s="91">
        <v>141170</v>
      </c>
      <c r="I226" s="91">
        <v>1029</v>
      </c>
      <c r="J226" s="88">
        <v>53</v>
      </c>
      <c r="K226" s="88">
        <v>597</v>
      </c>
      <c r="L226" s="88">
        <v>748</v>
      </c>
      <c r="M226" s="39">
        <f t="shared" si="58"/>
        <v>-20.18716577540107</v>
      </c>
      <c r="N226" s="127">
        <f t="shared" si="59"/>
        <v>37.924010536292322</v>
      </c>
    </row>
    <row r="227" spans="1:14" ht="14.25" thickBot="1">
      <c r="A227" s="220"/>
      <c r="B227" s="175" t="s">
        <v>21</v>
      </c>
      <c r="C227" s="87">
        <v>2.38</v>
      </c>
      <c r="D227" s="87">
        <v>148.53</v>
      </c>
      <c r="E227" s="87">
        <v>117.38</v>
      </c>
      <c r="F227" s="39">
        <f t="shared" si="57"/>
        <v>26.537740671323913</v>
      </c>
      <c r="G227" s="91">
        <v>70</v>
      </c>
      <c r="H227" s="91">
        <v>154941</v>
      </c>
      <c r="I227" s="91">
        <v>10</v>
      </c>
      <c r="J227" s="88">
        <v>3</v>
      </c>
      <c r="K227" s="88">
        <v>28</v>
      </c>
      <c r="L227" s="88">
        <v>14</v>
      </c>
      <c r="M227" s="39">
        <f t="shared" si="58"/>
        <v>100</v>
      </c>
      <c r="N227" s="127">
        <f t="shared" si="59"/>
        <v>57.464487378180507</v>
      </c>
    </row>
    <row r="228" spans="1:14" ht="14.25" thickBot="1">
      <c r="A228" s="220"/>
      <c r="B228" s="175" t="s">
        <v>22</v>
      </c>
      <c r="C228" s="87">
        <v>1.48</v>
      </c>
      <c r="D228" s="87">
        <v>57.65</v>
      </c>
      <c r="E228" s="87">
        <v>64.91</v>
      </c>
      <c r="F228" s="39">
        <f t="shared" si="57"/>
        <v>-11.184717300878136</v>
      </c>
      <c r="G228" s="91">
        <v>1260</v>
      </c>
      <c r="H228" s="91">
        <v>79534</v>
      </c>
      <c r="I228" s="91">
        <v>154</v>
      </c>
      <c r="J228" s="88">
        <v>7</v>
      </c>
      <c r="K228" s="88">
        <v>20</v>
      </c>
      <c r="L228" s="88">
        <v>73</v>
      </c>
      <c r="M228" s="39">
        <f t="shared" si="58"/>
        <v>-72.602739726027394</v>
      </c>
      <c r="N228" s="127">
        <f t="shared" si="59"/>
        <v>56.730402445573361</v>
      </c>
    </row>
    <row r="229" spans="1:14" ht="14.25" thickBot="1">
      <c r="A229" s="220"/>
      <c r="B229" s="175" t="s">
        <v>23</v>
      </c>
      <c r="C229" s="87">
        <v>0.26</v>
      </c>
      <c r="D229" s="87">
        <v>15.03</v>
      </c>
      <c r="E229" s="87">
        <v>19.059999999999999</v>
      </c>
      <c r="F229" s="39">
        <f t="shared" si="57"/>
        <v>-21.143756558237143</v>
      </c>
      <c r="G229" s="91">
        <v>202</v>
      </c>
      <c r="H229" s="91">
        <v>13262</v>
      </c>
      <c r="I229" s="91">
        <v>1</v>
      </c>
      <c r="J229" s="88">
        <v>0</v>
      </c>
      <c r="K229" s="88">
        <v>1</v>
      </c>
      <c r="L229" s="88">
        <v>8</v>
      </c>
      <c r="M229" s="39">
        <f t="shared" si="58"/>
        <v>-87.5</v>
      </c>
      <c r="N229" s="127">
        <f t="shared" si="59"/>
        <v>57.021908477370872</v>
      </c>
    </row>
    <row r="230" spans="1:14" ht="14.25" thickBot="1">
      <c r="A230" s="220"/>
      <c r="B230" s="175" t="s">
        <v>24</v>
      </c>
      <c r="C230" s="87">
        <v>85.22</v>
      </c>
      <c r="D230" s="87">
        <v>259.83</v>
      </c>
      <c r="E230" s="87">
        <v>240.1</v>
      </c>
      <c r="F230" s="39">
        <f t="shared" si="57"/>
        <v>8.2174094127446864</v>
      </c>
      <c r="G230" s="91">
        <v>477</v>
      </c>
      <c r="H230" s="91">
        <v>320645</v>
      </c>
      <c r="I230" s="91">
        <v>218</v>
      </c>
      <c r="J230" s="88">
        <v>3</v>
      </c>
      <c r="K230" s="88">
        <v>132</v>
      </c>
      <c r="L230" s="88">
        <v>65</v>
      </c>
      <c r="M230" s="39">
        <f t="shared" si="58"/>
        <v>103.07692307692307</v>
      </c>
      <c r="N230" s="127">
        <f t="shared" si="59"/>
        <v>39.992837214053061</v>
      </c>
    </row>
    <row r="231" spans="1:14" ht="14.25" thickBot="1">
      <c r="A231" s="220"/>
      <c r="B231" s="175" t="s">
        <v>25</v>
      </c>
      <c r="C231" s="87">
        <v>5.71</v>
      </c>
      <c r="D231" s="87">
        <v>1133.51</v>
      </c>
      <c r="E231" s="87">
        <v>723.44</v>
      </c>
      <c r="F231" s="39">
        <f t="shared" si="57"/>
        <v>56.683346234656625</v>
      </c>
      <c r="G231" s="91">
        <v>530</v>
      </c>
      <c r="H231" s="91">
        <v>39805</v>
      </c>
      <c r="I231" s="91">
        <v>1037</v>
      </c>
      <c r="J231" s="88">
        <v>144</v>
      </c>
      <c r="K231" s="88">
        <v>264</v>
      </c>
      <c r="L231" s="88">
        <v>257</v>
      </c>
      <c r="M231" s="39">
        <f t="shared" si="58"/>
        <v>2.7237354085603114</v>
      </c>
      <c r="N231" s="127">
        <f t="shared" si="59"/>
        <v>24.093750325480631</v>
      </c>
    </row>
    <row r="232" spans="1:14" ht="14.25" thickBot="1">
      <c r="A232" s="220"/>
      <c r="B232" s="175" t="s">
        <v>26</v>
      </c>
      <c r="C232" s="87">
        <v>118.13</v>
      </c>
      <c r="D232" s="87">
        <v>286.31</v>
      </c>
      <c r="E232" s="87">
        <v>246.38</v>
      </c>
      <c r="F232" s="39">
        <f t="shared" si="57"/>
        <v>16.20667261953081</v>
      </c>
      <c r="G232" s="91">
        <v>5241</v>
      </c>
      <c r="H232" s="91">
        <v>689044</v>
      </c>
      <c r="I232" s="91">
        <v>280</v>
      </c>
      <c r="J232" s="88">
        <v>7</v>
      </c>
      <c r="K232" s="88">
        <v>107</v>
      </c>
      <c r="L232" s="88">
        <v>88</v>
      </c>
      <c r="M232" s="39">
        <f t="shared" si="58"/>
        <v>21.59090909090909</v>
      </c>
      <c r="N232" s="127">
        <f t="shared" si="59"/>
        <v>24.405135290533629</v>
      </c>
    </row>
    <row r="233" spans="1:14" ht="14.25" thickBot="1">
      <c r="A233" s="220"/>
      <c r="B233" s="175" t="s">
        <v>27</v>
      </c>
      <c r="C233" s="15">
        <v>0.35</v>
      </c>
      <c r="D233" s="15">
        <v>0.35</v>
      </c>
      <c r="E233" s="15"/>
      <c r="F233" s="39"/>
      <c r="G233" s="17">
        <v>2</v>
      </c>
      <c r="H233" s="17">
        <v>51</v>
      </c>
      <c r="I233" s="17">
        <v>0</v>
      </c>
      <c r="J233" s="28"/>
      <c r="K233" s="28"/>
      <c r="L233" s="28"/>
      <c r="M233" s="39"/>
      <c r="N233" s="127">
        <f t="shared" si="59"/>
        <v>6.1075533158866708</v>
      </c>
    </row>
    <row r="234" spans="1:14" ht="14.25" thickBot="1">
      <c r="A234" s="220"/>
      <c r="B234" s="18" t="s">
        <v>28</v>
      </c>
      <c r="C234" s="15"/>
      <c r="D234" s="15"/>
      <c r="E234" s="15"/>
      <c r="F234" s="39"/>
      <c r="G234" s="17"/>
      <c r="H234" s="17"/>
      <c r="I234" s="17"/>
      <c r="J234" s="28"/>
      <c r="K234" s="28"/>
      <c r="L234" s="28"/>
      <c r="M234" s="39"/>
      <c r="N234" s="127"/>
    </row>
    <row r="235" spans="1:14" ht="14.25" thickBot="1">
      <c r="A235" s="220"/>
      <c r="B235" s="18" t="s">
        <v>29</v>
      </c>
      <c r="C235" s="15"/>
      <c r="D235" s="15"/>
      <c r="E235" s="15"/>
      <c r="F235" s="39"/>
      <c r="G235" s="17"/>
      <c r="H235" s="17"/>
      <c r="I235" s="17"/>
      <c r="J235" s="28"/>
      <c r="K235" s="28"/>
      <c r="L235" s="28"/>
      <c r="M235" s="39"/>
      <c r="N235" s="127"/>
    </row>
    <row r="236" spans="1:14" ht="14.25" thickBot="1">
      <c r="A236" s="220"/>
      <c r="B236" s="18" t="s">
        <v>30</v>
      </c>
      <c r="C236" s="15"/>
      <c r="D236" s="15"/>
      <c r="E236" s="15"/>
      <c r="F236" s="39"/>
      <c r="G236" s="17"/>
      <c r="H236" s="17"/>
      <c r="I236" s="17"/>
      <c r="J236" s="28"/>
      <c r="K236" s="28"/>
      <c r="L236" s="28"/>
      <c r="M236" s="39"/>
      <c r="N236" s="127" t="e">
        <f>D236/D392*100</f>
        <v>#DIV/0!</v>
      </c>
    </row>
    <row r="237" spans="1:14" ht="14.25" thickBot="1">
      <c r="A237" s="221"/>
      <c r="B237" s="19" t="s">
        <v>31</v>
      </c>
      <c r="C237" s="20">
        <f t="shared" ref="C237:L237" si="60">C225+C227+C228+C229+C230+C231+C232+C233</f>
        <v>580.65</v>
      </c>
      <c r="D237" s="20">
        <f t="shared" si="60"/>
        <v>5104.8300000000008</v>
      </c>
      <c r="E237" s="20">
        <f t="shared" si="60"/>
        <v>5009.7300000000005</v>
      </c>
      <c r="F237" s="20">
        <f>(D237-E237)/E237*100</f>
        <v>1.8983058967249802</v>
      </c>
      <c r="G237" s="20">
        <f t="shared" si="60"/>
        <v>27735</v>
      </c>
      <c r="H237" s="20">
        <f t="shared" si="60"/>
        <v>2389953</v>
      </c>
      <c r="I237" s="20">
        <f t="shared" si="60"/>
        <v>3646</v>
      </c>
      <c r="J237" s="20">
        <f t="shared" si="60"/>
        <v>296</v>
      </c>
      <c r="K237" s="20">
        <f t="shared" si="60"/>
        <v>2331</v>
      </c>
      <c r="L237" s="20">
        <f t="shared" si="60"/>
        <v>2245</v>
      </c>
      <c r="M237" s="20">
        <f t="shared" ref="M237:M239" si="61">(K237-L237)/L237*100</f>
        <v>3.830734966592428</v>
      </c>
      <c r="N237" s="128">
        <f>D237/D393*100</f>
        <v>30.850445830167196</v>
      </c>
    </row>
    <row r="238" spans="1:14" ht="15" thickTop="1" thickBot="1">
      <c r="A238" s="220" t="s">
        <v>32</v>
      </c>
      <c r="B238" s="175" t="s">
        <v>19</v>
      </c>
      <c r="C238" s="23">
        <v>115.21</v>
      </c>
      <c r="D238" s="23">
        <v>1482.2</v>
      </c>
      <c r="E238" s="23">
        <v>1595.79</v>
      </c>
      <c r="F238" s="39">
        <f>(D238-E238)/E238*100</f>
        <v>-7.1181045124985065</v>
      </c>
      <c r="G238" s="24">
        <v>8303</v>
      </c>
      <c r="H238" s="24">
        <v>545334.35800000001</v>
      </c>
      <c r="I238" s="24">
        <v>751</v>
      </c>
      <c r="J238" s="23">
        <v>53.67</v>
      </c>
      <c r="K238" s="24">
        <v>674.46</v>
      </c>
      <c r="L238" s="24">
        <v>758</v>
      </c>
      <c r="M238" s="39">
        <f t="shared" si="61"/>
        <v>-11.021108179419519</v>
      </c>
      <c r="N238" s="127">
        <f>D238/D381*100</f>
        <v>15.395622157430184</v>
      </c>
    </row>
    <row r="239" spans="1:14" ht="14.25" thickBot="1">
      <c r="A239" s="220"/>
      <c r="B239" s="175" t="s">
        <v>20</v>
      </c>
      <c r="C239" s="24">
        <v>16.11</v>
      </c>
      <c r="D239" s="24">
        <v>323.56</v>
      </c>
      <c r="E239" s="24">
        <v>545.79</v>
      </c>
      <c r="F239" s="39">
        <f>(D239-E239)/E239*100</f>
        <v>-40.717125634401505</v>
      </c>
      <c r="G239" s="24">
        <v>3245</v>
      </c>
      <c r="H239" s="24">
        <v>39576.800000000003</v>
      </c>
      <c r="I239" s="24">
        <v>391</v>
      </c>
      <c r="J239" s="24">
        <v>18.920000000000002</v>
      </c>
      <c r="K239" s="24">
        <v>252.69</v>
      </c>
      <c r="L239" s="24">
        <v>375.66</v>
      </c>
      <c r="M239" s="39">
        <f t="shared" si="61"/>
        <v>-32.734387478038656</v>
      </c>
      <c r="N239" s="127">
        <f>D239/D382*100</f>
        <v>14.566176623167751</v>
      </c>
    </row>
    <row r="240" spans="1:14" ht="14.25" thickBot="1">
      <c r="A240" s="220"/>
      <c r="B240" s="175" t="s">
        <v>21</v>
      </c>
      <c r="C240" s="24">
        <v>1.86</v>
      </c>
      <c r="D240" s="24">
        <v>5.86</v>
      </c>
      <c r="E240" s="24">
        <v>8.1</v>
      </c>
      <c r="F240" s="39">
        <f>(D240-E240)/E240*100</f>
        <v>-27.654320987654312</v>
      </c>
      <c r="G240" s="24">
        <v>61</v>
      </c>
      <c r="H240" s="24">
        <v>7672.5601239999996</v>
      </c>
      <c r="I240" s="24">
        <v>1</v>
      </c>
      <c r="J240" s="24">
        <v>0.48</v>
      </c>
      <c r="K240" s="24">
        <v>0.48</v>
      </c>
      <c r="L240" s="24"/>
      <c r="M240" s="39"/>
      <c r="N240" s="127">
        <f>D240/D383*100</f>
        <v>2.267164182563373</v>
      </c>
    </row>
    <row r="241" spans="1:14" ht="14.25" thickBot="1">
      <c r="A241" s="220"/>
      <c r="B241" s="175" t="s">
        <v>22</v>
      </c>
      <c r="C241" s="25">
        <v>1.44</v>
      </c>
      <c r="D241" s="25">
        <v>21.41</v>
      </c>
      <c r="E241" s="24">
        <v>1.9</v>
      </c>
      <c r="F241" s="39">
        <f>(D241-E241)/E241*100</f>
        <v>1026.8421052631581</v>
      </c>
      <c r="G241" s="24">
        <v>1797</v>
      </c>
      <c r="H241" s="24">
        <v>74648.929999999993</v>
      </c>
      <c r="I241" s="24">
        <v>20</v>
      </c>
      <c r="J241" s="25">
        <v>0.43</v>
      </c>
      <c r="K241" s="24">
        <v>0.88</v>
      </c>
      <c r="L241" s="24"/>
      <c r="M241" s="39"/>
      <c r="N241" s="127">
        <f>D241/D384*100</f>
        <v>21.068480769466184</v>
      </c>
    </row>
    <row r="242" spans="1:14" ht="14.25" thickBot="1">
      <c r="A242" s="220"/>
      <c r="B242" s="175" t="s">
        <v>23</v>
      </c>
      <c r="C242" s="24"/>
      <c r="D242" s="24"/>
      <c r="E242" s="24"/>
      <c r="F242" s="39"/>
      <c r="G242" s="24"/>
      <c r="H242" s="24"/>
      <c r="I242" s="24"/>
      <c r="J242" s="24"/>
      <c r="K242" s="24"/>
      <c r="L242" s="24"/>
      <c r="M242" s="39"/>
      <c r="N242" s="127"/>
    </row>
    <row r="243" spans="1:14" ht="14.25" thickBot="1">
      <c r="A243" s="220"/>
      <c r="B243" s="175" t="s">
        <v>24</v>
      </c>
      <c r="C243" s="24">
        <v>1.54</v>
      </c>
      <c r="D243" s="24">
        <v>15.44</v>
      </c>
      <c r="E243" s="24">
        <v>23.01</v>
      </c>
      <c r="F243" s="39">
        <f>(D243-E243)/E243*100</f>
        <v>-32.898739678400702</v>
      </c>
      <c r="G243" s="24">
        <v>37</v>
      </c>
      <c r="H243" s="24">
        <v>13810.36</v>
      </c>
      <c r="I243" s="24">
        <v>3</v>
      </c>
      <c r="J243" s="24">
        <v>7.0000000000000007E-2</v>
      </c>
      <c r="K243" s="24">
        <v>0.43</v>
      </c>
      <c r="L243" s="24">
        <v>5.2</v>
      </c>
      <c r="M243" s="39">
        <f>(K243-L243)/L243*100</f>
        <v>-91.730769230769241</v>
      </c>
      <c r="N243" s="127">
        <f>D243/D386*100</f>
        <v>2.3765131300657325</v>
      </c>
    </row>
    <row r="244" spans="1:14" ht="14.25" thickBot="1">
      <c r="A244" s="220"/>
      <c r="B244" s="175" t="s">
        <v>25</v>
      </c>
      <c r="C244" s="47">
        <v>0.9</v>
      </c>
      <c r="D244" s="47">
        <v>6.03</v>
      </c>
      <c r="E244" s="26">
        <v>7.06</v>
      </c>
      <c r="F244" s="39"/>
      <c r="G244" s="26">
        <v>24</v>
      </c>
      <c r="H244" s="26">
        <v>201.12</v>
      </c>
      <c r="I244" s="26"/>
      <c r="J244" s="47"/>
      <c r="K244" s="26"/>
      <c r="L244" s="26">
        <v>1.22</v>
      </c>
      <c r="M244" s="39"/>
      <c r="N244" s="127">
        <f>D244/D387*100</f>
        <v>0.12817294462567444</v>
      </c>
    </row>
    <row r="245" spans="1:14" ht="14.25" thickBot="1">
      <c r="A245" s="220"/>
      <c r="B245" s="175" t="s">
        <v>26</v>
      </c>
      <c r="C245" s="24">
        <v>93.39</v>
      </c>
      <c r="D245" s="24">
        <v>176.62</v>
      </c>
      <c r="E245" s="24">
        <v>162.38</v>
      </c>
      <c r="F245" s="39">
        <f>(D245-E245)/E245*100</f>
        <v>8.7695529006035287</v>
      </c>
      <c r="G245" s="24">
        <v>62785</v>
      </c>
      <c r="H245" s="24">
        <v>506609.48</v>
      </c>
      <c r="I245" s="24">
        <v>178</v>
      </c>
      <c r="J245" s="24">
        <v>5.71</v>
      </c>
      <c r="K245" s="24">
        <v>42.28</v>
      </c>
      <c r="L245" s="24">
        <v>47.44</v>
      </c>
      <c r="M245" s="39">
        <f>(K245-L245)/L245*100</f>
        <v>-10.876897133220904</v>
      </c>
      <c r="N245" s="127">
        <f>D245/D388*100</f>
        <v>15.055132531221577</v>
      </c>
    </row>
    <row r="246" spans="1:14" ht="14.25" thickBot="1">
      <c r="A246" s="220"/>
      <c r="B246" s="175" t="s">
        <v>27</v>
      </c>
      <c r="C246" s="24"/>
      <c r="D246" s="24">
        <v>4.03</v>
      </c>
      <c r="E246" s="24"/>
      <c r="F246" s="39"/>
      <c r="G246" s="24">
        <v>1</v>
      </c>
      <c r="H246" s="48">
        <v>1667.0672999999999</v>
      </c>
      <c r="I246" s="24"/>
      <c r="J246" s="24"/>
      <c r="K246" s="24"/>
      <c r="L246" s="24"/>
      <c r="M246" s="39"/>
      <c r="N246" s="127"/>
    </row>
    <row r="247" spans="1:14" ht="14.25" thickBot="1">
      <c r="A247" s="220"/>
      <c r="B247" s="18" t="s">
        <v>28</v>
      </c>
      <c r="C247" s="48"/>
      <c r="D247" s="48"/>
      <c r="E247" s="48"/>
      <c r="F247" s="39"/>
      <c r="G247" s="48"/>
      <c r="H247" s="48"/>
      <c r="I247" s="48"/>
      <c r="J247" s="48"/>
      <c r="K247" s="48"/>
      <c r="L247" s="48"/>
      <c r="M247" s="39"/>
      <c r="N247" s="127"/>
    </row>
    <row r="248" spans="1:14" ht="14.25" thickBot="1">
      <c r="A248" s="220"/>
      <c r="B248" s="18" t="s">
        <v>29</v>
      </c>
      <c r="C248" s="48"/>
      <c r="D248" s="48">
        <v>4.03</v>
      </c>
      <c r="E248" s="48"/>
      <c r="F248" s="39"/>
      <c r="G248" s="48">
        <v>1</v>
      </c>
      <c r="H248" s="48">
        <v>1667.0672999999999</v>
      </c>
      <c r="I248" s="48"/>
      <c r="J248" s="48"/>
      <c r="K248" s="48"/>
      <c r="L248" s="48"/>
      <c r="M248" s="39"/>
      <c r="N248" s="127"/>
    </row>
    <row r="249" spans="1:14" ht="14.25" thickBot="1">
      <c r="A249" s="220"/>
      <c r="B249" s="18" t="s">
        <v>30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127"/>
    </row>
    <row r="250" spans="1:14" ht="14.25" thickBot="1">
      <c r="A250" s="221"/>
      <c r="B250" s="19" t="s">
        <v>31</v>
      </c>
      <c r="C250" s="20">
        <f t="shared" ref="C250:L250" si="62">C238+C240+C241+C242+C243+C244+C245+C246</f>
        <v>214.34</v>
      </c>
      <c r="D250" s="20">
        <f t="shared" si="62"/>
        <v>1711.59</v>
      </c>
      <c r="E250" s="20">
        <f t="shared" si="62"/>
        <v>1798.2399999999998</v>
      </c>
      <c r="F250" s="20">
        <f>(D250-E250)/E250*100</f>
        <v>-4.8186004092890755</v>
      </c>
      <c r="G250" s="20">
        <f t="shared" si="62"/>
        <v>73008</v>
      </c>
      <c r="H250" s="20">
        <f t="shared" si="62"/>
        <v>1149943.875424</v>
      </c>
      <c r="I250" s="20">
        <f t="shared" si="62"/>
        <v>953</v>
      </c>
      <c r="J250" s="20">
        <f t="shared" si="62"/>
        <v>60.36</v>
      </c>
      <c r="K250" s="20">
        <f t="shared" si="62"/>
        <v>718.53</v>
      </c>
      <c r="L250" s="20">
        <f t="shared" si="62"/>
        <v>811.86000000000013</v>
      </c>
      <c r="M250" s="20">
        <f t="shared" ref="M250:M252" si="63">(K250-L250)/L250*100</f>
        <v>-11.495824403222247</v>
      </c>
      <c r="N250" s="128">
        <f>D250/D393*100</f>
        <v>10.343794911575088</v>
      </c>
    </row>
    <row r="251" spans="1:14" ht="15" thickTop="1" thickBot="1">
      <c r="A251" s="220" t="s">
        <v>33</v>
      </c>
      <c r="B251" s="175" t="s">
        <v>19</v>
      </c>
      <c r="C251" s="122">
        <v>266.02716599999962</v>
      </c>
      <c r="D251" s="122">
        <v>2173.2729229999995</v>
      </c>
      <c r="E251" s="88">
        <v>2201.5332060000001</v>
      </c>
      <c r="F251" s="39">
        <f>(D251-E251)/E251*100</f>
        <v>-1.2836637177663595</v>
      </c>
      <c r="G251" s="88">
        <v>12841</v>
      </c>
      <c r="H251" s="88">
        <v>890702.03961962892</v>
      </c>
      <c r="I251" s="88">
        <v>1738</v>
      </c>
      <c r="J251" s="88">
        <v>74.713423223877001</v>
      </c>
      <c r="K251" s="88">
        <v>931.72084622387695</v>
      </c>
      <c r="L251" s="88">
        <v>1118.7</v>
      </c>
      <c r="M251" s="39">
        <f t="shared" si="63"/>
        <v>-16.713967442220714</v>
      </c>
      <c r="N251" s="127">
        <f>D251/D381*100</f>
        <v>22.573801624262483</v>
      </c>
    </row>
    <row r="252" spans="1:14" ht="14.25" thickBot="1">
      <c r="A252" s="220"/>
      <c r="B252" s="175" t="s">
        <v>20</v>
      </c>
      <c r="C252" s="122">
        <v>44.676089000000012</v>
      </c>
      <c r="D252" s="122">
        <v>401.08325600000001</v>
      </c>
      <c r="E252" s="88">
        <v>644.11651099999995</v>
      </c>
      <c r="F252" s="39">
        <f>(D252-E252)/E252*100</f>
        <v>-37.731256822261457</v>
      </c>
      <c r="G252" s="88">
        <v>4418</v>
      </c>
      <c r="H252" s="88">
        <v>53899.6</v>
      </c>
      <c r="I252" s="88">
        <v>732</v>
      </c>
      <c r="J252" s="88">
        <v>19.846897998046899</v>
      </c>
      <c r="K252" s="88">
        <v>324.41480099804687</v>
      </c>
      <c r="L252" s="88">
        <v>365.6</v>
      </c>
      <c r="M252" s="39">
        <f t="shared" si="63"/>
        <v>-11.26509819528259</v>
      </c>
      <c r="N252" s="127">
        <f>D252/D382*100</f>
        <v>18.056155110307849</v>
      </c>
    </row>
    <row r="253" spans="1:14" ht="14.25" thickBot="1">
      <c r="A253" s="220"/>
      <c r="B253" s="175" t="s">
        <v>21</v>
      </c>
      <c r="C253" s="122">
        <v>4.4514140000000015</v>
      </c>
      <c r="D253" s="122">
        <v>27.257132000000002</v>
      </c>
      <c r="E253" s="88">
        <v>33.724060000000001</v>
      </c>
      <c r="F253" s="39">
        <f>(D253-E253)/E253*100</f>
        <v>-19.176006684841621</v>
      </c>
      <c r="G253" s="88">
        <v>530</v>
      </c>
      <c r="H253" s="88">
        <v>76574.289416</v>
      </c>
      <c r="I253" s="88">
        <v>15</v>
      </c>
      <c r="J253" s="88">
        <v>0</v>
      </c>
      <c r="K253" s="88">
        <v>3</v>
      </c>
      <c r="L253" s="88">
        <v>0</v>
      </c>
      <c r="M253" s="39"/>
      <c r="N253" s="127">
        <f>D253/D383*100</f>
        <v>10.5454596228331</v>
      </c>
    </row>
    <row r="254" spans="1:14" ht="14.25" thickBot="1">
      <c r="A254" s="220"/>
      <c r="B254" s="175" t="s">
        <v>22</v>
      </c>
      <c r="C254" s="122">
        <v>3.6090000000003784E-3</v>
      </c>
      <c r="D254" s="122">
        <v>3.5451989999999998</v>
      </c>
      <c r="E254" s="88">
        <v>1.7337899999999999</v>
      </c>
      <c r="F254" s="39">
        <f>(D254-E254)/E254*100</f>
        <v>104.47683975567973</v>
      </c>
      <c r="G254" s="88">
        <v>656</v>
      </c>
      <c r="H254" s="88">
        <v>65161.18</v>
      </c>
      <c r="I254" s="88">
        <v>100</v>
      </c>
      <c r="J254" s="88">
        <v>1</v>
      </c>
      <c r="K254" s="88">
        <v>14</v>
      </c>
      <c r="L254" s="88">
        <v>2</v>
      </c>
      <c r="M254" s="39">
        <f>(K254-L254)/L254*100</f>
        <v>600</v>
      </c>
      <c r="N254" s="127">
        <f>D254/D384*100</f>
        <v>3.4886481529860229</v>
      </c>
    </row>
    <row r="255" spans="1:14" ht="14.25" thickBot="1">
      <c r="A255" s="220"/>
      <c r="B255" s="175" t="s">
        <v>23</v>
      </c>
      <c r="C255" s="122">
        <v>0</v>
      </c>
      <c r="D255" s="122">
        <v>0</v>
      </c>
      <c r="E255" s="88"/>
      <c r="F255" s="39"/>
      <c r="G255" s="88">
        <v>1</v>
      </c>
      <c r="H255" s="88">
        <v>3130.4349000000002</v>
      </c>
      <c r="I255" s="88">
        <v>0</v>
      </c>
      <c r="J255" s="88">
        <v>0</v>
      </c>
      <c r="K255" s="88">
        <v>1</v>
      </c>
      <c r="L255" s="88">
        <v>0</v>
      </c>
      <c r="M255" s="39"/>
      <c r="N255" s="127"/>
    </row>
    <row r="256" spans="1:14" ht="14.25" thickBot="1">
      <c r="A256" s="220"/>
      <c r="B256" s="175" t="s">
        <v>24</v>
      </c>
      <c r="C256" s="122">
        <v>3.8899850000000034</v>
      </c>
      <c r="D256" s="122">
        <v>30.243182000000001</v>
      </c>
      <c r="E256" s="88">
        <v>22.643751999999999</v>
      </c>
      <c r="F256" s="39">
        <f>(D256-E256)/E256*100</f>
        <v>33.560825078812037</v>
      </c>
      <c r="G256" s="88">
        <v>61</v>
      </c>
      <c r="H256" s="88">
        <v>79350.052100000001</v>
      </c>
      <c r="I256" s="88">
        <v>4</v>
      </c>
      <c r="J256" s="88">
        <v>0</v>
      </c>
      <c r="K256" s="88">
        <v>2</v>
      </c>
      <c r="L256" s="88">
        <v>2</v>
      </c>
      <c r="M256" s="39">
        <f>(K256-L256)/L256*100</f>
        <v>0</v>
      </c>
      <c r="N256" s="127">
        <f>D256/D386*100</f>
        <v>4.6550077148942766</v>
      </c>
    </row>
    <row r="257" spans="1:14" ht="14.25" thickBot="1">
      <c r="A257" s="220"/>
      <c r="B257" s="175" t="s">
        <v>25</v>
      </c>
      <c r="C257" s="122">
        <v>0</v>
      </c>
      <c r="D257" s="122">
        <v>0</v>
      </c>
      <c r="E257" s="90"/>
      <c r="F257" s="39"/>
      <c r="G257" s="90"/>
      <c r="H257" s="90"/>
      <c r="I257" s="88"/>
      <c r="J257" s="88">
        <v>0</v>
      </c>
      <c r="K257" s="88">
        <v>0</v>
      </c>
      <c r="L257" s="88">
        <v>0</v>
      </c>
      <c r="M257" s="39"/>
      <c r="N257" s="127"/>
    </row>
    <row r="258" spans="1:14" ht="14.25" thickBot="1">
      <c r="A258" s="220"/>
      <c r="B258" s="175" t="s">
        <v>26</v>
      </c>
      <c r="C258" s="122">
        <v>34.359405000000258</v>
      </c>
      <c r="D258" s="122">
        <v>324.44531400000034</v>
      </c>
      <c r="E258" s="88">
        <v>182.018855</v>
      </c>
      <c r="F258" s="39">
        <f>(D258-E258)/E258*100</f>
        <v>78.248189727377607</v>
      </c>
      <c r="G258" s="88">
        <v>9203</v>
      </c>
      <c r="H258" s="88">
        <v>1522183.21</v>
      </c>
      <c r="I258" s="88">
        <v>26</v>
      </c>
      <c r="J258" s="88">
        <v>1</v>
      </c>
      <c r="K258" s="88">
        <v>33.26</v>
      </c>
      <c r="L258" s="88">
        <v>35</v>
      </c>
      <c r="M258" s="39">
        <f>(K258-L258)/L258*100</f>
        <v>-4.9714285714285777</v>
      </c>
      <c r="N258" s="127">
        <f>D258/D388*100</f>
        <v>27.655798898221061</v>
      </c>
    </row>
    <row r="259" spans="1:14" ht="14.25" thickBot="1">
      <c r="A259" s="220"/>
      <c r="B259" s="175" t="s">
        <v>27</v>
      </c>
      <c r="C259" s="122">
        <v>0</v>
      </c>
      <c r="D259" s="122">
        <v>0</v>
      </c>
      <c r="E259" s="88"/>
      <c r="F259" s="39"/>
      <c r="G259" s="88"/>
      <c r="H259" s="88"/>
      <c r="I259" s="88"/>
      <c r="J259" s="88">
        <v>0</v>
      </c>
      <c r="K259" s="88">
        <v>0</v>
      </c>
      <c r="L259" s="88">
        <v>0</v>
      </c>
      <c r="M259" s="39"/>
      <c r="N259" s="127"/>
    </row>
    <row r="260" spans="1:14" ht="14.25" thickBot="1">
      <c r="A260" s="220"/>
      <c r="B260" s="18" t="s">
        <v>28</v>
      </c>
      <c r="C260" s="122">
        <v>0</v>
      </c>
      <c r="D260" s="122">
        <v>0</v>
      </c>
      <c r="E260" s="88"/>
      <c r="F260" s="39"/>
      <c r="G260" s="88"/>
      <c r="H260" s="88"/>
      <c r="I260" s="88"/>
      <c r="J260" s="88">
        <v>0</v>
      </c>
      <c r="K260" s="88">
        <v>0</v>
      </c>
      <c r="L260" s="88">
        <v>0</v>
      </c>
      <c r="M260" s="39"/>
      <c r="N260" s="127"/>
    </row>
    <row r="261" spans="1:14" ht="14.25" thickBot="1">
      <c r="A261" s="220"/>
      <c r="B261" s="18" t="s">
        <v>29</v>
      </c>
      <c r="C261" s="122">
        <v>0</v>
      </c>
      <c r="D261" s="122">
        <v>0</v>
      </c>
      <c r="E261" s="88"/>
      <c r="F261" s="39"/>
      <c r="G261" s="88"/>
      <c r="H261" s="88"/>
      <c r="I261" s="88">
        <v>0</v>
      </c>
      <c r="J261" s="88">
        <v>0</v>
      </c>
      <c r="K261" s="88">
        <v>0</v>
      </c>
      <c r="L261" s="88">
        <v>0</v>
      </c>
      <c r="M261" s="39"/>
      <c r="N261" s="127"/>
    </row>
    <row r="262" spans="1:14" ht="14.25" thickBot="1">
      <c r="A262" s="220"/>
      <c r="B262" s="18" t="s">
        <v>30</v>
      </c>
      <c r="C262" s="122">
        <v>0</v>
      </c>
      <c r="D262" s="122">
        <v>0</v>
      </c>
      <c r="E262" s="88"/>
      <c r="F262" s="39"/>
      <c r="G262" s="88"/>
      <c r="H262" s="88"/>
      <c r="I262" s="88"/>
      <c r="J262" s="88">
        <v>0</v>
      </c>
      <c r="K262" s="88">
        <v>0</v>
      </c>
      <c r="L262" s="88">
        <v>0</v>
      </c>
      <c r="M262" s="39"/>
      <c r="N262" s="127"/>
    </row>
    <row r="263" spans="1:14" ht="14.25" thickBot="1">
      <c r="A263" s="221"/>
      <c r="B263" s="19" t="s">
        <v>31</v>
      </c>
      <c r="C263" s="20">
        <f t="shared" ref="C263:L263" si="64">C251+C253+C254+C255+C256+C257+C258+C259</f>
        <v>308.7315789999999</v>
      </c>
      <c r="D263" s="20">
        <f t="shared" si="64"/>
        <v>2558.7637500000005</v>
      </c>
      <c r="E263" s="20">
        <f t="shared" si="64"/>
        <v>2441.6536630000001</v>
      </c>
      <c r="F263" s="20">
        <f>(D263-E263)/E263*100</f>
        <v>4.7963431003605228</v>
      </c>
      <c r="G263" s="20">
        <f t="shared" si="64"/>
        <v>23292</v>
      </c>
      <c r="H263" s="20">
        <f t="shared" si="64"/>
        <v>2637101.2060356289</v>
      </c>
      <c r="I263" s="20">
        <f t="shared" si="64"/>
        <v>1883</v>
      </c>
      <c r="J263" s="20">
        <f t="shared" si="64"/>
        <v>76.713423223877001</v>
      </c>
      <c r="K263" s="20">
        <f t="shared" si="64"/>
        <v>984.98084622387694</v>
      </c>
      <c r="L263" s="20">
        <f t="shared" si="64"/>
        <v>1157.7</v>
      </c>
      <c r="M263" s="20">
        <f t="shared" ref="M263:M265" si="65">(K263-L263)/L263*100</f>
        <v>-14.919163321769293</v>
      </c>
      <c r="N263" s="128">
        <f>D263/D393*100</f>
        <v>15.463590846623781</v>
      </c>
    </row>
    <row r="264" spans="1:14" ht="14.25" thickTop="1">
      <c r="A264" s="222" t="s">
        <v>34</v>
      </c>
      <c r="B264" s="22" t="s">
        <v>19</v>
      </c>
      <c r="C264" s="139">
        <v>82.26</v>
      </c>
      <c r="D264" s="139">
        <v>741.66</v>
      </c>
      <c r="E264" s="139">
        <v>793.16</v>
      </c>
      <c r="F264" s="129">
        <f>(D264-E264)/E264*100</f>
        <v>-6.493015280649554</v>
      </c>
      <c r="G264" s="140">
        <v>2450</v>
      </c>
      <c r="H264" s="140">
        <v>178216</v>
      </c>
      <c r="I264" s="140">
        <v>407</v>
      </c>
      <c r="J264" s="140">
        <v>57.08</v>
      </c>
      <c r="K264" s="140">
        <v>636.62</v>
      </c>
      <c r="L264" s="140">
        <v>482.41590000000002</v>
      </c>
      <c r="M264" s="129">
        <f t="shared" si="65"/>
        <v>31.96497047464646</v>
      </c>
      <c r="N264" s="130">
        <f t="shared" ref="N264:N272" si="66">D264/D381*100</f>
        <v>7.7036278027794278</v>
      </c>
    </row>
    <row r="265" spans="1:14">
      <c r="A265" s="230"/>
      <c r="B265" s="175" t="s">
        <v>20</v>
      </c>
      <c r="C265" s="140">
        <v>13.42</v>
      </c>
      <c r="D265" s="140">
        <v>142.43</v>
      </c>
      <c r="E265" s="140">
        <v>196.73310000000001</v>
      </c>
      <c r="F265" s="39">
        <f>(D265-E265)/E265*100</f>
        <v>-27.602421758209474</v>
      </c>
      <c r="G265" s="140">
        <v>888</v>
      </c>
      <c r="H265" s="140">
        <v>11013</v>
      </c>
      <c r="I265" s="140">
        <v>167</v>
      </c>
      <c r="J265" s="140">
        <v>3.62</v>
      </c>
      <c r="K265" s="140">
        <v>191.38</v>
      </c>
      <c r="L265" s="140">
        <v>173.63419999999999</v>
      </c>
      <c r="M265" s="39">
        <f t="shared" si="65"/>
        <v>10.220221592290001</v>
      </c>
      <c r="N265" s="127">
        <f t="shared" si="66"/>
        <v>6.4119808889781886</v>
      </c>
    </row>
    <row r="266" spans="1:14">
      <c r="A266" s="230"/>
      <c r="B266" s="175" t="s">
        <v>21</v>
      </c>
      <c r="C266" s="140">
        <v>0</v>
      </c>
      <c r="D266" s="140">
        <v>3.18</v>
      </c>
      <c r="E266" s="140">
        <v>2.6316999999999999</v>
      </c>
      <c r="F266" s="39">
        <f>(D266-E266)/E266*100</f>
        <v>20.834441615685687</v>
      </c>
      <c r="G266" s="140">
        <v>3</v>
      </c>
      <c r="H266" s="140">
        <v>4939</v>
      </c>
      <c r="I266" s="140">
        <v>5</v>
      </c>
      <c r="J266" s="140">
        <v>1.64</v>
      </c>
      <c r="K266" s="140">
        <v>2.1</v>
      </c>
      <c r="L266" s="140">
        <v>0</v>
      </c>
      <c r="M266" s="39"/>
      <c r="N266" s="127">
        <f t="shared" si="66"/>
        <v>1.2303041127221035</v>
      </c>
    </row>
    <row r="267" spans="1:14">
      <c r="A267" s="230"/>
      <c r="B267" s="175" t="s">
        <v>22</v>
      </c>
      <c r="C267" s="140">
        <v>0</v>
      </c>
      <c r="D267" s="140">
        <v>0.02</v>
      </c>
      <c r="E267" s="140">
        <v>2.92E-2</v>
      </c>
      <c r="F267" s="39">
        <f>(D267-E267)/E267*100</f>
        <v>-31.506849315068493</v>
      </c>
      <c r="G267" s="140">
        <v>2</v>
      </c>
      <c r="H267" s="140">
        <v>200</v>
      </c>
      <c r="I267" s="140">
        <v>4</v>
      </c>
      <c r="J267" s="140"/>
      <c r="K267" s="140">
        <v>0.48</v>
      </c>
      <c r="L267" s="140">
        <v>0</v>
      </c>
      <c r="M267" s="39"/>
      <c r="N267" s="127">
        <f t="shared" si="66"/>
        <v>1.9680972227432217E-2</v>
      </c>
    </row>
    <row r="268" spans="1:14">
      <c r="A268" s="230"/>
      <c r="B268" s="175" t="s">
        <v>23</v>
      </c>
      <c r="C268" s="140"/>
      <c r="D268" s="140"/>
      <c r="E268" s="140">
        <v>0.88160000000000005</v>
      </c>
      <c r="F268" s="39"/>
      <c r="G268" s="140"/>
      <c r="H268" s="140"/>
      <c r="I268" s="140"/>
      <c r="J268" s="140"/>
      <c r="K268" s="140"/>
      <c r="L268" s="140">
        <v>0</v>
      </c>
      <c r="M268" s="39"/>
      <c r="N268" s="127">
        <f t="shared" si="66"/>
        <v>0</v>
      </c>
    </row>
    <row r="269" spans="1:14">
      <c r="A269" s="230"/>
      <c r="B269" s="175" t="s">
        <v>24</v>
      </c>
      <c r="C269" s="140">
        <v>4.91</v>
      </c>
      <c r="D269" s="140">
        <v>102.29</v>
      </c>
      <c r="E269" s="140">
        <v>131.62979999999999</v>
      </c>
      <c r="F269" s="39">
        <f>(D269-E269)/E269*100</f>
        <v>-22.289633502443966</v>
      </c>
      <c r="G269" s="140">
        <v>182</v>
      </c>
      <c r="H269" s="140">
        <v>75599</v>
      </c>
      <c r="I269" s="140">
        <v>75</v>
      </c>
      <c r="J269" s="140">
        <v>2.99</v>
      </c>
      <c r="K269" s="140">
        <v>130.13999999999999</v>
      </c>
      <c r="L269" s="140">
        <v>81.851399999999998</v>
      </c>
      <c r="M269" s="39">
        <f>(K269-L269)/L269*100</f>
        <v>58.995447848173633</v>
      </c>
      <c r="N269" s="127">
        <f t="shared" si="66"/>
        <v>15.744399486685479</v>
      </c>
    </row>
    <row r="270" spans="1:14">
      <c r="A270" s="230"/>
      <c r="B270" s="175" t="s">
        <v>25</v>
      </c>
      <c r="C270" s="142">
        <v>2.7</v>
      </c>
      <c r="D270" s="142">
        <v>1575.25</v>
      </c>
      <c r="E270" s="142">
        <v>967.51419999999996</v>
      </c>
      <c r="F270" s="39">
        <f>(D270-E270)/E270*100</f>
        <v>62.814147844031652</v>
      </c>
      <c r="G270" s="142">
        <v>275</v>
      </c>
      <c r="H270" s="142">
        <v>62313</v>
      </c>
      <c r="I270" s="142">
        <v>299</v>
      </c>
      <c r="J270" s="142">
        <v>13.04</v>
      </c>
      <c r="K270" s="140">
        <v>162.09</v>
      </c>
      <c r="L270" s="140">
        <v>5.4169</v>
      </c>
      <c r="M270" s="39">
        <f>(K270-L270)/L270*100</f>
        <v>2892.3018700732891</v>
      </c>
      <c r="N270" s="127">
        <f t="shared" si="66"/>
        <v>33.483321894128295</v>
      </c>
    </row>
    <row r="271" spans="1:14">
      <c r="A271" s="230"/>
      <c r="B271" s="175" t="s">
        <v>26</v>
      </c>
      <c r="C271" s="140">
        <v>24.18</v>
      </c>
      <c r="D271" s="140">
        <v>67.87</v>
      </c>
      <c r="E271" s="140">
        <v>69.081199999999995</v>
      </c>
      <c r="F271" s="39">
        <f>(D271-E271)/E271*100</f>
        <v>-1.7532990162301625</v>
      </c>
      <c r="G271" s="140">
        <v>351</v>
      </c>
      <c r="H271" s="140">
        <v>58509</v>
      </c>
      <c r="I271" s="140">
        <v>51</v>
      </c>
      <c r="J271" s="140">
        <v>1.01</v>
      </c>
      <c r="K271" s="140">
        <v>60.15</v>
      </c>
      <c r="L271" s="140">
        <v>27.787099999999999</v>
      </c>
      <c r="M271" s="39">
        <f>(K271-L271)/L271*100</f>
        <v>116.46735355614655</v>
      </c>
      <c r="N271" s="127">
        <f t="shared" si="66"/>
        <v>5.7852556046541066</v>
      </c>
    </row>
    <row r="272" spans="1:14">
      <c r="A272" s="230"/>
      <c r="B272" s="175" t="s">
        <v>27</v>
      </c>
      <c r="C272" s="140"/>
      <c r="D272" s="140"/>
      <c r="E272" s="140"/>
      <c r="F272" s="39"/>
      <c r="G272" s="140"/>
      <c r="H272" s="140"/>
      <c r="I272" s="140"/>
      <c r="J272" s="140"/>
      <c r="K272" s="140"/>
      <c r="L272" s="140">
        <v>0</v>
      </c>
      <c r="M272" s="39"/>
      <c r="N272" s="127">
        <f t="shared" si="66"/>
        <v>0</v>
      </c>
    </row>
    <row r="273" spans="1:14">
      <c r="A273" s="230"/>
      <c r="B273" s="18" t="s">
        <v>28</v>
      </c>
      <c r="C273" s="141"/>
      <c r="D273" s="141"/>
      <c r="E273" s="141"/>
      <c r="F273" s="39"/>
      <c r="G273" s="141"/>
      <c r="H273" s="141"/>
      <c r="I273" s="141"/>
      <c r="J273" s="141"/>
      <c r="K273" s="141"/>
      <c r="L273" s="141">
        <v>0</v>
      </c>
      <c r="M273" s="39"/>
      <c r="N273" s="127"/>
    </row>
    <row r="274" spans="1:14">
      <c r="A274" s="230"/>
      <c r="B274" s="18" t="s">
        <v>29</v>
      </c>
      <c r="C274" s="141"/>
      <c r="D274" s="141"/>
      <c r="E274" s="141"/>
      <c r="F274" s="39"/>
      <c r="G274" s="141"/>
      <c r="H274" s="141"/>
      <c r="I274" s="141"/>
      <c r="J274" s="141"/>
      <c r="K274" s="141"/>
      <c r="L274" s="141">
        <v>0</v>
      </c>
      <c r="M274" s="39"/>
      <c r="N274" s="127"/>
    </row>
    <row r="275" spans="1:14">
      <c r="A275" s="230"/>
      <c r="B275" s="18" t="s">
        <v>30</v>
      </c>
      <c r="C275" s="141"/>
      <c r="D275" s="141"/>
      <c r="E275" s="141"/>
      <c r="F275" s="39"/>
      <c r="G275" s="141"/>
      <c r="H275" s="141"/>
      <c r="I275" s="141"/>
      <c r="J275" s="141"/>
      <c r="K275" s="141"/>
      <c r="L275" s="141">
        <v>0</v>
      </c>
      <c r="M275" s="39"/>
      <c r="N275" s="127" t="e">
        <f>D275/D392*100</f>
        <v>#DIV/0!</v>
      </c>
    </row>
    <row r="276" spans="1:14" ht="14.25" thickBot="1">
      <c r="A276" s="231"/>
      <c r="B276" s="19" t="s">
        <v>31</v>
      </c>
      <c r="C276" s="20">
        <f t="shared" ref="C276:L276" si="67">C264+C266+C267+C268+C269+C270+C271+C272</f>
        <v>114.05000000000001</v>
      </c>
      <c r="D276" s="20">
        <f t="shared" si="67"/>
        <v>2490.2699999999995</v>
      </c>
      <c r="E276" s="20">
        <f t="shared" si="67"/>
        <v>1964.9277000000002</v>
      </c>
      <c r="F276" s="20">
        <f>(D276-E276)/E276*100</f>
        <v>26.735960819321715</v>
      </c>
      <c r="G276" s="20">
        <f t="shared" si="67"/>
        <v>3263</v>
      </c>
      <c r="H276" s="20">
        <f t="shared" si="67"/>
        <v>379776</v>
      </c>
      <c r="I276" s="20">
        <f t="shared" si="67"/>
        <v>841</v>
      </c>
      <c r="J276" s="20">
        <f t="shared" si="67"/>
        <v>75.760000000000005</v>
      </c>
      <c r="K276" s="20">
        <f t="shared" si="67"/>
        <v>991.58</v>
      </c>
      <c r="L276" s="20">
        <f t="shared" si="67"/>
        <v>597.47130000000004</v>
      </c>
      <c r="M276" s="20">
        <f t="shared" ref="M276:M278" si="68">(K276-L276)/L276*100</f>
        <v>65.962783484328028</v>
      </c>
      <c r="N276" s="128">
        <f>D276/D393*100</f>
        <v>15.049656842145662</v>
      </c>
    </row>
    <row r="277" spans="1:14" ht="15" thickTop="1" thickBot="1">
      <c r="A277" s="220" t="s">
        <v>35</v>
      </c>
      <c r="B277" s="175" t="s">
        <v>19</v>
      </c>
      <c r="C277" s="83">
        <v>7.4430129999999997</v>
      </c>
      <c r="D277" s="83">
        <v>100.188149</v>
      </c>
      <c r="E277" s="83">
        <v>176.60834199999999</v>
      </c>
      <c r="F277" s="39">
        <f>(D277-E277)/E277*100</f>
        <v>-43.270998489980727</v>
      </c>
      <c r="G277" s="84">
        <v>641</v>
      </c>
      <c r="H277" s="84">
        <v>46873.589840000001</v>
      </c>
      <c r="I277" s="84">
        <v>62</v>
      </c>
      <c r="J277" s="84">
        <v>57.272731999999998</v>
      </c>
      <c r="K277" s="84">
        <v>105.231759</v>
      </c>
      <c r="L277" s="84">
        <v>200.47793799999999</v>
      </c>
      <c r="M277" s="39">
        <f t="shared" si="68"/>
        <v>-47.509556388194696</v>
      </c>
      <c r="N277" s="127">
        <f>D277/D381*100</f>
        <v>1.0406550308030742</v>
      </c>
    </row>
    <row r="278" spans="1:14" ht="14.25" thickBot="1">
      <c r="A278" s="220"/>
      <c r="B278" s="175" t="s">
        <v>20</v>
      </c>
      <c r="C278" s="84">
        <v>0.71839699999999995</v>
      </c>
      <c r="D278" s="84">
        <v>15.97911</v>
      </c>
      <c r="E278" s="84">
        <v>48.626260000000002</v>
      </c>
      <c r="F278" s="39">
        <f>(D278-E278)/E278*100</f>
        <v>-67.138928636502172</v>
      </c>
      <c r="G278" s="84">
        <v>180</v>
      </c>
      <c r="H278" s="84">
        <v>2196</v>
      </c>
      <c r="I278" s="84">
        <v>24</v>
      </c>
      <c r="J278" s="84">
        <v>11.353327999999999</v>
      </c>
      <c r="K278" s="84">
        <v>30.577786</v>
      </c>
      <c r="L278" s="84">
        <v>48.476053999999998</v>
      </c>
      <c r="M278" s="39">
        <f t="shared" si="68"/>
        <v>-36.921874870425711</v>
      </c>
      <c r="N278" s="127">
        <f>D278/D382*100</f>
        <v>0.71935510737120179</v>
      </c>
    </row>
    <row r="279" spans="1:14" ht="14.25" thickBot="1">
      <c r="A279" s="220"/>
      <c r="B279" s="175" t="s">
        <v>21</v>
      </c>
      <c r="C279" s="84"/>
      <c r="D279" s="84">
        <v>37.627133999999998</v>
      </c>
      <c r="E279" s="84"/>
      <c r="F279" s="39"/>
      <c r="G279" s="84">
        <v>1</v>
      </c>
      <c r="H279" s="84">
        <v>37337.201594999999</v>
      </c>
      <c r="I279" s="84"/>
      <c r="J279" s="84"/>
      <c r="K279" s="84"/>
      <c r="L279" s="84"/>
      <c r="M279" s="39"/>
      <c r="N279" s="127"/>
    </row>
    <row r="280" spans="1:14" ht="14.25" thickBot="1">
      <c r="A280" s="220"/>
      <c r="B280" s="175" t="s">
        <v>22</v>
      </c>
      <c r="C280" s="84"/>
      <c r="D280" s="84"/>
      <c r="E280" s="84">
        <v>1.8773999999999999E-2</v>
      </c>
      <c r="F280" s="39"/>
      <c r="G280" s="84"/>
      <c r="H280" s="84"/>
      <c r="I280" s="84"/>
      <c r="J280" s="84"/>
      <c r="K280" s="84"/>
      <c r="L280" s="84"/>
      <c r="M280" s="39"/>
      <c r="N280" s="127">
        <f>D280/D384*100</f>
        <v>0</v>
      </c>
    </row>
    <row r="281" spans="1:14" ht="14.25" thickBot="1">
      <c r="A281" s="220"/>
      <c r="B281" s="175" t="s">
        <v>23</v>
      </c>
      <c r="C281" s="84"/>
      <c r="D281" s="84">
        <v>1.887E-3</v>
      </c>
      <c r="E281" s="84"/>
      <c r="F281" s="39"/>
      <c r="G281" s="84">
        <v>1</v>
      </c>
      <c r="H281" s="84">
        <v>0.1</v>
      </c>
      <c r="I281" s="84"/>
      <c r="J281" s="84"/>
      <c r="K281" s="84"/>
      <c r="L281" s="84"/>
      <c r="M281" s="39"/>
      <c r="N281" s="127"/>
    </row>
    <row r="282" spans="1:14" ht="14.25" thickBot="1">
      <c r="A282" s="220"/>
      <c r="B282" s="175" t="s">
        <v>24</v>
      </c>
      <c r="C282" s="84"/>
      <c r="D282" s="84">
        <v>0.235849</v>
      </c>
      <c r="E282" s="84">
        <v>2.9377360000000001</v>
      </c>
      <c r="F282" s="39">
        <f>(D282-E282)/E282*100</f>
        <v>-91.971742865934857</v>
      </c>
      <c r="G282" s="84">
        <v>2</v>
      </c>
      <c r="H282" s="84">
        <v>204.5</v>
      </c>
      <c r="I282" s="84"/>
      <c r="J282" s="84"/>
      <c r="K282" s="84"/>
      <c r="L282" s="84">
        <v>3.8573430000000002</v>
      </c>
      <c r="M282" s="39"/>
      <c r="N282" s="127">
        <f>D282/D386*100</f>
        <v>3.6301699819486589E-2</v>
      </c>
    </row>
    <row r="283" spans="1:14" ht="14.25" thickBot="1">
      <c r="A283" s="220"/>
      <c r="B283" s="175" t="s">
        <v>25</v>
      </c>
      <c r="C283" s="85"/>
      <c r="D283" s="85"/>
      <c r="E283" s="85"/>
      <c r="F283" s="39"/>
      <c r="G283" s="85"/>
      <c r="H283" s="85"/>
      <c r="I283" s="85"/>
      <c r="J283" s="85"/>
      <c r="K283" s="85"/>
      <c r="L283" s="85"/>
      <c r="M283" s="39"/>
      <c r="N283" s="127"/>
    </row>
    <row r="284" spans="1:14" ht="14.25" thickBot="1">
      <c r="A284" s="220"/>
      <c r="B284" s="175" t="s">
        <v>26</v>
      </c>
      <c r="C284" s="84">
        <v>18.073893000000002</v>
      </c>
      <c r="D284" s="84">
        <v>20.419595999999999</v>
      </c>
      <c r="E284" s="84">
        <v>51.646940000000001</v>
      </c>
      <c r="F284" s="39">
        <f>(D284-E284)/E284*100</f>
        <v>-60.463105849059019</v>
      </c>
      <c r="G284" s="84">
        <v>1292</v>
      </c>
      <c r="H284" s="84">
        <v>45246.34</v>
      </c>
      <c r="I284" s="84">
        <v>35</v>
      </c>
      <c r="J284" s="84">
        <v>0.40093299999999998</v>
      </c>
      <c r="K284" s="84">
        <v>6.8678780000000001</v>
      </c>
      <c r="L284" s="84">
        <v>2.6587529999999999</v>
      </c>
      <c r="M284" s="39">
        <f>(K284-L284)/L284*100</f>
        <v>158.3119981434906</v>
      </c>
      <c r="N284" s="127">
        <f>D284/D388*100</f>
        <v>1.7405714189446377</v>
      </c>
    </row>
    <row r="285" spans="1:14" ht="14.25" thickBot="1">
      <c r="A285" s="220"/>
      <c r="B285" s="175" t="s">
        <v>27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127"/>
    </row>
    <row r="286" spans="1:14" ht="14.25" thickBot="1">
      <c r="A286" s="220"/>
      <c r="B286" s="18" t="s">
        <v>28</v>
      </c>
      <c r="C286" s="42"/>
      <c r="D286" s="42"/>
      <c r="E286" s="42"/>
      <c r="F286" s="39"/>
      <c r="G286" s="42"/>
      <c r="H286" s="42"/>
      <c r="I286" s="42"/>
      <c r="J286" s="42"/>
      <c r="K286" s="42"/>
      <c r="L286" s="42"/>
      <c r="M286" s="39"/>
      <c r="N286" s="127"/>
    </row>
    <row r="287" spans="1:14" ht="14.25" thickBot="1">
      <c r="A287" s="220"/>
      <c r="B287" s="18" t="s">
        <v>29</v>
      </c>
      <c r="C287" s="42"/>
      <c r="D287" s="42"/>
      <c r="E287" s="42"/>
      <c r="F287" s="39"/>
      <c r="G287" s="42"/>
      <c r="H287" s="42"/>
      <c r="I287" s="42"/>
      <c r="J287" s="42"/>
      <c r="K287" s="42"/>
      <c r="L287" s="42"/>
      <c r="M287" s="39"/>
      <c r="N287" s="127"/>
    </row>
    <row r="288" spans="1:14" ht="14.25" thickBot="1">
      <c r="A288" s="220"/>
      <c r="B288" s="18" t="s">
        <v>30</v>
      </c>
      <c r="C288" s="42"/>
      <c r="D288" s="42"/>
      <c r="E288" s="42"/>
      <c r="F288" s="39"/>
      <c r="G288" s="42"/>
      <c r="H288" s="42"/>
      <c r="I288" s="42"/>
      <c r="J288" s="42"/>
      <c r="K288" s="42"/>
      <c r="L288" s="42"/>
      <c r="M288" s="39"/>
      <c r="N288" s="127"/>
    </row>
    <row r="289" spans="1:14" ht="14.25" thickBot="1">
      <c r="A289" s="221"/>
      <c r="B289" s="19" t="s">
        <v>31</v>
      </c>
      <c r="C289" s="20">
        <f t="shared" ref="C289:L289" si="69">C277+C279+C280+C281+C282+C283+C284+C285</f>
        <v>25.516906000000002</v>
      </c>
      <c r="D289" s="20">
        <f t="shared" si="69"/>
        <v>158.47261500000002</v>
      </c>
      <c r="E289" s="20">
        <f t="shared" si="69"/>
        <v>231.211792</v>
      </c>
      <c r="F289" s="20">
        <f t="shared" ref="F289:F295" si="70">(D289-E289)/E289*100</f>
        <v>-31.45997717971062</v>
      </c>
      <c r="G289" s="20">
        <f t="shared" si="69"/>
        <v>1937</v>
      </c>
      <c r="H289" s="20">
        <f t="shared" si="69"/>
        <v>129661.73143499999</v>
      </c>
      <c r="I289" s="20">
        <f t="shared" si="69"/>
        <v>97</v>
      </c>
      <c r="J289" s="20">
        <f t="shared" si="69"/>
        <v>57.673665</v>
      </c>
      <c r="K289" s="20">
        <f t="shared" si="69"/>
        <v>112.099637</v>
      </c>
      <c r="L289" s="20">
        <f t="shared" si="69"/>
        <v>206.994034</v>
      </c>
      <c r="M289" s="20">
        <f t="shared" ref="M289:M292" si="71">(K289-L289)/L289*100</f>
        <v>-45.844025147120902</v>
      </c>
      <c r="N289" s="128">
        <f>D289/D393*100</f>
        <v>0.95771080028569833</v>
      </c>
    </row>
    <row r="290" spans="1:14" ht="15" thickTop="1" thickBot="1">
      <c r="A290" s="222" t="s">
        <v>36</v>
      </c>
      <c r="B290" s="22" t="s">
        <v>19</v>
      </c>
      <c r="C290" s="40">
        <v>16.013999999999999</v>
      </c>
      <c r="D290" s="40">
        <v>163.1088</v>
      </c>
      <c r="E290" s="40">
        <v>239.98759999999999</v>
      </c>
      <c r="F290" s="129">
        <f t="shared" si="70"/>
        <v>-32.034488448569839</v>
      </c>
      <c r="G290" s="39">
        <v>1307</v>
      </c>
      <c r="H290" s="39">
        <v>75738.564599999998</v>
      </c>
      <c r="I290" s="41">
        <v>143</v>
      </c>
      <c r="J290" s="39">
        <v>9.6544999999999987</v>
      </c>
      <c r="K290" s="39">
        <v>159.34530000000001</v>
      </c>
      <c r="L290" s="39">
        <v>160.24349999999998</v>
      </c>
      <c r="M290" s="129">
        <f t="shared" si="71"/>
        <v>-0.56052195564873109</v>
      </c>
      <c r="N290" s="130">
        <f t="shared" ref="N290:N295" si="72">D290/D381*100</f>
        <v>1.6942122894021374</v>
      </c>
    </row>
    <row r="291" spans="1:14" ht="14.25" thickBot="1">
      <c r="A291" s="220"/>
      <c r="B291" s="175" t="s">
        <v>20</v>
      </c>
      <c r="C291" s="39">
        <v>4.2386999999999997</v>
      </c>
      <c r="D291" s="39">
        <v>49.551499999999997</v>
      </c>
      <c r="E291" s="39">
        <v>104.1563</v>
      </c>
      <c r="F291" s="39">
        <f t="shared" si="70"/>
        <v>-52.425825418145621</v>
      </c>
      <c r="G291" s="39">
        <v>606</v>
      </c>
      <c r="H291" s="39">
        <v>7502.4</v>
      </c>
      <c r="I291" s="41">
        <v>79</v>
      </c>
      <c r="J291" s="39">
        <v>7.2081999999999997</v>
      </c>
      <c r="K291" s="39">
        <v>79.542000000000002</v>
      </c>
      <c r="L291" s="39">
        <v>92.077100000000002</v>
      </c>
      <c r="M291" s="39">
        <f t="shared" si="71"/>
        <v>-13.613699823300255</v>
      </c>
      <c r="N291" s="127">
        <f t="shared" si="72"/>
        <v>2.2307327881780714</v>
      </c>
    </row>
    <row r="292" spans="1:14" ht="14.25" thickBot="1">
      <c r="A292" s="220"/>
      <c r="B292" s="175" t="s">
        <v>21</v>
      </c>
      <c r="C292" s="39">
        <v>0</v>
      </c>
      <c r="D292" s="39">
        <v>2.2275</v>
      </c>
      <c r="E292" s="39">
        <v>2.5322</v>
      </c>
      <c r="F292" s="39">
        <f t="shared" si="70"/>
        <v>-12.033014769765419</v>
      </c>
      <c r="G292" s="39">
        <v>2</v>
      </c>
      <c r="H292" s="39">
        <v>3200.8</v>
      </c>
      <c r="I292" s="41">
        <v>0</v>
      </c>
      <c r="J292" s="39">
        <v>0</v>
      </c>
      <c r="K292" s="39">
        <v>0</v>
      </c>
      <c r="L292" s="39">
        <v>4.8120000000000003</v>
      </c>
      <c r="M292" s="39">
        <f t="shared" si="71"/>
        <v>-100</v>
      </c>
      <c r="N292" s="127">
        <f t="shared" si="72"/>
        <v>0.86179321103411499</v>
      </c>
    </row>
    <row r="293" spans="1:14" ht="14.25" thickBot="1">
      <c r="A293" s="220"/>
      <c r="B293" s="175" t="s">
        <v>22</v>
      </c>
      <c r="C293" s="39">
        <v>9.7999999999999997E-3</v>
      </c>
      <c r="D293" s="39">
        <v>2.5144000000000002</v>
      </c>
      <c r="E293" s="39">
        <v>3.3731</v>
      </c>
      <c r="F293" s="39">
        <f t="shared" si="70"/>
        <v>-25.457294476890691</v>
      </c>
      <c r="G293" s="39">
        <v>253</v>
      </c>
      <c r="H293" s="39">
        <v>21156.7</v>
      </c>
      <c r="I293" s="41">
        <v>1</v>
      </c>
      <c r="J293" s="39">
        <v>0.70920000000000005</v>
      </c>
      <c r="K293" s="39">
        <v>0.70920000000000005</v>
      </c>
      <c r="L293" s="39">
        <v>0</v>
      </c>
      <c r="M293" s="39"/>
      <c r="N293" s="127">
        <f t="shared" si="72"/>
        <v>2.4742918284327784</v>
      </c>
    </row>
    <row r="294" spans="1:14" ht="14.25" thickBot="1">
      <c r="A294" s="220"/>
      <c r="B294" s="175" t="s">
        <v>23</v>
      </c>
      <c r="C294" s="39">
        <v>0.93400000000000005</v>
      </c>
      <c r="D294" s="39">
        <v>9.6227</v>
      </c>
      <c r="E294" s="39">
        <v>13.108499999999999</v>
      </c>
      <c r="F294" s="39">
        <f t="shared" si="70"/>
        <v>-26.591906015180989</v>
      </c>
      <c r="G294" s="39">
        <v>89</v>
      </c>
      <c r="H294" s="39">
        <v>89089</v>
      </c>
      <c r="I294" s="41">
        <v>0</v>
      </c>
      <c r="J294" s="39">
        <v>0</v>
      </c>
      <c r="K294" s="39">
        <v>0</v>
      </c>
      <c r="L294" s="39">
        <v>0</v>
      </c>
      <c r="M294" s="39"/>
      <c r="N294" s="127">
        <f t="shared" si="72"/>
        <v>36.507299980385675</v>
      </c>
    </row>
    <row r="295" spans="1:14" ht="14.25" thickBot="1">
      <c r="A295" s="220"/>
      <c r="B295" s="175" t="s">
        <v>24</v>
      </c>
      <c r="C295" s="39">
        <v>1.3105</v>
      </c>
      <c r="D295" s="39">
        <v>5.9086999999999996</v>
      </c>
      <c r="E295" s="39">
        <v>2.3658999999999999</v>
      </c>
      <c r="F295" s="39">
        <f t="shared" si="70"/>
        <v>149.74428335939811</v>
      </c>
      <c r="G295" s="39">
        <v>36</v>
      </c>
      <c r="H295" s="39">
        <v>5912.3355000000001</v>
      </c>
      <c r="I295" s="41">
        <v>0</v>
      </c>
      <c r="J295" s="39">
        <v>0</v>
      </c>
      <c r="K295" s="39">
        <v>0</v>
      </c>
      <c r="L295" s="39">
        <v>0</v>
      </c>
      <c r="M295" s="39"/>
      <c r="N295" s="127">
        <f t="shared" si="72"/>
        <v>0.90946263805825078</v>
      </c>
    </row>
    <row r="296" spans="1:14" ht="14.25" thickBot="1">
      <c r="A296" s="220"/>
      <c r="B296" s="175" t="s">
        <v>25</v>
      </c>
      <c r="C296" s="41">
        <v>0</v>
      </c>
      <c r="D296" s="41">
        <v>0</v>
      </c>
      <c r="E296" s="39">
        <v>0</v>
      </c>
      <c r="F296" s="39"/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39">
        <v>0</v>
      </c>
      <c r="M296" s="39"/>
      <c r="N296" s="127"/>
    </row>
    <row r="297" spans="1:14" ht="14.25" thickBot="1">
      <c r="A297" s="220"/>
      <c r="B297" s="175" t="s">
        <v>26</v>
      </c>
      <c r="C297" s="39">
        <v>60.902099999999997</v>
      </c>
      <c r="D297" s="39">
        <v>150.54570000000001</v>
      </c>
      <c r="E297" s="39">
        <v>135.74969999999999</v>
      </c>
      <c r="F297" s="39">
        <f>(D297-E297)/E297*100</f>
        <v>10.899471601042228</v>
      </c>
      <c r="G297" s="39">
        <v>607</v>
      </c>
      <c r="H297" s="39">
        <v>284372.84000000003</v>
      </c>
      <c r="I297" s="41">
        <v>151</v>
      </c>
      <c r="J297" s="39">
        <v>4.7026000000000003</v>
      </c>
      <c r="K297" s="39">
        <v>102.7122</v>
      </c>
      <c r="L297" s="39">
        <v>59.4739</v>
      </c>
      <c r="M297" s="39">
        <f>(K297-L297)/L297*100</f>
        <v>72.701302588194139</v>
      </c>
      <c r="N297" s="127">
        <f>D297/D388*100</f>
        <v>12.832552743208719</v>
      </c>
    </row>
    <row r="298" spans="1:14" ht="14.25" thickBot="1">
      <c r="A298" s="220"/>
      <c r="B298" s="175" t="s">
        <v>27</v>
      </c>
      <c r="C298" s="39">
        <v>0</v>
      </c>
      <c r="D298" s="39">
        <v>0</v>
      </c>
      <c r="E298" s="39">
        <v>0</v>
      </c>
      <c r="F298" s="39"/>
      <c r="G298" s="39">
        <v>0</v>
      </c>
      <c r="H298" s="39">
        <v>0</v>
      </c>
      <c r="I298" s="41">
        <v>0</v>
      </c>
      <c r="J298" s="39">
        <v>0</v>
      </c>
      <c r="K298" s="39">
        <v>0</v>
      </c>
      <c r="L298" s="39">
        <v>0</v>
      </c>
      <c r="M298" s="39"/>
      <c r="N298" s="127">
        <f>D298/D389*100</f>
        <v>0</v>
      </c>
    </row>
    <row r="299" spans="1:14" ht="14.25" thickBot="1">
      <c r="A299" s="220"/>
      <c r="B299" s="18" t="s">
        <v>28</v>
      </c>
      <c r="C299" s="42">
        <v>0</v>
      </c>
      <c r="D299" s="42">
        <v>0</v>
      </c>
      <c r="E299" s="42">
        <v>0</v>
      </c>
      <c r="F299" s="39"/>
      <c r="G299" s="42">
        <v>0</v>
      </c>
      <c r="H299" s="42">
        <v>0</v>
      </c>
      <c r="I299" s="41">
        <v>0</v>
      </c>
      <c r="J299" s="39">
        <v>0</v>
      </c>
      <c r="K299" s="39">
        <v>0</v>
      </c>
      <c r="L299" s="42">
        <v>0</v>
      </c>
      <c r="M299" s="39"/>
      <c r="N299" s="127"/>
    </row>
    <row r="300" spans="1:14" ht="14.25" thickBot="1">
      <c r="A300" s="220"/>
      <c r="B300" s="18" t="s">
        <v>29</v>
      </c>
      <c r="C300" s="49">
        <v>0</v>
      </c>
      <c r="D300" s="49">
        <v>0</v>
      </c>
      <c r="E300" s="49">
        <v>0</v>
      </c>
      <c r="F300" s="39"/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39"/>
      <c r="N300" s="127"/>
    </row>
    <row r="301" spans="1:14" ht="14.25" thickBot="1">
      <c r="A301" s="220"/>
      <c r="B301" s="18" t="s">
        <v>30</v>
      </c>
      <c r="C301" s="42">
        <v>0</v>
      </c>
      <c r="D301" s="42">
        <v>0</v>
      </c>
      <c r="E301" s="42">
        <v>0</v>
      </c>
      <c r="F301" s="39"/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39"/>
      <c r="N301" s="127"/>
    </row>
    <row r="302" spans="1:14" ht="14.25" thickBot="1">
      <c r="A302" s="221"/>
      <c r="B302" s="19" t="s">
        <v>31</v>
      </c>
      <c r="C302" s="20">
        <f t="shared" ref="C302:L302" si="73">C290+C292+C293+C294+C295+C296+C297+C298</f>
        <v>79.170400000000001</v>
      </c>
      <c r="D302" s="20">
        <f t="shared" si="73"/>
        <v>333.92780000000005</v>
      </c>
      <c r="E302" s="20">
        <f t="shared" si="73"/>
        <v>397.11699999999996</v>
      </c>
      <c r="F302" s="20">
        <f>(D302-E302)/E302*100</f>
        <v>-15.911985636474874</v>
      </c>
      <c r="G302" s="20">
        <f t="shared" si="73"/>
        <v>2294</v>
      </c>
      <c r="H302" s="20">
        <f t="shared" si="73"/>
        <v>479470.2401</v>
      </c>
      <c r="I302" s="20">
        <f t="shared" si="73"/>
        <v>295</v>
      </c>
      <c r="J302" s="20">
        <f t="shared" si="73"/>
        <v>15.066299999999998</v>
      </c>
      <c r="K302" s="20">
        <f t="shared" si="73"/>
        <v>262.76670000000001</v>
      </c>
      <c r="L302" s="20">
        <f t="shared" si="73"/>
        <v>224.52940000000001</v>
      </c>
      <c r="M302" s="20">
        <f t="shared" ref="M302:M304" si="74">(K302-L302)/L302*100</f>
        <v>17.029974693737213</v>
      </c>
      <c r="N302" s="128">
        <f>D302/D393*100</f>
        <v>2.0180537853536564</v>
      </c>
    </row>
    <row r="303" spans="1:14" ht="14.25" thickTop="1">
      <c r="A303" s="230" t="s">
        <v>94</v>
      </c>
      <c r="B303" s="175" t="s">
        <v>19</v>
      </c>
      <c r="C303" s="34">
        <v>14.661945999999999</v>
      </c>
      <c r="D303" s="34">
        <v>78.176312999999993</v>
      </c>
      <c r="E303" s="34">
        <v>2.2200000000000002</v>
      </c>
      <c r="F303" s="39">
        <f>(D303-E303)/E303*100</f>
        <v>3421.4555405405399</v>
      </c>
      <c r="G303" s="34">
        <v>505</v>
      </c>
      <c r="H303" s="34">
        <v>-46874.599212000001</v>
      </c>
      <c r="I303" s="34">
        <v>36</v>
      </c>
      <c r="J303" s="34">
        <v>21260</v>
      </c>
      <c r="K303" s="34">
        <v>35372.39</v>
      </c>
      <c r="L303" s="34"/>
      <c r="M303" s="39" t="e">
        <f t="shared" si="74"/>
        <v>#DIV/0!</v>
      </c>
      <c r="N303" s="127">
        <f>D303/D381*100</f>
        <v>0.81201793051477333</v>
      </c>
    </row>
    <row r="304" spans="1:14">
      <c r="A304" s="230"/>
      <c r="B304" s="175" t="s">
        <v>20</v>
      </c>
      <c r="C304" s="34">
        <v>2.8283130000000001</v>
      </c>
      <c r="D304" s="34">
        <v>18.609006000000001</v>
      </c>
      <c r="E304" s="34">
        <v>0.22</v>
      </c>
      <c r="F304" s="39">
        <f>(D304-E304)/E304*100</f>
        <v>8358.6390909090915</v>
      </c>
      <c r="G304" s="34">
        <v>222</v>
      </c>
      <c r="H304" s="34">
        <v>2802</v>
      </c>
      <c r="I304" s="34">
        <v>22</v>
      </c>
      <c r="J304" s="34">
        <v>11610</v>
      </c>
      <c r="K304" s="34">
        <v>23082.39</v>
      </c>
      <c r="L304" s="34"/>
      <c r="M304" s="39" t="e">
        <f t="shared" si="74"/>
        <v>#DIV/0!</v>
      </c>
      <c r="N304" s="127">
        <f>D304/D382*100</f>
        <v>0.83774900537022023</v>
      </c>
    </row>
    <row r="305" spans="1:14">
      <c r="A305" s="230"/>
      <c r="B305" s="175" t="s">
        <v>21</v>
      </c>
      <c r="C305" s="34"/>
      <c r="D305" s="34"/>
      <c r="E305" s="34"/>
      <c r="F305" s="39"/>
      <c r="G305" s="34"/>
      <c r="H305" s="34"/>
      <c r="I305" s="34"/>
      <c r="J305" s="34"/>
      <c r="K305" s="34"/>
      <c r="L305" s="39"/>
      <c r="M305" s="39"/>
      <c r="N305" s="127"/>
    </row>
    <row r="306" spans="1:14">
      <c r="A306" s="230"/>
      <c r="B306" s="175" t="s">
        <v>22</v>
      </c>
      <c r="C306" s="34"/>
      <c r="D306" s="34">
        <v>0</v>
      </c>
      <c r="E306" s="34"/>
      <c r="F306" s="39"/>
      <c r="G306" s="34"/>
      <c r="H306" s="34"/>
      <c r="I306" s="34"/>
      <c r="J306" s="34"/>
      <c r="K306" s="34"/>
      <c r="L306" s="39"/>
      <c r="M306" s="39"/>
      <c r="N306" s="127"/>
    </row>
    <row r="307" spans="1:14">
      <c r="A307" s="230"/>
      <c r="B307" s="175" t="s">
        <v>23</v>
      </c>
      <c r="C307" s="34"/>
      <c r="D307" s="34"/>
      <c r="E307" s="34"/>
      <c r="F307" s="39"/>
      <c r="G307" s="34"/>
      <c r="H307" s="34"/>
      <c r="I307" s="34"/>
      <c r="J307" s="34"/>
      <c r="K307" s="34"/>
      <c r="L307" s="39"/>
      <c r="M307" s="39"/>
      <c r="N307" s="127"/>
    </row>
    <row r="308" spans="1:14">
      <c r="A308" s="230"/>
      <c r="B308" s="175" t="s">
        <v>24</v>
      </c>
      <c r="C308" s="34">
        <v>1.0188680000000001</v>
      </c>
      <c r="D308" s="34">
        <v>11.339052000000001</v>
      </c>
      <c r="E308" s="34">
        <v>0.09</v>
      </c>
      <c r="F308" s="39"/>
      <c r="G308" s="34">
        <v>44</v>
      </c>
      <c r="H308" s="34">
        <v>9627.6522700000005</v>
      </c>
      <c r="I308" s="34"/>
      <c r="J308" s="34"/>
      <c r="K308" s="34"/>
      <c r="L308" s="39"/>
      <c r="M308" s="39"/>
      <c r="N308" s="127">
        <f>D308/D386*100</f>
        <v>1.7452983135037632</v>
      </c>
    </row>
    <row r="309" spans="1:14">
      <c r="A309" s="230"/>
      <c r="B309" s="175" t="s">
        <v>25</v>
      </c>
      <c r="C309" s="34"/>
      <c r="D309" s="34"/>
      <c r="E309" s="34"/>
      <c r="F309" s="39"/>
      <c r="G309" s="34"/>
      <c r="H309" s="34"/>
      <c r="I309" s="34"/>
      <c r="J309" s="34"/>
      <c r="K309" s="34"/>
      <c r="L309" s="34"/>
      <c r="M309" s="39"/>
      <c r="N309" s="127"/>
    </row>
    <row r="310" spans="1:14">
      <c r="A310" s="230"/>
      <c r="B310" s="175" t="s">
        <v>26</v>
      </c>
      <c r="C310" s="34">
        <v>0.61337399999999997</v>
      </c>
      <c r="D310" s="34">
        <v>1.6798040000000001</v>
      </c>
      <c r="E310" s="34">
        <v>0.22</v>
      </c>
      <c r="F310" s="39">
        <f>(D310-E310)/E310*100</f>
        <v>663.54727272727268</v>
      </c>
      <c r="G310" s="34">
        <v>82</v>
      </c>
      <c r="H310" s="34">
        <v>11306.903</v>
      </c>
      <c r="I310" s="34"/>
      <c r="J310" s="34"/>
      <c r="K310" s="34"/>
      <c r="L310" s="39"/>
      <c r="M310" s="39"/>
      <c r="N310" s="127">
        <f>D310/D388*100</f>
        <v>0.14318690888051255</v>
      </c>
    </row>
    <row r="311" spans="1:14">
      <c r="A311" s="230"/>
      <c r="B311" s="175" t="s">
        <v>27</v>
      </c>
      <c r="C311" s="34"/>
      <c r="D311" s="34"/>
      <c r="E311" s="34"/>
      <c r="F311" s="39"/>
      <c r="G311" s="34"/>
      <c r="H311" s="34"/>
      <c r="I311" s="34"/>
      <c r="J311" s="34"/>
      <c r="K311" s="34"/>
      <c r="L311" s="39"/>
      <c r="M311" s="39"/>
      <c r="N311" s="127"/>
    </row>
    <row r="312" spans="1:14">
      <c r="A312" s="230"/>
      <c r="B312" s="18" t="s">
        <v>28</v>
      </c>
      <c r="C312" s="39"/>
      <c r="D312" s="39"/>
      <c r="E312" s="39"/>
      <c r="F312" s="39"/>
      <c r="G312" s="34"/>
      <c r="H312" s="34"/>
      <c r="I312" s="34"/>
      <c r="J312" s="34"/>
      <c r="K312" s="34"/>
      <c r="L312" s="42"/>
      <c r="M312" s="39"/>
      <c r="N312" s="127"/>
    </row>
    <row r="313" spans="1:14">
      <c r="A313" s="230"/>
      <c r="B313" s="18" t="s">
        <v>29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127"/>
    </row>
    <row r="314" spans="1:14">
      <c r="A314" s="230"/>
      <c r="B314" s="18" t="s">
        <v>30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127"/>
    </row>
    <row r="315" spans="1:14" ht="14.25" thickBot="1">
      <c r="A315" s="231"/>
      <c r="B315" s="19" t="s">
        <v>31</v>
      </c>
      <c r="C315" s="20">
        <f t="shared" ref="C315:L315" si="75">C303+C305+C306+C307+C308+C309+C310+C311</f>
        <v>16.294187999999998</v>
      </c>
      <c r="D315" s="20">
        <f t="shared" si="75"/>
        <v>91.195168999999993</v>
      </c>
      <c r="E315" s="20">
        <f t="shared" si="75"/>
        <v>2.5300000000000002</v>
      </c>
      <c r="F315" s="20">
        <f>(D315-E315)/E315*100</f>
        <v>3504.5521343873511</v>
      </c>
      <c r="G315" s="20">
        <f t="shared" si="75"/>
        <v>631</v>
      </c>
      <c r="H315" s="20">
        <f t="shared" si="75"/>
        <v>-25940.043942000004</v>
      </c>
      <c r="I315" s="20">
        <f t="shared" si="75"/>
        <v>36</v>
      </c>
      <c r="J315" s="20">
        <f t="shared" si="75"/>
        <v>21260</v>
      </c>
      <c r="K315" s="20">
        <f t="shared" si="75"/>
        <v>35372.39</v>
      </c>
      <c r="L315" s="20">
        <f t="shared" si="75"/>
        <v>0</v>
      </c>
      <c r="M315" s="20" t="e">
        <f t="shared" ref="M315:M317" si="76">(K315-L315)/L315*100</f>
        <v>#DIV/0!</v>
      </c>
      <c r="N315" s="128">
        <f>D315/D393*100</f>
        <v>0.55112738743649481</v>
      </c>
    </row>
    <row r="316" spans="1:14" ht="14.25" thickTop="1">
      <c r="A316" s="230" t="s">
        <v>40</v>
      </c>
      <c r="B316" s="175" t="s">
        <v>19</v>
      </c>
      <c r="C316" s="35">
        <v>74.892953000000006</v>
      </c>
      <c r="D316" s="35">
        <v>816.00647300000003</v>
      </c>
      <c r="E316" s="35">
        <v>647.34560399999998</v>
      </c>
      <c r="F316" s="42">
        <f>(D316-E316)/E316*100</f>
        <v>26.054223270820277</v>
      </c>
      <c r="G316" s="35">
        <v>4864</v>
      </c>
      <c r="H316" s="35">
        <v>299299.71546699997</v>
      </c>
      <c r="I316" s="37">
        <v>518</v>
      </c>
      <c r="J316" s="35">
        <v>103.74</v>
      </c>
      <c r="K316" s="35">
        <v>334.59</v>
      </c>
      <c r="L316" s="35">
        <v>243</v>
      </c>
      <c r="M316" s="39">
        <f t="shared" si="76"/>
        <v>37.691358024691347</v>
      </c>
      <c r="N316" s="127">
        <f>D316/D381*100</f>
        <v>8.4758651574181982</v>
      </c>
    </row>
    <row r="317" spans="1:14">
      <c r="A317" s="230"/>
      <c r="B317" s="175" t="s">
        <v>20</v>
      </c>
      <c r="C317" s="35">
        <v>22.057905999999999</v>
      </c>
      <c r="D317" s="35">
        <v>189.583743</v>
      </c>
      <c r="E317" s="35">
        <v>179.845404</v>
      </c>
      <c r="F317" s="39">
        <f>(D317-E317)/E317*100</f>
        <v>5.4148389580197422</v>
      </c>
      <c r="G317" s="35">
        <v>2147</v>
      </c>
      <c r="H317" s="35">
        <v>26731.599999999999</v>
      </c>
      <c r="I317" s="37">
        <v>223</v>
      </c>
      <c r="J317" s="35">
        <v>29.73</v>
      </c>
      <c r="K317" s="35">
        <v>98.86</v>
      </c>
      <c r="L317" s="35">
        <v>73.64</v>
      </c>
      <c r="M317" s="39">
        <f t="shared" si="76"/>
        <v>34.247691472026069</v>
      </c>
      <c r="N317" s="127">
        <f>D317/D382*100</f>
        <v>8.5347703221017515</v>
      </c>
    </row>
    <row r="318" spans="1:14">
      <c r="A318" s="230"/>
      <c r="B318" s="175" t="s">
        <v>21</v>
      </c>
      <c r="C318" s="35"/>
      <c r="D318" s="35">
        <v>26.681505000000001</v>
      </c>
      <c r="E318" s="35">
        <v>3.6716980000000001</v>
      </c>
      <c r="F318" s="39">
        <f>(D318-E318)/E318*100</f>
        <v>626.68027163454076</v>
      </c>
      <c r="G318" s="35">
        <v>74</v>
      </c>
      <c r="H318" s="35">
        <v>104640</v>
      </c>
      <c r="I318" s="37"/>
      <c r="J318" s="35"/>
      <c r="K318" s="35"/>
      <c r="L318" s="35"/>
      <c r="M318" s="39"/>
      <c r="N318" s="127">
        <f>D318/D383*100</f>
        <v>10.322756394690366</v>
      </c>
    </row>
    <row r="319" spans="1:14">
      <c r="A319" s="230"/>
      <c r="B319" s="175" t="s">
        <v>22</v>
      </c>
      <c r="C319" s="35">
        <v>0.41358499999999998</v>
      </c>
      <c r="D319" s="35">
        <v>16.160055</v>
      </c>
      <c r="E319" s="35">
        <v>9.1131980000000006</v>
      </c>
      <c r="F319" s="39">
        <f>(D319-E319)/E319*100</f>
        <v>77.325841049431816</v>
      </c>
      <c r="G319" s="35">
        <v>795</v>
      </c>
      <c r="H319" s="35">
        <v>29118.87</v>
      </c>
      <c r="I319" s="37">
        <v>42</v>
      </c>
      <c r="J319" s="35">
        <v>0.38</v>
      </c>
      <c r="K319" s="35">
        <v>2.2000000000000002</v>
      </c>
      <c r="L319" s="35">
        <v>1.45</v>
      </c>
      <c r="M319" s="39">
        <f>(K319-L319)/L319*100</f>
        <v>51.724137931034498</v>
      </c>
      <c r="N319" s="127">
        <f>D319/D384*100</f>
        <v>15.902279682438856</v>
      </c>
    </row>
    <row r="320" spans="1:14">
      <c r="A320" s="230"/>
      <c r="B320" s="175" t="s">
        <v>23</v>
      </c>
      <c r="C320" s="35">
        <v>0.113208</v>
      </c>
      <c r="D320" s="35">
        <v>1.703703</v>
      </c>
      <c r="E320" s="35"/>
      <c r="F320" s="39"/>
      <c r="G320" s="35">
        <v>15</v>
      </c>
      <c r="H320" s="35">
        <v>5001.8</v>
      </c>
      <c r="I320" s="37"/>
      <c r="J320" s="35"/>
      <c r="K320" s="35"/>
      <c r="L320" s="35"/>
      <c r="M320" s="39"/>
      <c r="N320" s="127"/>
    </row>
    <row r="321" spans="1:14">
      <c r="A321" s="230"/>
      <c r="B321" s="175" t="s">
        <v>24</v>
      </c>
      <c r="C321" s="35">
        <v>8.2830000000000001E-2</v>
      </c>
      <c r="D321" s="35">
        <v>48.51876</v>
      </c>
      <c r="E321" s="35">
        <v>6.2132750000000003</v>
      </c>
      <c r="F321" s="39">
        <f>(D321-E321)/E321*100</f>
        <v>680.88866177659929</v>
      </c>
      <c r="G321" s="35">
        <v>56</v>
      </c>
      <c r="H321" s="35">
        <v>26309.96</v>
      </c>
      <c r="I321" s="37">
        <v>7</v>
      </c>
      <c r="J321" s="35"/>
      <c r="K321" s="35">
        <v>0.28000000000000003</v>
      </c>
      <c r="L321" s="35">
        <v>0.03</v>
      </c>
      <c r="M321" s="39"/>
      <c r="N321" s="127">
        <f>D321/D386*100</f>
        <v>7.4679708675199521</v>
      </c>
    </row>
    <row r="322" spans="1:14">
      <c r="A322" s="230"/>
      <c r="B322" s="175" t="s">
        <v>25</v>
      </c>
      <c r="C322" s="35">
        <v>2.1360000000000001</v>
      </c>
      <c r="D322" s="35">
        <v>53.551000000000002</v>
      </c>
      <c r="E322" s="35">
        <v>58</v>
      </c>
      <c r="F322" s="39"/>
      <c r="G322" s="35">
        <v>5</v>
      </c>
      <c r="H322" s="35">
        <v>1032.27</v>
      </c>
      <c r="I322" s="37"/>
      <c r="J322" s="35"/>
      <c r="K322" s="35"/>
      <c r="L322" s="35">
        <v>18.54</v>
      </c>
      <c r="M322" s="39"/>
      <c r="N322" s="127">
        <f>D322/D387*100</f>
        <v>1.1382735253150069</v>
      </c>
    </row>
    <row r="323" spans="1:14">
      <c r="A323" s="230"/>
      <c r="B323" s="175" t="s">
        <v>26</v>
      </c>
      <c r="C323" s="35">
        <v>3.651316</v>
      </c>
      <c r="D323" s="35">
        <v>47.477258999999997</v>
      </c>
      <c r="E323" s="35">
        <v>38.676254</v>
      </c>
      <c r="F323" s="39">
        <f>(D323-E323)/E323*100</f>
        <v>22.755577621348738</v>
      </c>
      <c r="G323" s="35">
        <v>1346</v>
      </c>
      <c r="H323" s="35">
        <v>97519.88</v>
      </c>
      <c r="I323" s="37">
        <v>22</v>
      </c>
      <c r="J323" s="35">
        <v>0.1</v>
      </c>
      <c r="K323" s="35">
        <v>54.63</v>
      </c>
      <c r="L323" s="35">
        <v>4.07</v>
      </c>
      <c r="M323" s="39">
        <f>(K323-L323)/L323*100</f>
        <v>1242.2604422604422</v>
      </c>
      <c r="N323" s="127">
        <f>D323/D388*100</f>
        <v>4.0469733125587837</v>
      </c>
    </row>
    <row r="324" spans="1:14">
      <c r="A324" s="230"/>
      <c r="B324" s="175" t="s">
        <v>27</v>
      </c>
      <c r="C324" s="35"/>
      <c r="D324" s="35">
        <v>0.78457099999999991</v>
      </c>
      <c r="E324" s="37">
        <v>0.98401799999999995</v>
      </c>
      <c r="F324" s="39">
        <f>(D324-E324)/E324*100</f>
        <v>-20.268633297358388</v>
      </c>
      <c r="G324" s="35">
        <v>41</v>
      </c>
      <c r="H324" s="35">
        <v>1166.3817999999999</v>
      </c>
      <c r="I324" s="37">
        <v>4</v>
      </c>
      <c r="J324" s="37"/>
      <c r="K324" s="37">
        <v>0.94</v>
      </c>
      <c r="L324" s="37"/>
      <c r="M324" s="39"/>
      <c r="N324" s="127">
        <f>D324/D389*100</f>
        <v>13.690883464567206</v>
      </c>
    </row>
    <row r="325" spans="1:14">
      <c r="A325" s="230"/>
      <c r="B325" s="18" t="s">
        <v>28</v>
      </c>
      <c r="C325" s="35"/>
      <c r="D325" s="35"/>
      <c r="E325" s="35"/>
      <c r="F325" s="39"/>
      <c r="G325" s="35"/>
      <c r="H325" s="35"/>
      <c r="I325" s="35"/>
      <c r="J325" s="35"/>
      <c r="K325" s="35"/>
      <c r="L325" s="35"/>
      <c r="M325" s="39"/>
      <c r="N325" s="127"/>
    </row>
    <row r="326" spans="1:14">
      <c r="A326" s="230"/>
      <c r="B326" s="18" t="s">
        <v>29</v>
      </c>
      <c r="C326" s="39"/>
      <c r="D326" s="39"/>
      <c r="E326" s="39"/>
      <c r="F326" s="39"/>
      <c r="G326" s="35">
        <v>1</v>
      </c>
      <c r="H326" s="35">
        <v>222.08179999999999</v>
      </c>
      <c r="I326" s="35"/>
      <c r="J326" s="35"/>
      <c r="K326" s="35"/>
      <c r="L326" s="35"/>
      <c r="M326" s="39"/>
      <c r="N326" s="127"/>
    </row>
    <row r="327" spans="1:14">
      <c r="A327" s="230"/>
      <c r="B327" s="18" t="s">
        <v>30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127"/>
    </row>
    <row r="328" spans="1:14" ht="14.25" thickBot="1">
      <c r="A328" s="231"/>
      <c r="B328" s="19" t="s">
        <v>31</v>
      </c>
      <c r="C328" s="20">
        <f t="shared" ref="C328:L328" si="77">C316+C318+C319+C320+C321+C322+C323+C324</f>
        <v>81.289891999999995</v>
      </c>
      <c r="D328" s="20">
        <f t="shared" si="77"/>
        <v>1010.8833260000001</v>
      </c>
      <c r="E328" s="20">
        <f t="shared" si="77"/>
        <v>764.0040469999999</v>
      </c>
      <c r="F328" s="20">
        <f>(D328-E328)/E328*100</f>
        <v>32.313870583463057</v>
      </c>
      <c r="G328" s="20">
        <f t="shared" si="77"/>
        <v>7196</v>
      </c>
      <c r="H328" s="20">
        <f t="shared" si="77"/>
        <v>564088.87726699992</v>
      </c>
      <c r="I328" s="20">
        <f t="shared" si="77"/>
        <v>593</v>
      </c>
      <c r="J328" s="20">
        <f t="shared" si="77"/>
        <v>104.21999999999998</v>
      </c>
      <c r="K328" s="20">
        <f t="shared" si="77"/>
        <v>392.63999999999993</v>
      </c>
      <c r="L328" s="20">
        <f t="shared" si="77"/>
        <v>267.08999999999997</v>
      </c>
      <c r="M328" s="20">
        <f t="shared" ref="M328:M330" si="78">(K328-L328)/L328*100</f>
        <v>47.006626979669761</v>
      </c>
      <c r="N328" s="128">
        <f>D328/D393*100</f>
        <v>6.1091556994811276</v>
      </c>
    </row>
    <row r="329" spans="1:14" ht="14.25" thickTop="1">
      <c r="A329" s="230" t="s">
        <v>41</v>
      </c>
      <c r="B329" s="175" t="s">
        <v>19</v>
      </c>
      <c r="C329" s="87">
        <v>21.83</v>
      </c>
      <c r="D329" s="123">
        <v>413.98</v>
      </c>
      <c r="E329" s="123">
        <v>257.75</v>
      </c>
      <c r="F329" s="129">
        <f>(D329-E329)/E329*100</f>
        <v>60.612997090203692</v>
      </c>
      <c r="G329" s="88">
        <v>2707</v>
      </c>
      <c r="H329" s="88">
        <v>135527.01</v>
      </c>
      <c r="I329" s="88">
        <v>378</v>
      </c>
      <c r="J329" s="88">
        <v>14.21</v>
      </c>
      <c r="K329" s="124">
        <v>94.99</v>
      </c>
      <c r="L329" s="124">
        <v>36.729999999999997</v>
      </c>
      <c r="M329" s="42">
        <f t="shared" si="78"/>
        <v>158.61693438606045</v>
      </c>
      <c r="N329" s="127">
        <f>D329/D381*100</f>
        <v>4.3000132645614277</v>
      </c>
    </row>
    <row r="330" spans="1:14">
      <c r="A330" s="230"/>
      <c r="B330" s="175" t="s">
        <v>20</v>
      </c>
      <c r="C330" s="88">
        <v>7.33</v>
      </c>
      <c r="D330" s="124">
        <v>115.46</v>
      </c>
      <c r="E330" s="124">
        <v>104.61</v>
      </c>
      <c r="F330" s="135">
        <f>(D330-E330)/E330*100</f>
        <v>10.371857375011944</v>
      </c>
      <c r="G330" s="88">
        <v>1404</v>
      </c>
      <c r="H330" s="88">
        <v>17136.599999999999</v>
      </c>
      <c r="I330" s="88">
        <v>158</v>
      </c>
      <c r="J330" s="88">
        <v>3.04</v>
      </c>
      <c r="K330" s="124">
        <v>42.41</v>
      </c>
      <c r="L330" s="124">
        <v>15.93</v>
      </c>
      <c r="M330" s="39">
        <f t="shared" si="78"/>
        <v>166.22724419334588</v>
      </c>
      <c r="N330" s="127">
        <f>D330/D382*100</f>
        <v>5.1978327139045257</v>
      </c>
    </row>
    <row r="331" spans="1:14">
      <c r="A331" s="230"/>
      <c r="B331" s="175" t="s">
        <v>21</v>
      </c>
      <c r="C331" s="88"/>
      <c r="D331" s="124">
        <v>0</v>
      </c>
      <c r="E331" s="124"/>
      <c r="F331" s="39"/>
      <c r="G331" s="88"/>
      <c r="H331" s="88"/>
      <c r="I331" s="88"/>
      <c r="J331" s="88"/>
      <c r="K331" s="88"/>
      <c r="L331" s="124">
        <v>0</v>
      </c>
      <c r="M331" s="39"/>
      <c r="N331" s="127"/>
    </row>
    <row r="332" spans="1:14">
      <c r="A332" s="230"/>
      <c r="B332" s="175" t="s">
        <v>22</v>
      </c>
      <c r="C332" s="88"/>
      <c r="D332" s="124">
        <v>0</v>
      </c>
      <c r="E332" s="124"/>
      <c r="F332" s="39"/>
      <c r="G332" s="88"/>
      <c r="H332" s="88"/>
      <c r="I332" s="88"/>
      <c r="J332" s="88"/>
      <c r="K332" s="88"/>
      <c r="L332" s="124">
        <v>0</v>
      </c>
      <c r="M332" s="39"/>
      <c r="N332" s="127"/>
    </row>
    <row r="333" spans="1:14">
      <c r="A333" s="230"/>
      <c r="B333" s="175" t="s">
        <v>23</v>
      </c>
      <c r="C333" s="88"/>
      <c r="D333" s="124">
        <v>0</v>
      </c>
      <c r="E333" s="124"/>
      <c r="F333" s="39"/>
      <c r="G333" s="88"/>
      <c r="H333" s="88"/>
      <c r="I333" s="88"/>
      <c r="J333" s="88"/>
      <c r="K333" s="88"/>
      <c r="L333" s="124">
        <v>0</v>
      </c>
      <c r="M333" s="39"/>
      <c r="N333" s="127"/>
    </row>
    <row r="334" spans="1:14">
      <c r="A334" s="230"/>
      <c r="B334" s="175" t="s">
        <v>24</v>
      </c>
      <c r="C334" s="88">
        <v>0.06</v>
      </c>
      <c r="D334" s="124">
        <v>38.25</v>
      </c>
      <c r="E334" s="124">
        <v>29.92</v>
      </c>
      <c r="F334" s="135">
        <f>(D334-E334)/E334*100</f>
        <v>27.840909090909083</v>
      </c>
      <c r="G334" s="88">
        <v>45</v>
      </c>
      <c r="H334" s="88">
        <v>8100</v>
      </c>
      <c r="I334" s="88">
        <v>2</v>
      </c>
      <c r="J334" s="88">
        <v>0</v>
      </c>
      <c r="K334" s="88">
        <v>6</v>
      </c>
      <c r="L334" s="124">
        <v>2.92</v>
      </c>
      <c r="M334" s="39">
        <f>(K334-L334)/L334*100</f>
        <v>105.47945205479452</v>
      </c>
      <c r="N334" s="127">
        <f>D334/D386*100</f>
        <v>5.8874110897029963</v>
      </c>
    </row>
    <row r="335" spans="1:14">
      <c r="A335" s="230"/>
      <c r="B335" s="175" t="s">
        <v>25</v>
      </c>
      <c r="C335" s="88"/>
      <c r="D335" s="124">
        <v>0</v>
      </c>
      <c r="E335" s="124"/>
      <c r="F335" s="39"/>
      <c r="G335" s="88"/>
      <c r="H335" s="88"/>
      <c r="I335" s="90"/>
      <c r="J335" s="90"/>
      <c r="K335" s="90"/>
      <c r="L335" s="160">
        <v>0</v>
      </c>
      <c r="M335" s="39"/>
      <c r="N335" s="127"/>
    </row>
    <row r="336" spans="1:14">
      <c r="A336" s="230"/>
      <c r="B336" s="175" t="s">
        <v>26</v>
      </c>
      <c r="C336" s="88">
        <v>16.739999999999998</v>
      </c>
      <c r="D336" s="124">
        <v>23.5</v>
      </c>
      <c r="E336" s="124">
        <v>17.87</v>
      </c>
      <c r="F336" s="135">
        <f>(D336-E336)/E336*100</f>
        <v>31.505316172355897</v>
      </c>
      <c r="G336" s="88">
        <v>104</v>
      </c>
      <c r="H336" s="88">
        <v>36859.26</v>
      </c>
      <c r="I336" s="88">
        <v>33</v>
      </c>
      <c r="J336" s="88">
        <v>2</v>
      </c>
      <c r="K336" s="124">
        <v>7.98</v>
      </c>
      <c r="L336" s="124">
        <v>6.06</v>
      </c>
      <c r="M336" s="39">
        <f>(K336-L336)/L336*100</f>
        <v>31.683168316831701</v>
      </c>
      <c r="N336" s="127">
        <f>D336/D388*100</f>
        <v>2.0031458186145796</v>
      </c>
    </row>
    <row r="337" spans="1:14">
      <c r="A337" s="230"/>
      <c r="B337" s="175" t="s">
        <v>27</v>
      </c>
      <c r="C337" s="88"/>
      <c r="D337" s="124">
        <v>0</v>
      </c>
      <c r="E337" s="124"/>
      <c r="F337" s="39"/>
      <c r="G337" s="88"/>
      <c r="H337" s="88"/>
      <c r="I337" s="88"/>
      <c r="J337" s="88"/>
      <c r="K337" s="88"/>
      <c r="L337" s="124">
        <v>0</v>
      </c>
      <c r="M337" s="39"/>
      <c r="N337" s="127"/>
    </row>
    <row r="338" spans="1:14">
      <c r="A338" s="230"/>
      <c r="B338" s="18" t="s">
        <v>28</v>
      </c>
      <c r="C338" s="88"/>
      <c r="D338" s="124">
        <v>0</v>
      </c>
      <c r="E338" s="124"/>
      <c r="F338" s="39"/>
      <c r="G338" s="88"/>
      <c r="H338" s="88"/>
      <c r="I338" s="91"/>
      <c r="J338" s="91"/>
      <c r="K338" s="91"/>
      <c r="L338" s="151">
        <v>0</v>
      </c>
      <c r="M338" s="39"/>
      <c r="N338" s="127"/>
    </row>
    <row r="339" spans="1:14">
      <c r="A339" s="230"/>
      <c r="B339" s="18" t="s">
        <v>29</v>
      </c>
      <c r="C339" s="88"/>
      <c r="D339" s="124">
        <v>0</v>
      </c>
      <c r="E339" s="124"/>
      <c r="F339" s="39"/>
      <c r="G339" s="88"/>
      <c r="H339" s="88"/>
      <c r="I339" s="91"/>
      <c r="J339" s="91"/>
      <c r="K339" s="91"/>
      <c r="L339" s="151">
        <v>0</v>
      </c>
      <c r="M339" s="39"/>
      <c r="N339" s="127"/>
    </row>
    <row r="340" spans="1:14">
      <c r="A340" s="230"/>
      <c r="B340" s="18" t="s">
        <v>30</v>
      </c>
      <c r="C340" s="88"/>
      <c r="D340" s="124">
        <v>0</v>
      </c>
      <c r="E340" s="124"/>
      <c r="F340" s="39"/>
      <c r="G340" s="88"/>
      <c r="H340" s="88"/>
      <c r="I340" s="91"/>
      <c r="J340" s="91"/>
      <c r="K340" s="91"/>
      <c r="L340" s="151"/>
      <c r="M340" s="39"/>
      <c r="N340" s="127"/>
    </row>
    <row r="341" spans="1:14" ht="14.25" thickBot="1">
      <c r="A341" s="231"/>
      <c r="B341" s="19" t="s">
        <v>31</v>
      </c>
      <c r="C341" s="20">
        <f t="shared" ref="C341:L341" si="79">C329+C331+C332+C333+C334+C335+C336+C337</f>
        <v>38.629999999999995</v>
      </c>
      <c r="D341" s="20">
        <f t="shared" si="79"/>
        <v>475.73</v>
      </c>
      <c r="E341" s="20">
        <f t="shared" si="79"/>
        <v>305.54000000000002</v>
      </c>
      <c r="F341" s="20">
        <f>(D341-E341)/E341*100</f>
        <v>55.701381161222749</v>
      </c>
      <c r="G341" s="20">
        <f t="shared" si="79"/>
        <v>2856</v>
      </c>
      <c r="H341" s="20">
        <f t="shared" si="79"/>
        <v>180486.27000000002</v>
      </c>
      <c r="I341" s="20">
        <f t="shared" si="79"/>
        <v>413</v>
      </c>
      <c r="J341" s="20">
        <f t="shared" si="79"/>
        <v>16.21</v>
      </c>
      <c r="K341" s="20">
        <f t="shared" si="79"/>
        <v>108.97</v>
      </c>
      <c r="L341" s="20">
        <f t="shared" si="79"/>
        <v>45.71</v>
      </c>
      <c r="M341" s="20">
        <f t="shared" ref="M341:M343" si="80">(K341-L341)/L341*100</f>
        <v>138.39422445854299</v>
      </c>
      <c r="N341" s="128">
        <f>D341/D393*100</f>
        <v>2.8750188732603119</v>
      </c>
    </row>
    <row r="342" spans="1:14" ht="14.25" thickTop="1">
      <c r="A342" s="222" t="s">
        <v>67</v>
      </c>
      <c r="B342" s="22" t="s">
        <v>19</v>
      </c>
      <c r="C342" s="40">
        <v>31.691559000000002</v>
      </c>
      <c r="D342" s="40">
        <v>387.379504</v>
      </c>
      <c r="E342" s="40">
        <v>446.27118000000002</v>
      </c>
      <c r="F342" s="129">
        <f>(D342-E342)/E342*100</f>
        <v>-13.196387900289688</v>
      </c>
      <c r="G342" s="39">
        <v>2736</v>
      </c>
      <c r="H342" s="39">
        <v>9133.7608380000001</v>
      </c>
      <c r="I342" s="39">
        <v>279</v>
      </c>
      <c r="J342" s="42">
        <v>11.764049999999999</v>
      </c>
      <c r="K342" s="39">
        <v>245.835779</v>
      </c>
      <c r="L342" s="39">
        <v>259.67715600000002</v>
      </c>
      <c r="M342" s="129">
        <f t="shared" si="80"/>
        <v>-5.3302251199947763</v>
      </c>
      <c r="N342" s="130">
        <f>D342/D381*100</f>
        <v>4.0237137195498009</v>
      </c>
    </row>
    <row r="343" spans="1:14">
      <c r="A343" s="230"/>
      <c r="B343" s="175" t="s">
        <v>20</v>
      </c>
      <c r="C343" s="40">
        <v>11.022273999999999</v>
      </c>
      <c r="D343" s="40">
        <v>113.503811</v>
      </c>
      <c r="E343" s="39">
        <v>135.001417</v>
      </c>
      <c r="F343" s="39">
        <f>(D343-E343)/E343*100</f>
        <v>-15.923985449723096</v>
      </c>
      <c r="G343" s="39">
        <v>1435</v>
      </c>
      <c r="H343" s="39">
        <v>0</v>
      </c>
      <c r="I343" s="39">
        <v>139</v>
      </c>
      <c r="J343" s="42">
        <v>2.6120000000000099</v>
      </c>
      <c r="K343" s="39">
        <v>85.597559000000004</v>
      </c>
      <c r="L343" s="39">
        <v>63.095494000000002</v>
      </c>
      <c r="M343" s="39">
        <f t="shared" si="80"/>
        <v>35.663505542883932</v>
      </c>
      <c r="N343" s="127">
        <f>D343/D382*100</f>
        <v>5.1097680752523509</v>
      </c>
    </row>
    <row r="344" spans="1:14">
      <c r="A344" s="230"/>
      <c r="B344" s="175" t="s">
        <v>21</v>
      </c>
      <c r="C344" s="40">
        <v>0</v>
      </c>
      <c r="D344" s="40">
        <v>4.909408</v>
      </c>
      <c r="E344" s="39">
        <v>9.6226000000000006E-2</v>
      </c>
      <c r="F344" s="39">
        <f>(D344-E344)/E344*100</f>
        <v>5001.9558123584065</v>
      </c>
      <c r="G344" s="39">
        <v>4</v>
      </c>
      <c r="H344" s="39">
        <v>5173.6899999999996</v>
      </c>
      <c r="I344" s="39">
        <v>0</v>
      </c>
      <c r="J344" s="42">
        <v>0</v>
      </c>
      <c r="K344" s="39">
        <v>0</v>
      </c>
      <c r="L344" s="39">
        <v>0</v>
      </c>
      <c r="M344" s="39"/>
      <c r="N344" s="127">
        <f>D344/D383*100</f>
        <v>1.8993914633430178</v>
      </c>
    </row>
    <row r="345" spans="1:14">
      <c r="A345" s="230"/>
      <c r="B345" s="175" t="s">
        <v>22</v>
      </c>
      <c r="C345" s="40">
        <v>2.8302000000000001E-2</v>
      </c>
      <c r="D345" s="40">
        <v>0.26934200000000003</v>
      </c>
      <c r="E345" s="39">
        <v>0.10377400000000001</v>
      </c>
      <c r="F345" s="39">
        <f>(D345-E345)/E345*100</f>
        <v>159.54670726771641</v>
      </c>
      <c r="G345" s="39">
        <v>22</v>
      </c>
      <c r="H345" s="39">
        <v>3238.7</v>
      </c>
      <c r="I345" s="39">
        <v>0</v>
      </c>
      <c r="J345" s="42">
        <v>0</v>
      </c>
      <c r="K345" s="39">
        <v>0</v>
      </c>
      <c r="L345" s="39">
        <v>0</v>
      </c>
      <c r="M345" s="39"/>
      <c r="N345" s="127">
        <f>D345/D384*100</f>
        <v>0.26504562108405239</v>
      </c>
    </row>
    <row r="346" spans="1:14">
      <c r="A346" s="230"/>
      <c r="B346" s="175" t="s">
        <v>23</v>
      </c>
      <c r="C346" s="40">
        <v>0</v>
      </c>
      <c r="D346" s="40">
        <v>0</v>
      </c>
      <c r="E346" s="39"/>
      <c r="F346" s="39"/>
      <c r="G346" s="39">
        <v>0</v>
      </c>
      <c r="H346" s="39">
        <v>0</v>
      </c>
      <c r="I346" s="39">
        <v>0</v>
      </c>
      <c r="J346" s="42">
        <v>0</v>
      </c>
      <c r="K346" s="39">
        <v>0</v>
      </c>
      <c r="L346" s="39">
        <v>0</v>
      </c>
      <c r="M346" s="39"/>
      <c r="N346" s="127"/>
    </row>
    <row r="347" spans="1:14">
      <c r="A347" s="230"/>
      <c r="B347" s="175" t="s">
        <v>24</v>
      </c>
      <c r="C347" s="40">
        <v>29.350000999999999</v>
      </c>
      <c r="D347" s="40">
        <v>135.945797</v>
      </c>
      <c r="E347" s="39">
        <v>78.566981999999996</v>
      </c>
      <c r="F347" s="39">
        <f>(D347-E347)/E347*100</f>
        <v>73.031715791246768</v>
      </c>
      <c r="G347" s="39">
        <v>61</v>
      </c>
      <c r="H347" s="39">
        <v>7280.5</v>
      </c>
      <c r="I347" s="39">
        <v>4</v>
      </c>
      <c r="J347" s="42">
        <v>0</v>
      </c>
      <c r="K347" s="39">
        <v>15.58</v>
      </c>
      <c r="L347" s="39">
        <v>18.55</v>
      </c>
      <c r="M347" s="39"/>
      <c r="N347" s="127">
        <f>D347/D386*100</f>
        <v>20.924674323040847</v>
      </c>
    </row>
    <row r="348" spans="1:14">
      <c r="A348" s="230"/>
      <c r="B348" s="175" t="s">
        <v>25</v>
      </c>
      <c r="C348" s="40">
        <v>0</v>
      </c>
      <c r="D348" s="40">
        <v>0</v>
      </c>
      <c r="E348" s="41"/>
      <c r="F348" s="39"/>
      <c r="G348" s="39">
        <v>0</v>
      </c>
      <c r="H348" s="39">
        <v>0</v>
      </c>
      <c r="I348" s="39">
        <v>0</v>
      </c>
      <c r="J348" s="42">
        <v>0</v>
      </c>
      <c r="K348" s="39">
        <v>0</v>
      </c>
      <c r="L348" s="41">
        <v>0</v>
      </c>
      <c r="M348" s="39"/>
      <c r="N348" s="127"/>
    </row>
    <row r="349" spans="1:14">
      <c r="A349" s="230"/>
      <c r="B349" s="175" t="s">
        <v>26</v>
      </c>
      <c r="C349" s="40">
        <v>18.585919000000001</v>
      </c>
      <c r="D349" s="40">
        <v>72.237060999999997</v>
      </c>
      <c r="E349" s="39">
        <v>26.127417000000001</v>
      </c>
      <c r="F349" s="39">
        <f>(D349-E349)/E349*100</f>
        <v>176.47991762829059</v>
      </c>
      <c r="G349" s="39">
        <v>678</v>
      </c>
      <c r="H349" s="39">
        <v>908121.19000099995</v>
      </c>
      <c r="I349" s="39">
        <v>36</v>
      </c>
      <c r="J349" s="42">
        <v>4.1665000000000098E-2</v>
      </c>
      <c r="K349" s="39">
        <v>5.519895</v>
      </c>
      <c r="L349" s="39">
        <v>7.9461820000000003</v>
      </c>
      <c r="M349" s="39">
        <f>(K349-L349)/L349*100</f>
        <v>-30.533997333562208</v>
      </c>
      <c r="N349" s="127">
        <f>D349/D388*100</f>
        <v>6.1575049655811194</v>
      </c>
    </row>
    <row r="350" spans="1:14">
      <c r="A350" s="230"/>
      <c r="B350" s="175" t="s">
        <v>27</v>
      </c>
      <c r="C350" s="40">
        <v>0</v>
      </c>
      <c r="D350" s="40">
        <v>0.56603800000000004</v>
      </c>
      <c r="E350" s="39">
        <v>0.56603800000000004</v>
      </c>
      <c r="F350" s="39">
        <f>(D350-E350)/E350*100</f>
        <v>0</v>
      </c>
      <c r="G350" s="39">
        <v>1</v>
      </c>
      <c r="H350" s="39">
        <v>0</v>
      </c>
      <c r="I350" s="39">
        <v>0</v>
      </c>
      <c r="J350" s="42">
        <v>0</v>
      </c>
      <c r="K350" s="39">
        <v>0</v>
      </c>
      <c r="L350" s="39">
        <v>0</v>
      </c>
      <c r="M350" s="39"/>
      <c r="N350" s="127">
        <f>D350/D389*100</f>
        <v>9.8774493251938864</v>
      </c>
    </row>
    <row r="351" spans="1:14">
      <c r="A351" s="230"/>
      <c r="B351" s="18" t="s">
        <v>28</v>
      </c>
      <c r="C351" s="40">
        <v>0</v>
      </c>
      <c r="D351" s="40">
        <v>0</v>
      </c>
      <c r="E351" s="42"/>
      <c r="F351" s="39"/>
      <c r="G351" s="39">
        <v>0</v>
      </c>
      <c r="H351" s="39">
        <v>0</v>
      </c>
      <c r="I351" s="39">
        <v>0</v>
      </c>
      <c r="J351" s="42">
        <v>0</v>
      </c>
      <c r="K351" s="39">
        <v>0</v>
      </c>
      <c r="L351" s="42">
        <v>0</v>
      </c>
      <c r="M351" s="39"/>
      <c r="N351" s="127"/>
    </row>
    <row r="352" spans="1:14">
      <c r="A352" s="230"/>
      <c r="B352" s="18" t="s">
        <v>29</v>
      </c>
      <c r="C352" s="40">
        <v>0</v>
      </c>
      <c r="D352" s="40">
        <v>0</v>
      </c>
      <c r="E352" s="42"/>
      <c r="F352" s="39"/>
      <c r="G352" s="39">
        <v>0</v>
      </c>
      <c r="H352" s="39">
        <v>0</v>
      </c>
      <c r="I352" s="39">
        <v>0</v>
      </c>
      <c r="J352" s="42">
        <v>0</v>
      </c>
      <c r="K352" s="39">
        <v>0</v>
      </c>
      <c r="L352" s="42">
        <v>0</v>
      </c>
      <c r="M352" s="39"/>
      <c r="N352" s="127"/>
    </row>
    <row r="353" spans="1:14">
      <c r="A353" s="230"/>
      <c r="B353" s="18" t="s">
        <v>30</v>
      </c>
      <c r="C353" s="40">
        <v>0</v>
      </c>
      <c r="D353" s="40">
        <v>0</v>
      </c>
      <c r="E353" s="42"/>
      <c r="F353" s="39"/>
      <c r="G353" s="39">
        <v>0</v>
      </c>
      <c r="H353" s="39">
        <v>0</v>
      </c>
      <c r="I353" s="39">
        <v>0</v>
      </c>
      <c r="J353" s="42">
        <v>0</v>
      </c>
      <c r="K353" s="39">
        <v>0</v>
      </c>
      <c r="L353" s="42">
        <v>0</v>
      </c>
      <c r="M353" s="39"/>
      <c r="N353" s="127"/>
    </row>
    <row r="354" spans="1:14" ht="14.25" thickBot="1">
      <c r="A354" s="231"/>
      <c r="B354" s="19" t="s">
        <v>31</v>
      </c>
      <c r="C354" s="20">
        <f t="shared" ref="C354:L354" si="81">C342+C344+C345+C346+C347+C348+C349+C350</f>
        <v>79.655781000000005</v>
      </c>
      <c r="D354" s="20">
        <f t="shared" si="81"/>
        <v>601.30715000000009</v>
      </c>
      <c r="E354" s="20">
        <f t="shared" si="81"/>
        <v>551.73161700000014</v>
      </c>
      <c r="F354" s="20">
        <f>(D354-E354)/E354*100</f>
        <v>8.9854435512619784</v>
      </c>
      <c r="G354" s="20">
        <f t="shared" si="81"/>
        <v>3502</v>
      </c>
      <c r="H354" s="20">
        <f t="shared" si="81"/>
        <v>932947.84083899995</v>
      </c>
      <c r="I354" s="20">
        <f t="shared" si="81"/>
        <v>319</v>
      </c>
      <c r="J354" s="20">
        <f t="shared" si="81"/>
        <v>11.805714999999999</v>
      </c>
      <c r="K354" s="20">
        <f t="shared" si="81"/>
        <v>266.93567400000001</v>
      </c>
      <c r="L354" s="20">
        <f t="shared" si="81"/>
        <v>286.17333800000006</v>
      </c>
      <c r="M354" s="20">
        <f t="shared" ref="M354:M356" si="82">(K354-L354)/L354*100</f>
        <v>-6.7223816636615004</v>
      </c>
      <c r="N354" s="128">
        <f>D354/D393*100</f>
        <v>3.6339297603186043</v>
      </c>
    </row>
    <row r="355" spans="1:14" ht="15" thickTop="1" thickBot="1">
      <c r="A355" s="222" t="s">
        <v>43</v>
      </c>
      <c r="B355" s="22" t="s">
        <v>19</v>
      </c>
      <c r="C355" s="111">
        <v>7.56</v>
      </c>
      <c r="D355" s="111">
        <v>67.819999999999993</v>
      </c>
      <c r="E355" s="111">
        <v>124.16</v>
      </c>
      <c r="F355" s="129">
        <f>(D355-E355)/E355*100</f>
        <v>-45.376932989690729</v>
      </c>
      <c r="G355" s="112">
        <v>349</v>
      </c>
      <c r="H355" s="112">
        <v>34666.81</v>
      </c>
      <c r="I355" s="112">
        <v>55</v>
      </c>
      <c r="J355" s="112">
        <v>0</v>
      </c>
      <c r="K355" s="112">
        <v>56.88</v>
      </c>
      <c r="L355" s="112">
        <v>89.33</v>
      </c>
      <c r="M355" s="129">
        <f t="shared" si="82"/>
        <v>-36.325982312772858</v>
      </c>
      <c r="N355" s="130">
        <f>D355/D381*100</f>
        <v>0.7044468322202907</v>
      </c>
    </row>
    <row r="356" spans="1:14" ht="14.25" thickBot="1">
      <c r="A356" s="220"/>
      <c r="B356" s="175" t="s">
        <v>20</v>
      </c>
      <c r="C356" s="112">
        <v>1.1200000000000001</v>
      </c>
      <c r="D356" s="112">
        <v>9.14</v>
      </c>
      <c r="E356" s="112">
        <v>39.56</v>
      </c>
      <c r="F356" s="39">
        <f>(D356-E356)/E356*100</f>
        <v>-76.895854398382198</v>
      </c>
      <c r="G356" s="112">
        <v>99</v>
      </c>
      <c r="H356" s="112">
        <v>1215.5999999999999</v>
      </c>
      <c r="I356" s="112">
        <v>21</v>
      </c>
      <c r="J356" s="112">
        <v>0.13</v>
      </c>
      <c r="K356" s="112">
        <v>32.159999999999997</v>
      </c>
      <c r="L356" s="112">
        <v>27.65</v>
      </c>
      <c r="M356" s="39">
        <f t="shared" si="82"/>
        <v>16.31103074141048</v>
      </c>
      <c r="N356" s="127">
        <f>D356/D382*100</f>
        <v>0.4114688290757611</v>
      </c>
    </row>
    <row r="357" spans="1:14" ht="14.25" thickBot="1">
      <c r="A357" s="220"/>
      <c r="B357" s="175" t="s">
        <v>21</v>
      </c>
      <c r="C357" s="112"/>
      <c r="D357" s="112">
        <v>2.2000000000000002</v>
      </c>
      <c r="E357" s="112">
        <v>2.2000000000000002</v>
      </c>
      <c r="F357" s="39">
        <f>(D357-E357)/E357*100</f>
        <v>0</v>
      </c>
      <c r="G357" s="112">
        <v>1</v>
      </c>
      <c r="H357" s="112">
        <v>3326</v>
      </c>
      <c r="I357" s="112">
        <v>1</v>
      </c>
      <c r="J357" s="112"/>
      <c r="K357" s="112">
        <v>0.35</v>
      </c>
      <c r="L357" s="112">
        <v>3.16</v>
      </c>
      <c r="M357" s="39"/>
      <c r="N357" s="127">
        <f>D357/D383*100</f>
        <v>0.85115378867566904</v>
      </c>
    </row>
    <row r="358" spans="1:14" ht="14.25" thickBot="1">
      <c r="A358" s="220"/>
      <c r="B358" s="175" t="s">
        <v>22</v>
      </c>
      <c r="C358" s="112"/>
      <c r="D358" s="112">
        <v>5.1999999999999998E-2</v>
      </c>
      <c r="E358" s="112">
        <v>0.15</v>
      </c>
      <c r="F358" s="39">
        <f>(D358-E358)/E358*100</f>
        <v>-65.333333333333343</v>
      </c>
      <c r="G358" s="112">
        <v>9</v>
      </c>
      <c r="H358" s="112">
        <v>106.5</v>
      </c>
      <c r="I358" s="112"/>
      <c r="J358" s="112"/>
      <c r="K358" s="112"/>
      <c r="L358" s="112"/>
      <c r="M358" s="39"/>
      <c r="N358" s="127">
        <f>D358/D384*100</f>
        <v>5.1170527791323757E-2</v>
      </c>
    </row>
    <row r="359" spans="1:14" ht="14.25" thickBot="1">
      <c r="A359" s="220"/>
      <c r="B359" s="175" t="s">
        <v>23</v>
      </c>
      <c r="C359" s="112"/>
      <c r="D359" s="112"/>
      <c r="E359" s="112"/>
      <c r="F359" s="39"/>
      <c r="G359" s="112"/>
      <c r="H359" s="112"/>
      <c r="I359" s="112"/>
      <c r="J359" s="112"/>
      <c r="K359" s="112"/>
      <c r="L359" s="112"/>
      <c r="M359" s="39"/>
      <c r="N359" s="127"/>
    </row>
    <row r="360" spans="1:14" ht="14.25" thickBot="1">
      <c r="A360" s="220"/>
      <c r="B360" s="175" t="s">
        <v>24</v>
      </c>
      <c r="C360" s="112"/>
      <c r="D360" s="112">
        <v>1.69</v>
      </c>
      <c r="E360" s="112">
        <v>1.54</v>
      </c>
      <c r="F360" s="39">
        <f>(D360-E360)/E360*100</f>
        <v>9.7402597402597344</v>
      </c>
      <c r="G360" s="112">
        <v>6</v>
      </c>
      <c r="H360" s="112">
        <v>2658.29</v>
      </c>
      <c r="I360" s="112">
        <v>12</v>
      </c>
      <c r="J360" s="112">
        <v>0</v>
      </c>
      <c r="K360" s="112">
        <v>0.89</v>
      </c>
      <c r="L360" s="112">
        <v>0.54</v>
      </c>
      <c r="M360" s="39">
        <f>(K360-L360)/L360*100</f>
        <v>64.81481481481481</v>
      </c>
      <c r="N360" s="127">
        <f>D360/D386*100</f>
        <v>0.26012352265615851</v>
      </c>
    </row>
    <row r="361" spans="1:14" ht="14.25" thickBot="1">
      <c r="A361" s="220"/>
      <c r="B361" s="175" t="s">
        <v>25</v>
      </c>
      <c r="C361" s="112"/>
      <c r="D361" s="112">
        <v>1272.54</v>
      </c>
      <c r="E361" s="112">
        <v>757.08</v>
      </c>
      <c r="F361" s="39">
        <f>(D361-E361)/E361*100</f>
        <v>68.085275003962579</v>
      </c>
      <c r="G361" s="112">
        <v>125</v>
      </c>
      <c r="H361" s="112">
        <v>12743.04</v>
      </c>
      <c r="I361" s="112">
        <v>48</v>
      </c>
      <c r="J361" s="112">
        <v>294.85000000000002</v>
      </c>
      <c r="K361" s="112">
        <v>406.97</v>
      </c>
      <c r="L361" s="112">
        <v>45.9</v>
      </c>
      <c r="M361" s="39">
        <f>(K361-L361)/L361*100</f>
        <v>786.6448801742921</v>
      </c>
      <c r="N361" s="127">
        <f>D361/D387*100</f>
        <v>27.048955050407251</v>
      </c>
    </row>
    <row r="362" spans="1:14" ht="14.25" thickBot="1">
      <c r="A362" s="220"/>
      <c r="B362" s="175" t="s">
        <v>26</v>
      </c>
      <c r="C362" s="112">
        <v>4.8000000000000001E-2</v>
      </c>
      <c r="D362" s="112">
        <v>2.0499999999999998</v>
      </c>
      <c r="E362" s="112">
        <v>2</v>
      </c>
      <c r="F362" s="39">
        <f>(D362-E362)/E362*100</f>
        <v>2.4999999999999911</v>
      </c>
      <c r="G362" s="112">
        <v>87</v>
      </c>
      <c r="H362" s="112">
        <v>5038.78</v>
      </c>
      <c r="I362" s="112">
        <v>3</v>
      </c>
      <c r="J362" s="112">
        <v>0</v>
      </c>
      <c r="K362" s="112">
        <v>2.29</v>
      </c>
      <c r="L362" s="112">
        <v>14.77</v>
      </c>
      <c r="M362" s="39">
        <f>(K362-L362)/L362*100</f>
        <v>-84.495599187542325</v>
      </c>
      <c r="N362" s="127">
        <f>D362/D388*100</f>
        <v>0.1747425075812718</v>
      </c>
    </row>
    <row r="363" spans="1:14" ht="14.25" thickBot="1">
      <c r="A363" s="220"/>
      <c r="B363" s="175" t="s">
        <v>27</v>
      </c>
      <c r="C363" s="112"/>
      <c r="D363" s="112"/>
      <c r="E363" s="112">
        <v>0.56999999999999995</v>
      </c>
      <c r="F363" s="39">
        <f>(D363-E363)/E363*100</f>
        <v>-100</v>
      </c>
      <c r="G363" s="112"/>
      <c r="H363" s="112"/>
      <c r="I363" s="112"/>
      <c r="J363" s="112"/>
      <c r="K363" s="112"/>
      <c r="L363" s="112">
        <v>1.04</v>
      </c>
      <c r="M363" s="39">
        <f>(K363-L363)/L363*100</f>
        <v>-100</v>
      </c>
      <c r="N363" s="127">
        <f>D363/D389*100</f>
        <v>0</v>
      </c>
    </row>
    <row r="364" spans="1:14" ht="14.25" thickBot="1">
      <c r="A364" s="220"/>
      <c r="B364" s="18" t="s">
        <v>28</v>
      </c>
      <c r="C364" s="17"/>
      <c r="D364" s="17"/>
      <c r="E364" s="17"/>
      <c r="F364" s="39"/>
      <c r="G364" s="17"/>
      <c r="H364" s="17"/>
      <c r="I364" s="17"/>
      <c r="J364" s="17"/>
      <c r="K364" s="17"/>
      <c r="L364" s="17"/>
      <c r="M364" s="39"/>
      <c r="N364" s="127"/>
    </row>
    <row r="365" spans="1:14" ht="14.25" thickBot="1">
      <c r="A365" s="220"/>
      <c r="B365" s="18" t="s">
        <v>29</v>
      </c>
      <c r="C365" s="42"/>
      <c r="D365" s="42"/>
      <c r="E365" s="42"/>
      <c r="F365" s="39"/>
      <c r="G365" s="42"/>
      <c r="H365" s="42"/>
      <c r="I365" s="42"/>
      <c r="J365" s="42"/>
      <c r="K365" s="42"/>
      <c r="L365" s="42"/>
      <c r="M365" s="39"/>
      <c r="N365" s="127"/>
    </row>
    <row r="366" spans="1:14" ht="14.25" thickBot="1">
      <c r="A366" s="220"/>
      <c r="B366" s="18" t="s">
        <v>30</v>
      </c>
      <c r="C366" s="42"/>
      <c r="D366" s="42"/>
      <c r="E366" s="42"/>
      <c r="F366" s="39"/>
      <c r="G366" s="42"/>
      <c r="H366" s="42"/>
      <c r="I366" s="42"/>
      <c r="J366" s="42"/>
      <c r="K366" s="42"/>
      <c r="L366" s="42"/>
      <c r="M366" s="39"/>
      <c r="N366" s="127"/>
    </row>
    <row r="367" spans="1:14" ht="14.25" thickBot="1">
      <c r="A367" s="221"/>
      <c r="B367" s="19" t="s">
        <v>31</v>
      </c>
      <c r="C367" s="20">
        <f t="shared" ref="C367:L367" si="83">C355+C357+C358+C359+C360+C361+C362+C363</f>
        <v>7.6079999999999997</v>
      </c>
      <c r="D367" s="20">
        <f t="shared" si="83"/>
        <v>1346.3519999999999</v>
      </c>
      <c r="E367" s="20">
        <f t="shared" si="83"/>
        <v>887.70000000000016</v>
      </c>
      <c r="F367" s="20">
        <f>(D367-E367)/E367*100</f>
        <v>51.66745522135853</v>
      </c>
      <c r="G367" s="20">
        <f t="shared" si="83"/>
        <v>577</v>
      </c>
      <c r="H367" s="20">
        <f t="shared" si="83"/>
        <v>58539.42</v>
      </c>
      <c r="I367" s="20">
        <f t="shared" si="83"/>
        <v>119</v>
      </c>
      <c r="J367" s="20">
        <f t="shared" si="83"/>
        <v>294.85000000000002</v>
      </c>
      <c r="K367" s="20">
        <f t="shared" si="83"/>
        <v>467.38000000000005</v>
      </c>
      <c r="L367" s="20">
        <f t="shared" si="83"/>
        <v>154.74</v>
      </c>
      <c r="M367" s="20">
        <f>(K367-L367)/L367*100</f>
        <v>202.04213519451986</v>
      </c>
      <c r="N367" s="128">
        <f>D367/D393*100</f>
        <v>8.1365215774741273</v>
      </c>
    </row>
    <row r="368" spans="1:14" ht="14.25" thickTop="1">
      <c r="A368" s="232" t="s">
        <v>44</v>
      </c>
      <c r="B368" s="22" t="s">
        <v>19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132"/>
    </row>
    <row r="369" spans="1:14">
      <c r="A369" s="233"/>
      <c r="B369" s="175" t="s">
        <v>20</v>
      </c>
      <c r="C369" s="42"/>
      <c r="D369" s="42"/>
      <c r="E369" s="42"/>
      <c r="F369" s="39"/>
      <c r="G369" s="42"/>
      <c r="H369" s="42"/>
      <c r="I369" s="42"/>
      <c r="J369" s="42"/>
      <c r="K369" s="42"/>
      <c r="L369" s="42"/>
      <c r="M369" s="39"/>
      <c r="N369" s="132"/>
    </row>
    <row r="370" spans="1:14">
      <c r="A370" s="233"/>
      <c r="B370" s="175" t="s">
        <v>21</v>
      </c>
      <c r="C370" s="42"/>
      <c r="D370" s="42"/>
      <c r="E370" s="42"/>
      <c r="F370" s="39"/>
      <c r="G370" s="42"/>
      <c r="H370" s="42"/>
      <c r="I370" s="42"/>
      <c r="J370" s="42"/>
      <c r="K370" s="42"/>
      <c r="L370" s="42"/>
      <c r="M370" s="39"/>
      <c r="N370" s="132"/>
    </row>
    <row r="371" spans="1:14">
      <c r="A371" s="233"/>
      <c r="B371" s="175" t="s">
        <v>22</v>
      </c>
      <c r="C371" s="42"/>
      <c r="D371" s="42"/>
      <c r="E371" s="42"/>
      <c r="F371" s="39"/>
      <c r="G371" s="42"/>
      <c r="H371" s="42"/>
      <c r="I371" s="42"/>
      <c r="J371" s="42"/>
      <c r="K371" s="42"/>
      <c r="L371" s="42"/>
      <c r="M371" s="39"/>
      <c r="N371" s="132"/>
    </row>
    <row r="372" spans="1:14">
      <c r="A372" s="233"/>
      <c r="B372" s="175" t="s">
        <v>23</v>
      </c>
      <c r="C372" s="42"/>
      <c r="D372" s="42"/>
      <c r="E372" s="42"/>
      <c r="F372" s="39"/>
      <c r="G372" s="42"/>
      <c r="H372" s="42"/>
      <c r="I372" s="42"/>
      <c r="J372" s="42"/>
      <c r="K372" s="42"/>
      <c r="L372" s="42"/>
      <c r="M372" s="39"/>
      <c r="N372" s="132"/>
    </row>
    <row r="373" spans="1:14">
      <c r="A373" s="233"/>
      <c r="B373" s="175" t="s">
        <v>24</v>
      </c>
      <c r="C373" s="42"/>
      <c r="D373" s="42"/>
      <c r="E373" s="42"/>
      <c r="F373" s="39"/>
      <c r="G373" s="42"/>
      <c r="H373" s="42"/>
      <c r="I373" s="42"/>
      <c r="J373" s="42"/>
      <c r="K373" s="42"/>
      <c r="L373" s="42"/>
      <c r="M373" s="39"/>
      <c r="N373" s="132"/>
    </row>
    <row r="374" spans="1:14">
      <c r="A374" s="233"/>
      <c r="B374" s="175" t="s">
        <v>25</v>
      </c>
      <c r="C374" s="41"/>
      <c r="D374" s="41">
        <v>663.7</v>
      </c>
      <c r="E374" s="41">
        <v>619.37</v>
      </c>
      <c r="F374" s="39">
        <f>(D374-E374)/E374*100</f>
        <v>7.1572727125950628</v>
      </c>
      <c r="G374" s="41">
        <v>105</v>
      </c>
      <c r="H374" s="41">
        <v>6650.65</v>
      </c>
      <c r="I374" s="41"/>
      <c r="J374" s="41"/>
      <c r="K374" s="41"/>
      <c r="L374" s="41"/>
      <c r="M374" s="39" t="e">
        <f>(K374-L374)/L374*100</f>
        <v>#DIV/0!</v>
      </c>
      <c r="N374" s="132">
        <f>D374/D387*100</f>
        <v>14.107526260043137</v>
      </c>
    </row>
    <row r="375" spans="1:14">
      <c r="A375" s="233"/>
      <c r="B375" s="175" t="s">
        <v>26</v>
      </c>
      <c r="C375" s="42"/>
      <c r="D375" s="42"/>
      <c r="E375" s="42"/>
      <c r="F375" s="39"/>
      <c r="G375" s="42"/>
      <c r="H375" s="42"/>
      <c r="I375" s="42"/>
      <c r="J375" s="42"/>
      <c r="K375" s="42"/>
      <c r="L375" s="42"/>
      <c r="M375" s="39"/>
      <c r="N375" s="132"/>
    </row>
    <row r="376" spans="1:14">
      <c r="A376" s="233"/>
      <c r="B376" s="175" t="s">
        <v>27</v>
      </c>
      <c r="C376" s="42"/>
      <c r="D376" s="42"/>
      <c r="E376" s="42"/>
      <c r="F376" s="39"/>
      <c r="G376" s="42"/>
      <c r="H376" s="42"/>
      <c r="I376" s="42"/>
      <c r="J376" s="42"/>
      <c r="K376" s="42"/>
      <c r="L376" s="42"/>
      <c r="M376" s="39"/>
      <c r="N376" s="132"/>
    </row>
    <row r="377" spans="1:14">
      <c r="A377" s="233"/>
      <c r="B377" s="18" t="s">
        <v>28</v>
      </c>
      <c r="C377" s="42"/>
      <c r="D377" s="42"/>
      <c r="E377" s="42"/>
      <c r="F377" s="39"/>
      <c r="G377" s="42"/>
      <c r="H377" s="42"/>
      <c r="I377" s="42"/>
      <c r="J377" s="42"/>
      <c r="K377" s="42"/>
      <c r="L377" s="42"/>
      <c r="M377" s="39"/>
      <c r="N377" s="132"/>
    </row>
    <row r="378" spans="1:14">
      <c r="A378" s="233"/>
      <c r="B378" s="18" t="s">
        <v>29</v>
      </c>
      <c r="C378" s="42"/>
      <c r="D378" s="42"/>
      <c r="E378" s="42"/>
      <c r="F378" s="39"/>
      <c r="G378" s="42"/>
      <c r="H378" s="42"/>
      <c r="I378" s="42"/>
      <c r="J378" s="42"/>
      <c r="K378" s="42"/>
      <c r="L378" s="42"/>
      <c r="M378" s="39"/>
      <c r="N378" s="132"/>
    </row>
    <row r="379" spans="1:14">
      <c r="A379" s="233"/>
      <c r="B379" s="18" t="s">
        <v>30</v>
      </c>
      <c r="C379" s="42"/>
      <c r="D379" s="42"/>
      <c r="E379" s="42"/>
      <c r="F379" s="39"/>
      <c r="G379" s="42"/>
      <c r="H379" s="42"/>
      <c r="I379" s="42"/>
      <c r="J379" s="42"/>
      <c r="K379" s="42"/>
      <c r="L379" s="42"/>
      <c r="M379" s="39"/>
      <c r="N379" s="132"/>
    </row>
    <row r="380" spans="1:14" ht="14.25" thickBot="1">
      <c r="A380" s="231"/>
      <c r="B380" s="19" t="s">
        <v>31</v>
      </c>
      <c r="C380" s="20">
        <f t="shared" ref="C380:L380" si="84">C368+C370+C371+C372+C373+C374+C375+C376</f>
        <v>0</v>
      </c>
      <c r="D380" s="20">
        <f t="shared" si="84"/>
        <v>663.7</v>
      </c>
      <c r="E380" s="20">
        <f t="shared" si="84"/>
        <v>619.37</v>
      </c>
      <c r="F380" s="20">
        <f t="shared" ref="F380:F393" si="85">(D380-E380)/E380*100</f>
        <v>7.1572727125950628</v>
      </c>
      <c r="G380" s="20">
        <f t="shared" si="84"/>
        <v>105</v>
      </c>
      <c r="H380" s="20">
        <f t="shared" si="84"/>
        <v>6650.65</v>
      </c>
      <c r="I380" s="20">
        <f t="shared" si="84"/>
        <v>0</v>
      </c>
      <c r="J380" s="20">
        <f t="shared" si="84"/>
        <v>0</v>
      </c>
      <c r="K380" s="20">
        <f t="shared" si="84"/>
        <v>0</v>
      </c>
      <c r="L380" s="20">
        <f t="shared" si="84"/>
        <v>0</v>
      </c>
      <c r="M380" s="20" t="e">
        <f>(K380-L380)/L380*100</f>
        <v>#DIV/0!</v>
      </c>
      <c r="N380" s="128">
        <f>D380/D393*100</f>
        <v>4.0109936858782689</v>
      </c>
    </row>
    <row r="381" spans="1:14" ht="15" thickTop="1" thickBot="1">
      <c r="A381" s="230" t="s">
        <v>49</v>
      </c>
      <c r="B381" s="177" t="s">
        <v>19</v>
      </c>
      <c r="C381" s="40">
        <f t="shared" ref="C381:L381" si="86">C225+C238+C251+C264+C277+C290+C303+C316+C329+C342+C355+C368</f>
        <v>1004.7106369999995</v>
      </c>
      <c r="D381" s="40">
        <f t="shared" si="86"/>
        <v>9627.4121619999987</v>
      </c>
      <c r="E381" s="40">
        <f t="shared" si="86"/>
        <v>10083.285931999999</v>
      </c>
      <c r="F381" s="40">
        <f t="shared" si="85"/>
        <v>-4.5210834352445914</v>
      </c>
      <c r="G381" s="40">
        <f t="shared" si="86"/>
        <v>56656</v>
      </c>
      <c r="H381" s="40">
        <f t="shared" si="86"/>
        <v>3261288.2491526292</v>
      </c>
      <c r="I381" s="40">
        <f t="shared" si="86"/>
        <v>6313</v>
      </c>
      <c r="J381" s="40">
        <f t="shared" si="86"/>
        <v>21774.104705223879</v>
      </c>
      <c r="K381" s="40">
        <f t="shared" si="86"/>
        <v>40391.063684223867</v>
      </c>
      <c r="L381" s="40">
        <f t="shared" si="86"/>
        <v>5088.5744939999986</v>
      </c>
      <c r="M381" s="40">
        <f t="shared" ref="M381:M393" si="87">(K381-L381)/L381*100</f>
        <v>693.75989743000662</v>
      </c>
      <c r="N381" s="131">
        <f>D381/D393*100</f>
        <v>58.182144633312717</v>
      </c>
    </row>
    <row r="382" spans="1:14" ht="14.25" thickBot="1">
      <c r="A382" s="220"/>
      <c r="B382" s="175" t="s">
        <v>20</v>
      </c>
      <c r="C382" s="40">
        <f t="shared" ref="C382:L382" si="88">C226+C239+C252+C265+C278+C291+C304+C317+C330+C343+C356+C369</f>
        <v>226.06167900000005</v>
      </c>
      <c r="D382" s="40">
        <f t="shared" si="88"/>
        <v>2221.310426</v>
      </c>
      <c r="E382" s="40">
        <f t="shared" si="88"/>
        <v>3014.8689920000002</v>
      </c>
      <c r="F382" s="39">
        <f t="shared" si="85"/>
        <v>-26.321494171246567</v>
      </c>
      <c r="G382" s="40">
        <f t="shared" si="88"/>
        <v>25980</v>
      </c>
      <c r="H382" s="40">
        <f t="shared" si="88"/>
        <v>303243.59999999992</v>
      </c>
      <c r="I382" s="40">
        <f t="shared" si="88"/>
        <v>2985</v>
      </c>
      <c r="J382" s="40">
        <f t="shared" si="88"/>
        <v>11759.460425998046</v>
      </c>
      <c r="K382" s="40">
        <f t="shared" si="88"/>
        <v>24817.022145998049</v>
      </c>
      <c r="L382" s="40">
        <f t="shared" si="88"/>
        <v>1983.7628480000003</v>
      </c>
      <c r="M382" s="39">
        <f t="shared" si="87"/>
        <v>1151.0075068205956</v>
      </c>
      <c r="N382" s="127">
        <f>D382/D393*100</f>
        <v>13.42423096739727</v>
      </c>
    </row>
    <row r="383" spans="1:14" ht="14.25" thickBot="1">
      <c r="A383" s="220"/>
      <c r="B383" s="175" t="s">
        <v>21</v>
      </c>
      <c r="C383" s="40">
        <f t="shared" ref="C383:L383" si="89">C227+C240+C253+C266+C279+C292+C305+C318+C331+C344+C357+C370</f>
        <v>8.6914140000000017</v>
      </c>
      <c r="D383" s="40">
        <f t="shared" si="89"/>
        <v>258.47267899999997</v>
      </c>
      <c r="E383" s="40">
        <f t="shared" si="89"/>
        <v>170.33588399999996</v>
      </c>
      <c r="F383" s="39">
        <f t="shared" si="85"/>
        <v>51.742940436437948</v>
      </c>
      <c r="G383" s="40">
        <f t="shared" si="89"/>
        <v>746</v>
      </c>
      <c r="H383" s="40">
        <f t="shared" si="89"/>
        <v>397804.54113500001</v>
      </c>
      <c r="I383" s="40">
        <f t="shared" si="89"/>
        <v>32</v>
      </c>
      <c r="J383" s="40">
        <f t="shared" si="89"/>
        <v>5.12</v>
      </c>
      <c r="K383" s="40">
        <f t="shared" si="89"/>
        <v>33.93</v>
      </c>
      <c r="L383" s="40">
        <f t="shared" si="89"/>
        <v>21.972000000000001</v>
      </c>
      <c r="M383" s="39">
        <f t="shared" si="87"/>
        <v>54.423812124522108</v>
      </c>
      <c r="N383" s="127">
        <f>D383/D393*100</f>
        <v>1.5620495456396573</v>
      </c>
    </row>
    <row r="384" spans="1:14" ht="14.25" thickBot="1">
      <c r="A384" s="220"/>
      <c r="B384" s="175" t="s">
        <v>22</v>
      </c>
      <c r="C384" s="40">
        <f t="shared" ref="C384:L384" si="90">C228+C241+C254+C267+C280+C293+C306+C319+C332+C345+C358+C371</f>
        <v>3.3752960000000001</v>
      </c>
      <c r="D384" s="40">
        <f t="shared" si="90"/>
        <v>101.62099599999999</v>
      </c>
      <c r="E384" s="40">
        <f t="shared" si="90"/>
        <v>81.331835999999996</v>
      </c>
      <c r="F384" s="39">
        <f t="shared" si="85"/>
        <v>24.94614777908124</v>
      </c>
      <c r="G384" s="40">
        <f t="shared" si="90"/>
        <v>4794</v>
      </c>
      <c r="H384" s="40">
        <f t="shared" si="90"/>
        <v>273164.88</v>
      </c>
      <c r="I384" s="40">
        <f t="shared" si="90"/>
        <v>321</v>
      </c>
      <c r="J384" s="40">
        <f t="shared" si="90"/>
        <v>9.5191999999999997</v>
      </c>
      <c r="K384" s="40">
        <f t="shared" si="90"/>
        <v>38.269199999999998</v>
      </c>
      <c r="L384" s="40">
        <f t="shared" si="90"/>
        <v>76.45</v>
      </c>
      <c r="M384" s="39">
        <f t="shared" si="87"/>
        <v>-49.942184434270771</v>
      </c>
      <c r="N384" s="127">
        <f>D384/D393*100</f>
        <v>0.6141346591964153</v>
      </c>
    </row>
    <row r="385" spans="1:14" ht="14.25" thickBot="1">
      <c r="A385" s="220"/>
      <c r="B385" s="175" t="s">
        <v>23</v>
      </c>
      <c r="C385" s="40">
        <f t="shared" ref="C385:L385" si="91">C229+C242+C255+C268+C281+C294+C307+C320+C333+C346+C359+C372</f>
        <v>1.3072079999999999</v>
      </c>
      <c r="D385" s="40">
        <f t="shared" si="91"/>
        <v>26.35829</v>
      </c>
      <c r="E385" s="40">
        <f t="shared" si="91"/>
        <v>33.0501</v>
      </c>
      <c r="F385" s="39">
        <f t="shared" si="85"/>
        <v>-20.247472776179194</v>
      </c>
      <c r="G385" s="40">
        <f t="shared" si="91"/>
        <v>308</v>
      </c>
      <c r="H385" s="40">
        <f t="shared" si="91"/>
        <v>110483.3349</v>
      </c>
      <c r="I385" s="40">
        <f t="shared" si="91"/>
        <v>1</v>
      </c>
      <c r="J385" s="40">
        <f t="shared" si="91"/>
        <v>0</v>
      </c>
      <c r="K385" s="40">
        <f t="shared" si="91"/>
        <v>2</v>
      </c>
      <c r="L385" s="40">
        <f t="shared" si="91"/>
        <v>8</v>
      </c>
      <c r="M385" s="39">
        <f t="shared" si="87"/>
        <v>-75</v>
      </c>
      <c r="N385" s="127">
        <f>D385/D393*100</f>
        <v>0.15929325713507356</v>
      </c>
    </row>
    <row r="386" spans="1:14" ht="14.25" thickBot="1">
      <c r="A386" s="220"/>
      <c r="B386" s="175" t="s">
        <v>24</v>
      </c>
      <c r="C386" s="40">
        <f t="shared" ref="C386:L386" si="92">C230+C243+C256+C269+C282+C295+C308+C321+C334+C347+C360+C373</f>
        <v>127.38218400000002</v>
      </c>
      <c r="D386" s="40">
        <f t="shared" si="92"/>
        <v>649.69133999999997</v>
      </c>
      <c r="E386" s="40">
        <f t="shared" si="92"/>
        <v>539.01744499999995</v>
      </c>
      <c r="F386" s="39">
        <f t="shared" si="85"/>
        <v>20.532525621689299</v>
      </c>
      <c r="G386" s="40">
        <f t="shared" si="92"/>
        <v>1007</v>
      </c>
      <c r="H386" s="40">
        <f t="shared" si="92"/>
        <v>549497.64986999996</v>
      </c>
      <c r="I386" s="40">
        <f t="shared" si="92"/>
        <v>325</v>
      </c>
      <c r="J386" s="40">
        <f t="shared" si="92"/>
        <v>6.0600000000000005</v>
      </c>
      <c r="K386" s="40">
        <f t="shared" si="92"/>
        <v>287.31999999999994</v>
      </c>
      <c r="L386" s="40">
        <f t="shared" si="92"/>
        <v>179.94874300000001</v>
      </c>
      <c r="M386" s="39">
        <f t="shared" si="87"/>
        <v>59.667689370855967</v>
      </c>
      <c r="N386" s="127">
        <f>D386/D393*100</f>
        <v>3.9263339799755785</v>
      </c>
    </row>
    <row r="387" spans="1:14" ht="14.25" thickBot="1">
      <c r="A387" s="220"/>
      <c r="B387" s="175" t="s">
        <v>25</v>
      </c>
      <c r="C387" s="40">
        <f t="shared" ref="C387:L387" si="93">C231+C244+C257+C270+C283+C296+C309+C322+C335+C348+C361+C374</f>
        <v>11.446000000000002</v>
      </c>
      <c r="D387" s="40">
        <f t="shared" si="93"/>
        <v>4704.5810000000001</v>
      </c>
      <c r="E387" s="40">
        <f t="shared" si="93"/>
        <v>3132.4641999999999</v>
      </c>
      <c r="F387" s="39">
        <f t="shared" si="85"/>
        <v>50.18786168410162</v>
      </c>
      <c r="G387" s="40">
        <f t="shared" si="93"/>
        <v>1064</v>
      </c>
      <c r="H387" s="40">
        <f t="shared" si="93"/>
        <v>122745.07999999999</v>
      </c>
      <c r="I387" s="40">
        <f t="shared" si="93"/>
        <v>1384</v>
      </c>
      <c r="J387" s="40">
        <f t="shared" si="93"/>
        <v>451.89</v>
      </c>
      <c r="K387" s="40">
        <f t="shared" si="93"/>
        <v>833.06000000000006</v>
      </c>
      <c r="L387" s="40">
        <f t="shared" si="93"/>
        <v>328.07690000000002</v>
      </c>
      <c r="M387" s="39">
        <f t="shared" si="87"/>
        <v>153.92217495349414</v>
      </c>
      <c r="N387" s="127">
        <f>D387/D393*100</f>
        <v>28.431587593344691</v>
      </c>
    </row>
    <row r="388" spans="1:14" ht="14.25" thickBot="1">
      <c r="A388" s="220"/>
      <c r="B388" s="175" t="s">
        <v>26</v>
      </c>
      <c r="C388" s="40">
        <f t="shared" ref="C388:L388" si="94">C232+C245+C258+C271+C284+C297+C310+C323+C336+C349+C362+C375</f>
        <v>388.6740070000003</v>
      </c>
      <c r="D388" s="40">
        <f t="shared" si="94"/>
        <v>1173.1547340000004</v>
      </c>
      <c r="E388" s="40">
        <f t="shared" si="94"/>
        <v>932.15036599999996</v>
      </c>
      <c r="F388" s="39">
        <f t="shared" si="85"/>
        <v>25.854666456248594</v>
      </c>
      <c r="G388" s="40">
        <f t="shared" si="94"/>
        <v>81776</v>
      </c>
      <c r="H388" s="40">
        <f t="shared" si="94"/>
        <v>4164810.8830009992</v>
      </c>
      <c r="I388" s="40">
        <f t="shared" si="94"/>
        <v>815</v>
      </c>
      <c r="J388" s="40">
        <f t="shared" si="94"/>
        <v>21.965198000000004</v>
      </c>
      <c r="K388" s="40">
        <f t="shared" si="94"/>
        <v>422.68997300000007</v>
      </c>
      <c r="L388" s="40">
        <f t="shared" si="94"/>
        <v>293.20593500000001</v>
      </c>
      <c r="M388" s="39">
        <f t="shared" si="87"/>
        <v>44.161465558328501</v>
      </c>
      <c r="N388" s="127">
        <f>D388/D393*100</f>
        <v>7.0898240630287805</v>
      </c>
    </row>
    <row r="389" spans="1:14" ht="14.25" thickBot="1">
      <c r="A389" s="220"/>
      <c r="B389" s="175" t="s">
        <v>27</v>
      </c>
      <c r="C389" s="40">
        <f t="shared" ref="C389:L389" si="95">C233+C246+C259+C272+C285+C298+C311+C324+C337+C350+C363+C376</f>
        <v>0.35</v>
      </c>
      <c r="D389" s="40">
        <f t="shared" si="95"/>
        <v>5.7306089999999994</v>
      </c>
      <c r="E389" s="40">
        <f t="shared" si="95"/>
        <v>2.1200559999999999</v>
      </c>
      <c r="F389" s="39">
        <f t="shared" si="85"/>
        <v>170.30460516137308</v>
      </c>
      <c r="G389" s="40">
        <f t="shared" si="95"/>
        <v>45</v>
      </c>
      <c r="H389" s="40">
        <f t="shared" si="95"/>
        <v>2884.4490999999998</v>
      </c>
      <c r="I389" s="40">
        <f t="shared" si="95"/>
        <v>4</v>
      </c>
      <c r="J389" s="40">
        <f t="shared" si="95"/>
        <v>0</v>
      </c>
      <c r="K389" s="40">
        <f t="shared" si="95"/>
        <v>0.94</v>
      </c>
      <c r="L389" s="40">
        <f t="shared" si="95"/>
        <v>1.04</v>
      </c>
      <c r="M389" s="39">
        <f t="shared" si="87"/>
        <v>-9.6153846153846239</v>
      </c>
      <c r="N389" s="127">
        <f>D389/D393*100</f>
        <v>3.4632268367089318E-2</v>
      </c>
    </row>
    <row r="390" spans="1:14" ht="14.25" thickBot="1">
      <c r="A390" s="220"/>
      <c r="B390" s="18" t="s">
        <v>28</v>
      </c>
      <c r="C390" s="40">
        <f t="shared" ref="C390:L390" si="96">C234+C247+C260+C273+C286+C299+C312+C325+C338+C351+C364+C377</f>
        <v>0</v>
      </c>
      <c r="D390" s="40">
        <f t="shared" si="96"/>
        <v>0</v>
      </c>
      <c r="E390" s="40">
        <f t="shared" si="96"/>
        <v>0</v>
      </c>
      <c r="F390" s="39" t="e">
        <f t="shared" si="85"/>
        <v>#DIV/0!</v>
      </c>
      <c r="G390" s="40">
        <f t="shared" si="96"/>
        <v>0</v>
      </c>
      <c r="H390" s="40">
        <f t="shared" si="96"/>
        <v>0</v>
      </c>
      <c r="I390" s="40">
        <f t="shared" si="96"/>
        <v>0</v>
      </c>
      <c r="J390" s="40">
        <f t="shared" si="96"/>
        <v>0</v>
      </c>
      <c r="K390" s="40">
        <f t="shared" si="96"/>
        <v>0</v>
      </c>
      <c r="L390" s="40">
        <f t="shared" si="96"/>
        <v>0</v>
      </c>
      <c r="M390" s="39" t="e">
        <f t="shared" si="87"/>
        <v>#DIV/0!</v>
      </c>
      <c r="N390" s="127">
        <f>D390/D393*100</f>
        <v>0</v>
      </c>
    </row>
    <row r="391" spans="1:14" ht="14.25" thickBot="1">
      <c r="A391" s="220"/>
      <c r="B391" s="18" t="s">
        <v>29</v>
      </c>
      <c r="C391" s="40">
        <f t="shared" ref="C391:I391" si="97">C235+C248+C261+C274+C287+C300+C313+C326+C339+C352+C365+C378</f>
        <v>0</v>
      </c>
      <c r="D391" s="40">
        <f t="shared" si="97"/>
        <v>4.03</v>
      </c>
      <c r="E391" s="40">
        <f t="shared" si="97"/>
        <v>0</v>
      </c>
      <c r="F391" s="39" t="e">
        <f t="shared" si="85"/>
        <v>#DIV/0!</v>
      </c>
      <c r="G391" s="40">
        <f t="shared" si="97"/>
        <v>2</v>
      </c>
      <c r="H391" s="40">
        <f t="shared" si="97"/>
        <v>1889.1490999999999</v>
      </c>
      <c r="I391" s="40">
        <f t="shared" si="97"/>
        <v>0</v>
      </c>
      <c r="J391" s="40">
        <v>0</v>
      </c>
      <c r="K391" s="40">
        <f>K235+K248+K261+K274+K287+K300+K313+K326+K339+K352+K365+K378</f>
        <v>0</v>
      </c>
      <c r="L391" s="40">
        <f>L235+L248+L261+L274+L287+L300+L313+L326+L339+L352+L365+L378</f>
        <v>0</v>
      </c>
      <c r="M391" s="39" t="e">
        <f t="shared" si="87"/>
        <v>#DIV/0!</v>
      </c>
      <c r="N391" s="127">
        <f>D391/D393*100</f>
        <v>2.4354835850669616E-2</v>
      </c>
    </row>
    <row r="392" spans="1:14" ht="14.25" thickBot="1">
      <c r="A392" s="220"/>
      <c r="B392" s="18" t="s">
        <v>30</v>
      </c>
      <c r="C392" s="40">
        <f t="shared" ref="C392:L392" si="98">C236+C249+C262+C275+C288+C301+C314+C327+C340+C353+C366+C379</f>
        <v>0</v>
      </c>
      <c r="D392" s="40">
        <f t="shared" si="98"/>
        <v>0</v>
      </c>
      <c r="E392" s="40">
        <f t="shared" si="98"/>
        <v>0</v>
      </c>
      <c r="F392" s="39" t="e">
        <f t="shared" si="85"/>
        <v>#DIV/0!</v>
      </c>
      <c r="G392" s="40">
        <f t="shared" si="98"/>
        <v>0</v>
      </c>
      <c r="H392" s="40">
        <f t="shared" si="98"/>
        <v>0</v>
      </c>
      <c r="I392" s="40">
        <f t="shared" si="98"/>
        <v>0</v>
      </c>
      <c r="J392" s="40">
        <f t="shared" si="98"/>
        <v>0</v>
      </c>
      <c r="K392" s="40">
        <f t="shared" si="98"/>
        <v>0</v>
      </c>
      <c r="L392" s="40">
        <f t="shared" si="98"/>
        <v>0</v>
      </c>
      <c r="M392" s="39" t="e">
        <f t="shared" si="87"/>
        <v>#DIV/0!</v>
      </c>
      <c r="N392" s="127">
        <f>D392/D393*100</f>
        <v>0</v>
      </c>
    </row>
    <row r="393" spans="1:14" ht="14.25" thickBot="1">
      <c r="A393" s="221"/>
      <c r="B393" s="19" t="s">
        <v>31</v>
      </c>
      <c r="C393" s="20">
        <f t="shared" ref="C393:L393" si="99">C381+C383+C384+C385+C386+C387+C388+C389</f>
        <v>1545.9367459999996</v>
      </c>
      <c r="D393" s="20">
        <f t="shared" si="99"/>
        <v>16547.021809999998</v>
      </c>
      <c r="E393" s="20">
        <f t="shared" si="99"/>
        <v>14973.755818999998</v>
      </c>
      <c r="F393" s="20">
        <f t="shared" si="85"/>
        <v>10.506822803960141</v>
      </c>
      <c r="G393" s="20">
        <f t="shared" si="99"/>
        <v>146396</v>
      </c>
      <c r="H393" s="20">
        <f t="shared" si="99"/>
        <v>8882679.0671586301</v>
      </c>
      <c r="I393" s="20">
        <f t="shared" si="99"/>
        <v>9195</v>
      </c>
      <c r="J393" s="20">
        <f t="shared" si="99"/>
        <v>22268.659103223879</v>
      </c>
      <c r="K393" s="20">
        <f t="shared" si="99"/>
        <v>42009.27285722387</v>
      </c>
      <c r="L393" s="20">
        <f t="shared" si="99"/>
        <v>5997.268071999998</v>
      </c>
      <c r="M393" s="20">
        <f t="shared" si="87"/>
        <v>600.47348814298391</v>
      </c>
      <c r="N393" s="128">
        <f>D393/D393*100</f>
        <v>100</v>
      </c>
    </row>
    <row r="396" spans="1:14">
      <c r="A396" s="182" t="s">
        <v>102</v>
      </c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</row>
    <row r="397" spans="1:14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</row>
    <row r="398" spans="1:14" ht="14.25" thickBot="1">
      <c r="A398" s="229" t="str">
        <f>A3</f>
        <v>财字3号表                                             （2020年1-9月）                                           单位：万元</v>
      </c>
      <c r="B398" s="229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</row>
    <row r="399" spans="1:14" ht="14.25" thickBot="1">
      <c r="A399" s="186" t="s">
        <v>2</v>
      </c>
      <c r="B399" s="45" t="s">
        <v>3</v>
      </c>
      <c r="C399" s="192" t="s">
        <v>4</v>
      </c>
      <c r="D399" s="192"/>
      <c r="E399" s="192"/>
      <c r="F399" s="223"/>
      <c r="G399" s="184" t="s">
        <v>5</v>
      </c>
      <c r="H399" s="223"/>
      <c r="I399" s="184" t="s">
        <v>6</v>
      </c>
      <c r="J399" s="193"/>
      <c r="K399" s="193"/>
      <c r="L399" s="193"/>
      <c r="M399" s="193"/>
      <c r="N399" s="189" t="s">
        <v>7</v>
      </c>
    </row>
    <row r="400" spans="1:14" ht="14.25" thickBot="1">
      <c r="A400" s="186"/>
      <c r="B400" s="30" t="s">
        <v>8</v>
      </c>
      <c r="C400" s="194" t="s">
        <v>9</v>
      </c>
      <c r="D400" s="194" t="s">
        <v>10</v>
      </c>
      <c r="E400" s="194" t="s">
        <v>11</v>
      </c>
      <c r="F400" s="175" t="s">
        <v>12</v>
      </c>
      <c r="G400" s="194" t="s">
        <v>13</v>
      </c>
      <c r="H400" s="194" t="s">
        <v>14</v>
      </c>
      <c r="I400" s="175" t="s">
        <v>13</v>
      </c>
      <c r="J400" s="224" t="s">
        <v>15</v>
      </c>
      <c r="K400" s="225"/>
      <c r="L400" s="226"/>
      <c r="M400" s="114" t="s">
        <v>12</v>
      </c>
      <c r="N400" s="190"/>
    </row>
    <row r="401" spans="1:14" ht="14.25" thickBot="1">
      <c r="A401" s="186"/>
      <c r="B401" s="46" t="s">
        <v>16</v>
      </c>
      <c r="C401" s="195"/>
      <c r="D401" s="195"/>
      <c r="E401" s="195"/>
      <c r="F401" s="179" t="s">
        <v>17</v>
      </c>
      <c r="G401" s="227"/>
      <c r="H401" s="227"/>
      <c r="I401" s="30" t="s">
        <v>18</v>
      </c>
      <c r="J401" s="176" t="s">
        <v>9</v>
      </c>
      <c r="K401" s="31" t="s">
        <v>10</v>
      </c>
      <c r="L401" s="176" t="s">
        <v>11</v>
      </c>
      <c r="M401" s="175" t="s">
        <v>17</v>
      </c>
      <c r="N401" s="134" t="s">
        <v>17</v>
      </c>
    </row>
    <row r="402" spans="1:14" ht="14.25" thickBot="1">
      <c r="A402" s="186"/>
      <c r="B402" s="175" t="s">
        <v>19</v>
      </c>
      <c r="C402" s="87">
        <v>343</v>
      </c>
      <c r="D402" s="87">
        <v>3149</v>
      </c>
      <c r="E402" s="87">
        <v>3010.58</v>
      </c>
      <c r="F402" s="39">
        <f t="shared" ref="F402:F410" si="100">(D402-E402)/E402*100</f>
        <v>4.5977851443907838</v>
      </c>
      <c r="G402" s="91">
        <v>20487</v>
      </c>
      <c r="H402" s="91">
        <v>1110751</v>
      </c>
      <c r="I402" s="91">
        <v>1896</v>
      </c>
      <c r="J402" s="88">
        <v>181</v>
      </c>
      <c r="K402" s="88">
        <v>1223</v>
      </c>
      <c r="L402" s="88">
        <v>1711</v>
      </c>
      <c r="M402" s="39">
        <f t="shared" ref="M402:M409" si="101">(K402-L402)/L402*100</f>
        <v>-28.521332554061949</v>
      </c>
      <c r="N402" s="127">
        <f t="shared" ref="N402:N410" si="102">D402/D506*100</f>
        <v>45.577068737530659</v>
      </c>
    </row>
    <row r="403" spans="1:14" ht="14.25" thickBot="1">
      <c r="A403" s="186"/>
      <c r="B403" s="175" t="s">
        <v>20</v>
      </c>
      <c r="C403" s="87">
        <v>95</v>
      </c>
      <c r="D403" s="87">
        <v>864</v>
      </c>
      <c r="E403" s="87">
        <v>923.98</v>
      </c>
      <c r="F403" s="39">
        <f t="shared" si="100"/>
        <v>-6.4914824996212053</v>
      </c>
      <c r="G403" s="91">
        <v>11500</v>
      </c>
      <c r="H403" s="91">
        <v>144008</v>
      </c>
      <c r="I403" s="91">
        <v>982</v>
      </c>
      <c r="J403" s="88">
        <v>53</v>
      </c>
      <c r="K403" s="88">
        <v>475</v>
      </c>
      <c r="L403" s="88">
        <v>685</v>
      </c>
      <c r="M403" s="39">
        <f t="shared" si="101"/>
        <v>-30.656934306569344</v>
      </c>
      <c r="N403" s="127">
        <f t="shared" si="102"/>
        <v>50.13709227702703</v>
      </c>
    </row>
    <row r="404" spans="1:14" ht="14.25" thickBot="1">
      <c r="A404" s="186"/>
      <c r="B404" s="175" t="s">
        <v>21</v>
      </c>
      <c r="C404" s="87">
        <v>2</v>
      </c>
      <c r="D404" s="87">
        <v>141</v>
      </c>
      <c r="E404" s="87">
        <v>148.16</v>
      </c>
      <c r="F404" s="39">
        <f t="shared" si="100"/>
        <v>-4.8326133909287234</v>
      </c>
      <c r="G404" s="91">
        <v>289</v>
      </c>
      <c r="H404" s="91">
        <v>120389</v>
      </c>
      <c r="I404" s="91">
        <v>57</v>
      </c>
      <c r="J404" s="88">
        <v>16</v>
      </c>
      <c r="K404" s="88">
        <v>52</v>
      </c>
      <c r="L404" s="88">
        <v>59</v>
      </c>
      <c r="M404" s="39">
        <f t="shared" si="101"/>
        <v>-11.864406779661017</v>
      </c>
      <c r="N404" s="127">
        <f t="shared" si="102"/>
        <v>72.666343567709248</v>
      </c>
    </row>
    <row r="405" spans="1:14" ht="14.25" thickBot="1">
      <c r="A405" s="186"/>
      <c r="B405" s="175" t="s">
        <v>22</v>
      </c>
      <c r="C405" s="87">
        <v>9</v>
      </c>
      <c r="D405" s="87">
        <v>201</v>
      </c>
      <c r="E405" s="87">
        <v>170.35</v>
      </c>
      <c r="F405" s="39">
        <f t="shared" si="100"/>
        <v>17.992368652773706</v>
      </c>
      <c r="G405" s="91">
        <v>21690</v>
      </c>
      <c r="H405" s="91">
        <v>383658</v>
      </c>
      <c r="I405" s="91">
        <v>1087</v>
      </c>
      <c r="J405" s="88">
        <v>23</v>
      </c>
      <c r="K405" s="88">
        <v>127</v>
      </c>
      <c r="L405" s="88">
        <v>124</v>
      </c>
      <c r="M405" s="39">
        <f t="shared" si="101"/>
        <v>2.4193548387096775</v>
      </c>
      <c r="N405" s="127">
        <f t="shared" si="102"/>
        <v>60.302140906908619</v>
      </c>
    </row>
    <row r="406" spans="1:14" ht="14.25" thickBot="1">
      <c r="A406" s="186"/>
      <c r="B406" s="175" t="s">
        <v>23</v>
      </c>
      <c r="C406" s="87">
        <v>0</v>
      </c>
      <c r="D406" s="87">
        <v>10</v>
      </c>
      <c r="E406" s="87">
        <v>8.93</v>
      </c>
      <c r="F406" s="39">
        <f t="shared" si="100"/>
        <v>11.982082866741326</v>
      </c>
      <c r="G406" s="91">
        <v>244</v>
      </c>
      <c r="H406" s="91">
        <v>920</v>
      </c>
      <c r="I406" s="91">
        <v>3</v>
      </c>
      <c r="J406" s="88">
        <v>0</v>
      </c>
      <c r="K406" s="88">
        <v>7</v>
      </c>
      <c r="L406" s="88">
        <v>5</v>
      </c>
      <c r="M406" s="39">
        <f t="shared" si="101"/>
        <v>40</v>
      </c>
      <c r="N406" s="127">
        <f t="shared" si="102"/>
        <v>90.830943268446134</v>
      </c>
    </row>
    <row r="407" spans="1:14" ht="14.25" thickBot="1">
      <c r="A407" s="186"/>
      <c r="B407" s="175" t="s">
        <v>24</v>
      </c>
      <c r="C407" s="87">
        <v>6</v>
      </c>
      <c r="D407" s="87">
        <v>121</v>
      </c>
      <c r="E407" s="87">
        <v>102.09</v>
      </c>
      <c r="F407" s="39">
        <f t="shared" si="100"/>
        <v>18.522871975707705</v>
      </c>
      <c r="G407" s="91">
        <v>219</v>
      </c>
      <c r="H407" s="91">
        <v>83699</v>
      </c>
      <c r="I407" s="91">
        <v>39</v>
      </c>
      <c r="J407" s="88">
        <v>4</v>
      </c>
      <c r="K407" s="88">
        <v>66</v>
      </c>
      <c r="L407" s="88">
        <v>86</v>
      </c>
      <c r="M407" s="39">
        <f t="shared" si="101"/>
        <v>-23.255813953488371</v>
      </c>
      <c r="N407" s="127">
        <f t="shared" si="102"/>
        <v>33.122350076835502</v>
      </c>
    </row>
    <row r="408" spans="1:14" ht="14.25" thickBot="1">
      <c r="A408" s="186"/>
      <c r="B408" s="175" t="s">
        <v>25</v>
      </c>
      <c r="C408" s="87">
        <v>0</v>
      </c>
      <c r="D408" s="87">
        <v>1632</v>
      </c>
      <c r="E408" s="87">
        <v>1281.1400000000001</v>
      </c>
      <c r="F408" s="39">
        <f t="shared" si="100"/>
        <v>27.386546357150653</v>
      </c>
      <c r="G408" s="91">
        <v>297</v>
      </c>
      <c r="H408" s="91">
        <v>135584</v>
      </c>
      <c r="I408" s="91">
        <v>527</v>
      </c>
      <c r="J408" s="88">
        <v>199</v>
      </c>
      <c r="K408" s="88">
        <v>366</v>
      </c>
      <c r="L408" s="88">
        <v>179</v>
      </c>
      <c r="M408" s="39">
        <f t="shared" si="101"/>
        <v>104.46927374301676</v>
      </c>
      <c r="N408" s="127">
        <f t="shared" si="102"/>
        <v>48.941092587700588</v>
      </c>
    </row>
    <row r="409" spans="1:14" ht="14.25" thickBot="1">
      <c r="A409" s="186"/>
      <c r="B409" s="175" t="s">
        <v>26</v>
      </c>
      <c r="C409" s="87">
        <v>37</v>
      </c>
      <c r="D409" s="87">
        <v>208</v>
      </c>
      <c r="E409" s="87">
        <v>150.49</v>
      </c>
      <c r="F409" s="39">
        <f t="shared" si="100"/>
        <v>38.215163798259013</v>
      </c>
      <c r="G409" s="91">
        <v>6595</v>
      </c>
      <c r="H409" s="91">
        <v>652036</v>
      </c>
      <c r="I409" s="91">
        <v>57</v>
      </c>
      <c r="J409" s="88">
        <v>1</v>
      </c>
      <c r="K409" s="88">
        <v>29</v>
      </c>
      <c r="L409" s="88">
        <v>41</v>
      </c>
      <c r="M409" s="39">
        <f t="shared" si="101"/>
        <v>-29.268292682926827</v>
      </c>
      <c r="N409" s="127">
        <f t="shared" si="102"/>
        <v>29.392347303321941</v>
      </c>
    </row>
    <row r="410" spans="1:14" ht="14.25" thickBot="1">
      <c r="A410" s="186"/>
      <c r="B410" s="175" t="s">
        <v>27</v>
      </c>
      <c r="C410" s="87">
        <v>0</v>
      </c>
      <c r="D410" s="87">
        <v>8</v>
      </c>
      <c r="E410" s="87">
        <v>13.25</v>
      </c>
      <c r="F410" s="39">
        <f t="shared" si="100"/>
        <v>-39.622641509433961</v>
      </c>
      <c r="G410" s="91">
        <v>2</v>
      </c>
      <c r="H410" s="91">
        <v>3457</v>
      </c>
      <c r="I410" s="91">
        <v>0</v>
      </c>
      <c r="J410" s="88"/>
      <c r="K410" s="88"/>
      <c r="L410" s="88"/>
      <c r="M410" s="39"/>
      <c r="N410" s="127">
        <f t="shared" si="102"/>
        <v>81.256122140952556</v>
      </c>
    </row>
    <row r="411" spans="1:14" ht="14.25" thickBot="1">
      <c r="A411" s="186"/>
      <c r="B411" s="18" t="s">
        <v>28</v>
      </c>
      <c r="C411" s="87"/>
      <c r="D411" s="87"/>
      <c r="E411" s="87"/>
      <c r="F411" s="39"/>
      <c r="G411" s="91"/>
      <c r="H411" s="91"/>
      <c r="I411" s="91"/>
      <c r="J411" s="88"/>
      <c r="K411" s="88"/>
      <c r="L411" s="88"/>
      <c r="M411" s="39"/>
      <c r="N411" s="127"/>
    </row>
    <row r="412" spans="1:14" ht="14.25" thickBot="1">
      <c r="A412" s="186"/>
      <c r="B412" s="18" t="s">
        <v>29</v>
      </c>
      <c r="C412" s="87">
        <v>0</v>
      </c>
      <c r="D412" s="87">
        <v>6</v>
      </c>
      <c r="E412" s="87">
        <v>10.97</v>
      </c>
      <c r="F412" s="39">
        <f>(D412-E412)/E412*100</f>
        <v>-45.305378304466728</v>
      </c>
      <c r="G412" s="91">
        <v>1</v>
      </c>
      <c r="H412" s="91">
        <v>1678</v>
      </c>
      <c r="I412" s="91">
        <v>0</v>
      </c>
      <c r="J412" s="88"/>
      <c r="K412" s="88"/>
      <c r="L412" s="88"/>
      <c r="M412" s="39"/>
      <c r="N412" s="127">
        <f>D412/D516*100</f>
        <v>100</v>
      </c>
    </row>
    <row r="413" spans="1:14" ht="14.25" thickBot="1">
      <c r="A413" s="186"/>
      <c r="B413" s="18" t="s">
        <v>30</v>
      </c>
      <c r="C413" s="87">
        <v>0</v>
      </c>
      <c r="D413" s="87">
        <v>2</v>
      </c>
      <c r="E413" s="87">
        <v>2.2799999999999998</v>
      </c>
      <c r="F413" s="39"/>
      <c r="G413" s="91">
        <v>1</v>
      </c>
      <c r="H413" s="91">
        <v>1780</v>
      </c>
      <c r="I413" s="91">
        <v>0</v>
      </c>
      <c r="J413" s="88"/>
      <c r="K413" s="88"/>
      <c r="L413" s="88"/>
      <c r="M413" s="39"/>
      <c r="N413" s="127">
        <f>D413/D517*100</f>
        <v>100</v>
      </c>
    </row>
    <row r="414" spans="1:14" ht="14.25" thickBot="1">
      <c r="A414" s="238"/>
      <c r="B414" s="19" t="s">
        <v>31</v>
      </c>
      <c r="C414" s="20">
        <f>C402+C404+C405+C406+C407+C408+C409+C410</f>
        <v>397</v>
      </c>
      <c r="D414" s="20">
        <f t="shared" ref="D414:L414" si="103">D402+D404+D405+D406+D407+D408+D409+D410</f>
        <v>5470</v>
      </c>
      <c r="E414" s="20">
        <f t="shared" si="103"/>
        <v>4884.99</v>
      </c>
      <c r="F414" s="20">
        <f>(D414-E414)/E414*100</f>
        <v>11.97566422858594</v>
      </c>
      <c r="G414" s="20">
        <f t="shared" si="103"/>
        <v>49823</v>
      </c>
      <c r="H414" s="20">
        <f t="shared" si="103"/>
        <v>2490494</v>
      </c>
      <c r="I414" s="20">
        <f t="shared" si="103"/>
        <v>3666</v>
      </c>
      <c r="J414" s="20">
        <f t="shared" si="103"/>
        <v>424</v>
      </c>
      <c r="K414" s="20">
        <f t="shared" si="103"/>
        <v>1870</v>
      </c>
      <c r="L414" s="20">
        <f t="shared" si="103"/>
        <v>2205</v>
      </c>
      <c r="M414" s="20">
        <f t="shared" ref="M414:M417" si="104">(K414-L414)/L414*100</f>
        <v>-15.192743764172336</v>
      </c>
      <c r="N414" s="128">
        <f>D414/D518*100</f>
        <v>46.102016731415553</v>
      </c>
    </row>
    <row r="415" spans="1:14" ht="15" thickTop="1" thickBot="1">
      <c r="A415" s="186" t="s">
        <v>32</v>
      </c>
      <c r="B415" s="175" t="s">
        <v>19</v>
      </c>
      <c r="C415" s="23">
        <v>71.849999999999994</v>
      </c>
      <c r="D415" s="23">
        <v>717.45</v>
      </c>
      <c r="E415" s="23">
        <v>731.44</v>
      </c>
      <c r="F415" s="39">
        <f>(D415-E415)/E415*100</f>
        <v>-1.9126654271027026</v>
      </c>
      <c r="G415" s="24">
        <v>3556</v>
      </c>
      <c r="H415" s="24">
        <v>224101.6244</v>
      </c>
      <c r="I415" s="24">
        <v>332</v>
      </c>
      <c r="J415" s="23">
        <v>16.399999999999999</v>
      </c>
      <c r="K415" s="24">
        <v>292.14</v>
      </c>
      <c r="L415" s="24">
        <v>258.49</v>
      </c>
      <c r="M415" s="39">
        <f t="shared" si="104"/>
        <v>13.017911718054847</v>
      </c>
      <c r="N415" s="127">
        <f>D415/D506*100</f>
        <v>10.384016502299579</v>
      </c>
    </row>
    <row r="416" spans="1:14" ht="14.25" thickBot="1">
      <c r="A416" s="186"/>
      <c r="B416" s="175" t="s">
        <v>20</v>
      </c>
      <c r="C416" s="24">
        <v>7.9</v>
      </c>
      <c r="D416" s="24">
        <v>165.69</v>
      </c>
      <c r="E416" s="24">
        <v>198.09</v>
      </c>
      <c r="F416" s="39">
        <f>(D416-E416)/E416*100</f>
        <v>-16.356201726487964</v>
      </c>
      <c r="G416" s="24">
        <v>1490</v>
      </c>
      <c r="H416" s="24">
        <v>18141.400000000001</v>
      </c>
      <c r="I416" s="25">
        <v>183</v>
      </c>
      <c r="J416" s="24">
        <v>5.94</v>
      </c>
      <c r="K416" s="24">
        <v>101.58</v>
      </c>
      <c r="L416" s="24">
        <v>104.04</v>
      </c>
      <c r="M416" s="39">
        <f t="shared" si="104"/>
        <v>-2.3644752018454516</v>
      </c>
      <c r="N416" s="127">
        <f>D416/D507*100</f>
        <v>9.6148319668757036</v>
      </c>
    </row>
    <row r="417" spans="1:14" ht="14.25" thickBot="1">
      <c r="A417" s="186"/>
      <c r="B417" s="175" t="s">
        <v>21</v>
      </c>
      <c r="C417" s="24"/>
      <c r="D417" s="24">
        <v>1.86</v>
      </c>
      <c r="E417" s="24">
        <v>1.9</v>
      </c>
      <c r="F417" s="39">
        <f>(D417-E417)/E417*100</f>
        <v>-2.105263157894727</v>
      </c>
      <c r="G417" s="24">
        <v>2</v>
      </c>
      <c r="H417" s="24">
        <v>1533.485696</v>
      </c>
      <c r="I417" s="24">
        <v>3</v>
      </c>
      <c r="J417" s="24"/>
      <c r="K417" s="24">
        <v>1.85</v>
      </c>
      <c r="L417" s="24">
        <v>0.3</v>
      </c>
      <c r="M417" s="39">
        <f t="shared" si="104"/>
        <v>516.66666666666674</v>
      </c>
      <c r="N417" s="127">
        <f>D417/D508*100</f>
        <v>0.95857729812722836</v>
      </c>
    </row>
    <row r="418" spans="1:14" ht="14.25" thickBot="1">
      <c r="A418" s="186"/>
      <c r="B418" s="175" t="s">
        <v>22</v>
      </c>
      <c r="C418" s="24">
        <v>2.2599999999999998</v>
      </c>
      <c r="D418" s="24">
        <v>21.42</v>
      </c>
      <c r="E418" s="24">
        <v>0.2</v>
      </c>
      <c r="F418" s="39">
        <f>(D418-E418)/E418*100</f>
        <v>10610</v>
      </c>
      <c r="G418" s="24">
        <v>1795</v>
      </c>
      <c r="H418" s="24">
        <v>79071.065000000002</v>
      </c>
      <c r="I418" s="24">
        <v>39</v>
      </c>
      <c r="J418" s="24">
        <v>0.5</v>
      </c>
      <c r="K418" s="24">
        <v>1.99</v>
      </c>
      <c r="L418" s="24">
        <v>0.32</v>
      </c>
      <c r="M418" s="39"/>
      <c r="N418" s="127">
        <f>D418/D509*100</f>
        <v>6.426228150378023</v>
      </c>
    </row>
    <row r="419" spans="1:14" ht="14.25" thickBot="1">
      <c r="A419" s="186"/>
      <c r="B419" s="175" t="s">
        <v>23</v>
      </c>
      <c r="C419" s="24"/>
      <c r="D419" s="24"/>
      <c r="E419" s="24"/>
      <c r="F419" s="39"/>
      <c r="G419" s="24"/>
      <c r="H419" s="24"/>
      <c r="I419" s="24"/>
      <c r="J419" s="24"/>
      <c r="K419" s="24"/>
      <c r="L419" s="24"/>
      <c r="M419" s="39"/>
      <c r="N419" s="127"/>
    </row>
    <row r="420" spans="1:14" ht="14.25" thickBot="1">
      <c r="A420" s="186"/>
      <c r="B420" s="175" t="s">
        <v>24</v>
      </c>
      <c r="C420" s="24">
        <v>6.88</v>
      </c>
      <c r="D420" s="24">
        <v>60.06</v>
      </c>
      <c r="E420" s="24">
        <v>50.06</v>
      </c>
      <c r="F420" s="39">
        <f>(D420-E420)/E420*100</f>
        <v>19.97602876548142</v>
      </c>
      <c r="G420" s="24">
        <v>263</v>
      </c>
      <c r="H420" s="24">
        <v>297767.78000000003</v>
      </c>
      <c r="I420" s="24">
        <v>8</v>
      </c>
      <c r="J420" s="24"/>
      <c r="K420" s="24">
        <v>4.25</v>
      </c>
      <c r="L420" s="24">
        <v>24.99</v>
      </c>
      <c r="M420" s="39">
        <f>(K420-L420)/L420*100</f>
        <v>-82.993197278911566</v>
      </c>
      <c r="N420" s="127">
        <f>D420/D511*100</f>
        <v>16.440730129047441</v>
      </c>
    </row>
    <row r="421" spans="1:14" ht="14.25" thickBot="1">
      <c r="A421" s="186"/>
      <c r="B421" s="175" t="s">
        <v>25</v>
      </c>
      <c r="C421" s="26"/>
      <c r="D421" s="26">
        <v>266.97000000000003</v>
      </c>
      <c r="E421" s="26">
        <v>219.25</v>
      </c>
      <c r="F421" s="39">
        <f>(D421-E421)/E421*100</f>
        <v>21.765108323831257</v>
      </c>
      <c r="G421" s="26">
        <v>283</v>
      </c>
      <c r="H421" s="26">
        <v>8110.3690800000004</v>
      </c>
      <c r="I421" s="26"/>
      <c r="J421" s="26"/>
      <c r="K421" s="26"/>
      <c r="L421" s="26"/>
      <c r="M421" s="39"/>
      <c r="N421" s="127">
        <f>D421/D512*100</f>
        <v>8.0060070393005063</v>
      </c>
    </row>
    <row r="422" spans="1:14" ht="14.25" thickBot="1">
      <c r="A422" s="186"/>
      <c r="B422" s="175" t="s">
        <v>26</v>
      </c>
      <c r="C422" s="24">
        <v>12.47</v>
      </c>
      <c r="D422" s="24">
        <v>32.270000000000003</v>
      </c>
      <c r="E422" s="24">
        <v>21.53</v>
      </c>
      <c r="F422" s="39">
        <f>(D422-E422)/E422*100</f>
        <v>49.883882954017658</v>
      </c>
      <c r="G422" s="24">
        <v>9645</v>
      </c>
      <c r="H422" s="24">
        <v>121955.59</v>
      </c>
      <c r="I422" s="24">
        <v>16</v>
      </c>
      <c r="J422" s="24">
        <v>0.15</v>
      </c>
      <c r="K422" s="24">
        <v>9.82</v>
      </c>
      <c r="L422" s="24">
        <v>0.48</v>
      </c>
      <c r="M422" s="39">
        <f>(K422-L422)/L422*100</f>
        <v>1945.8333333333333</v>
      </c>
      <c r="N422" s="127">
        <f>D422/D513*100</f>
        <v>4.5600531128759574</v>
      </c>
    </row>
    <row r="423" spans="1:14" ht="14.25" thickBot="1">
      <c r="A423" s="186"/>
      <c r="B423" s="175" t="s">
        <v>27</v>
      </c>
      <c r="C423" s="24"/>
      <c r="D423" s="24"/>
      <c r="E423" s="24"/>
      <c r="F423" s="39"/>
      <c r="G423" s="24"/>
      <c r="H423" s="24"/>
      <c r="I423" s="24"/>
      <c r="J423" s="24"/>
      <c r="K423" s="24"/>
      <c r="L423" s="24"/>
      <c r="M423" s="39"/>
      <c r="N423" s="127"/>
    </row>
    <row r="424" spans="1:14" ht="14.25" thickBot="1">
      <c r="A424" s="186"/>
      <c r="B424" s="18" t="s">
        <v>28</v>
      </c>
      <c r="C424" s="48"/>
      <c r="D424" s="48"/>
      <c r="E424" s="48"/>
      <c r="F424" s="39"/>
      <c r="G424" s="48"/>
      <c r="H424" s="48"/>
      <c r="I424" s="48"/>
      <c r="J424" s="48"/>
      <c r="K424" s="48"/>
      <c r="L424" s="48"/>
      <c r="M424" s="39"/>
      <c r="N424" s="127"/>
    </row>
    <row r="425" spans="1:14" ht="14.25" thickBot="1">
      <c r="A425" s="186"/>
      <c r="B425" s="18" t="s">
        <v>29</v>
      </c>
      <c r="C425" s="48"/>
      <c r="D425" s="48"/>
      <c r="E425" s="48"/>
      <c r="F425" s="39"/>
      <c r="G425" s="48"/>
      <c r="H425" s="48"/>
      <c r="I425" s="48"/>
      <c r="J425" s="48"/>
      <c r="K425" s="48"/>
      <c r="L425" s="48"/>
      <c r="M425" s="39"/>
      <c r="N425" s="127"/>
    </row>
    <row r="426" spans="1:14" ht="14.25" thickBot="1">
      <c r="A426" s="186"/>
      <c r="B426" s="18" t="s">
        <v>30</v>
      </c>
      <c r="C426" s="48"/>
      <c r="D426" s="48"/>
      <c r="E426" s="48"/>
      <c r="F426" s="39"/>
      <c r="G426" s="48"/>
      <c r="H426" s="48"/>
      <c r="I426" s="48"/>
      <c r="J426" s="48"/>
      <c r="K426" s="48"/>
      <c r="L426" s="48"/>
      <c r="M426" s="39"/>
      <c r="N426" s="127"/>
    </row>
    <row r="427" spans="1:14" ht="14.25" thickBot="1">
      <c r="A427" s="238"/>
      <c r="B427" s="19" t="s">
        <v>31</v>
      </c>
      <c r="C427" s="20">
        <f t="shared" ref="C427:L427" si="105">C415+C417+C418+C419+C420+C421+C422+C423</f>
        <v>93.46</v>
      </c>
      <c r="D427" s="20">
        <f t="shared" si="105"/>
        <v>1100.03</v>
      </c>
      <c r="E427" s="20">
        <f t="shared" si="105"/>
        <v>1024.3800000000001</v>
      </c>
      <c r="F427" s="20">
        <f>(D427-E427)/E427*100</f>
        <v>7.3849548019289575</v>
      </c>
      <c r="G427" s="20">
        <f t="shared" si="105"/>
        <v>15544</v>
      </c>
      <c r="H427" s="20">
        <f t="shared" si="105"/>
        <v>732539.91417599993</v>
      </c>
      <c r="I427" s="20">
        <f t="shared" si="105"/>
        <v>398</v>
      </c>
      <c r="J427" s="20">
        <f t="shared" si="105"/>
        <v>17.049999999999997</v>
      </c>
      <c r="K427" s="20">
        <f t="shared" si="105"/>
        <v>310.05</v>
      </c>
      <c r="L427" s="20">
        <f t="shared" si="105"/>
        <v>284.58000000000004</v>
      </c>
      <c r="M427" s="20">
        <f t="shared" ref="M427:M431" si="106">(K427-L427)/L427*100</f>
        <v>8.9500316255534358</v>
      </c>
      <c r="N427" s="128">
        <f>D427/D518*100</f>
        <v>9.2712251307237743</v>
      </c>
    </row>
    <row r="428" spans="1:14" ht="14.25" thickTop="1">
      <c r="A428" s="201" t="s">
        <v>33</v>
      </c>
      <c r="B428" s="22" t="s">
        <v>19</v>
      </c>
      <c r="C428" s="122">
        <v>162.97142100000008</v>
      </c>
      <c r="D428" s="122">
        <v>1365.0964280000001</v>
      </c>
      <c r="E428" s="107">
        <v>1416.2809199999999</v>
      </c>
      <c r="F428" s="129">
        <f>(D428-E428)/E428*100</f>
        <v>-3.6140070290574742</v>
      </c>
      <c r="G428" s="88">
        <v>8158</v>
      </c>
      <c r="H428" s="88">
        <v>582061.78365341795</v>
      </c>
      <c r="I428" s="88">
        <v>1093</v>
      </c>
      <c r="J428" s="88">
        <v>29.984950017356901</v>
      </c>
      <c r="K428" s="88">
        <v>351.88080801735686</v>
      </c>
      <c r="L428" s="88">
        <v>707.3</v>
      </c>
      <c r="M428" s="129">
        <f t="shared" si="106"/>
        <v>-50.250133180071131</v>
      </c>
      <c r="N428" s="130">
        <f t="shared" ref="N428:N433" si="107">D428/D506*100</f>
        <v>19.757730623154515</v>
      </c>
    </row>
    <row r="429" spans="1:14">
      <c r="A429" s="235"/>
      <c r="B429" s="175" t="s">
        <v>20</v>
      </c>
      <c r="C429" s="122">
        <v>23.677566000000017</v>
      </c>
      <c r="D429" s="122">
        <v>222.27775800000001</v>
      </c>
      <c r="E429" s="107">
        <v>408.55193300000002</v>
      </c>
      <c r="F429" s="39">
        <f>(D429-E429)/E429*100</f>
        <v>-45.5937568651768</v>
      </c>
      <c r="G429" s="88">
        <v>2651</v>
      </c>
      <c r="H429" s="88">
        <v>32342.199999999997</v>
      </c>
      <c r="I429" s="88">
        <v>389</v>
      </c>
      <c r="J429" s="88">
        <v>8.9217999999999993</v>
      </c>
      <c r="K429" s="88">
        <v>143.82905999999997</v>
      </c>
      <c r="L429" s="88">
        <v>268.5</v>
      </c>
      <c r="M429" s="39">
        <f t="shared" si="106"/>
        <v>-46.432379888268166</v>
      </c>
      <c r="N429" s="127">
        <f t="shared" si="107"/>
        <v>12.898565351824864</v>
      </c>
    </row>
    <row r="430" spans="1:14">
      <c r="A430" s="235"/>
      <c r="B430" s="175" t="s">
        <v>21</v>
      </c>
      <c r="C430" s="122">
        <v>2.3872829999999987</v>
      </c>
      <c r="D430" s="122">
        <v>19.264786999999998</v>
      </c>
      <c r="E430" s="107">
        <v>18.517721999999999</v>
      </c>
      <c r="F430" s="39">
        <f>(D430-E430)/E430*100</f>
        <v>4.0343245243664381</v>
      </c>
      <c r="G430" s="88">
        <v>426</v>
      </c>
      <c r="H430" s="88">
        <v>34501.624199999998</v>
      </c>
      <c r="I430" s="88">
        <v>4</v>
      </c>
      <c r="J430" s="88">
        <v>0</v>
      </c>
      <c r="K430" s="88">
        <v>3</v>
      </c>
      <c r="L430" s="88">
        <v>3</v>
      </c>
      <c r="M430" s="39">
        <f t="shared" si="106"/>
        <v>0</v>
      </c>
      <c r="N430" s="127">
        <f t="shared" si="107"/>
        <v>9.9283803609981458</v>
      </c>
    </row>
    <row r="431" spans="1:14">
      <c r="A431" s="235"/>
      <c r="B431" s="175" t="s">
        <v>22</v>
      </c>
      <c r="C431" s="122">
        <v>8.8558999999999652E-2</v>
      </c>
      <c r="D431" s="122">
        <v>6.6993609999999997</v>
      </c>
      <c r="E431" s="107">
        <v>5.7280350000000002</v>
      </c>
      <c r="F431" s="39">
        <f>(D431-E431)/E431*100</f>
        <v>16.957403367821591</v>
      </c>
      <c r="G431" s="88">
        <v>586</v>
      </c>
      <c r="H431" s="88">
        <v>81860.179999999993</v>
      </c>
      <c r="I431" s="88">
        <v>35</v>
      </c>
      <c r="J431" s="88">
        <v>1</v>
      </c>
      <c r="K431" s="88">
        <v>3</v>
      </c>
      <c r="L431" s="88">
        <v>8</v>
      </c>
      <c r="M431" s="39">
        <f t="shared" si="106"/>
        <v>-62.5</v>
      </c>
      <c r="N431" s="127">
        <f t="shared" si="107"/>
        <v>2.0098796567574539</v>
      </c>
    </row>
    <row r="432" spans="1:14">
      <c r="A432" s="235"/>
      <c r="B432" s="175" t="s">
        <v>23</v>
      </c>
      <c r="C432" s="122">
        <v>0</v>
      </c>
      <c r="D432" s="122">
        <v>0</v>
      </c>
      <c r="E432" s="107">
        <v>1.50970189509551E-2</v>
      </c>
      <c r="F432" s="39"/>
      <c r="G432" s="88"/>
      <c r="H432" s="88"/>
      <c r="I432" s="88">
        <v>0</v>
      </c>
      <c r="J432" s="88">
        <v>0</v>
      </c>
      <c r="K432" s="88">
        <v>0</v>
      </c>
      <c r="L432" s="88">
        <v>0</v>
      </c>
      <c r="M432" s="39"/>
      <c r="N432" s="127">
        <f t="shared" si="107"/>
        <v>0</v>
      </c>
    </row>
    <row r="433" spans="1:14">
      <c r="A433" s="235"/>
      <c r="B433" s="175" t="s">
        <v>24</v>
      </c>
      <c r="C433" s="122">
        <v>0.39622800000000863</v>
      </c>
      <c r="D433" s="122">
        <v>36.033557999999999</v>
      </c>
      <c r="E433" s="107">
        <v>14.726623</v>
      </c>
      <c r="F433" s="39">
        <f>(D433-E433)/E433*100</f>
        <v>144.68310216130337</v>
      </c>
      <c r="G433" s="88">
        <v>25</v>
      </c>
      <c r="H433" s="88">
        <v>49939.623699999996</v>
      </c>
      <c r="I433" s="88">
        <v>4</v>
      </c>
      <c r="J433" s="88">
        <v>1</v>
      </c>
      <c r="K433" s="88">
        <v>1</v>
      </c>
      <c r="L433" s="88">
        <v>0</v>
      </c>
      <c r="M433" s="39"/>
      <c r="N433" s="127">
        <f t="shared" si="107"/>
        <v>9.8637696081814585</v>
      </c>
    </row>
    <row r="434" spans="1:14">
      <c r="A434" s="235"/>
      <c r="B434" s="175" t="s">
        <v>25</v>
      </c>
      <c r="C434" s="122">
        <v>0</v>
      </c>
      <c r="D434" s="122">
        <v>0</v>
      </c>
      <c r="E434" s="107"/>
      <c r="F434" s="39"/>
      <c r="G434" s="90"/>
      <c r="H434" s="90"/>
      <c r="I434" s="88"/>
      <c r="J434" s="88">
        <v>0</v>
      </c>
      <c r="K434" s="88">
        <v>0</v>
      </c>
      <c r="L434" s="88">
        <v>0</v>
      </c>
      <c r="M434" s="39"/>
      <c r="N434" s="127"/>
    </row>
    <row r="435" spans="1:14">
      <c r="A435" s="235"/>
      <c r="B435" s="175" t="s">
        <v>26</v>
      </c>
      <c r="C435" s="122">
        <v>15.044233999999891</v>
      </c>
      <c r="D435" s="122">
        <v>176.53086299999995</v>
      </c>
      <c r="E435" s="107">
        <v>93.598036490449104</v>
      </c>
      <c r="F435" s="39">
        <f>(D435-E435)/E435*100</f>
        <v>88.605305858113226</v>
      </c>
      <c r="G435" s="88">
        <v>6041</v>
      </c>
      <c r="H435" s="88">
        <v>986642.39</v>
      </c>
      <c r="I435" s="88">
        <v>10</v>
      </c>
      <c r="J435" s="88">
        <v>0.6</v>
      </c>
      <c r="K435" s="88">
        <v>9.7000000000000011</v>
      </c>
      <c r="L435" s="88">
        <v>24</v>
      </c>
      <c r="M435" s="39">
        <f>(K435-L435)/L435*100</f>
        <v>-59.583333333333336</v>
      </c>
      <c r="N435" s="127">
        <f>D435/D513*100</f>
        <v>24.945463630053577</v>
      </c>
    </row>
    <row r="436" spans="1:14">
      <c r="A436" s="235"/>
      <c r="B436" s="175" t="s">
        <v>27</v>
      </c>
      <c r="C436" s="122">
        <v>0</v>
      </c>
      <c r="D436" s="122">
        <v>0</v>
      </c>
      <c r="E436" s="107"/>
      <c r="F436" s="39"/>
      <c r="G436" s="88"/>
      <c r="H436" s="88"/>
      <c r="I436" s="88"/>
      <c r="J436" s="88">
        <v>0</v>
      </c>
      <c r="K436" s="88">
        <v>0</v>
      </c>
      <c r="L436" s="88">
        <v>0</v>
      </c>
      <c r="M436" s="39"/>
      <c r="N436" s="127"/>
    </row>
    <row r="437" spans="1:14">
      <c r="A437" s="235"/>
      <c r="B437" s="18" t="s">
        <v>28</v>
      </c>
      <c r="C437" s="122">
        <v>0</v>
      </c>
      <c r="D437" s="122"/>
      <c r="E437" s="107"/>
      <c r="F437" s="39"/>
      <c r="G437" s="88"/>
      <c r="H437" s="88"/>
      <c r="I437" s="88"/>
      <c r="J437" s="88">
        <v>0</v>
      </c>
      <c r="K437" s="88">
        <v>0</v>
      </c>
      <c r="L437" s="88">
        <v>0</v>
      </c>
      <c r="M437" s="39"/>
      <c r="N437" s="127"/>
    </row>
    <row r="438" spans="1:14">
      <c r="A438" s="235"/>
      <c r="B438" s="18" t="s">
        <v>29</v>
      </c>
      <c r="C438" s="122">
        <v>0</v>
      </c>
      <c r="D438" s="122"/>
      <c r="E438" s="107"/>
      <c r="F438" s="39"/>
      <c r="G438" s="88"/>
      <c r="H438" s="88"/>
      <c r="I438" s="88"/>
      <c r="J438" s="88">
        <v>0</v>
      </c>
      <c r="K438" s="88">
        <v>0</v>
      </c>
      <c r="L438" s="88">
        <v>0</v>
      </c>
      <c r="M438" s="39"/>
      <c r="N438" s="127"/>
    </row>
    <row r="439" spans="1:14">
      <c r="A439" s="235"/>
      <c r="B439" s="18" t="s">
        <v>30</v>
      </c>
      <c r="C439" s="122">
        <v>0</v>
      </c>
      <c r="D439" s="122">
        <v>0</v>
      </c>
      <c r="E439" s="107"/>
      <c r="F439" s="39"/>
      <c r="G439" s="88"/>
      <c r="H439" s="88"/>
      <c r="I439" s="88"/>
      <c r="J439" s="88"/>
      <c r="K439" s="88">
        <v>0</v>
      </c>
      <c r="L439" s="88">
        <v>0</v>
      </c>
      <c r="M439" s="39"/>
      <c r="N439" s="127"/>
    </row>
    <row r="440" spans="1:14" ht="14.25" thickBot="1">
      <c r="A440" s="199"/>
      <c r="B440" s="19" t="s">
        <v>31</v>
      </c>
      <c r="C440" s="20">
        <f t="shared" ref="C440:L440" si="108">C428+C430+C431+C432+C433+C434+C435+C436</f>
        <v>180.88772499999999</v>
      </c>
      <c r="D440" s="20">
        <f t="shared" si="108"/>
        <v>1603.6249970000001</v>
      </c>
      <c r="E440" s="20">
        <f t="shared" si="108"/>
        <v>1548.8664335094002</v>
      </c>
      <c r="F440" s="20">
        <f>(D440-E440)/E440*100</f>
        <v>3.5353961003938061</v>
      </c>
      <c r="G440" s="20">
        <f t="shared" si="108"/>
        <v>15236</v>
      </c>
      <c r="H440" s="20">
        <f t="shared" si="108"/>
        <v>1735005.601553418</v>
      </c>
      <c r="I440" s="20">
        <f t="shared" si="108"/>
        <v>1146</v>
      </c>
      <c r="J440" s="20">
        <f t="shared" si="108"/>
        <v>32.584950017356903</v>
      </c>
      <c r="K440" s="20">
        <f t="shared" si="108"/>
        <v>368.58080801735684</v>
      </c>
      <c r="L440" s="20">
        <f t="shared" si="108"/>
        <v>742.3</v>
      </c>
      <c r="M440" s="20">
        <f t="shared" ref="M440:M442" si="109">(K440-L440)/L440*100</f>
        <v>-50.346112351157636</v>
      </c>
      <c r="N440" s="128">
        <f>D440/D518*100</f>
        <v>13.515602640330936</v>
      </c>
    </row>
    <row r="441" spans="1:14" ht="14.25" thickTop="1">
      <c r="A441" s="235" t="s">
        <v>34</v>
      </c>
      <c r="B441" s="175" t="s">
        <v>19</v>
      </c>
      <c r="C441" s="40">
        <v>43.83</v>
      </c>
      <c r="D441" s="40">
        <v>296.38</v>
      </c>
      <c r="E441" s="40">
        <v>314.78320000000002</v>
      </c>
      <c r="F441" s="39">
        <f>(D441-E441)/E441*100</f>
        <v>-5.846309459971188</v>
      </c>
      <c r="G441" s="140">
        <v>1871</v>
      </c>
      <c r="H441" s="140">
        <v>106506</v>
      </c>
      <c r="I441" s="140">
        <v>191</v>
      </c>
      <c r="J441" s="140">
        <v>15.76</v>
      </c>
      <c r="K441" s="140">
        <v>193.68</v>
      </c>
      <c r="L441" s="140">
        <v>202.9675</v>
      </c>
      <c r="M441" s="39">
        <f t="shared" si="109"/>
        <v>-4.5758557404510549</v>
      </c>
      <c r="N441" s="127">
        <f>D441/D506*100</f>
        <v>4.2896575523751466</v>
      </c>
    </row>
    <row r="442" spans="1:14">
      <c r="A442" s="235"/>
      <c r="B442" s="175" t="s">
        <v>20</v>
      </c>
      <c r="C442" s="39">
        <v>13.69</v>
      </c>
      <c r="D442" s="39">
        <v>89.03</v>
      </c>
      <c r="E442" s="39">
        <v>96.429599999999994</v>
      </c>
      <c r="F442" s="39">
        <f>(D442-E442)/E442*100</f>
        <v>-7.6735774077669028</v>
      </c>
      <c r="G442" s="140">
        <v>894</v>
      </c>
      <c r="H442" s="140">
        <v>11195</v>
      </c>
      <c r="I442" s="140">
        <v>101</v>
      </c>
      <c r="J442" s="140">
        <v>9.91</v>
      </c>
      <c r="K442" s="140">
        <v>63.32</v>
      </c>
      <c r="L442" s="140">
        <v>76.825500000000005</v>
      </c>
      <c r="M442" s="39">
        <f t="shared" si="109"/>
        <v>-17.579449531731008</v>
      </c>
      <c r="N442" s="127">
        <f>D442/D507*100</f>
        <v>5.1663256081293012</v>
      </c>
    </row>
    <row r="443" spans="1:14">
      <c r="A443" s="235"/>
      <c r="B443" s="175" t="s">
        <v>21</v>
      </c>
      <c r="C443" s="39">
        <v>5.21</v>
      </c>
      <c r="D443" s="39">
        <v>14.47</v>
      </c>
      <c r="E443" s="39">
        <v>10.078200000000001</v>
      </c>
      <c r="F443" s="39">
        <f>(D443-E443)/E443*100</f>
        <v>43.577226091960867</v>
      </c>
      <c r="G443" s="140">
        <v>64</v>
      </c>
      <c r="H443" s="140">
        <v>11345</v>
      </c>
      <c r="I443" s="140">
        <v>14</v>
      </c>
      <c r="J443" s="140">
        <v>3.77</v>
      </c>
      <c r="K443" s="140">
        <v>14.55</v>
      </c>
      <c r="L443" s="140">
        <v>2.2509999999999999</v>
      </c>
      <c r="M443" s="39"/>
      <c r="N443" s="127">
        <f>D443/D508*100</f>
        <v>7.4573190881188145</v>
      </c>
    </row>
    <row r="444" spans="1:14">
      <c r="A444" s="235"/>
      <c r="B444" s="175" t="s">
        <v>22</v>
      </c>
      <c r="C444" s="39">
        <v>5.98</v>
      </c>
      <c r="D444" s="39">
        <v>52.6</v>
      </c>
      <c r="E444" s="39">
        <v>62.434699999999999</v>
      </c>
      <c r="F444" s="39">
        <f>(D444-E444)/E444*100</f>
        <v>-15.751977666265713</v>
      </c>
      <c r="G444" s="140">
        <v>1948</v>
      </c>
      <c r="H444" s="140">
        <v>94943</v>
      </c>
      <c r="I444" s="140">
        <v>484</v>
      </c>
      <c r="J444" s="140">
        <v>8.4600000000000009</v>
      </c>
      <c r="K444" s="140">
        <v>54.48</v>
      </c>
      <c r="L444" s="140">
        <v>65.366299999999995</v>
      </c>
      <c r="M444" s="39">
        <f t="shared" ref="M444:M449" si="110">(K444-L444)/L444*100</f>
        <v>-16.654300457575232</v>
      </c>
      <c r="N444" s="127">
        <f>D444/D509*100</f>
        <v>15.780560257230814</v>
      </c>
    </row>
    <row r="445" spans="1:14">
      <c r="A445" s="235"/>
      <c r="B445" s="175" t="s">
        <v>23</v>
      </c>
      <c r="C445" s="39"/>
      <c r="D445" s="39"/>
      <c r="E445" s="39"/>
      <c r="F445" s="39"/>
      <c r="G445" s="140"/>
      <c r="H445" s="140"/>
      <c r="I445" s="140"/>
      <c r="J445" s="140"/>
      <c r="K445" s="140"/>
      <c r="L445" s="140">
        <v>0</v>
      </c>
      <c r="M445" s="39"/>
      <c r="N445" s="127"/>
    </row>
    <row r="446" spans="1:14">
      <c r="A446" s="235"/>
      <c r="B446" s="175" t="s">
        <v>24</v>
      </c>
      <c r="C446" s="39">
        <v>4.2</v>
      </c>
      <c r="D446" s="39">
        <v>71.849999999999994</v>
      </c>
      <c r="E446" s="39">
        <v>55.614100000000001</v>
      </c>
      <c r="F446" s="39">
        <f>(D446-E446)/E446*100</f>
        <v>29.193855515058221</v>
      </c>
      <c r="G446" s="140">
        <v>110</v>
      </c>
      <c r="H446" s="140">
        <v>71737</v>
      </c>
      <c r="I446" s="140">
        <v>22</v>
      </c>
      <c r="J446" s="140">
        <v>1</v>
      </c>
      <c r="K446" s="140">
        <v>6.81</v>
      </c>
      <c r="L446" s="140">
        <v>21.5153</v>
      </c>
      <c r="M446" s="39">
        <f t="shared" si="110"/>
        <v>-68.348105766594017</v>
      </c>
      <c r="N446" s="127">
        <f>D446/D511*100</f>
        <v>19.668106223311</v>
      </c>
    </row>
    <row r="447" spans="1:14">
      <c r="A447" s="235"/>
      <c r="B447" s="175" t="s">
        <v>25</v>
      </c>
      <c r="C447" s="41">
        <v>1.8</v>
      </c>
      <c r="D447" s="41">
        <v>726.05</v>
      </c>
      <c r="E447" s="41">
        <v>559.61689999999999</v>
      </c>
      <c r="F447" s="39">
        <f>(D447-E447)/E447*100</f>
        <v>29.740542145885868</v>
      </c>
      <c r="G447" s="142">
        <v>155</v>
      </c>
      <c r="H447" s="142">
        <v>34834</v>
      </c>
      <c r="I447" s="142">
        <v>577</v>
      </c>
      <c r="J447" s="142">
        <v>30.66</v>
      </c>
      <c r="K447" s="142">
        <v>225.51</v>
      </c>
      <c r="L447" s="142">
        <v>63.414000000000001</v>
      </c>
      <c r="M447" s="39">
        <f t="shared" si="110"/>
        <v>255.6154792317154</v>
      </c>
      <c r="N447" s="127">
        <f>D447/D512*100</f>
        <v>21.773088402757359</v>
      </c>
    </row>
    <row r="448" spans="1:14">
      <c r="A448" s="235"/>
      <c r="B448" s="175" t="s">
        <v>26</v>
      </c>
      <c r="C448" s="39">
        <v>9.83</v>
      </c>
      <c r="D448" s="39">
        <v>108.49</v>
      </c>
      <c r="E448" s="39">
        <v>92.046700000000001</v>
      </c>
      <c r="F448" s="39">
        <f>(D448-E448)/E448*100</f>
        <v>17.864084209428469</v>
      </c>
      <c r="G448" s="140">
        <v>2576</v>
      </c>
      <c r="H448" s="140">
        <v>164219</v>
      </c>
      <c r="I448" s="140">
        <v>162</v>
      </c>
      <c r="J448" s="140">
        <v>23.96</v>
      </c>
      <c r="K448" s="140">
        <v>66.930000000000007</v>
      </c>
      <c r="L448" s="140">
        <v>36.224299999999999</v>
      </c>
      <c r="M448" s="39">
        <f t="shared" si="110"/>
        <v>84.765475109249891</v>
      </c>
      <c r="N448" s="127">
        <f>D448/D513*100</f>
        <v>15.330652687199025</v>
      </c>
    </row>
    <row r="449" spans="1:14">
      <c r="A449" s="235"/>
      <c r="B449" s="175" t="s">
        <v>27</v>
      </c>
      <c r="C449" s="42"/>
      <c r="D449" s="42"/>
      <c r="E449" s="42">
        <v>8.1067999999999998</v>
      </c>
      <c r="F449" s="39">
        <f>(D449-E449)/E449*100</f>
        <v>-100</v>
      </c>
      <c r="G449" s="140"/>
      <c r="H449" s="140"/>
      <c r="I449" s="140"/>
      <c r="J449" s="140"/>
      <c r="K449" s="141">
        <v>1.2</v>
      </c>
      <c r="L449" s="140">
        <v>81.866100000000003</v>
      </c>
      <c r="M449" s="39">
        <f t="shared" si="110"/>
        <v>-98.534191808330917</v>
      </c>
      <c r="N449" s="127">
        <f>D449/D514*100</f>
        <v>0</v>
      </c>
    </row>
    <row r="450" spans="1:14">
      <c r="A450" s="235"/>
      <c r="B450" s="18" t="s">
        <v>28</v>
      </c>
      <c r="C450" s="42"/>
      <c r="D450" s="42"/>
      <c r="E450" s="42">
        <v>8.1067999999999998</v>
      </c>
      <c r="F450" s="39">
        <f>(D450-E450)/E450*100</f>
        <v>-100</v>
      </c>
      <c r="G450" s="141"/>
      <c r="H450" s="141"/>
      <c r="I450" s="141"/>
      <c r="J450" s="141"/>
      <c r="K450" s="141"/>
      <c r="L450" s="141">
        <v>0</v>
      </c>
      <c r="M450" s="39"/>
      <c r="N450" s="127" t="e">
        <f>D450/D515*100</f>
        <v>#DIV/0!</v>
      </c>
    </row>
    <row r="451" spans="1:14">
      <c r="A451" s="235"/>
      <c r="B451" s="18" t="s">
        <v>29</v>
      </c>
      <c r="C451" s="42"/>
      <c r="D451" s="42"/>
      <c r="E451" s="42"/>
      <c r="F451" s="39"/>
      <c r="G451" s="141"/>
      <c r="H451" s="141"/>
      <c r="I451" s="141"/>
      <c r="J451" s="141"/>
      <c r="K451" s="141"/>
      <c r="L451" s="141">
        <v>0</v>
      </c>
      <c r="M451" s="39"/>
      <c r="N451" s="127"/>
    </row>
    <row r="452" spans="1:14">
      <c r="A452" s="235"/>
      <c r="B452" s="18" t="s">
        <v>30</v>
      </c>
      <c r="C452" s="42"/>
      <c r="D452" s="42"/>
      <c r="E452" s="42"/>
      <c r="F452" s="39"/>
      <c r="G452" s="141"/>
      <c r="H452" s="141"/>
      <c r="I452" s="141"/>
      <c r="J452" s="141"/>
      <c r="K452" s="141">
        <v>1.2</v>
      </c>
      <c r="L452" s="141">
        <v>81.866100000000003</v>
      </c>
      <c r="M452" s="39">
        <f>(K452-L452)/L452*100</f>
        <v>-98.534191808330917</v>
      </c>
      <c r="N452" s="127"/>
    </row>
    <row r="453" spans="1:14" ht="14.25" thickBot="1">
      <c r="A453" s="199"/>
      <c r="B453" s="19" t="s">
        <v>31</v>
      </c>
      <c r="C453" s="20">
        <f t="shared" ref="C453:L453" si="111">C441+C443+C444+C445+C446+C447+C448+C449</f>
        <v>70.849999999999994</v>
      </c>
      <c r="D453" s="20">
        <f t="shared" si="111"/>
        <v>1269.8399999999999</v>
      </c>
      <c r="E453" s="20">
        <f t="shared" si="111"/>
        <v>1102.6806000000001</v>
      </c>
      <c r="F453" s="20">
        <f>(D453-E453)/E453*100</f>
        <v>15.15936709143153</v>
      </c>
      <c r="G453" s="20">
        <f t="shared" si="111"/>
        <v>6724</v>
      </c>
      <c r="H453" s="20">
        <f t="shared" si="111"/>
        <v>483584</v>
      </c>
      <c r="I453" s="20">
        <f t="shared" si="111"/>
        <v>1450</v>
      </c>
      <c r="J453" s="20">
        <f t="shared" si="111"/>
        <v>83.610000000000014</v>
      </c>
      <c r="K453" s="20">
        <f t="shared" si="111"/>
        <v>563.16000000000008</v>
      </c>
      <c r="L453" s="20">
        <f t="shared" si="111"/>
        <v>473.60449999999997</v>
      </c>
      <c r="M453" s="20">
        <f>(K453-L453)/L453*100</f>
        <v>18.909343133352856</v>
      </c>
      <c r="N453" s="128">
        <f>D453/D518*100</f>
        <v>10.702410406987333</v>
      </c>
    </row>
    <row r="454" spans="1:14" ht="14.25" thickTop="1">
      <c r="A454" s="235" t="s">
        <v>36</v>
      </c>
      <c r="B454" s="175" t="s">
        <v>19</v>
      </c>
      <c r="C454" s="40">
        <v>20.663699999999999</v>
      </c>
      <c r="D454" s="40">
        <v>244.72489999999999</v>
      </c>
      <c r="E454" s="40">
        <v>331.08510000000001</v>
      </c>
      <c r="F454" s="42">
        <f>(D454-E454)/E454*100</f>
        <v>-26.083988678439475</v>
      </c>
      <c r="G454" s="39">
        <v>1957</v>
      </c>
      <c r="H454" s="39">
        <v>113001.7775</v>
      </c>
      <c r="I454" s="41">
        <v>199</v>
      </c>
      <c r="J454" s="39">
        <v>50.1905</v>
      </c>
      <c r="K454" s="39">
        <v>127.9289</v>
      </c>
      <c r="L454" s="39">
        <v>86.456299999999999</v>
      </c>
      <c r="M454" s="39">
        <f>(K454-L454)/L454*100</f>
        <v>47.969436582412158</v>
      </c>
      <c r="N454" s="127">
        <f>D454/D506*100</f>
        <v>3.5420271797666927</v>
      </c>
    </row>
    <row r="455" spans="1:14">
      <c r="A455" s="235"/>
      <c r="B455" s="175" t="s">
        <v>20</v>
      </c>
      <c r="C455" s="39">
        <v>4.7930999999999999</v>
      </c>
      <c r="D455" s="39">
        <v>72.080200000000005</v>
      </c>
      <c r="E455" s="39">
        <v>134.78139999999999</v>
      </c>
      <c r="F455" s="39">
        <f>(D455-E455)/E455*100</f>
        <v>-46.520662346584906</v>
      </c>
      <c r="G455" s="39">
        <v>871</v>
      </c>
      <c r="H455" s="39">
        <v>10829</v>
      </c>
      <c r="I455" s="41">
        <v>102</v>
      </c>
      <c r="J455" s="39">
        <v>5.7873000000000001</v>
      </c>
      <c r="K455" s="39">
        <v>44.828000000000003</v>
      </c>
      <c r="L455" s="39">
        <v>29.915500000000002</v>
      </c>
      <c r="M455" s="42">
        <f>(K455-L455)/L455*100</f>
        <v>49.848740619411345</v>
      </c>
      <c r="N455" s="127">
        <f>D455/D507*100</f>
        <v>4.1827449522529667</v>
      </c>
    </row>
    <row r="456" spans="1:14">
      <c r="A456" s="235"/>
      <c r="B456" s="175" t="s">
        <v>21</v>
      </c>
      <c r="C456" s="39">
        <v>0</v>
      </c>
      <c r="D456" s="39">
        <v>0</v>
      </c>
      <c r="E456" s="39">
        <v>0</v>
      </c>
      <c r="F456" s="39"/>
      <c r="G456" s="39">
        <v>0</v>
      </c>
      <c r="H456" s="39">
        <v>0</v>
      </c>
      <c r="I456" s="41">
        <v>0</v>
      </c>
      <c r="J456" s="39">
        <v>0</v>
      </c>
      <c r="K456" s="39">
        <v>0</v>
      </c>
      <c r="L456" s="39">
        <v>0</v>
      </c>
      <c r="M456" s="42"/>
      <c r="N456" s="127"/>
    </row>
    <row r="457" spans="1:14">
      <c r="A457" s="235"/>
      <c r="B457" s="175" t="s">
        <v>22</v>
      </c>
      <c r="C457" s="39">
        <v>0.2006</v>
      </c>
      <c r="D457" s="39">
        <v>1.8888</v>
      </c>
      <c r="E457" s="39">
        <v>5.7945000000000002</v>
      </c>
      <c r="F457" s="39">
        <f>(D457-E457)/E457*100</f>
        <v>-67.403572353093452</v>
      </c>
      <c r="G457" s="39">
        <v>84</v>
      </c>
      <c r="H457" s="39">
        <v>5360.7569999999996</v>
      </c>
      <c r="I457" s="41">
        <v>5</v>
      </c>
      <c r="J457" s="39">
        <v>0</v>
      </c>
      <c r="K457" s="39">
        <v>7.6018999999999997</v>
      </c>
      <c r="L457" s="39">
        <v>0.60540000000000005</v>
      </c>
      <c r="M457" s="42">
        <f t="shared" ref="M457:M462" si="112">(K457-L457)/L457*100</f>
        <v>1155.6821935910141</v>
      </c>
      <c r="N457" s="127">
        <f>D457/D509*100</f>
        <v>0.56666011813417416</v>
      </c>
    </row>
    <row r="458" spans="1:14">
      <c r="A458" s="235"/>
      <c r="B458" s="175" t="s">
        <v>23</v>
      </c>
      <c r="C458" s="39">
        <v>0</v>
      </c>
      <c r="D458" s="39">
        <v>0.1038</v>
      </c>
      <c r="E458" s="39">
        <v>1.89E-2</v>
      </c>
      <c r="F458" s="39"/>
      <c r="G458" s="39">
        <v>1</v>
      </c>
      <c r="H458" s="39">
        <v>1001</v>
      </c>
      <c r="I458" s="41">
        <v>0</v>
      </c>
      <c r="J458" s="39">
        <v>0</v>
      </c>
      <c r="K458" s="39">
        <v>0</v>
      </c>
      <c r="L458" s="39">
        <v>0</v>
      </c>
      <c r="M458" s="42"/>
      <c r="N458" s="127">
        <f>D458/D510*100</f>
        <v>0.94282519112647101</v>
      </c>
    </row>
    <row r="459" spans="1:14">
      <c r="A459" s="235"/>
      <c r="B459" s="175" t="s">
        <v>24</v>
      </c>
      <c r="C459" s="39">
        <v>1.9113</v>
      </c>
      <c r="D459" s="39">
        <v>4.1478999999999999</v>
      </c>
      <c r="E459" s="39">
        <v>0.11509999999999999</v>
      </c>
      <c r="F459" s="39">
        <f>(D459-E459)/E459*100</f>
        <v>3503.7358818418766</v>
      </c>
      <c r="G459" s="39">
        <v>9</v>
      </c>
      <c r="H459" s="39">
        <v>2139</v>
      </c>
      <c r="I459" s="41">
        <v>0</v>
      </c>
      <c r="J459" s="39">
        <v>0</v>
      </c>
      <c r="K459" s="39">
        <v>0</v>
      </c>
      <c r="L459" s="39">
        <v>0</v>
      </c>
      <c r="M459" s="42"/>
      <c r="N459" s="127">
        <f>D459/D511*100</f>
        <v>1.1354396354025289</v>
      </c>
    </row>
    <row r="460" spans="1:14">
      <c r="A460" s="235"/>
      <c r="B460" s="175" t="s">
        <v>25</v>
      </c>
      <c r="C460" s="41">
        <v>0</v>
      </c>
      <c r="D460" s="41">
        <v>0</v>
      </c>
      <c r="E460" s="39">
        <v>0</v>
      </c>
      <c r="F460" s="39"/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39">
        <v>0</v>
      </c>
      <c r="M460" s="42"/>
      <c r="N460" s="127"/>
    </row>
    <row r="461" spans="1:14">
      <c r="A461" s="235"/>
      <c r="B461" s="175" t="s">
        <v>26</v>
      </c>
      <c r="C461" s="39">
        <v>30.7089</v>
      </c>
      <c r="D461" s="39">
        <v>53.180199999999999</v>
      </c>
      <c r="E461" s="39">
        <v>49.820599999999999</v>
      </c>
      <c r="F461" s="39">
        <f>(D461-E461)/E461*100</f>
        <v>6.7433953023448137</v>
      </c>
      <c r="G461" s="39">
        <v>548</v>
      </c>
      <c r="H461" s="39">
        <v>142916.96</v>
      </c>
      <c r="I461" s="41">
        <v>48</v>
      </c>
      <c r="J461" s="39">
        <v>1.8731</v>
      </c>
      <c r="K461" s="39">
        <v>22.093299999999999</v>
      </c>
      <c r="L461" s="39">
        <v>10.051299999999999</v>
      </c>
      <c r="M461" s="42">
        <f t="shared" si="112"/>
        <v>119.80539830668671</v>
      </c>
      <c r="N461" s="127">
        <f>D461/D513*100</f>
        <v>7.5148601349044304</v>
      </c>
    </row>
    <row r="462" spans="1:14">
      <c r="A462" s="235"/>
      <c r="B462" s="175" t="s">
        <v>27</v>
      </c>
      <c r="C462" s="39">
        <v>0</v>
      </c>
      <c r="D462" s="42">
        <v>0</v>
      </c>
      <c r="E462" s="39">
        <v>13.7141</v>
      </c>
      <c r="F462" s="39"/>
      <c r="G462" s="42">
        <v>0</v>
      </c>
      <c r="H462" s="42">
        <v>0</v>
      </c>
      <c r="I462" s="41">
        <v>0</v>
      </c>
      <c r="J462" s="39">
        <v>0</v>
      </c>
      <c r="K462" s="39">
        <v>0</v>
      </c>
      <c r="L462" s="39">
        <v>0</v>
      </c>
      <c r="M462" s="42" t="e">
        <f t="shared" si="112"/>
        <v>#DIV/0!</v>
      </c>
      <c r="N462" s="127">
        <f>D462/D514*100</f>
        <v>0</v>
      </c>
    </row>
    <row r="463" spans="1:14">
      <c r="A463" s="235"/>
      <c r="B463" s="18" t="s">
        <v>28</v>
      </c>
      <c r="C463" s="42">
        <v>0</v>
      </c>
      <c r="D463" s="42">
        <v>0</v>
      </c>
      <c r="E463" s="49">
        <v>0</v>
      </c>
      <c r="F463" s="39"/>
      <c r="G463" s="42">
        <v>0</v>
      </c>
      <c r="H463" s="42">
        <v>0</v>
      </c>
      <c r="I463" s="41">
        <v>0</v>
      </c>
      <c r="J463" s="39">
        <v>0</v>
      </c>
      <c r="K463" s="39">
        <v>0</v>
      </c>
      <c r="L463" s="49">
        <v>0</v>
      </c>
      <c r="M463" s="39"/>
      <c r="N463" s="127"/>
    </row>
    <row r="464" spans="1:14">
      <c r="A464" s="235"/>
      <c r="B464" s="18" t="s">
        <v>29</v>
      </c>
      <c r="C464" s="42">
        <v>0</v>
      </c>
      <c r="D464" s="42">
        <v>0</v>
      </c>
      <c r="E464" s="49">
        <v>13.7141</v>
      </c>
      <c r="F464" s="39"/>
      <c r="G464" s="42">
        <v>0</v>
      </c>
      <c r="H464" s="42">
        <v>0</v>
      </c>
      <c r="I464" s="41">
        <v>0</v>
      </c>
      <c r="J464" s="39">
        <v>0</v>
      </c>
      <c r="K464" s="39">
        <v>0</v>
      </c>
      <c r="L464" s="49">
        <v>0</v>
      </c>
      <c r="M464" s="39"/>
      <c r="N464" s="127">
        <f>D464/D516*100</f>
        <v>0</v>
      </c>
    </row>
    <row r="465" spans="1:14">
      <c r="A465" s="235"/>
      <c r="B465" s="18" t="s">
        <v>30</v>
      </c>
      <c r="C465" s="49">
        <v>0</v>
      </c>
      <c r="D465" s="49">
        <v>0</v>
      </c>
      <c r="E465" s="49">
        <v>0</v>
      </c>
      <c r="F465" s="39"/>
      <c r="G465" s="41">
        <v>0</v>
      </c>
      <c r="H465" s="41">
        <v>0</v>
      </c>
      <c r="I465" s="42">
        <v>0</v>
      </c>
      <c r="J465" s="42">
        <v>0</v>
      </c>
      <c r="K465" s="42">
        <v>0</v>
      </c>
      <c r="L465" s="42">
        <v>0</v>
      </c>
      <c r="M465" s="39"/>
      <c r="N465" s="127"/>
    </row>
    <row r="466" spans="1:14" ht="14.25" thickBot="1">
      <c r="A466" s="199"/>
      <c r="B466" s="19" t="s">
        <v>31</v>
      </c>
      <c r="C466" s="20">
        <f t="shared" ref="C466:L466" si="113">C454+C456+C457+C458+C459+C460+C461+C462</f>
        <v>53.484499999999997</v>
      </c>
      <c r="D466" s="20">
        <f t="shared" si="113"/>
        <v>304.04559999999998</v>
      </c>
      <c r="E466" s="20">
        <f t="shared" si="113"/>
        <v>400.54829999999998</v>
      </c>
      <c r="F466" s="20">
        <f t="shared" ref="F466:F472" si="114">(D466-E466)/E466*100</f>
        <v>-24.092650000012487</v>
      </c>
      <c r="G466" s="20">
        <f t="shared" si="113"/>
        <v>2599</v>
      </c>
      <c r="H466" s="20">
        <f t="shared" si="113"/>
        <v>264419.49449999997</v>
      </c>
      <c r="I466" s="20">
        <f t="shared" si="113"/>
        <v>252</v>
      </c>
      <c r="J466" s="20">
        <f t="shared" si="113"/>
        <v>52.063600000000001</v>
      </c>
      <c r="K466" s="20">
        <f t="shared" si="113"/>
        <v>157.6241</v>
      </c>
      <c r="L466" s="20">
        <f t="shared" si="113"/>
        <v>97.113</v>
      </c>
      <c r="M466" s="20">
        <f>(K466-L466)/L466*100</f>
        <v>62.309989393798972</v>
      </c>
      <c r="N466" s="128">
        <f>D466/D518*100</f>
        <v>2.5625439375344206</v>
      </c>
    </row>
    <row r="467" spans="1:14" ht="14.25" thickTop="1">
      <c r="A467" s="201" t="s">
        <v>40</v>
      </c>
      <c r="B467" s="22" t="s">
        <v>19</v>
      </c>
      <c r="C467" s="35">
        <v>99.210097999999988</v>
      </c>
      <c r="D467" s="35">
        <v>931.58238700000004</v>
      </c>
      <c r="E467" s="35">
        <v>868.31804599999998</v>
      </c>
      <c r="F467" s="135">
        <f t="shared" si="114"/>
        <v>7.2858489226884107</v>
      </c>
      <c r="G467" s="35">
        <v>5995</v>
      </c>
      <c r="H467" s="35">
        <v>348082.96830800001</v>
      </c>
      <c r="I467" s="35">
        <v>640</v>
      </c>
      <c r="J467" s="35">
        <v>26.38</v>
      </c>
      <c r="K467" s="35">
        <v>338.25</v>
      </c>
      <c r="L467" s="37">
        <v>335.69</v>
      </c>
      <c r="M467" s="42">
        <f>(K467-L467)/L467*100</f>
        <v>0.76260835890255962</v>
      </c>
      <c r="N467" s="130">
        <f t="shared" ref="N467:N475" si="115">D467/D506*100</f>
        <v>13.483262777698283</v>
      </c>
    </row>
    <row r="468" spans="1:14">
      <c r="A468" s="235"/>
      <c r="B468" s="175" t="s">
        <v>20</v>
      </c>
      <c r="C468" s="35">
        <v>25.035692999999998</v>
      </c>
      <c r="D468" s="35">
        <v>247.29930999999999</v>
      </c>
      <c r="E468" s="35">
        <v>280.96150699999998</v>
      </c>
      <c r="F468" s="39">
        <f t="shared" si="114"/>
        <v>-11.981070773513466</v>
      </c>
      <c r="G468" s="35">
        <v>2846</v>
      </c>
      <c r="H468" s="35">
        <v>35470</v>
      </c>
      <c r="I468" s="35">
        <v>288</v>
      </c>
      <c r="J468" s="35">
        <v>5.23</v>
      </c>
      <c r="K468" s="35">
        <v>114.11</v>
      </c>
      <c r="L468" s="37">
        <v>149.09</v>
      </c>
      <c r="M468" s="42">
        <f>(K468-L468)/L468*100</f>
        <v>-23.462338184988933</v>
      </c>
      <c r="N468" s="127">
        <f t="shared" si="115"/>
        <v>14.350542043420267</v>
      </c>
    </row>
    <row r="469" spans="1:14">
      <c r="A469" s="235"/>
      <c r="B469" s="175" t="s">
        <v>21</v>
      </c>
      <c r="C469" s="35">
        <v>0.95135800000000004</v>
      </c>
      <c r="D469" s="35">
        <v>5.5372579999999996</v>
      </c>
      <c r="E469" s="35">
        <v>11.226813999999999</v>
      </c>
      <c r="F469" s="39">
        <f t="shared" si="114"/>
        <v>-50.678277915711433</v>
      </c>
      <c r="G469" s="35">
        <v>27</v>
      </c>
      <c r="H469" s="35">
        <v>4504.4571900000001</v>
      </c>
      <c r="I469" s="35">
        <v>2</v>
      </c>
      <c r="J469" s="35">
        <v>1.45</v>
      </c>
      <c r="K469" s="35">
        <v>1.45</v>
      </c>
      <c r="L469" s="37">
        <v>10.07</v>
      </c>
      <c r="M469" s="42"/>
      <c r="N469" s="127">
        <f t="shared" si="115"/>
        <v>2.8537042003620323</v>
      </c>
    </row>
    <row r="470" spans="1:14">
      <c r="A470" s="235"/>
      <c r="B470" s="175" t="s">
        <v>22</v>
      </c>
      <c r="C470" s="35">
        <v>3.1799140000000001</v>
      </c>
      <c r="D470" s="35">
        <v>46.657203000000003</v>
      </c>
      <c r="E470" s="35">
        <v>37.238520999999999</v>
      </c>
      <c r="F470" s="39">
        <f t="shared" si="114"/>
        <v>25.292846619767751</v>
      </c>
      <c r="G470" s="35">
        <v>3172</v>
      </c>
      <c r="H470" s="35">
        <v>111226.98</v>
      </c>
      <c r="I470" s="35">
        <v>280</v>
      </c>
      <c r="J470" s="35">
        <v>1.32</v>
      </c>
      <c r="K470" s="35">
        <v>11.93</v>
      </c>
      <c r="L470" s="37">
        <v>36.94</v>
      </c>
      <c r="M470" s="42">
        <f>(K470-L470)/L470*100</f>
        <v>-67.70438548998375</v>
      </c>
      <c r="N470" s="127">
        <f t="shared" si="115"/>
        <v>13.997657858846962</v>
      </c>
    </row>
    <row r="471" spans="1:14">
      <c r="A471" s="235"/>
      <c r="B471" s="175" t="s">
        <v>23</v>
      </c>
      <c r="C471" s="35">
        <v>0.56603999999999999</v>
      </c>
      <c r="D471" s="35">
        <v>0.90566400000000002</v>
      </c>
      <c r="E471" s="35">
        <v>0.235849</v>
      </c>
      <c r="F471" s="39">
        <f t="shared" si="114"/>
        <v>284.00162816039074</v>
      </c>
      <c r="G471" s="35">
        <v>8</v>
      </c>
      <c r="H471" s="35">
        <v>5000.96</v>
      </c>
      <c r="I471" s="35"/>
      <c r="J471" s="35"/>
      <c r="K471" s="35"/>
      <c r="L471" s="37">
        <v>8.69</v>
      </c>
      <c r="M471" s="42">
        <f>(K471-L471)/L471*100</f>
        <v>-100</v>
      </c>
      <c r="N471" s="127">
        <f t="shared" si="115"/>
        <v>8.2262315404274009</v>
      </c>
    </row>
    <row r="472" spans="1:14">
      <c r="A472" s="235"/>
      <c r="B472" s="175" t="s">
        <v>24</v>
      </c>
      <c r="C472" s="35">
        <v>8.8277370000000008</v>
      </c>
      <c r="D472" s="35">
        <v>70.386398</v>
      </c>
      <c r="E472" s="35">
        <v>54.475855000000003</v>
      </c>
      <c r="F472" s="39">
        <f t="shared" si="114"/>
        <v>29.206596206704781</v>
      </c>
      <c r="G472" s="35">
        <v>64</v>
      </c>
      <c r="H472" s="35">
        <v>44834.96</v>
      </c>
      <c r="I472" s="35">
        <v>12</v>
      </c>
      <c r="J472" s="35">
        <v>13.42</v>
      </c>
      <c r="K472" s="35">
        <v>14.74</v>
      </c>
      <c r="L472" s="37">
        <v>43.57</v>
      </c>
      <c r="M472" s="42">
        <f>(K472-L472)/L472*100</f>
        <v>-66.169382602708282</v>
      </c>
      <c r="N472" s="127">
        <f t="shared" si="115"/>
        <v>19.267462109119624</v>
      </c>
    </row>
    <row r="473" spans="1:14">
      <c r="A473" s="235"/>
      <c r="B473" s="175" t="s">
        <v>25</v>
      </c>
      <c r="C473" s="35">
        <v>3.5207999999999999</v>
      </c>
      <c r="D473" s="35">
        <v>105.7188</v>
      </c>
      <c r="E473" s="35">
        <v>128</v>
      </c>
      <c r="F473" s="39"/>
      <c r="G473" s="35">
        <v>12</v>
      </c>
      <c r="H473" s="35">
        <v>2015.604</v>
      </c>
      <c r="I473" s="35"/>
      <c r="J473" s="35"/>
      <c r="K473" s="35"/>
      <c r="L473" s="37">
        <v>100.71</v>
      </c>
      <c r="M473" s="42"/>
      <c r="N473" s="127">
        <f t="shared" si="115"/>
        <v>3.1703392028557604</v>
      </c>
    </row>
    <row r="474" spans="1:14">
      <c r="A474" s="235"/>
      <c r="B474" s="175" t="s">
        <v>26</v>
      </c>
      <c r="C474" s="35">
        <v>4.6443490000000001</v>
      </c>
      <c r="D474" s="35">
        <v>60.100408000000002</v>
      </c>
      <c r="E474" s="35">
        <v>49.142229999999998</v>
      </c>
      <c r="F474" s="39">
        <f>(D474-E474)/E474*100</f>
        <v>22.298902593553453</v>
      </c>
      <c r="G474" s="35">
        <v>2250</v>
      </c>
      <c r="H474" s="35">
        <v>154595.18</v>
      </c>
      <c r="I474" s="35">
        <v>7</v>
      </c>
      <c r="J474" s="35"/>
      <c r="K474" s="35">
        <v>2.0699999999999998</v>
      </c>
      <c r="L474" s="37">
        <v>2.59</v>
      </c>
      <c r="M474" s="42">
        <f>(K474-L474)/L474*100</f>
        <v>-20.07722007722008</v>
      </c>
      <c r="N474" s="127">
        <f t="shared" si="115"/>
        <v>8.4927503125353301</v>
      </c>
    </row>
    <row r="475" spans="1:14">
      <c r="A475" s="235"/>
      <c r="B475" s="175" t="s">
        <v>27</v>
      </c>
      <c r="C475" s="35"/>
      <c r="D475" s="35">
        <v>1.8454120000000001</v>
      </c>
      <c r="E475" s="35">
        <v>35.807132000000003</v>
      </c>
      <c r="F475" s="39">
        <f>(D475-E475)/E475*100</f>
        <v>-94.846244597305358</v>
      </c>
      <c r="G475" s="35">
        <v>45</v>
      </c>
      <c r="H475" s="35">
        <v>1080.18</v>
      </c>
      <c r="I475" s="37">
        <v>2</v>
      </c>
      <c r="J475" s="37"/>
      <c r="K475" s="37">
        <v>0.06</v>
      </c>
      <c r="L475" s="37"/>
      <c r="M475" s="39"/>
      <c r="N475" s="127">
        <f t="shared" si="115"/>
        <v>18.743877859047444</v>
      </c>
    </row>
    <row r="476" spans="1:14">
      <c r="A476" s="235"/>
      <c r="B476" s="18" t="s">
        <v>28</v>
      </c>
      <c r="C476" s="35"/>
      <c r="D476" s="35"/>
      <c r="E476" s="35"/>
      <c r="F476" s="39"/>
      <c r="G476" s="35"/>
      <c r="H476" s="35"/>
      <c r="I476" s="35"/>
      <c r="J476" s="35"/>
      <c r="K476" s="35"/>
      <c r="L476" s="35"/>
      <c r="M476" s="39"/>
      <c r="N476" s="127"/>
    </row>
    <row r="477" spans="1:14">
      <c r="A477" s="235"/>
      <c r="B477" s="18" t="s">
        <v>29</v>
      </c>
      <c r="C477" s="35"/>
      <c r="D477" s="35"/>
      <c r="E477" s="35">
        <v>31.388807</v>
      </c>
      <c r="F477" s="39">
        <f>(D477-E477)/E477*100</f>
        <v>-100</v>
      </c>
      <c r="G477" s="35"/>
      <c r="H477" s="35"/>
      <c r="I477" s="35"/>
      <c r="J477" s="35"/>
      <c r="K477" s="35"/>
      <c r="L477" s="35"/>
      <c r="M477" s="39"/>
      <c r="N477" s="127">
        <f>D477/D516*100</f>
        <v>0</v>
      </c>
    </row>
    <row r="478" spans="1:14">
      <c r="A478" s="235"/>
      <c r="B478" s="18" t="s">
        <v>30</v>
      </c>
      <c r="C478" s="42"/>
      <c r="D478" s="42"/>
      <c r="E478" s="42"/>
      <c r="F478" s="39"/>
      <c r="G478" s="42"/>
      <c r="H478" s="42"/>
      <c r="I478" s="42"/>
      <c r="J478" s="42"/>
      <c r="K478" s="42"/>
      <c r="L478" s="42"/>
      <c r="M478" s="39"/>
      <c r="N478" s="127"/>
    </row>
    <row r="479" spans="1:14" ht="14.25" thickBot="1">
      <c r="A479" s="199"/>
      <c r="B479" s="19" t="s">
        <v>31</v>
      </c>
      <c r="C479" s="20">
        <f t="shared" ref="C479:L479" si="116">C467+C469+C470+C471+C472+C473+C474+C475</f>
        <v>120.90029599999998</v>
      </c>
      <c r="D479" s="20">
        <f t="shared" si="116"/>
        <v>1222.73353</v>
      </c>
      <c r="E479" s="20">
        <f t="shared" si="116"/>
        <v>1184.4444469999999</v>
      </c>
      <c r="F479" s="20">
        <f>(D479-E479)/E479*100</f>
        <v>3.2326617847700647</v>
      </c>
      <c r="G479" s="20">
        <f t="shared" si="116"/>
        <v>11573</v>
      </c>
      <c r="H479" s="20">
        <f t="shared" si="116"/>
        <v>671341.28949800006</v>
      </c>
      <c r="I479" s="20">
        <f t="shared" si="116"/>
        <v>943</v>
      </c>
      <c r="J479" s="20">
        <f t="shared" si="116"/>
        <v>42.57</v>
      </c>
      <c r="K479" s="20">
        <f t="shared" si="116"/>
        <v>368.5</v>
      </c>
      <c r="L479" s="20">
        <f t="shared" si="116"/>
        <v>538.26</v>
      </c>
      <c r="M479" s="20">
        <f>(K479-L479)/L479*100</f>
        <v>-31.538661613346708</v>
      </c>
      <c r="N479" s="128">
        <f>D479/D518*100</f>
        <v>10.305389699839635</v>
      </c>
    </row>
    <row r="480" spans="1:14" ht="14.25" thickTop="1">
      <c r="A480" s="198" t="s">
        <v>67</v>
      </c>
      <c r="B480" s="22" t="s">
        <v>19</v>
      </c>
      <c r="C480" s="40">
        <v>20.832712999999998</v>
      </c>
      <c r="D480" s="40">
        <v>200.36911599999999</v>
      </c>
      <c r="E480" s="40">
        <v>222.87353100000001</v>
      </c>
      <c r="F480" s="135">
        <f>(D480-E480)/E480*100</f>
        <v>-10.097392408612228</v>
      </c>
      <c r="G480" s="39">
        <v>1569</v>
      </c>
      <c r="H480" s="39">
        <v>3471.0709339999999</v>
      </c>
      <c r="I480" s="39">
        <v>150</v>
      </c>
      <c r="J480" s="39">
        <v>9.3332099999999993</v>
      </c>
      <c r="K480" s="39">
        <v>60.177165000000002</v>
      </c>
      <c r="L480" s="39">
        <v>12.592599999999999</v>
      </c>
      <c r="M480" s="40">
        <f>(K480-L480)/L480*100</f>
        <v>377.87720566046733</v>
      </c>
      <c r="N480" s="132">
        <f>D480/D506*100</f>
        <v>2.9000434972404743</v>
      </c>
    </row>
    <row r="481" spans="1:14">
      <c r="A481" s="198"/>
      <c r="B481" s="175" t="s">
        <v>20</v>
      </c>
      <c r="C481" s="40">
        <v>6.8287810000000002</v>
      </c>
      <c r="D481" s="40">
        <v>61.543577999999997</v>
      </c>
      <c r="E481" s="40">
        <v>71.173344</v>
      </c>
      <c r="F481" s="39">
        <f>(D481-E481)/E481*100</f>
        <v>-13.530017642560118</v>
      </c>
      <c r="G481" s="39">
        <v>803</v>
      </c>
      <c r="H481" s="39">
        <v>0</v>
      </c>
      <c r="I481" s="39">
        <v>61</v>
      </c>
      <c r="J481" s="39">
        <v>8.4163399999999999</v>
      </c>
      <c r="K481" s="39">
        <v>24.782540000000001</v>
      </c>
      <c r="L481" s="39">
        <v>5.8990999999999998</v>
      </c>
      <c r="M481" s="42">
        <f>(K481-L481)/L481*100</f>
        <v>320.10713498669293</v>
      </c>
      <c r="N481" s="132">
        <f>D481/D507*100</f>
        <v>3.5713148718106593</v>
      </c>
    </row>
    <row r="482" spans="1:14">
      <c r="A482" s="198"/>
      <c r="B482" s="175" t="s">
        <v>21</v>
      </c>
      <c r="C482" s="40">
        <v>9.4339999999998994E-2</v>
      </c>
      <c r="D482" s="40">
        <v>11.905514999999999</v>
      </c>
      <c r="E482" s="40">
        <v>18.221053000000001</v>
      </c>
      <c r="F482" s="39">
        <f>(D482-E482)/E482*100</f>
        <v>-34.660664232742214</v>
      </c>
      <c r="G482" s="39">
        <v>7</v>
      </c>
      <c r="H482" s="39">
        <v>9741.2500349999991</v>
      </c>
      <c r="I482" s="39">
        <v>0</v>
      </c>
      <c r="J482" s="39">
        <v>0</v>
      </c>
      <c r="K482" s="39">
        <v>0</v>
      </c>
      <c r="L482" s="39">
        <v>0</v>
      </c>
      <c r="M482" s="39"/>
      <c r="N482" s="132">
        <f>D482/D508*100</f>
        <v>6.1356754846845103</v>
      </c>
    </row>
    <row r="483" spans="1:14">
      <c r="A483" s="198"/>
      <c r="B483" s="175" t="s">
        <v>22</v>
      </c>
      <c r="C483" s="40">
        <v>7.3302000000000006E-2</v>
      </c>
      <c r="D483" s="40">
        <v>2.9146350000000001</v>
      </c>
      <c r="E483" s="40">
        <v>1.314907</v>
      </c>
      <c r="F483" s="39">
        <f>(D483-E483)/E483*100</f>
        <v>121.6609235482053</v>
      </c>
      <c r="G483" s="39">
        <v>146</v>
      </c>
      <c r="H483" s="39">
        <v>22164.400000000001</v>
      </c>
      <c r="I483" s="39">
        <v>9</v>
      </c>
      <c r="J483" s="39">
        <v>0.36</v>
      </c>
      <c r="K483" s="39">
        <v>1.034</v>
      </c>
      <c r="L483" s="39">
        <v>0</v>
      </c>
      <c r="M483" s="39"/>
      <c r="N483" s="132">
        <f>D483/D509*100</f>
        <v>0.8744215445880974</v>
      </c>
    </row>
    <row r="484" spans="1:14">
      <c r="A484" s="198"/>
      <c r="B484" s="175" t="s">
        <v>23</v>
      </c>
      <c r="C484" s="40">
        <v>0</v>
      </c>
      <c r="D484" s="40">
        <v>0</v>
      </c>
      <c r="E484" s="40"/>
      <c r="F484" s="39"/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/>
      <c r="N484" s="132"/>
    </row>
    <row r="485" spans="1:14">
      <c r="A485" s="198"/>
      <c r="B485" s="175" t="s">
        <v>24</v>
      </c>
      <c r="C485" s="40">
        <v>0.40943499999999999</v>
      </c>
      <c r="D485" s="40">
        <v>1.7306870000000001</v>
      </c>
      <c r="E485" s="40">
        <v>1.6028210000000001</v>
      </c>
      <c r="F485" s="39">
        <f>(D485-E485)/E485*100</f>
        <v>7.9775595652914477</v>
      </c>
      <c r="G485" s="39">
        <v>16</v>
      </c>
      <c r="H485" s="39">
        <v>1510.3316</v>
      </c>
      <c r="I485" s="39">
        <v>0</v>
      </c>
      <c r="J485" s="39">
        <v>0</v>
      </c>
      <c r="K485" s="39">
        <v>0</v>
      </c>
      <c r="L485" s="39">
        <v>0</v>
      </c>
      <c r="M485" s="39"/>
      <c r="N485" s="132">
        <f>D485/D511*100</f>
        <v>0.47375554287130756</v>
      </c>
    </row>
    <row r="486" spans="1:14">
      <c r="A486" s="198"/>
      <c r="B486" s="175" t="s">
        <v>25</v>
      </c>
      <c r="C486" s="40">
        <v>0</v>
      </c>
      <c r="D486" s="40">
        <v>0</v>
      </c>
      <c r="E486" s="40"/>
      <c r="F486" s="39"/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/>
      <c r="N486" s="132"/>
    </row>
    <row r="487" spans="1:14">
      <c r="A487" s="198"/>
      <c r="B487" s="175" t="s">
        <v>26</v>
      </c>
      <c r="C487" s="40">
        <v>4.4076680000000001</v>
      </c>
      <c r="D487" s="40">
        <v>68.981624999999994</v>
      </c>
      <c r="E487" s="40">
        <v>62.748244</v>
      </c>
      <c r="F487" s="39">
        <f>(D487-E487)/E487*100</f>
        <v>9.9339528927693888</v>
      </c>
      <c r="G487" s="39">
        <v>1204</v>
      </c>
      <c r="H487" s="39">
        <v>599011.26</v>
      </c>
      <c r="I487" s="39">
        <v>15</v>
      </c>
      <c r="J487" s="39">
        <v>0.25607200000000302</v>
      </c>
      <c r="K487" s="39">
        <v>55.082827000000002</v>
      </c>
      <c r="L487" s="39">
        <v>1.244624</v>
      </c>
      <c r="M487" s="39"/>
      <c r="N487" s="132">
        <f>D487/D513*100</f>
        <v>9.747749420901517</v>
      </c>
    </row>
    <row r="488" spans="1:14">
      <c r="A488" s="198"/>
      <c r="B488" s="175" t="s">
        <v>27</v>
      </c>
      <c r="C488" s="40">
        <v>0</v>
      </c>
      <c r="D488" s="40">
        <v>0</v>
      </c>
      <c r="E488" s="40">
        <v>9.7170000000000006E-2</v>
      </c>
      <c r="F488" s="39"/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/>
      <c r="N488" s="132">
        <f>D488/D514*100</f>
        <v>0</v>
      </c>
    </row>
    <row r="489" spans="1:14">
      <c r="A489" s="198"/>
      <c r="B489" s="18" t="s">
        <v>28</v>
      </c>
      <c r="C489" s="40">
        <v>0</v>
      </c>
      <c r="D489" s="40">
        <v>0</v>
      </c>
      <c r="E489" s="40"/>
      <c r="F489" s="39"/>
      <c r="G489" s="39">
        <v>0</v>
      </c>
      <c r="H489" s="39">
        <v>0</v>
      </c>
      <c r="I489" s="39">
        <v>0</v>
      </c>
      <c r="J489" s="42">
        <v>0</v>
      </c>
      <c r="K489" s="39">
        <v>0</v>
      </c>
      <c r="L489" s="39">
        <v>0</v>
      </c>
      <c r="M489" s="39"/>
      <c r="N489" s="132" t="e">
        <f>D489/D515*100</f>
        <v>#DIV/0!</v>
      </c>
    </row>
    <row r="490" spans="1:14">
      <c r="A490" s="198"/>
      <c r="B490" s="18" t="s">
        <v>29</v>
      </c>
      <c r="C490" s="40">
        <v>0</v>
      </c>
      <c r="D490" s="40">
        <v>0</v>
      </c>
      <c r="E490" s="40"/>
      <c r="F490" s="39"/>
      <c r="G490" s="39">
        <v>0</v>
      </c>
      <c r="H490" s="39">
        <v>0</v>
      </c>
      <c r="I490" s="39">
        <v>0</v>
      </c>
      <c r="J490" s="42">
        <v>0</v>
      </c>
      <c r="K490" s="39">
        <v>0</v>
      </c>
      <c r="L490" s="39">
        <v>0</v>
      </c>
      <c r="M490" s="39"/>
      <c r="N490" s="132"/>
    </row>
    <row r="491" spans="1:14">
      <c r="A491" s="198"/>
      <c r="B491" s="18" t="s">
        <v>30</v>
      </c>
      <c r="C491" s="40">
        <v>0</v>
      </c>
      <c r="D491" s="40">
        <v>0</v>
      </c>
      <c r="E491" s="40"/>
      <c r="F491" s="39"/>
      <c r="G491" s="39">
        <v>0</v>
      </c>
      <c r="H491" s="39">
        <v>0</v>
      </c>
      <c r="I491" s="39">
        <v>0</v>
      </c>
      <c r="J491" s="42">
        <v>0</v>
      </c>
      <c r="K491" s="39">
        <v>0</v>
      </c>
      <c r="L491" s="39">
        <v>0</v>
      </c>
      <c r="M491" s="39"/>
      <c r="N491" s="132"/>
    </row>
    <row r="492" spans="1:14" ht="14.25" thickBot="1">
      <c r="A492" s="199"/>
      <c r="B492" s="19" t="s">
        <v>31</v>
      </c>
      <c r="C492" s="20">
        <f>C480+C482+C483+C484+C485+C486+C487+C488</f>
        <v>25.817457999999998</v>
      </c>
      <c r="D492" s="20">
        <f>D480+D482+D483+D484+D485+D486+D487+D488</f>
        <v>285.90157799999997</v>
      </c>
      <c r="E492" s="20">
        <f>E480+E482+E483+E484+E485+E486+E487+E488</f>
        <v>306.85772600000007</v>
      </c>
      <c r="F492" s="20">
        <f>(D492-E492)/E492*100</f>
        <v>-6.8292717518215893</v>
      </c>
      <c r="G492" s="20">
        <f t="shared" ref="G492:L492" si="117">G480+G482+G483+G484+G485+G486+G487+G488</f>
        <v>2942</v>
      </c>
      <c r="H492" s="20">
        <f t="shared" si="117"/>
        <v>635898.31256900006</v>
      </c>
      <c r="I492" s="20">
        <f t="shared" si="117"/>
        <v>174</v>
      </c>
      <c r="J492" s="20">
        <f t="shared" si="117"/>
        <v>9.949282000000002</v>
      </c>
      <c r="K492" s="20">
        <f t="shared" si="117"/>
        <v>116.293992</v>
      </c>
      <c r="L492" s="20">
        <f t="shared" si="117"/>
        <v>13.837223999999999</v>
      </c>
      <c r="M492" s="20">
        <f>(K492-L492)/L492*100</f>
        <v>740.4430830923892</v>
      </c>
      <c r="N492" s="128">
        <f>D492/D518*100</f>
        <v>2.4096232783353031</v>
      </c>
    </row>
    <row r="493" spans="1:14" ht="14.25" thickTop="1">
      <c r="A493" s="235" t="s">
        <v>43</v>
      </c>
      <c r="B493" s="177" t="s">
        <v>19</v>
      </c>
      <c r="C493" s="111">
        <v>0.435</v>
      </c>
      <c r="D493" s="111">
        <v>4.5734000000000004</v>
      </c>
      <c r="E493" s="111">
        <v>6.7373450000000004</v>
      </c>
      <c r="F493" s="135">
        <f>(D493-E493)/E493*100</f>
        <v>-32.118660985892809</v>
      </c>
      <c r="G493" s="112">
        <v>35</v>
      </c>
      <c r="H493" s="112">
        <v>2102.6122799999998</v>
      </c>
      <c r="I493" s="112">
        <v>1</v>
      </c>
      <c r="J493" s="112">
        <v>0</v>
      </c>
      <c r="K493" s="112">
        <v>0.10390000000000001</v>
      </c>
      <c r="L493" s="112">
        <v>2.4756</v>
      </c>
      <c r="M493" s="39">
        <f>(K493-L493)/L493*100</f>
        <v>-95.803037647438998</v>
      </c>
      <c r="N493" s="131">
        <f>D493/D506*100</f>
        <v>6.6193129934653136E-2</v>
      </c>
    </row>
    <row r="494" spans="1:14">
      <c r="A494" s="235"/>
      <c r="B494" s="175" t="s">
        <v>20</v>
      </c>
      <c r="C494" s="112">
        <v>0.12540000000000001</v>
      </c>
      <c r="D494" s="112">
        <v>1.3542000000000001</v>
      </c>
      <c r="E494" s="112">
        <v>2.09</v>
      </c>
      <c r="F494" s="39">
        <f>(D494-E494)/E494*100</f>
        <v>-35.20574162679425</v>
      </c>
      <c r="G494" s="112">
        <v>18</v>
      </c>
      <c r="H494" s="112">
        <v>235.2</v>
      </c>
      <c r="I494" s="112">
        <v>1</v>
      </c>
      <c r="J494" s="112">
        <v>0</v>
      </c>
      <c r="K494" s="112">
        <v>0.10390000000000001</v>
      </c>
      <c r="L494" s="112">
        <v>1.2091000000000001</v>
      </c>
      <c r="M494" s="39">
        <f>(K494-L494)/L494*100</f>
        <v>-91.406831527582483</v>
      </c>
      <c r="N494" s="127">
        <f>D494/D507*100</f>
        <v>7.8582928659201384E-2</v>
      </c>
    </row>
    <row r="495" spans="1:14">
      <c r="A495" s="235"/>
      <c r="B495" s="175" t="s">
        <v>21</v>
      </c>
      <c r="C495" s="112"/>
      <c r="D495" s="112"/>
      <c r="E495" s="112"/>
      <c r="F495" s="39"/>
      <c r="G495" s="112"/>
      <c r="H495" s="112"/>
      <c r="I495" s="112"/>
      <c r="J495" s="112"/>
      <c r="K495" s="112"/>
      <c r="L495" s="112"/>
      <c r="M495" s="39"/>
      <c r="N495" s="127"/>
    </row>
    <row r="496" spans="1:14">
      <c r="A496" s="235"/>
      <c r="B496" s="175" t="s">
        <v>22</v>
      </c>
      <c r="C496" s="112">
        <v>0</v>
      </c>
      <c r="D496" s="112">
        <v>0.14149999999999999</v>
      </c>
      <c r="E496" s="112">
        <v>3.7735999999999999E-2</v>
      </c>
      <c r="F496" s="39">
        <f>(D496-E496)/E496*100</f>
        <v>274.97350010599962</v>
      </c>
      <c r="G496" s="112">
        <v>15</v>
      </c>
      <c r="H496" s="112">
        <v>126.25</v>
      </c>
      <c r="I496" s="112">
        <v>0</v>
      </c>
      <c r="J496" s="112">
        <v>0</v>
      </c>
      <c r="K496" s="112">
        <v>0</v>
      </c>
      <c r="L496" s="112"/>
      <c r="M496" s="39"/>
      <c r="N496" s="127">
        <f>D496/D509*100</f>
        <v>4.2451507155858548E-2</v>
      </c>
    </row>
    <row r="497" spans="1:14">
      <c r="A497" s="235"/>
      <c r="B497" s="175" t="s">
        <v>23</v>
      </c>
      <c r="C497" s="112"/>
      <c r="D497" s="112"/>
      <c r="E497" s="112"/>
      <c r="F497" s="39"/>
      <c r="G497" s="112"/>
      <c r="H497" s="112"/>
      <c r="I497" s="112"/>
      <c r="J497" s="112"/>
      <c r="K497" s="112"/>
      <c r="L497" s="112"/>
      <c r="M497" s="39"/>
      <c r="N497" s="127"/>
    </row>
    <row r="498" spans="1:14">
      <c r="A498" s="235"/>
      <c r="B498" s="175" t="s">
        <v>24</v>
      </c>
      <c r="C498" s="112">
        <v>0</v>
      </c>
      <c r="D498" s="112">
        <v>0.1037</v>
      </c>
      <c r="E498" s="112">
        <v>0.10377400000000001</v>
      </c>
      <c r="F498" s="39">
        <f>(D498-E498)/E498*100</f>
        <v>-7.1308805673872669E-2</v>
      </c>
      <c r="G498" s="112">
        <v>1</v>
      </c>
      <c r="H498" s="112">
        <v>121</v>
      </c>
      <c r="I498" s="112">
        <v>0</v>
      </c>
      <c r="J498" s="112">
        <v>0</v>
      </c>
      <c r="K498" s="112">
        <v>0</v>
      </c>
      <c r="L498" s="112">
        <v>7.7683</v>
      </c>
      <c r="M498" s="39">
        <f>(K498-L498)/L498*100</f>
        <v>-100</v>
      </c>
      <c r="N498" s="127">
        <f>D498/D511*100</f>
        <v>2.8386675231139191E-2</v>
      </c>
    </row>
    <row r="499" spans="1:14">
      <c r="A499" s="235"/>
      <c r="B499" s="175" t="s">
        <v>25</v>
      </c>
      <c r="C499" s="112">
        <v>0</v>
      </c>
      <c r="D499" s="112">
        <v>603.88229999999999</v>
      </c>
      <c r="E499" s="112">
        <v>75.109324999999998</v>
      </c>
      <c r="F499" s="39"/>
      <c r="G499" s="112">
        <v>258</v>
      </c>
      <c r="H499" s="112">
        <v>23042.705000000002</v>
      </c>
      <c r="I499" s="112">
        <v>215</v>
      </c>
      <c r="J499" s="112">
        <v>115.1437</v>
      </c>
      <c r="K499" s="112">
        <v>238.1327</v>
      </c>
      <c r="L499" s="112">
        <v>9.8330000000000002</v>
      </c>
      <c r="M499" s="39">
        <f>(K499-L499)/L499*100</f>
        <v>2321.7705684938473</v>
      </c>
      <c r="N499" s="127">
        <f>D499/D512*100</f>
        <v>18.109472767385775</v>
      </c>
    </row>
    <row r="500" spans="1:14">
      <c r="A500" s="235"/>
      <c r="B500" s="175" t="s">
        <v>26</v>
      </c>
      <c r="C500" s="112">
        <v>2.068E-3</v>
      </c>
      <c r="D500" s="112">
        <v>0.11409999999999999</v>
      </c>
      <c r="E500" s="112">
        <v>1.18E-2</v>
      </c>
      <c r="F500" s="39">
        <f>(D500-E500)/E500*100</f>
        <v>866.94915254237287</v>
      </c>
      <c r="G500" s="112">
        <v>45</v>
      </c>
      <c r="H500" s="112">
        <v>1698.8</v>
      </c>
      <c r="I500" s="112">
        <v>0</v>
      </c>
      <c r="J500" s="112">
        <v>0</v>
      </c>
      <c r="K500" s="112">
        <v>0</v>
      </c>
      <c r="L500" s="112">
        <v>1.6432</v>
      </c>
      <c r="M500" s="39">
        <f>(K500-L500)/L500*100</f>
        <v>-100</v>
      </c>
      <c r="N500" s="127">
        <f>D500/D513*100</f>
        <v>1.6123398208216507E-2</v>
      </c>
    </row>
    <row r="501" spans="1:14">
      <c r="A501" s="235"/>
      <c r="B501" s="175" t="s">
        <v>27</v>
      </c>
      <c r="C501" s="28"/>
      <c r="D501" s="28"/>
      <c r="E501" s="28"/>
      <c r="F501" s="39"/>
      <c r="G501" s="28"/>
      <c r="H501" s="28"/>
      <c r="I501" s="28"/>
      <c r="J501" s="28"/>
      <c r="K501" s="28"/>
      <c r="L501" s="28"/>
      <c r="M501" s="39"/>
      <c r="N501" s="127"/>
    </row>
    <row r="502" spans="1:14">
      <c r="A502" s="235"/>
      <c r="B502" s="18" t="s">
        <v>28</v>
      </c>
      <c r="C502" s="50"/>
      <c r="D502" s="50"/>
      <c r="E502" s="113"/>
      <c r="F502" s="39"/>
      <c r="G502" s="50"/>
      <c r="H502" s="50"/>
      <c r="I502" s="50"/>
      <c r="J502" s="50"/>
      <c r="K502" s="50"/>
      <c r="L502" s="113"/>
      <c r="M502" s="39"/>
      <c r="N502" s="127"/>
    </row>
    <row r="503" spans="1:14">
      <c r="A503" s="235"/>
      <c r="B503" s="18" t="s">
        <v>29</v>
      </c>
      <c r="C503" s="42"/>
      <c r="D503" s="42"/>
      <c r="E503" s="42"/>
      <c r="F503" s="39"/>
      <c r="G503" s="50"/>
      <c r="H503" s="50"/>
      <c r="I503" s="50"/>
      <c r="J503" s="50"/>
      <c r="K503" s="50"/>
      <c r="L503" s="113"/>
      <c r="M503" s="39"/>
      <c r="N503" s="127"/>
    </row>
    <row r="504" spans="1:14">
      <c r="A504" s="235"/>
      <c r="B504" s="18" t="s">
        <v>30</v>
      </c>
      <c r="C504" s="42"/>
      <c r="D504" s="42"/>
      <c r="E504" s="42"/>
      <c r="F504" s="39"/>
      <c r="G504" s="42"/>
      <c r="H504" s="42"/>
      <c r="I504" s="42"/>
      <c r="J504" s="42"/>
      <c r="K504" s="42"/>
      <c r="L504" s="42"/>
      <c r="M504" s="39"/>
      <c r="N504" s="127"/>
    </row>
    <row r="505" spans="1:14" ht="14.25" thickBot="1">
      <c r="A505" s="199"/>
      <c r="B505" s="19" t="s">
        <v>31</v>
      </c>
      <c r="C505" s="20">
        <f t="shared" ref="C505:L505" si="118">C493+C495+C496+C497+C498+C499+C500+C501</f>
        <v>0.43706800000000001</v>
      </c>
      <c r="D505" s="20">
        <f t="shared" si="118"/>
        <v>608.81499999999994</v>
      </c>
      <c r="E505" s="20">
        <f t="shared" si="118"/>
        <v>81.999979999999994</v>
      </c>
      <c r="F505" s="20">
        <f t="shared" ref="F505:F518" si="119">(D505-E505)/E505*100</f>
        <v>642.4574981603655</v>
      </c>
      <c r="G505" s="20">
        <f t="shared" si="118"/>
        <v>354</v>
      </c>
      <c r="H505" s="20">
        <f t="shared" si="118"/>
        <v>27091.367280000002</v>
      </c>
      <c r="I505" s="20">
        <f t="shared" si="118"/>
        <v>216</v>
      </c>
      <c r="J505" s="20">
        <f t="shared" si="118"/>
        <v>115.1437</v>
      </c>
      <c r="K505" s="20">
        <f t="shared" si="118"/>
        <v>238.23660000000001</v>
      </c>
      <c r="L505" s="20">
        <f t="shared" si="118"/>
        <v>21.720100000000002</v>
      </c>
      <c r="M505" s="20">
        <f t="shared" ref="M505:M518" si="120">(K505-L505)/L505*100</f>
        <v>996.84854121297781</v>
      </c>
      <c r="N505" s="128">
        <f>D505/D518*100</f>
        <v>5.1311881748330448</v>
      </c>
    </row>
    <row r="506" spans="1:14" ht="15" thickTop="1" thickBot="1">
      <c r="A506" s="220" t="s">
        <v>49</v>
      </c>
      <c r="B506" s="175" t="s">
        <v>19</v>
      </c>
      <c r="C506" s="39">
        <f>C402+C415+C428+C441+C454+C467+C480+C493</f>
        <v>762.79293200000006</v>
      </c>
      <c r="D506" s="39">
        <f>D402+D415+D428+D441+D454+D467+D480+D493</f>
        <v>6909.1762310000004</v>
      </c>
      <c r="E506" s="39">
        <f>E402+E415+E428+E441+E454+E467+E480+E493</f>
        <v>6902.0981419999998</v>
      </c>
      <c r="F506" s="40">
        <f t="shared" si="119"/>
        <v>0.1025498168003382</v>
      </c>
      <c r="G506" s="39">
        <f t="shared" ref="G506:L506" si="121">G402+G415+G428+G441+G454+G467+G480+G493</f>
        <v>43628</v>
      </c>
      <c r="H506" s="39">
        <f t="shared" si="121"/>
        <v>2490078.8370754179</v>
      </c>
      <c r="I506" s="39">
        <f t="shared" si="121"/>
        <v>4502</v>
      </c>
      <c r="J506" s="39">
        <f t="shared" si="121"/>
        <v>329.04866001735689</v>
      </c>
      <c r="K506" s="39">
        <f t="shared" si="121"/>
        <v>2587.1607730173569</v>
      </c>
      <c r="L506" s="39">
        <f t="shared" si="121"/>
        <v>3316.9720000000002</v>
      </c>
      <c r="M506" s="40">
        <f t="shared" si="120"/>
        <v>-22.002333061076286</v>
      </c>
      <c r="N506" s="127">
        <f>D506/D518*100</f>
        <v>58.231619415331018</v>
      </c>
    </row>
    <row r="507" spans="1:14" ht="14.25" thickBot="1">
      <c r="A507" s="220"/>
      <c r="B507" s="175" t="s">
        <v>20</v>
      </c>
      <c r="C507" s="39">
        <f t="shared" ref="C507:C517" si="122">C403+C416+C429+C442+C455+C468+C481+C494</f>
        <v>177.05054000000004</v>
      </c>
      <c r="D507" s="39">
        <f t="shared" ref="D507:D517" si="123">D403+D416+D429+D442+D455+D468+D481+D494</f>
        <v>1723.2750460000002</v>
      </c>
      <c r="E507" s="39">
        <f t="shared" ref="E507:E517" si="124">E403+E416+E429+E442+E455+E468+E481+E494</f>
        <v>2116.0577840000001</v>
      </c>
      <c r="F507" s="39">
        <f t="shared" si="119"/>
        <v>-18.562004354036102</v>
      </c>
      <c r="G507" s="39">
        <f t="shared" ref="G507:G517" si="125">G403+G416+G429+G442+G455+G468+G481+G494</f>
        <v>21073</v>
      </c>
      <c r="H507" s="39">
        <f t="shared" ref="H507:H517" si="126">H403+H416+H429+H442+H455+H468+H481+H494</f>
        <v>252220.79999999999</v>
      </c>
      <c r="I507" s="39">
        <f t="shared" ref="I507:I517" si="127">I403+I416+I429+I442+I455+I468+I481+I494</f>
        <v>2107</v>
      </c>
      <c r="J507" s="39">
        <f t="shared" ref="J507:J517" si="128">J403+J416+J429+J442+J455+J468+J481+J494</f>
        <v>97.20544000000001</v>
      </c>
      <c r="K507" s="39">
        <f t="shared" ref="K507:K517" si="129">K403+K416+K429+K442+K455+K468+K481+K494</f>
        <v>967.55349999999999</v>
      </c>
      <c r="L507" s="39">
        <f t="shared" ref="L507:L517" si="130">L403+L416+L429+L442+L455+L468+L481+L494</f>
        <v>1320.4792</v>
      </c>
      <c r="M507" s="39">
        <f t="shared" si="120"/>
        <v>-26.727092709979832</v>
      </c>
      <c r="N507" s="127">
        <f>D507/D518*100</f>
        <v>14.524031993331429</v>
      </c>
    </row>
    <row r="508" spans="1:14" ht="14.25" thickBot="1">
      <c r="A508" s="220"/>
      <c r="B508" s="175" t="s">
        <v>21</v>
      </c>
      <c r="C508" s="39">
        <f t="shared" si="122"/>
        <v>10.642980999999997</v>
      </c>
      <c r="D508" s="39">
        <f t="shared" si="123"/>
        <v>194.03756000000004</v>
      </c>
      <c r="E508" s="39">
        <f t="shared" si="124"/>
        <v>208.10378900000001</v>
      </c>
      <c r="F508" s="39">
        <f t="shared" si="119"/>
        <v>-6.7592373342130569</v>
      </c>
      <c r="G508" s="39">
        <f t="shared" si="125"/>
        <v>815</v>
      </c>
      <c r="H508" s="39">
        <f t="shared" si="126"/>
        <v>182014.817121</v>
      </c>
      <c r="I508" s="39">
        <f t="shared" si="127"/>
        <v>80</v>
      </c>
      <c r="J508" s="39">
        <f t="shared" si="128"/>
        <v>21.22</v>
      </c>
      <c r="K508" s="39">
        <f t="shared" si="129"/>
        <v>72.850000000000009</v>
      </c>
      <c r="L508" s="39">
        <f t="shared" si="130"/>
        <v>74.621000000000009</v>
      </c>
      <c r="M508" s="39">
        <f t="shared" si="120"/>
        <v>-2.3733265434663173</v>
      </c>
      <c r="N508" s="127">
        <f>D508/D518*100</f>
        <v>1.63537894655266</v>
      </c>
    </row>
    <row r="509" spans="1:14" ht="14.25" thickBot="1">
      <c r="A509" s="220"/>
      <c r="B509" s="175" t="s">
        <v>22</v>
      </c>
      <c r="C509" s="39">
        <f t="shared" si="122"/>
        <v>20.782375000000002</v>
      </c>
      <c r="D509" s="39">
        <f t="shared" si="123"/>
        <v>333.32149900000002</v>
      </c>
      <c r="E509" s="39">
        <f t="shared" si="124"/>
        <v>283.09839899999997</v>
      </c>
      <c r="F509" s="39">
        <f t="shared" si="119"/>
        <v>17.740510076144954</v>
      </c>
      <c r="G509" s="39">
        <f t="shared" si="125"/>
        <v>29436</v>
      </c>
      <c r="H509" s="39">
        <f t="shared" si="126"/>
        <v>778410.63199999998</v>
      </c>
      <c r="I509" s="39">
        <f t="shared" si="127"/>
        <v>1939</v>
      </c>
      <c r="J509" s="39">
        <f t="shared" si="128"/>
        <v>34.64</v>
      </c>
      <c r="K509" s="39">
        <f t="shared" si="129"/>
        <v>207.0359</v>
      </c>
      <c r="L509" s="39">
        <f t="shared" si="130"/>
        <v>235.23169999999999</v>
      </c>
      <c r="M509" s="39">
        <f t="shared" si="120"/>
        <v>-11.986394690851613</v>
      </c>
      <c r="N509" s="127">
        <f>D509/D518*100</f>
        <v>2.8092857996048468</v>
      </c>
    </row>
    <row r="510" spans="1:14" ht="14.25" thickBot="1">
      <c r="A510" s="220"/>
      <c r="B510" s="175" t="s">
        <v>23</v>
      </c>
      <c r="C510" s="39">
        <f t="shared" si="122"/>
        <v>0.56603999999999999</v>
      </c>
      <c r="D510" s="39">
        <f t="shared" si="123"/>
        <v>11.009463999999999</v>
      </c>
      <c r="E510" s="39">
        <f t="shared" si="124"/>
        <v>9.1998460189509554</v>
      </c>
      <c r="F510" s="39">
        <f t="shared" si="119"/>
        <v>19.670089883258633</v>
      </c>
      <c r="G510" s="39">
        <f t="shared" si="125"/>
        <v>253</v>
      </c>
      <c r="H510" s="39">
        <f t="shared" si="126"/>
        <v>6921.96</v>
      </c>
      <c r="I510" s="39">
        <f t="shared" si="127"/>
        <v>3</v>
      </c>
      <c r="J510" s="39">
        <f t="shared" si="128"/>
        <v>0</v>
      </c>
      <c r="K510" s="39">
        <f t="shared" si="129"/>
        <v>7</v>
      </c>
      <c r="L510" s="39">
        <f t="shared" si="130"/>
        <v>13.69</v>
      </c>
      <c r="M510" s="39">
        <f t="shared" si="120"/>
        <v>-48.867786705624546</v>
      </c>
      <c r="N510" s="127">
        <f>D510/D518*100</f>
        <v>9.2789486934536952E-2</v>
      </c>
    </row>
    <row r="511" spans="1:14" ht="14.25" thickBot="1">
      <c r="A511" s="220"/>
      <c r="B511" s="175" t="s">
        <v>24</v>
      </c>
      <c r="C511" s="39">
        <f t="shared" si="122"/>
        <v>28.624700000000008</v>
      </c>
      <c r="D511" s="39">
        <f t="shared" si="123"/>
        <v>365.31224299999997</v>
      </c>
      <c r="E511" s="39">
        <f t="shared" si="124"/>
        <v>278.788273</v>
      </c>
      <c r="F511" s="39">
        <f t="shared" si="119"/>
        <v>31.035727962632041</v>
      </c>
      <c r="G511" s="39">
        <f t="shared" si="125"/>
        <v>707</v>
      </c>
      <c r="H511" s="39">
        <f t="shared" si="126"/>
        <v>551748.69530000002</v>
      </c>
      <c r="I511" s="39">
        <f t="shared" si="127"/>
        <v>85</v>
      </c>
      <c r="J511" s="39">
        <f t="shared" si="128"/>
        <v>19.420000000000002</v>
      </c>
      <c r="K511" s="39">
        <f t="shared" si="129"/>
        <v>92.8</v>
      </c>
      <c r="L511" s="39">
        <f t="shared" si="130"/>
        <v>183.84360000000001</v>
      </c>
      <c r="M511" s="39">
        <f t="shared" si="120"/>
        <v>-49.522311355956916</v>
      </c>
      <c r="N511" s="127">
        <f>D511/D518*100</f>
        <v>3.0789088005442307</v>
      </c>
    </row>
    <row r="512" spans="1:14" ht="14.25" thickBot="1">
      <c r="A512" s="220"/>
      <c r="B512" s="175" t="s">
        <v>25</v>
      </c>
      <c r="C512" s="39">
        <f t="shared" si="122"/>
        <v>5.3208000000000002</v>
      </c>
      <c r="D512" s="39">
        <f t="shared" si="123"/>
        <v>3334.6211000000003</v>
      </c>
      <c r="E512" s="39">
        <f t="shared" si="124"/>
        <v>2263.1162250000002</v>
      </c>
      <c r="F512" s="39">
        <f t="shared" si="119"/>
        <v>47.346435996675332</v>
      </c>
      <c r="G512" s="39">
        <f t="shared" si="125"/>
        <v>1005</v>
      </c>
      <c r="H512" s="39">
        <f t="shared" si="126"/>
        <v>203586.67807999998</v>
      </c>
      <c r="I512" s="39">
        <f t="shared" si="127"/>
        <v>1319</v>
      </c>
      <c r="J512" s="39">
        <f t="shared" si="128"/>
        <v>344.80369999999999</v>
      </c>
      <c r="K512" s="39">
        <f t="shared" si="129"/>
        <v>829.64269999999999</v>
      </c>
      <c r="L512" s="39">
        <f t="shared" si="130"/>
        <v>352.95699999999999</v>
      </c>
      <c r="M512" s="39">
        <f t="shared" si="120"/>
        <v>135.05489337228047</v>
      </c>
      <c r="N512" s="127">
        <f>D512/D518*100</f>
        <v>28.104708911358561</v>
      </c>
    </row>
    <row r="513" spans="1:14" ht="14.25" thickBot="1">
      <c r="A513" s="220"/>
      <c r="B513" s="175" t="s">
        <v>26</v>
      </c>
      <c r="C513" s="39">
        <f t="shared" si="122"/>
        <v>114.10721899999989</v>
      </c>
      <c r="D513" s="39">
        <f t="shared" si="123"/>
        <v>707.66719599999999</v>
      </c>
      <c r="E513" s="39">
        <f t="shared" si="124"/>
        <v>519.38761049044911</v>
      </c>
      <c r="F513" s="39">
        <f t="shared" si="119"/>
        <v>36.250303570345395</v>
      </c>
      <c r="G513" s="39">
        <f t="shared" si="125"/>
        <v>28904</v>
      </c>
      <c r="H513" s="39">
        <f t="shared" si="126"/>
        <v>2823075.1799999997</v>
      </c>
      <c r="I513" s="39">
        <f t="shared" si="127"/>
        <v>315</v>
      </c>
      <c r="J513" s="39">
        <f t="shared" si="128"/>
        <v>27.839172000000005</v>
      </c>
      <c r="K513" s="39">
        <f t="shared" si="129"/>
        <v>194.69612700000002</v>
      </c>
      <c r="L513" s="39">
        <f t="shared" si="130"/>
        <v>117.23342399999999</v>
      </c>
      <c r="M513" s="39">
        <f t="shared" si="120"/>
        <v>66.075612531798129</v>
      </c>
      <c r="N513" s="127">
        <f>D513/D518*100</f>
        <v>5.9643299653136976</v>
      </c>
    </row>
    <row r="514" spans="1:14" ht="14.25" thickBot="1">
      <c r="A514" s="220"/>
      <c r="B514" s="175" t="s">
        <v>27</v>
      </c>
      <c r="C514" s="39">
        <f t="shared" si="122"/>
        <v>0</v>
      </c>
      <c r="D514" s="39">
        <f t="shared" si="123"/>
        <v>9.8454119999999996</v>
      </c>
      <c r="E514" s="39">
        <f t="shared" si="124"/>
        <v>70.97520200000001</v>
      </c>
      <c r="F514" s="39">
        <f t="shared" si="119"/>
        <v>-86.128377626878759</v>
      </c>
      <c r="G514" s="39">
        <f t="shared" si="125"/>
        <v>47</v>
      </c>
      <c r="H514" s="39">
        <f t="shared" si="126"/>
        <v>4537.18</v>
      </c>
      <c r="I514" s="39">
        <f t="shared" si="127"/>
        <v>2</v>
      </c>
      <c r="J514" s="39">
        <f t="shared" si="128"/>
        <v>0</v>
      </c>
      <c r="K514" s="39">
        <f t="shared" si="129"/>
        <v>1.26</v>
      </c>
      <c r="L514" s="39">
        <f t="shared" si="130"/>
        <v>81.866100000000003</v>
      </c>
      <c r="M514" s="39">
        <f t="shared" si="120"/>
        <v>-98.460901398747453</v>
      </c>
      <c r="N514" s="127">
        <f>D514/D518*100</f>
        <v>8.2978674360453281E-2</v>
      </c>
    </row>
    <row r="515" spans="1:14" ht="14.25" thickBot="1">
      <c r="A515" s="220"/>
      <c r="B515" s="18" t="s">
        <v>28</v>
      </c>
      <c r="C515" s="39">
        <f t="shared" si="122"/>
        <v>0</v>
      </c>
      <c r="D515" s="39">
        <f t="shared" si="123"/>
        <v>0</v>
      </c>
      <c r="E515" s="39">
        <f t="shared" si="124"/>
        <v>8.1067999999999998</v>
      </c>
      <c r="F515" s="39">
        <f t="shared" si="119"/>
        <v>-100</v>
      </c>
      <c r="G515" s="39">
        <f t="shared" si="125"/>
        <v>0</v>
      </c>
      <c r="H515" s="39">
        <f t="shared" si="126"/>
        <v>0</v>
      </c>
      <c r="I515" s="39">
        <f t="shared" si="127"/>
        <v>0</v>
      </c>
      <c r="J515" s="39">
        <f t="shared" si="128"/>
        <v>0</v>
      </c>
      <c r="K515" s="39">
        <f t="shared" si="129"/>
        <v>0</v>
      </c>
      <c r="L515" s="39">
        <f t="shared" si="130"/>
        <v>0</v>
      </c>
      <c r="M515" s="39" t="e">
        <f t="shared" si="120"/>
        <v>#DIV/0!</v>
      </c>
      <c r="N515" s="127">
        <f>D515/D518*100</f>
        <v>0</v>
      </c>
    </row>
    <row r="516" spans="1:14" ht="14.25" thickBot="1">
      <c r="A516" s="220"/>
      <c r="B516" s="18" t="s">
        <v>29</v>
      </c>
      <c r="C516" s="39">
        <f t="shared" si="122"/>
        <v>0</v>
      </c>
      <c r="D516" s="39">
        <f t="shared" si="123"/>
        <v>6</v>
      </c>
      <c r="E516" s="39">
        <f t="shared" si="124"/>
        <v>56.072907000000001</v>
      </c>
      <c r="F516" s="39">
        <f t="shared" si="119"/>
        <v>-89.299645192285098</v>
      </c>
      <c r="G516" s="39">
        <f t="shared" si="125"/>
        <v>1</v>
      </c>
      <c r="H516" s="39">
        <f t="shared" si="126"/>
        <v>1678</v>
      </c>
      <c r="I516" s="39">
        <f t="shared" si="127"/>
        <v>0</v>
      </c>
      <c r="J516" s="39">
        <f t="shared" si="128"/>
        <v>0</v>
      </c>
      <c r="K516" s="39">
        <f t="shared" si="129"/>
        <v>0</v>
      </c>
      <c r="L516" s="39">
        <f t="shared" si="130"/>
        <v>0</v>
      </c>
      <c r="M516" s="39" t="e">
        <f t="shared" si="120"/>
        <v>#DIV/0!</v>
      </c>
      <c r="N516" s="127">
        <f>D516/D518*100</f>
        <v>5.0568939741954901E-2</v>
      </c>
    </row>
    <row r="517" spans="1:14" ht="14.25" thickBot="1">
      <c r="A517" s="220"/>
      <c r="B517" s="18" t="s">
        <v>30</v>
      </c>
      <c r="C517" s="39">
        <f t="shared" si="122"/>
        <v>0</v>
      </c>
      <c r="D517" s="39">
        <f t="shared" si="123"/>
        <v>2</v>
      </c>
      <c r="E517" s="39">
        <f t="shared" si="124"/>
        <v>2.2799999999999998</v>
      </c>
      <c r="F517" s="39">
        <f t="shared" si="119"/>
        <v>-12.280701754385957</v>
      </c>
      <c r="G517" s="39">
        <f t="shared" si="125"/>
        <v>1</v>
      </c>
      <c r="H517" s="39">
        <f t="shared" si="126"/>
        <v>1780</v>
      </c>
      <c r="I517" s="39">
        <f t="shared" si="127"/>
        <v>0</v>
      </c>
      <c r="J517" s="39">
        <f t="shared" si="128"/>
        <v>0</v>
      </c>
      <c r="K517" s="39">
        <f t="shared" si="129"/>
        <v>1.2</v>
      </c>
      <c r="L517" s="39">
        <f t="shared" si="130"/>
        <v>81.866100000000003</v>
      </c>
      <c r="M517" s="39">
        <f t="shared" si="120"/>
        <v>-98.534191808330917</v>
      </c>
      <c r="N517" s="127">
        <f>D517/D518*100</f>
        <v>1.6856313247318299E-2</v>
      </c>
    </row>
    <row r="518" spans="1:14" ht="14.25" thickBot="1">
      <c r="A518" s="234"/>
      <c r="B518" s="43" t="s">
        <v>31</v>
      </c>
      <c r="C518" s="44">
        <f t="shared" ref="C518:L518" si="131">C506+C508+C509+C510+C511+C512+C513+C514</f>
        <v>942.83704699999987</v>
      </c>
      <c r="D518" s="44">
        <f t="shared" si="131"/>
        <v>11864.990705</v>
      </c>
      <c r="E518" s="44">
        <f t="shared" si="131"/>
        <v>10534.7674865094</v>
      </c>
      <c r="F518" s="44">
        <f t="shared" si="119"/>
        <v>12.626982229973812</v>
      </c>
      <c r="G518" s="44">
        <f t="shared" si="131"/>
        <v>104795</v>
      </c>
      <c r="H518" s="44">
        <f t="shared" si="131"/>
        <v>7040373.9795764172</v>
      </c>
      <c r="I518" s="44">
        <f t="shared" si="131"/>
        <v>8245</v>
      </c>
      <c r="J518" s="44">
        <f t="shared" si="131"/>
        <v>776.97153201735682</v>
      </c>
      <c r="K518" s="44">
        <f t="shared" si="131"/>
        <v>3992.4455000173571</v>
      </c>
      <c r="L518" s="44">
        <f t="shared" si="131"/>
        <v>4376.4148240000004</v>
      </c>
      <c r="M518" s="44">
        <f t="shared" si="120"/>
        <v>-8.7736044096409298</v>
      </c>
      <c r="N518" s="133">
        <f>D518/D518*100</f>
        <v>100</v>
      </c>
    </row>
    <row r="522" spans="1:14">
      <c r="A522" s="182" t="s">
        <v>103</v>
      </c>
      <c r="B522" s="182"/>
      <c r="C522" s="182"/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</row>
    <row r="523" spans="1:14">
      <c r="A523" s="182"/>
      <c r="B523" s="182"/>
      <c r="C523" s="182"/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</row>
    <row r="524" spans="1:14" ht="14.25" thickBot="1">
      <c r="A524" s="229" t="str">
        <f>A3</f>
        <v>财字3号表                                             （2020年1-9月）                                           单位：万元</v>
      </c>
      <c r="B524" s="229"/>
      <c r="C524" s="229"/>
      <c r="D524" s="229"/>
      <c r="E524" s="229"/>
      <c r="F524" s="229"/>
      <c r="G524" s="229"/>
      <c r="H524" s="229"/>
      <c r="I524" s="229"/>
      <c r="J524" s="229"/>
      <c r="K524" s="229"/>
      <c r="L524" s="229"/>
      <c r="M524" s="229"/>
      <c r="N524" s="229"/>
    </row>
    <row r="525" spans="1:14" ht="14.25" thickBot="1">
      <c r="A525" s="186" t="s">
        <v>68</v>
      </c>
      <c r="B525" s="45" t="s">
        <v>3</v>
      </c>
      <c r="C525" s="192" t="s">
        <v>4</v>
      </c>
      <c r="D525" s="192"/>
      <c r="E525" s="192"/>
      <c r="F525" s="223"/>
      <c r="G525" s="184" t="s">
        <v>5</v>
      </c>
      <c r="H525" s="223"/>
      <c r="I525" s="184" t="s">
        <v>6</v>
      </c>
      <c r="J525" s="193"/>
      <c r="K525" s="193"/>
      <c r="L525" s="193"/>
      <c r="M525" s="193"/>
      <c r="N525" s="189" t="s">
        <v>7</v>
      </c>
    </row>
    <row r="526" spans="1:14" ht="14.25" thickBot="1">
      <c r="A526" s="186"/>
      <c r="B526" s="30" t="s">
        <v>8</v>
      </c>
      <c r="C526" s="236" t="s">
        <v>9</v>
      </c>
      <c r="D526" s="194" t="s">
        <v>10</v>
      </c>
      <c r="E526" s="194" t="s">
        <v>11</v>
      </c>
      <c r="F526" s="175" t="s">
        <v>12</v>
      </c>
      <c r="G526" s="194" t="s">
        <v>13</v>
      </c>
      <c r="H526" s="194" t="s">
        <v>14</v>
      </c>
      <c r="I526" s="175" t="s">
        <v>13</v>
      </c>
      <c r="J526" s="224" t="s">
        <v>15</v>
      </c>
      <c r="K526" s="225"/>
      <c r="L526" s="226"/>
      <c r="M526" s="114" t="s">
        <v>12</v>
      </c>
      <c r="N526" s="190"/>
    </row>
    <row r="527" spans="1:14" ht="14.25" thickBot="1">
      <c r="A527" s="186"/>
      <c r="B527" s="46" t="s">
        <v>16</v>
      </c>
      <c r="C527" s="237"/>
      <c r="D527" s="227"/>
      <c r="E527" s="227"/>
      <c r="F527" s="179" t="s">
        <v>17</v>
      </c>
      <c r="G527" s="227"/>
      <c r="H527" s="227"/>
      <c r="I527" s="30" t="s">
        <v>18</v>
      </c>
      <c r="J527" s="176" t="s">
        <v>9</v>
      </c>
      <c r="K527" s="31" t="s">
        <v>10</v>
      </c>
      <c r="L527" s="176" t="s">
        <v>11</v>
      </c>
      <c r="M527" s="175" t="s">
        <v>17</v>
      </c>
      <c r="N527" s="134" t="s">
        <v>17</v>
      </c>
    </row>
    <row r="528" spans="1:14" ht="14.25" thickBot="1">
      <c r="A528" s="186"/>
      <c r="B528" s="175" t="s">
        <v>19</v>
      </c>
      <c r="C528" s="39">
        <f t="shared" ref="C528:L528" si="132">C202</f>
        <v>2220.1299840000001</v>
      </c>
      <c r="D528" s="39">
        <f t="shared" si="132"/>
        <v>19746.336067999993</v>
      </c>
      <c r="E528" s="39">
        <f t="shared" si="132"/>
        <v>19295.732358000005</v>
      </c>
      <c r="F528" s="39">
        <f t="shared" ref="F528:F559" si="133">(D528-E528)/E528*100</f>
        <v>2.3352506224681768</v>
      </c>
      <c r="G528" s="39">
        <f t="shared" si="132"/>
        <v>118898</v>
      </c>
      <c r="H528" s="39">
        <f t="shared" si="132"/>
        <v>7601707.808468109</v>
      </c>
      <c r="I528" s="39">
        <f t="shared" si="132"/>
        <v>14455</v>
      </c>
      <c r="J528" s="39">
        <f t="shared" si="132"/>
        <v>1422.5402778236848</v>
      </c>
      <c r="K528" s="39">
        <f t="shared" si="132"/>
        <v>10428.519651823684</v>
      </c>
      <c r="L528" s="39">
        <f t="shared" si="132"/>
        <v>10815.702976</v>
      </c>
      <c r="M528" s="39">
        <f t="shared" ref="M528:M579" si="134">(K528-L528)/L528*100</f>
        <v>-3.5798257869643266</v>
      </c>
      <c r="N528" s="127">
        <f t="shared" ref="N528:N540" si="135">N202</f>
        <v>59.191873790666072</v>
      </c>
    </row>
    <row r="529" spans="1:14" ht="14.25" thickBot="1">
      <c r="A529" s="186"/>
      <c r="B529" s="175" t="s">
        <v>20</v>
      </c>
      <c r="C529" s="39">
        <f t="shared" ref="C529:L529" si="136">C203</f>
        <v>463.40398000000016</v>
      </c>
      <c r="D529" s="39">
        <f t="shared" si="136"/>
        <v>4297.9486520000009</v>
      </c>
      <c r="E529" s="39">
        <f t="shared" si="136"/>
        <v>5297.513938000001</v>
      </c>
      <c r="F529" s="39">
        <f t="shared" si="133"/>
        <v>-18.868573026867228</v>
      </c>
      <c r="G529" s="39">
        <f t="shared" si="136"/>
        <v>57616</v>
      </c>
      <c r="H529" s="39">
        <f t="shared" si="136"/>
        <v>698069.60000000009</v>
      </c>
      <c r="I529" s="39">
        <f t="shared" si="136"/>
        <v>6920</v>
      </c>
      <c r="J529" s="39">
        <f t="shared" si="136"/>
        <v>447.8294050556641</v>
      </c>
      <c r="K529" s="39">
        <f t="shared" si="136"/>
        <v>3543.385950055665</v>
      </c>
      <c r="L529" s="39">
        <f t="shared" si="136"/>
        <v>4362.1257799999994</v>
      </c>
      <c r="M529" s="39">
        <f t="shared" si="134"/>
        <v>-18.769285234694323</v>
      </c>
      <c r="N529" s="127">
        <f t="shared" si="135"/>
        <v>12.883586772344177</v>
      </c>
    </row>
    <row r="530" spans="1:14" ht="14.25" thickBot="1">
      <c r="A530" s="186"/>
      <c r="B530" s="175" t="s">
        <v>21</v>
      </c>
      <c r="C530" s="39">
        <f t="shared" ref="C530:L530" si="137">C204</f>
        <v>85.715418</v>
      </c>
      <c r="D530" s="39">
        <f t="shared" si="137"/>
        <v>897.47275100000024</v>
      </c>
      <c r="E530" s="39">
        <f t="shared" si="137"/>
        <v>549.48530600000004</v>
      </c>
      <c r="F530" s="39">
        <f t="shared" si="133"/>
        <v>63.329708947667505</v>
      </c>
      <c r="G530" s="39">
        <f t="shared" si="137"/>
        <v>1487</v>
      </c>
      <c r="H530" s="39">
        <f t="shared" si="137"/>
        <v>1299417.7048580004</v>
      </c>
      <c r="I530" s="39">
        <f t="shared" si="137"/>
        <v>157</v>
      </c>
      <c r="J530" s="39">
        <f t="shared" si="137"/>
        <v>32.372190000000018</v>
      </c>
      <c r="K530" s="39">
        <f t="shared" si="137"/>
        <v>1023.325882</v>
      </c>
      <c r="L530" s="39">
        <f t="shared" si="137"/>
        <v>165.805475</v>
      </c>
      <c r="M530" s="39">
        <f t="shared" si="134"/>
        <v>517.18461468175281</v>
      </c>
      <c r="N530" s="127">
        <f t="shared" si="135"/>
        <v>2.6902759896729775</v>
      </c>
    </row>
    <row r="531" spans="1:14" ht="14.25" thickBot="1">
      <c r="A531" s="186"/>
      <c r="B531" s="175" t="s">
        <v>22</v>
      </c>
      <c r="C531" s="39">
        <f t="shared" ref="C531:L531" si="138">C205</f>
        <v>2.9626729999999992</v>
      </c>
      <c r="D531" s="39">
        <f t="shared" si="138"/>
        <v>162.79020600000004</v>
      </c>
      <c r="E531" s="39">
        <f t="shared" si="138"/>
        <v>162.41769100000005</v>
      </c>
      <c r="F531" s="39">
        <f t="shared" si="133"/>
        <v>0.22935617278292222</v>
      </c>
      <c r="G531" s="39">
        <f t="shared" si="138"/>
        <v>4013</v>
      </c>
      <c r="H531" s="39">
        <f t="shared" si="138"/>
        <v>273943.67499999993</v>
      </c>
      <c r="I531" s="39">
        <f t="shared" si="138"/>
        <v>886</v>
      </c>
      <c r="J531" s="39">
        <f t="shared" si="138"/>
        <v>10.94</v>
      </c>
      <c r="K531" s="39">
        <f t="shared" si="138"/>
        <v>81.489999999999995</v>
      </c>
      <c r="L531" s="39">
        <f t="shared" si="138"/>
        <v>91.4255</v>
      </c>
      <c r="M531" s="39">
        <f t="shared" si="134"/>
        <v>-10.867318198970752</v>
      </c>
      <c r="N531" s="127">
        <f t="shared" si="135"/>
        <v>0.48798203852733785</v>
      </c>
    </row>
    <row r="532" spans="1:14" ht="14.25" thickBot="1">
      <c r="A532" s="186"/>
      <c r="B532" s="175" t="s">
        <v>23</v>
      </c>
      <c r="C532" s="39">
        <f t="shared" ref="C532:L532" si="139">C206</f>
        <v>14.405308000000002</v>
      </c>
      <c r="D532" s="39">
        <f t="shared" si="139"/>
        <v>59.131636999999998</v>
      </c>
      <c r="E532" s="39">
        <f t="shared" si="139"/>
        <v>168.89396500000004</v>
      </c>
      <c r="F532" s="39">
        <f t="shared" si="133"/>
        <v>-64.988898804051416</v>
      </c>
      <c r="G532" s="39">
        <f t="shared" si="139"/>
        <v>1709</v>
      </c>
      <c r="H532" s="39">
        <f t="shared" si="139"/>
        <v>180320.12330000001</v>
      </c>
      <c r="I532" s="39">
        <f t="shared" si="139"/>
        <v>6</v>
      </c>
      <c r="J532" s="39">
        <f t="shared" si="139"/>
        <v>7.53</v>
      </c>
      <c r="K532" s="39">
        <f t="shared" si="139"/>
        <v>8.89</v>
      </c>
      <c r="L532" s="39">
        <f t="shared" si="139"/>
        <v>9.4600000000000009</v>
      </c>
      <c r="M532" s="39">
        <f t="shared" si="134"/>
        <v>-6.025369978858353</v>
      </c>
      <c r="N532" s="127">
        <f t="shared" si="135"/>
        <v>0.17725376405456819</v>
      </c>
    </row>
    <row r="533" spans="1:14" ht="14.25" thickBot="1">
      <c r="A533" s="186"/>
      <c r="B533" s="175" t="s">
        <v>24</v>
      </c>
      <c r="C533" s="39">
        <f t="shared" ref="C533:L533" si="140">C207</f>
        <v>506.73432299999996</v>
      </c>
      <c r="D533" s="39">
        <f t="shared" si="140"/>
        <v>2590.6583690000002</v>
      </c>
      <c r="E533" s="39">
        <f t="shared" si="140"/>
        <v>1509.5300669999999</v>
      </c>
      <c r="F533" s="39">
        <f t="shared" si="133"/>
        <v>71.620189993870468</v>
      </c>
      <c r="G533" s="39">
        <f t="shared" si="140"/>
        <v>4698</v>
      </c>
      <c r="H533" s="39">
        <f t="shared" si="140"/>
        <v>1633647.3537869998</v>
      </c>
      <c r="I533" s="39">
        <f t="shared" si="140"/>
        <v>309</v>
      </c>
      <c r="J533" s="39">
        <f t="shared" si="140"/>
        <v>50.987170000000006</v>
      </c>
      <c r="K533" s="39">
        <f t="shared" si="140"/>
        <v>539.05205599999999</v>
      </c>
      <c r="L533" s="39">
        <f t="shared" si="140"/>
        <v>655.14018299999998</v>
      </c>
      <c r="M533" s="39">
        <f t="shared" si="134"/>
        <v>-17.719585824885968</v>
      </c>
      <c r="N533" s="127">
        <f t="shared" si="135"/>
        <v>7.7657912173938044</v>
      </c>
    </row>
    <row r="534" spans="1:14" ht="14.25" thickBot="1">
      <c r="A534" s="186"/>
      <c r="B534" s="175" t="s">
        <v>25</v>
      </c>
      <c r="C534" s="39">
        <f t="shared" ref="C534:L534" si="141">C208</f>
        <v>864.03</v>
      </c>
      <c r="D534" s="39">
        <f t="shared" si="141"/>
        <v>7948.68</v>
      </c>
      <c r="E534" s="39">
        <f t="shared" si="141"/>
        <v>6864.5344999999998</v>
      </c>
      <c r="F534" s="39">
        <f t="shared" si="133"/>
        <v>15.793430712599676</v>
      </c>
      <c r="G534" s="39">
        <f t="shared" si="141"/>
        <v>5598</v>
      </c>
      <c r="H534" s="39">
        <f t="shared" si="141"/>
        <v>107648.95</v>
      </c>
      <c r="I534" s="39">
        <f t="shared" si="141"/>
        <v>3093</v>
      </c>
      <c r="J534" s="39">
        <f t="shared" si="141"/>
        <v>43.18</v>
      </c>
      <c r="K534" s="39">
        <f t="shared" si="141"/>
        <v>490.21</v>
      </c>
      <c r="L534" s="39">
        <f t="shared" si="141"/>
        <v>516.83039999999994</v>
      </c>
      <c r="M534" s="39">
        <f t="shared" si="134"/>
        <v>-5.1507032094087277</v>
      </c>
      <c r="N534" s="127">
        <f t="shared" si="135"/>
        <v>23.827066537414904</v>
      </c>
    </row>
    <row r="535" spans="1:14" ht="14.25" thickBot="1">
      <c r="A535" s="186"/>
      <c r="B535" s="175" t="s">
        <v>26</v>
      </c>
      <c r="C535" s="39">
        <f t="shared" ref="C535:L535" si="142">C209</f>
        <v>362.08895899999999</v>
      </c>
      <c r="D535" s="39">
        <f t="shared" si="142"/>
        <v>1813.8476580000001</v>
      </c>
      <c r="E535" s="39">
        <f t="shared" si="142"/>
        <v>1231.074443</v>
      </c>
      <c r="F535" s="39">
        <f t="shared" si="133"/>
        <v>47.338584462840657</v>
      </c>
      <c r="G535" s="39">
        <f t="shared" si="142"/>
        <v>75465</v>
      </c>
      <c r="H535" s="39">
        <f t="shared" si="142"/>
        <v>7321906.8300289996</v>
      </c>
      <c r="I535" s="39">
        <f t="shared" si="142"/>
        <v>1258</v>
      </c>
      <c r="J535" s="39">
        <f t="shared" si="142"/>
        <v>73.869901000000013</v>
      </c>
      <c r="K535" s="39">
        <f t="shared" si="142"/>
        <v>461.38717100000002</v>
      </c>
      <c r="L535" s="39">
        <f t="shared" si="142"/>
        <v>1125.962268</v>
      </c>
      <c r="M535" s="39">
        <f t="shared" si="134"/>
        <v>-59.022856794345081</v>
      </c>
      <c r="N535" s="127">
        <f t="shared" si="135"/>
        <v>5.4372133279865587</v>
      </c>
    </row>
    <row r="536" spans="1:14" ht="14.25" thickBot="1">
      <c r="A536" s="186"/>
      <c r="B536" s="175" t="s">
        <v>27</v>
      </c>
      <c r="C536" s="39">
        <f t="shared" ref="C536:L536" si="143">C210</f>
        <v>0.03</v>
      </c>
      <c r="D536" s="39">
        <f t="shared" si="143"/>
        <v>140.959935</v>
      </c>
      <c r="E536" s="39">
        <f t="shared" si="143"/>
        <v>137.09143099999997</v>
      </c>
      <c r="F536" s="39">
        <f t="shared" si="133"/>
        <v>2.8218423075619006</v>
      </c>
      <c r="G536" s="39">
        <f t="shared" si="143"/>
        <v>186</v>
      </c>
      <c r="H536" s="39">
        <f t="shared" si="143"/>
        <v>75971.462933999996</v>
      </c>
      <c r="I536" s="39">
        <f t="shared" si="143"/>
        <v>3</v>
      </c>
      <c r="J536" s="39">
        <f t="shared" si="143"/>
        <v>0.28000000000000003</v>
      </c>
      <c r="K536" s="39">
        <f t="shared" si="143"/>
        <v>0.35</v>
      </c>
      <c r="L536" s="39">
        <f t="shared" si="143"/>
        <v>405.34499999999997</v>
      </c>
      <c r="M536" s="39">
        <f t="shared" si="134"/>
        <v>-99.913653801083029</v>
      </c>
      <c r="N536" s="127">
        <f t="shared" si="135"/>
        <v>0.42254333428376539</v>
      </c>
    </row>
    <row r="537" spans="1:14" ht="14.25" thickBot="1">
      <c r="A537" s="186"/>
      <c r="B537" s="18" t="s">
        <v>28</v>
      </c>
      <c r="C537" s="39">
        <f t="shared" ref="C537:L537" si="144">C211</f>
        <v>0</v>
      </c>
      <c r="D537" s="39">
        <f t="shared" si="144"/>
        <v>49.72</v>
      </c>
      <c r="E537" s="39">
        <f t="shared" si="144"/>
        <v>36.58</v>
      </c>
      <c r="F537" s="39">
        <f t="shared" si="133"/>
        <v>35.9212684527064</v>
      </c>
      <c r="G537" s="39">
        <f t="shared" si="144"/>
        <v>16</v>
      </c>
      <c r="H537" s="39">
        <f t="shared" si="144"/>
        <v>4066</v>
      </c>
      <c r="I537" s="39">
        <f t="shared" si="144"/>
        <v>0</v>
      </c>
      <c r="J537" s="39">
        <f t="shared" si="144"/>
        <v>0</v>
      </c>
      <c r="K537" s="39">
        <f t="shared" si="144"/>
        <v>0</v>
      </c>
      <c r="L537" s="39">
        <f t="shared" si="144"/>
        <v>0</v>
      </c>
      <c r="M537" s="39" t="e">
        <f t="shared" si="134"/>
        <v>#DIV/0!</v>
      </c>
      <c r="N537" s="127">
        <f t="shared" si="135"/>
        <v>0.14904131858878067</v>
      </c>
    </row>
    <row r="538" spans="1:14" ht="14.25" thickBot="1">
      <c r="A538" s="186"/>
      <c r="B538" s="18" t="s">
        <v>29</v>
      </c>
      <c r="C538" s="39">
        <f t="shared" ref="C538:L538" si="145">C212</f>
        <v>0</v>
      </c>
      <c r="D538" s="39">
        <f t="shared" si="145"/>
        <v>23.736447000000002</v>
      </c>
      <c r="E538" s="39">
        <f t="shared" si="145"/>
        <v>38.237763000000008</v>
      </c>
      <c r="F538" s="39">
        <f t="shared" si="133"/>
        <v>-37.924069982859621</v>
      </c>
      <c r="G538" s="39">
        <f t="shared" si="145"/>
        <v>17</v>
      </c>
      <c r="H538" s="39">
        <f t="shared" si="145"/>
        <v>6907.6644339999993</v>
      </c>
      <c r="I538" s="39">
        <f t="shared" si="145"/>
        <v>1</v>
      </c>
      <c r="J538" s="39">
        <f t="shared" si="145"/>
        <v>0</v>
      </c>
      <c r="K538" s="39">
        <f t="shared" si="145"/>
        <v>0</v>
      </c>
      <c r="L538" s="39">
        <f t="shared" si="145"/>
        <v>0.25</v>
      </c>
      <c r="M538" s="39">
        <f t="shared" si="134"/>
        <v>-100</v>
      </c>
      <c r="N538" s="127">
        <f t="shared" si="135"/>
        <v>7.1152682210231438E-2</v>
      </c>
    </row>
    <row r="539" spans="1:14" ht="14.25" thickBot="1">
      <c r="A539" s="186"/>
      <c r="B539" s="18" t="s">
        <v>30</v>
      </c>
      <c r="C539" s="39">
        <f t="shared" ref="C539:L539" si="146">C213</f>
        <v>0</v>
      </c>
      <c r="D539" s="39">
        <f t="shared" si="146"/>
        <v>61.84</v>
      </c>
      <c r="E539" s="39">
        <f t="shared" si="146"/>
        <v>58.6</v>
      </c>
      <c r="F539" s="39">
        <f t="shared" si="133"/>
        <v>5.529010238907853</v>
      </c>
      <c r="G539" s="39">
        <f t="shared" si="146"/>
        <v>57</v>
      </c>
      <c r="H539" s="39">
        <f t="shared" si="146"/>
        <v>60817.2</v>
      </c>
      <c r="I539" s="39">
        <f t="shared" si="146"/>
        <v>0</v>
      </c>
      <c r="J539" s="39">
        <f t="shared" si="146"/>
        <v>0</v>
      </c>
      <c r="K539" s="39">
        <f t="shared" si="146"/>
        <v>0</v>
      </c>
      <c r="L539" s="39">
        <f t="shared" si="146"/>
        <v>405.09499999999997</v>
      </c>
      <c r="M539" s="39">
        <f t="shared" si="134"/>
        <v>-100</v>
      </c>
      <c r="N539" s="127">
        <f t="shared" si="135"/>
        <v>0.1853723882045494</v>
      </c>
    </row>
    <row r="540" spans="1:14" ht="14.25" thickBot="1">
      <c r="A540" s="186"/>
      <c r="B540" s="43" t="s">
        <v>31</v>
      </c>
      <c r="C540" s="44">
        <f t="shared" ref="C540:L540" si="147">C528+C530+C531+C532+C533+C534+C535+C536</f>
        <v>4056.096665</v>
      </c>
      <c r="D540" s="44">
        <f t="shared" si="147"/>
        <v>33359.876623999997</v>
      </c>
      <c r="E540" s="44">
        <f t="shared" si="147"/>
        <v>29918.759761000005</v>
      </c>
      <c r="F540" s="44">
        <f t="shared" si="133"/>
        <v>11.501535793892065</v>
      </c>
      <c r="G540" s="44">
        <f t="shared" si="147"/>
        <v>212054</v>
      </c>
      <c r="H540" s="44">
        <f t="shared" si="147"/>
        <v>18494563.908376105</v>
      </c>
      <c r="I540" s="44">
        <f t="shared" si="147"/>
        <v>20167</v>
      </c>
      <c r="J540" s="44">
        <f t="shared" si="147"/>
        <v>1641.6995388236851</v>
      </c>
      <c r="K540" s="44">
        <f t="shared" si="147"/>
        <v>13033.224760823683</v>
      </c>
      <c r="L540" s="44">
        <f t="shared" si="147"/>
        <v>13785.671801999997</v>
      </c>
      <c r="M540" s="44">
        <f t="shared" si="134"/>
        <v>-5.4581818861170817</v>
      </c>
      <c r="N540" s="133">
        <f t="shared" si="135"/>
        <v>100</v>
      </c>
    </row>
    <row r="541" spans="1:14" ht="14.25" thickBot="1">
      <c r="A541" s="186" t="s">
        <v>69</v>
      </c>
      <c r="B541" s="175" t="s">
        <v>19</v>
      </c>
      <c r="C541" s="39">
        <f t="shared" ref="C541:L541" si="148">C381</f>
        <v>1004.7106369999995</v>
      </c>
      <c r="D541" s="39">
        <f t="shared" si="148"/>
        <v>9627.4121619999987</v>
      </c>
      <c r="E541" s="39">
        <f t="shared" si="148"/>
        <v>10083.285931999999</v>
      </c>
      <c r="F541" s="39">
        <f t="shared" si="133"/>
        <v>-4.5210834352445914</v>
      </c>
      <c r="G541" s="39">
        <f t="shared" si="148"/>
        <v>56656</v>
      </c>
      <c r="H541" s="39">
        <f t="shared" si="148"/>
        <v>3261288.2491526292</v>
      </c>
      <c r="I541" s="39">
        <f t="shared" si="148"/>
        <v>6313</v>
      </c>
      <c r="J541" s="39">
        <f t="shared" si="148"/>
        <v>21774.104705223879</v>
      </c>
      <c r="K541" s="39">
        <f t="shared" si="148"/>
        <v>40391.063684223867</v>
      </c>
      <c r="L541" s="39">
        <f t="shared" si="148"/>
        <v>5088.5744939999986</v>
      </c>
      <c r="M541" s="39">
        <f t="shared" si="134"/>
        <v>693.75989743000662</v>
      </c>
      <c r="N541" s="131">
        <f t="shared" ref="N541:N553" si="149">N381</f>
        <v>58.182144633312717</v>
      </c>
    </row>
    <row r="542" spans="1:14" ht="14.25" thickBot="1">
      <c r="A542" s="186"/>
      <c r="B542" s="175" t="s">
        <v>20</v>
      </c>
      <c r="C542" s="39">
        <f t="shared" ref="C542:L542" si="150">C382</f>
        <v>226.06167900000005</v>
      </c>
      <c r="D542" s="39">
        <f t="shared" si="150"/>
        <v>2221.310426</v>
      </c>
      <c r="E542" s="39">
        <f t="shared" si="150"/>
        <v>3014.8689920000002</v>
      </c>
      <c r="F542" s="39">
        <f t="shared" si="133"/>
        <v>-26.321494171246567</v>
      </c>
      <c r="G542" s="39">
        <f t="shared" si="150"/>
        <v>25980</v>
      </c>
      <c r="H542" s="39">
        <f t="shared" si="150"/>
        <v>303243.59999999992</v>
      </c>
      <c r="I542" s="39">
        <f t="shared" si="150"/>
        <v>2985</v>
      </c>
      <c r="J542" s="39">
        <f t="shared" si="150"/>
        <v>11759.460425998046</v>
      </c>
      <c r="K542" s="39">
        <f t="shared" si="150"/>
        <v>24817.022145998049</v>
      </c>
      <c r="L542" s="39">
        <f t="shared" si="150"/>
        <v>1983.7628480000003</v>
      </c>
      <c r="M542" s="39">
        <f t="shared" si="134"/>
        <v>1151.0075068205956</v>
      </c>
      <c r="N542" s="127">
        <f t="shared" si="149"/>
        <v>13.42423096739727</v>
      </c>
    </row>
    <row r="543" spans="1:14" ht="14.25" thickBot="1">
      <c r="A543" s="186"/>
      <c r="B543" s="175" t="s">
        <v>21</v>
      </c>
      <c r="C543" s="39">
        <f t="shared" ref="C543:L543" si="151">C383</f>
        <v>8.6914140000000017</v>
      </c>
      <c r="D543" s="39">
        <f t="shared" si="151"/>
        <v>258.47267899999997</v>
      </c>
      <c r="E543" s="39">
        <f t="shared" si="151"/>
        <v>170.33588399999996</v>
      </c>
      <c r="F543" s="39">
        <f t="shared" si="133"/>
        <v>51.742940436437948</v>
      </c>
      <c r="G543" s="39">
        <f t="shared" si="151"/>
        <v>746</v>
      </c>
      <c r="H543" s="39">
        <f t="shared" si="151"/>
        <v>397804.54113500001</v>
      </c>
      <c r="I543" s="39">
        <f t="shared" si="151"/>
        <v>32</v>
      </c>
      <c r="J543" s="39">
        <f t="shared" si="151"/>
        <v>5.12</v>
      </c>
      <c r="K543" s="39">
        <f t="shared" si="151"/>
        <v>33.93</v>
      </c>
      <c r="L543" s="39">
        <f t="shared" si="151"/>
        <v>21.972000000000001</v>
      </c>
      <c r="M543" s="39">
        <f t="shared" si="134"/>
        <v>54.423812124522108</v>
      </c>
      <c r="N543" s="127">
        <f t="shared" si="149"/>
        <v>1.5620495456396573</v>
      </c>
    </row>
    <row r="544" spans="1:14" ht="14.25" thickBot="1">
      <c r="A544" s="186"/>
      <c r="B544" s="175" t="s">
        <v>22</v>
      </c>
      <c r="C544" s="39">
        <f t="shared" ref="C544:L544" si="152">C384</f>
        <v>3.3752960000000001</v>
      </c>
      <c r="D544" s="39">
        <f t="shared" si="152"/>
        <v>101.62099599999999</v>
      </c>
      <c r="E544" s="39">
        <f t="shared" si="152"/>
        <v>81.331835999999996</v>
      </c>
      <c r="F544" s="39">
        <f t="shared" si="133"/>
        <v>24.94614777908124</v>
      </c>
      <c r="G544" s="39">
        <f t="shared" si="152"/>
        <v>4794</v>
      </c>
      <c r="H544" s="39">
        <f t="shared" si="152"/>
        <v>273164.88</v>
      </c>
      <c r="I544" s="39">
        <f t="shared" si="152"/>
        <v>321</v>
      </c>
      <c r="J544" s="39">
        <f t="shared" si="152"/>
        <v>9.5191999999999997</v>
      </c>
      <c r="K544" s="39">
        <f t="shared" si="152"/>
        <v>38.269199999999998</v>
      </c>
      <c r="L544" s="39">
        <f t="shared" si="152"/>
        <v>76.45</v>
      </c>
      <c r="M544" s="39">
        <f t="shared" si="134"/>
        <v>-49.942184434270771</v>
      </c>
      <c r="N544" s="127">
        <f t="shared" si="149"/>
        <v>0.6141346591964153</v>
      </c>
    </row>
    <row r="545" spans="1:14" ht="14.25" thickBot="1">
      <c r="A545" s="186"/>
      <c r="B545" s="175" t="s">
        <v>23</v>
      </c>
      <c r="C545" s="39">
        <f t="shared" ref="C545:L545" si="153">C385</f>
        <v>1.3072079999999999</v>
      </c>
      <c r="D545" s="39">
        <f t="shared" si="153"/>
        <v>26.35829</v>
      </c>
      <c r="E545" s="39">
        <f t="shared" si="153"/>
        <v>33.0501</v>
      </c>
      <c r="F545" s="39">
        <f t="shared" si="133"/>
        <v>-20.247472776179194</v>
      </c>
      <c r="G545" s="39">
        <f t="shared" si="153"/>
        <v>308</v>
      </c>
      <c r="H545" s="39">
        <f t="shared" si="153"/>
        <v>110483.3349</v>
      </c>
      <c r="I545" s="39">
        <f t="shared" si="153"/>
        <v>1</v>
      </c>
      <c r="J545" s="39">
        <f t="shared" si="153"/>
        <v>0</v>
      </c>
      <c r="K545" s="39">
        <f t="shared" si="153"/>
        <v>2</v>
      </c>
      <c r="L545" s="39">
        <f t="shared" si="153"/>
        <v>8</v>
      </c>
      <c r="M545" s="39">
        <f t="shared" si="134"/>
        <v>-75</v>
      </c>
      <c r="N545" s="127">
        <f t="shared" si="149"/>
        <v>0.15929325713507356</v>
      </c>
    </row>
    <row r="546" spans="1:14" ht="14.25" thickBot="1">
      <c r="A546" s="186"/>
      <c r="B546" s="175" t="s">
        <v>24</v>
      </c>
      <c r="C546" s="39">
        <f t="shared" ref="C546:L546" si="154">C386</f>
        <v>127.38218400000002</v>
      </c>
      <c r="D546" s="39">
        <f t="shared" si="154"/>
        <v>649.69133999999997</v>
      </c>
      <c r="E546" s="39">
        <f t="shared" si="154"/>
        <v>539.01744499999995</v>
      </c>
      <c r="F546" s="39">
        <f t="shared" si="133"/>
        <v>20.532525621689299</v>
      </c>
      <c r="G546" s="39">
        <f t="shared" si="154"/>
        <v>1007</v>
      </c>
      <c r="H546" s="39">
        <f t="shared" si="154"/>
        <v>549497.64986999996</v>
      </c>
      <c r="I546" s="39">
        <f t="shared" si="154"/>
        <v>325</v>
      </c>
      <c r="J546" s="39">
        <f t="shared" si="154"/>
        <v>6.0600000000000005</v>
      </c>
      <c r="K546" s="39">
        <f t="shared" si="154"/>
        <v>287.31999999999994</v>
      </c>
      <c r="L546" s="39">
        <f t="shared" si="154"/>
        <v>179.94874300000001</v>
      </c>
      <c r="M546" s="39">
        <f t="shared" si="134"/>
        <v>59.667689370855967</v>
      </c>
      <c r="N546" s="127">
        <f t="shared" si="149"/>
        <v>3.9263339799755785</v>
      </c>
    </row>
    <row r="547" spans="1:14" ht="14.25" thickBot="1">
      <c r="A547" s="186"/>
      <c r="B547" s="175" t="s">
        <v>25</v>
      </c>
      <c r="C547" s="39">
        <f t="shared" ref="C547:L547" si="155">C387</f>
        <v>11.446000000000002</v>
      </c>
      <c r="D547" s="39">
        <f t="shared" si="155"/>
        <v>4704.5810000000001</v>
      </c>
      <c r="E547" s="39">
        <f t="shared" si="155"/>
        <v>3132.4641999999999</v>
      </c>
      <c r="F547" s="39">
        <f t="shared" si="133"/>
        <v>50.18786168410162</v>
      </c>
      <c r="G547" s="39">
        <f t="shared" si="155"/>
        <v>1064</v>
      </c>
      <c r="H547" s="39">
        <f t="shared" si="155"/>
        <v>122745.07999999999</v>
      </c>
      <c r="I547" s="39">
        <f t="shared" si="155"/>
        <v>1384</v>
      </c>
      <c r="J547" s="39">
        <f t="shared" si="155"/>
        <v>451.89</v>
      </c>
      <c r="K547" s="39">
        <f t="shared" si="155"/>
        <v>833.06000000000006</v>
      </c>
      <c r="L547" s="39">
        <f t="shared" si="155"/>
        <v>328.07690000000002</v>
      </c>
      <c r="M547" s="39">
        <f t="shared" si="134"/>
        <v>153.92217495349414</v>
      </c>
      <c r="N547" s="127">
        <f t="shared" si="149"/>
        <v>28.431587593344691</v>
      </c>
    </row>
    <row r="548" spans="1:14" ht="14.25" thickBot="1">
      <c r="A548" s="186"/>
      <c r="B548" s="175" t="s">
        <v>26</v>
      </c>
      <c r="C548" s="39">
        <f t="shared" ref="C548:L548" si="156">C388</f>
        <v>388.6740070000003</v>
      </c>
      <c r="D548" s="39">
        <f t="shared" si="156"/>
        <v>1173.1547340000004</v>
      </c>
      <c r="E548" s="39">
        <f t="shared" si="156"/>
        <v>932.15036599999996</v>
      </c>
      <c r="F548" s="39">
        <f t="shared" si="133"/>
        <v>25.854666456248594</v>
      </c>
      <c r="G548" s="39">
        <f t="shared" si="156"/>
        <v>81776</v>
      </c>
      <c r="H548" s="39">
        <f t="shared" si="156"/>
        <v>4164810.8830009992</v>
      </c>
      <c r="I548" s="39">
        <f t="shared" si="156"/>
        <v>815</v>
      </c>
      <c r="J548" s="39">
        <f t="shared" si="156"/>
        <v>21.965198000000004</v>
      </c>
      <c r="K548" s="39">
        <f t="shared" si="156"/>
        <v>422.68997300000007</v>
      </c>
      <c r="L548" s="39">
        <f t="shared" si="156"/>
        <v>293.20593500000001</v>
      </c>
      <c r="M548" s="39">
        <f t="shared" si="134"/>
        <v>44.161465558328501</v>
      </c>
      <c r="N548" s="127">
        <f t="shared" si="149"/>
        <v>7.0898240630287805</v>
      </c>
    </row>
    <row r="549" spans="1:14" ht="14.25" thickBot="1">
      <c r="A549" s="186"/>
      <c r="B549" s="175" t="s">
        <v>27</v>
      </c>
      <c r="C549" s="39">
        <f t="shared" ref="C549:L549" si="157">C389</f>
        <v>0.35</v>
      </c>
      <c r="D549" s="39">
        <f t="shared" si="157"/>
        <v>5.7306089999999994</v>
      </c>
      <c r="E549" s="39">
        <f t="shared" si="157"/>
        <v>2.1200559999999999</v>
      </c>
      <c r="F549" s="39">
        <f t="shared" si="133"/>
        <v>170.30460516137308</v>
      </c>
      <c r="G549" s="39">
        <f t="shared" si="157"/>
        <v>45</v>
      </c>
      <c r="H549" s="39">
        <f t="shared" si="157"/>
        <v>2884.4490999999998</v>
      </c>
      <c r="I549" s="39">
        <f t="shared" si="157"/>
        <v>4</v>
      </c>
      <c r="J549" s="39">
        <f t="shared" si="157"/>
        <v>0</v>
      </c>
      <c r="K549" s="39">
        <f t="shared" si="157"/>
        <v>0.94</v>
      </c>
      <c r="L549" s="39">
        <f t="shared" si="157"/>
        <v>1.04</v>
      </c>
      <c r="M549" s="39">
        <f t="shared" si="134"/>
        <v>-9.6153846153846239</v>
      </c>
      <c r="N549" s="127">
        <f t="shared" si="149"/>
        <v>3.4632268367089318E-2</v>
      </c>
    </row>
    <row r="550" spans="1:14" ht="14.25" thickBot="1">
      <c r="A550" s="186"/>
      <c r="B550" s="18" t="s">
        <v>28</v>
      </c>
      <c r="C550" s="39">
        <f t="shared" ref="C550:L550" si="158">C390</f>
        <v>0</v>
      </c>
      <c r="D550" s="39">
        <f t="shared" si="158"/>
        <v>0</v>
      </c>
      <c r="E550" s="39">
        <f t="shared" si="158"/>
        <v>0</v>
      </c>
      <c r="F550" s="39" t="e">
        <f t="shared" si="133"/>
        <v>#DIV/0!</v>
      </c>
      <c r="G550" s="39">
        <f t="shared" si="158"/>
        <v>0</v>
      </c>
      <c r="H550" s="39">
        <f t="shared" si="158"/>
        <v>0</v>
      </c>
      <c r="I550" s="39">
        <f t="shared" si="158"/>
        <v>0</v>
      </c>
      <c r="J550" s="39">
        <f t="shared" si="158"/>
        <v>0</v>
      </c>
      <c r="K550" s="39">
        <f t="shared" si="158"/>
        <v>0</v>
      </c>
      <c r="L550" s="39">
        <f t="shared" si="158"/>
        <v>0</v>
      </c>
      <c r="M550" s="39" t="e">
        <f t="shared" si="134"/>
        <v>#DIV/0!</v>
      </c>
      <c r="N550" s="127">
        <f t="shared" si="149"/>
        <v>0</v>
      </c>
    </row>
    <row r="551" spans="1:14" ht="14.25" thickBot="1">
      <c r="A551" s="186"/>
      <c r="B551" s="18" t="s">
        <v>29</v>
      </c>
      <c r="C551" s="39">
        <f t="shared" ref="C551:L551" si="159">C391</f>
        <v>0</v>
      </c>
      <c r="D551" s="39">
        <f t="shared" si="159"/>
        <v>4.03</v>
      </c>
      <c r="E551" s="39">
        <f t="shared" si="159"/>
        <v>0</v>
      </c>
      <c r="F551" s="39" t="e">
        <f t="shared" si="133"/>
        <v>#DIV/0!</v>
      </c>
      <c r="G551" s="39">
        <f t="shared" si="159"/>
        <v>2</v>
      </c>
      <c r="H551" s="39">
        <f t="shared" si="159"/>
        <v>1889.1490999999999</v>
      </c>
      <c r="I551" s="39">
        <f t="shared" si="159"/>
        <v>0</v>
      </c>
      <c r="J551" s="39">
        <f t="shared" si="159"/>
        <v>0</v>
      </c>
      <c r="K551" s="39">
        <f t="shared" si="159"/>
        <v>0</v>
      </c>
      <c r="L551" s="39">
        <f t="shared" si="159"/>
        <v>0</v>
      </c>
      <c r="M551" s="39" t="e">
        <f t="shared" si="134"/>
        <v>#DIV/0!</v>
      </c>
      <c r="N551" s="127">
        <f t="shared" si="149"/>
        <v>2.4354835850669616E-2</v>
      </c>
    </row>
    <row r="552" spans="1:14" ht="14.25" thickBot="1">
      <c r="A552" s="186"/>
      <c r="B552" s="18" t="s">
        <v>30</v>
      </c>
      <c r="C552" s="39">
        <f t="shared" ref="C552:L552" si="160">C392</f>
        <v>0</v>
      </c>
      <c r="D552" s="39">
        <f t="shared" si="160"/>
        <v>0</v>
      </c>
      <c r="E552" s="39">
        <f t="shared" si="160"/>
        <v>0</v>
      </c>
      <c r="F552" s="39" t="e">
        <f t="shared" si="133"/>
        <v>#DIV/0!</v>
      </c>
      <c r="G552" s="39">
        <f t="shared" si="160"/>
        <v>0</v>
      </c>
      <c r="H552" s="39">
        <f t="shared" si="160"/>
        <v>0</v>
      </c>
      <c r="I552" s="39">
        <f t="shared" si="160"/>
        <v>0</v>
      </c>
      <c r="J552" s="39">
        <f t="shared" si="160"/>
        <v>0</v>
      </c>
      <c r="K552" s="39">
        <f t="shared" si="160"/>
        <v>0</v>
      </c>
      <c r="L552" s="39">
        <f t="shared" si="160"/>
        <v>0</v>
      </c>
      <c r="M552" s="39" t="e">
        <f t="shared" si="134"/>
        <v>#DIV/0!</v>
      </c>
      <c r="N552" s="127">
        <f t="shared" si="149"/>
        <v>0</v>
      </c>
    </row>
    <row r="553" spans="1:14" ht="14.25" thickBot="1">
      <c r="A553" s="186"/>
      <c r="B553" s="43" t="s">
        <v>31</v>
      </c>
      <c r="C553" s="44">
        <f t="shared" ref="C553:L553" si="161">C541+C543+C544+C545+C546+C547+C548+C549</f>
        <v>1545.9367459999996</v>
      </c>
      <c r="D553" s="44">
        <f t="shared" si="161"/>
        <v>16547.021809999998</v>
      </c>
      <c r="E553" s="44">
        <f t="shared" si="161"/>
        <v>14973.755818999998</v>
      </c>
      <c r="F553" s="44">
        <f t="shared" si="133"/>
        <v>10.506822803960141</v>
      </c>
      <c r="G553" s="44">
        <f t="shared" si="161"/>
        <v>146396</v>
      </c>
      <c r="H553" s="44">
        <f t="shared" si="161"/>
        <v>8882679.0671586301</v>
      </c>
      <c r="I553" s="44">
        <f t="shared" si="161"/>
        <v>9195</v>
      </c>
      <c r="J553" s="44">
        <f t="shared" si="161"/>
        <v>22268.659103223879</v>
      </c>
      <c r="K553" s="44">
        <f t="shared" si="161"/>
        <v>42009.27285722387</v>
      </c>
      <c r="L553" s="44">
        <f t="shared" si="161"/>
        <v>5997.268071999998</v>
      </c>
      <c r="M553" s="44">
        <f t="shared" si="134"/>
        <v>600.47348814298391</v>
      </c>
      <c r="N553" s="133">
        <f t="shared" si="149"/>
        <v>100</v>
      </c>
    </row>
    <row r="554" spans="1:14">
      <c r="A554" s="235" t="s">
        <v>70</v>
      </c>
      <c r="B554" s="175" t="s">
        <v>19</v>
      </c>
      <c r="C554" s="39">
        <f t="shared" ref="C554:L554" si="162">C506</f>
        <v>762.79293200000006</v>
      </c>
      <c r="D554" s="39">
        <f t="shared" si="162"/>
        <v>6909.1762310000004</v>
      </c>
      <c r="E554" s="39">
        <f t="shared" si="162"/>
        <v>6902.0981419999998</v>
      </c>
      <c r="F554" s="39">
        <f t="shared" si="133"/>
        <v>0.1025498168003382</v>
      </c>
      <c r="G554" s="39">
        <f t="shared" si="162"/>
        <v>43628</v>
      </c>
      <c r="H554" s="39">
        <f t="shared" si="162"/>
        <v>2490078.8370754179</v>
      </c>
      <c r="I554" s="39">
        <f t="shared" si="162"/>
        <v>4502</v>
      </c>
      <c r="J554" s="39">
        <f t="shared" si="162"/>
        <v>329.04866001735689</v>
      </c>
      <c r="K554" s="39">
        <f t="shared" si="162"/>
        <v>2587.1607730173569</v>
      </c>
      <c r="L554" s="39">
        <f t="shared" si="162"/>
        <v>3316.9720000000002</v>
      </c>
      <c r="M554" s="39">
        <f t="shared" si="134"/>
        <v>-22.002333061076286</v>
      </c>
      <c r="N554" s="131">
        <f t="shared" ref="N554:N566" si="163">N506</f>
        <v>58.231619415331018</v>
      </c>
    </row>
    <row r="555" spans="1:14">
      <c r="A555" s="235"/>
      <c r="B555" s="175" t="s">
        <v>20</v>
      </c>
      <c r="C555" s="39">
        <f t="shared" ref="C555:L555" si="164">C507</f>
        <v>177.05054000000004</v>
      </c>
      <c r="D555" s="39">
        <f t="shared" si="164"/>
        <v>1723.2750460000002</v>
      </c>
      <c r="E555" s="39">
        <f t="shared" si="164"/>
        <v>2116.0577840000001</v>
      </c>
      <c r="F555" s="39">
        <f t="shared" si="133"/>
        <v>-18.562004354036102</v>
      </c>
      <c r="G555" s="39">
        <f t="shared" si="164"/>
        <v>21073</v>
      </c>
      <c r="H555" s="39">
        <f t="shared" si="164"/>
        <v>252220.79999999999</v>
      </c>
      <c r="I555" s="39">
        <f t="shared" si="164"/>
        <v>2107</v>
      </c>
      <c r="J555" s="39">
        <f t="shared" si="164"/>
        <v>97.20544000000001</v>
      </c>
      <c r="K555" s="39">
        <f t="shared" si="164"/>
        <v>967.55349999999999</v>
      </c>
      <c r="L555" s="39">
        <f t="shared" si="164"/>
        <v>1320.4792</v>
      </c>
      <c r="M555" s="39">
        <f t="shared" si="134"/>
        <v>-26.727092709979832</v>
      </c>
      <c r="N555" s="127">
        <f t="shared" si="163"/>
        <v>14.524031993331429</v>
      </c>
    </row>
    <row r="556" spans="1:14">
      <c r="A556" s="235"/>
      <c r="B556" s="175" t="s">
        <v>21</v>
      </c>
      <c r="C556" s="39">
        <f t="shared" ref="C556:L556" si="165">C508</f>
        <v>10.642980999999997</v>
      </c>
      <c r="D556" s="39">
        <f t="shared" si="165"/>
        <v>194.03756000000004</v>
      </c>
      <c r="E556" s="39">
        <f t="shared" si="165"/>
        <v>208.10378900000001</v>
      </c>
      <c r="F556" s="39">
        <f t="shared" si="133"/>
        <v>-6.7592373342130569</v>
      </c>
      <c r="G556" s="39">
        <f t="shared" si="165"/>
        <v>815</v>
      </c>
      <c r="H556" s="39">
        <f t="shared" si="165"/>
        <v>182014.817121</v>
      </c>
      <c r="I556" s="39">
        <f t="shared" si="165"/>
        <v>80</v>
      </c>
      <c r="J556" s="39">
        <f t="shared" si="165"/>
        <v>21.22</v>
      </c>
      <c r="K556" s="39">
        <f t="shared" si="165"/>
        <v>72.850000000000009</v>
      </c>
      <c r="L556" s="39">
        <f t="shared" si="165"/>
        <v>74.621000000000009</v>
      </c>
      <c r="M556" s="39">
        <f t="shared" si="134"/>
        <v>-2.3733265434663173</v>
      </c>
      <c r="N556" s="127">
        <f t="shared" si="163"/>
        <v>1.63537894655266</v>
      </c>
    </row>
    <row r="557" spans="1:14">
      <c r="A557" s="235"/>
      <c r="B557" s="175" t="s">
        <v>22</v>
      </c>
      <c r="C557" s="39">
        <f t="shared" ref="C557:L557" si="166">C509</f>
        <v>20.782375000000002</v>
      </c>
      <c r="D557" s="39">
        <f t="shared" si="166"/>
        <v>333.32149900000002</v>
      </c>
      <c r="E557" s="39">
        <f t="shared" si="166"/>
        <v>283.09839899999997</v>
      </c>
      <c r="F557" s="39">
        <f t="shared" si="133"/>
        <v>17.740510076144954</v>
      </c>
      <c r="G557" s="39">
        <f t="shared" si="166"/>
        <v>29436</v>
      </c>
      <c r="H557" s="39">
        <f t="shared" si="166"/>
        <v>778410.63199999998</v>
      </c>
      <c r="I557" s="39">
        <f t="shared" si="166"/>
        <v>1939</v>
      </c>
      <c r="J557" s="39">
        <f t="shared" si="166"/>
        <v>34.64</v>
      </c>
      <c r="K557" s="39">
        <f t="shared" si="166"/>
        <v>207.0359</v>
      </c>
      <c r="L557" s="39">
        <f t="shared" si="166"/>
        <v>235.23169999999999</v>
      </c>
      <c r="M557" s="39">
        <f t="shared" si="134"/>
        <v>-11.986394690851613</v>
      </c>
      <c r="N557" s="127">
        <f t="shared" si="163"/>
        <v>2.8092857996048468</v>
      </c>
    </row>
    <row r="558" spans="1:14">
      <c r="A558" s="235"/>
      <c r="B558" s="175" t="s">
        <v>23</v>
      </c>
      <c r="C558" s="39">
        <f t="shared" ref="C558:L558" si="167">C510</f>
        <v>0.56603999999999999</v>
      </c>
      <c r="D558" s="39">
        <f t="shared" si="167"/>
        <v>11.009463999999999</v>
      </c>
      <c r="E558" s="39">
        <f t="shared" si="167"/>
        <v>9.1998460189509554</v>
      </c>
      <c r="F558" s="39">
        <f t="shared" si="133"/>
        <v>19.670089883258633</v>
      </c>
      <c r="G558" s="39">
        <f t="shared" si="167"/>
        <v>253</v>
      </c>
      <c r="H558" s="39">
        <f t="shared" si="167"/>
        <v>6921.96</v>
      </c>
      <c r="I558" s="39">
        <f t="shared" si="167"/>
        <v>3</v>
      </c>
      <c r="J558" s="39">
        <f t="shared" si="167"/>
        <v>0</v>
      </c>
      <c r="K558" s="39">
        <f t="shared" si="167"/>
        <v>7</v>
      </c>
      <c r="L558" s="39">
        <f t="shared" si="167"/>
        <v>13.69</v>
      </c>
      <c r="M558" s="39">
        <f t="shared" si="134"/>
        <v>-48.867786705624546</v>
      </c>
      <c r="N558" s="127">
        <f t="shared" si="163"/>
        <v>9.2789486934536952E-2</v>
      </c>
    </row>
    <row r="559" spans="1:14">
      <c r="A559" s="235"/>
      <c r="B559" s="175" t="s">
        <v>24</v>
      </c>
      <c r="C559" s="39">
        <f t="shared" ref="C559:L559" si="168">C511</f>
        <v>28.624700000000008</v>
      </c>
      <c r="D559" s="39">
        <f t="shared" si="168"/>
        <v>365.31224299999997</v>
      </c>
      <c r="E559" s="39">
        <f t="shared" si="168"/>
        <v>278.788273</v>
      </c>
      <c r="F559" s="39">
        <f t="shared" si="133"/>
        <v>31.035727962632041</v>
      </c>
      <c r="G559" s="39">
        <f t="shared" si="168"/>
        <v>707</v>
      </c>
      <c r="H559" s="39">
        <f t="shared" si="168"/>
        <v>551748.69530000002</v>
      </c>
      <c r="I559" s="39">
        <f t="shared" si="168"/>
        <v>85</v>
      </c>
      <c r="J559" s="39">
        <f t="shared" si="168"/>
        <v>19.420000000000002</v>
      </c>
      <c r="K559" s="39">
        <f t="shared" si="168"/>
        <v>92.8</v>
      </c>
      <c r="L559" s="39">
        <f t="shared" si="168"/>
        <v>183.84360000000001</v>
      </c>
      <c r="M559" s="39">
        <f t="shared" si="134"/>
        <v>-49.522311355956916</v>
      </c>
      <c r="N559" s="127">
        <f t="shared" si="163"/>
        <v>3.0789088005442307</v>
      </c>
    </row>
    <row r="560" spans="1:14">
      <c r="A560" s="235"/>
      <c r="B560" s="175" t="s">
        <v>25</v>
      </c>
      <c r="C560" s="39">
        <f t="shared" ref="C560:L560" si="169">C512</f>
        <v>5.3208000000000002</v>
      </c>
      <c r="D560" s="39">
        <f t="shared" si="169"/>
        <v>3334.6211000000003</v>
      </c>
      <c r="E560" s="39">
        <f t="shared" si="169"/>
        <v>2263.1162250000002</v>
      </c>
      <c r="F560" s="39">
        <f t="shared" ref="F560:F579" si="170">(D560-E560)/E560*100</f>
        <v>47.346435996675332</v>
      </c>
      <c r="G560" s="39">
        <f t="shared" si="169"/>
        <v>1005</v>
      </c>
      <c r="H560" s="39">
        <f t="shared" si="169"/>
        <v>203586.67807999998</v>
      </c>
      <c r="I560" s="39">
        <f t="shared" si="169"/>
        <v>1319</v>
      </c>
      <c r="J560" s="39">
        <f t="shared" si="169"/>
        <v>344.80369999999999</v>
      </c>
      <c r="K560" s="39">
        <f t="shared" si="169"/>
        <v>829.64269999999999</v>
      </c>
      <c r="L560" s="39">
        <f t="shared" si="169"/>
        <v>352.95699999999999</v>
      </c>
      <c r="M560" s="39">
        <f t="shared" si="134"/>
        <v>135.05489337228047</v>
      </c>
      <c r="N560" s="127">
        <f t="shared" si="163"/>
        <v>28.104708911358561</v>
      </c>
    </row>
    <row r="561" spans="1:14">
      <c r="A561" s="235"/>
      <c r="B561" s="175" t="s">
        <v>26</v>
      </c>
      <c r="C561" s="39">
        <f t="shared" ref="C561:L561" si="171">C513</f>
        <v>114.10721899999989</v>
      </c>
      <c r="D561" s="39">
        <f t="shared" si="171"/>
        <v>707.66719599999999</v>
      </c>
      <c r="E561" s="39">
        <f t="shared" si="171"/>
        <v>519.38761049044911</v>
      </c>
      <c r="F561" s="39">
        <f t="shared" si="170"/>
        <v>36.250303570345395</v>
      </c>
      <c r="G561" s="39">
        <f t="shared" si="171"/>
        <v>28904</v>
      </c>
      <c r="H561" s="39">
        <f t="shared" si="171"/>
        <v>2823075.1799999997</v>
      </c>
      <c r="I561" s="39">
        <f t="shared" si="171"/>
        <v>315</v>
      </c>
      <c r="J561" s="39">
        <f t="shared" si="171"/>
        <v>27.839172000000005</v>
      </c>
      <c r="K561" s="39">
        <f t="shared" si="171"/>
        <v>194.69612700000002</v>
      </c>
      <c r="L561" s="39">
        <f t="shared" si="171"/>
        <v>117.23342399999999</v>
      </c>
      <c r="M561" s="39">
        <f t="shared" si="134"/>
        <v>66.075612531798129</v>
      </c>
      <c r="N561" s="127">
        <f t="shared" si="163"/>
        <v>5.9643299653136976</v>
      </c>
    </row>
    <row r="562" spans="1:14">
      <c r="A562" s="235"/>
      <c r="B562" s="175" t="s">
        <v>27</v>
      </c>
      <c r="C562" s="39">
        <f t="shared" ref="C562:L562" si="172">C514</f>
        <v>0</v>
      </c>
      <c r="D562" s="39">
        <f t="shared" si="172"/>
        <v>9.8454119999999996</v>
      </c>
      <c r="E562" s="39">
        <f t="shared" si="172"/>
        <v>70.97520200000001</v>
      </c>
      <c r="F562" s="39">
        <f t="shared" si="170"/>
        <v>-86.128377626878759</v>
      </c>
      <c r="G562" s="39">
        <f t="shared" si="172"/>
        <v>47</v>
      </c>
      <c r="H562" s="39">
        <f t="shared" si="172"/>
        <v>4537.18</v>
      </c>
      <c r="I562" s="39">
        <f t="shared" si="172"/>
        <v>2</v>
      </c>
      <c r="J562" s="39">
        <f t="shared" si="172"/>
        <v>0</v>
      </c>
      <c r="K562" s="39">
        <f t="shared" si="172"/>
        <v>1.26</v>
      </c>
      <c r="L562" s="39">
        <f t="shared" si="172"/>
        <v>81.866100000000003</v>
      </c>
      <c r="M562" s="39">
        <f t="shared" si="134"/>
        <v>-98.460901398747453</v>
      </c>
      <c r="N562" s="127">
        <f t="shared" si="163"/>
        <v>8.2978674360453281E-2</v>
      </c>
    </row>
    <row r="563" spans="1:14">
      <c r="A563" s="235"/>
      <c r="B563" s="18" t="s">
        <v>28</v>
      </c>
      <c r="C563" s="39">
        <f t="shared" ref="C563:L563" si="173">C515</f>
        <v>0</v>
      </c>
      <c r="D563" s="39">
        <f t="shared" si="173"/>
        <v>0</v>
      </c>
      <c r="E563" s="39">
        <f t="shared" si="173"/>
        <v>8.1067999999999998</v>
      </c>
      <c r="F563" s="39">
        <f t="shared" si="170"/>
        <v>-100</v>
      </c>
      <c r="G563" s="39">
        <f t="shared" si="173"/>
        <v>0</v>
      </c>
      <c r="H563" s="39">
        <f t="shared" si="173"/>
        <v>0</v>
      </c>
      <c r="I563" s="39">
        <f t="shared" si="173"/>
        <v>0</v>
      </c>
      <c r="J563" s="39">
        <f t="shared" si="173"/>
        <v>0</v>
      </c>
      <c r="K563" s="39">
        <f t="shared" si="173"/>
        <v>0</v>
      </c>
      <c r="L563" s="39">
        <f t="shared" si="173"/>
        <v>0</v>
      </c>
      <c r="M563" s="39" t="e">
        <f t="shared" si="134"/>
        <v>#DIV/0!</v>
      </c>
      <c r="N563" s="127">
        <f t="shared" si="163"/>
        <v>0</v>
      </c>
    </row>
    <row r="564" spans="1:14">
      <c r="A564" s="235"/>
      <c r="B564" s="18" t="s">
        <v>29</v>
      </c>
      <c r="C564" s="39">
        <f t="shared" ref="C564:L564" si="174">C516</f>
        <v>0</v>
      </c>
      <c r="D564" s="39">
        <f t="shared" si="174"/>
        <v>6</v>
      </c>
      <c r="E564" s="39">
        <f t="shared" si="174"/>
        <v>56.072907000000001</v>
      </c>
      <c r="F564" s="39">
        <f t="shared" si="170"/>
        <v>-89.299645192285098</v>
      </c>
      <c r="G564" s="39">
        <f t="shared" si="174"/>
        <v>1</v>
      </c>
      <c r="H564" s="39">
        <f t="shared" si="174"/>
        <v>1678</v>
      </c>
      <c r="I564" s="39">
        <f t="shared" si="174"/>
        <v>0</v>
      </c>
      <c r="J564" s="39">
        <f t="shared" si="174"/>
        <v>0</v>
      </c>
      <c r="K564" s="39">
        <f t="shared" si="174"/>
        <v>0</v>
      </c>
      <c r="L564" s="39">
        <f t="shared" si="174"/>
        <v>0</v>
      </c>
      <c r="M564" s="39" t="e">
        <f t="shared" si="134"/>
        <v>#DIV/0!</v>
      </c>
      <c r="N564" s="127">
        <f t="shared" si="163"/>
        <v>5.0568939741954901E-2</v>
      </c>
    </row>
    <row r="565" spans="1:14">
      <c r="A565" s="235"/>
      <c r="B565" s="18" t="s">
        <v>30</v>
      </c>
      <c r="C565" s="39">
        <f t="shared" ref="C565:L565" si="175">C517</f>
        <v>0</v>
      </c>
      <c r="D565" s="39">
        <f t="shared" si="175"/>
        <v>2</v>
      </c>
      <c r="E565" s="39">
        <f t="shared" si="175"/>
        <v>2.2799999999999998</v>
      </c>
      <c r="F565" s="39">
        <f t="shared" si="170"/>
        <v>-12.280701754385957</v>
      </c>
      <c r="G565" s="39">
        <f t="shared" si="175"/>
        <v>1</v>
      </c>
      <c r="H565" s="39">
        <f t="shared" si="175"/>
        <v>1780</v>
      </c>
      <c r="I565" s="39">
        <f t="shared" si="175"/>
        <v>0</v>
      </c>
      <c r="J565" s="39">
        <f t="shared" si="175"/>
        <v>0</v>
      </c>
      <c r="K565" s="39">
        <f t="shared" si="175"/>
        <v>1.2</v>
      </c>
      <c r="L565" s="39">
        <f t="shared" si="175"/>
        <v>81.866100000000003</v>
      </c>
      <c r="M565" s="39">
        <f t="shared" si="134"/>
        <v>-98.534191808330917</v>
      </c>
      <c r="N565" s="127">
        <f t="shared" si="163"/>
        <v>1.6856313247318299E-2</v>
      </c>
    </row>
    <row r="566" spans="1:14" ht="14.25" thickBot="1">
      <c r="A566" s="198"/>
      <c r="B566" s="43" t="s">
        <v>31</v>
      </c>
      <c r="C566" s="44">
        <f t="shared" ref="C566:L566" si="176">C554+C556+C557+C558+C559+C560+C561+C562</f>
        <v>942.83704699999987</v>
      </c>
      <c r="D566" s="44">
        <f t="shared" si="176"/>
        <v>11864.990705</v>
      </c>
      <c r="E566" s="44">
        <f t="shared" si="176"/>
        <v>10534.7674865094</v>
      </c>
      <c r="F566" s="44">
        <f t="shared" si="170"/>
        <v>12.626982229973812</v>
      </c>
      <c r="G566" s="44">
        <f t="shared" si="176"/>
        <v>104795</v>
      </c>
      <c r="H566" s="44">
        <f t="shared" si="176"/>
        <v>7040373.9795764172</v>
      </c>
      <c r="I566" s="44">
        <f t="shared" si="176"/>
        <v>8245</v>
      </c>
      <c r="J566" s="44">
        <f t="shared" si="176"/>
        <v>776.97153201735682</v>
      </c>
      <c r="K566" s="44">
        <f t="shared" si="176"/>
        <v>3992.4455000173571</v>
      </c>
      <c r="L566" s="44">
        <f t="shared" si="176"/>
        <v>4376.4148240000004</v>
      </c>
      <c r="M566" s="44">
        <f t="shared" si="134"/>
        <v>-8.7736044096409298</v>
      </c>
      <c r="N566" s="133">
        <f t="shared" si="163"/>
        <v>100</v>
      </c>
    </row>
    <row r="567" spans="1:14" ht="14.25" thickBot="1">
      <c r="A567" s="220" t="s">
        <v>49</v>
      </c>
      <c r="B567" s="177" t="s">
        <v>19</v>
      </c>
      <c r="C567" s="40">
        <f t="shared" ref="C567:L567" si="177">C528+C541+C554</f>
        <v>3987.6335529999997</v>
      </c>
      <c r="D567" s="40">
        <f t="shared" si="177"/>
        <v>36282.924460999988</v>
      </c>
      <c r="E567" s="40">
        <f t="shared" si="177"/>
        <v>36281.116432000003</v>
      </c>
      <c r="F567" s="40">
        <f t="shared" si="170"/>
        <v>4.9833885442140628E-3</v>
      </c>
      <c r="G567" s="40">
        <f t="shared" si="177"/>
        <v>219182</v>
      </c>
      <c r="H567" s="40">
        <f t="shared" si="177"/>
        <v>13353074.894696156</v>
      </c>
      <c r="I567" s="40">
        <f t="shared" si="177"/>
        <v>25270</v>
      </c>
      <c r="J567" s="40">
        <f t="shared" si="177"/>
        <v>23525.693643064922</v>
      </c>
      <c r="K567" s="40">
        <f t="shared" si="177"/>
        <v>53406.744109064908</v>
      </c>
      <c r="L567" s="40">
        <f t="shared" si="177"/>
        <v>19221.249469999999</v>
      </c>
      <c r="M567" s="40">
        <f t="shared" si="134"/>
        <v>177.85261406871962</v>
      </c>
      <c r="N567" s="131">
        <f>D567/D579*100</f>
        <v>58.736951332920441</v>
      </c>
    </row>
    <row r="568" spans="1:14" ht="14.25" thickBot="1">
      <c r="A568" s="220"/>
      <c r="B568" s="175" t="s">
        <v>20</v>
      </c>
      <c r="C568" s="39">
        <f t="shared" ref="C568:L568" si="178">C529+C542+C555</f>
        <v>866.51619900000026</v>
      </c>
      <c r="D568" s="39">
        <f t="shared" si="178"/>
        <v>8242.5341240000016</v>
      </c>
      <c r="E568" s="39">
        <f t="shared" si="178"/>
        <v>10428.440714000002</v>
      </c>
      <c r="F568" s="39">
        <f t="shared" si="170"/>
        <v>-20.961010854340461</v>
      </c>
      <c r="G568" s="39">
        <f t="shared" si="178"/>
        <v>104669</v>
      </c>
      <c r="H568" s="39">
        <f t="shared" si="178"/>
        <v>1253534</v>
      </c>
      <c r="I568" s="39">
        <f t="shared" si="178"/>
        <v>12012</v>
      </c>
      <c r="J568" s="39">
        <f t="shared" si="178"/>
        <v>12304.495271053709</v>
      </c>
      <c r="K568" s="39">
        <f t="shared" si="178"/>
        <v>29327.961596053712</v>
      </c>
      <c r="L568" s="39">
        <f t="shared" si="178"/>
        <v>7666.3678279999995</v>
      </c>
      <c r="M568" s="39">
        <f t="shared" si="134"/>
        <v>282.55354105158801</v>
      </c>
      <c r="N568" s="127">
        <f>D568/D579*100</f>
        <v>13.343503394323159</v>
      </c>
    </row>
    <row r="569" spans="1:14" ht="14.25" thickBot="1">
      <c r="A569" s="220"/>
      <c r="B569" s="175" t="s">
        <v>21</v>
      </c>
      <c r="C569" s="39">
        <f t="shared" ref="C569:L569" si="179">C530+C543+C556</f>
        <v>105.049813</v>
      </c>
      <c r="D569" s="39">
        <f t="shared" si="179"/>
        <v>1349.9829900000002</v>
      </c>
      <c r="E569" s="39">
        <f t="shared" si="179"/>
        <v>927.92497900000001</v>
      </c>
      <c r="F569" s="39">
        <f t="shared" si="170"/>
        <v>45.484066120823776</v>
      </c>
      <c r="G569" s="39">
        <f t="shared" si="179"/>
        <v>3048</v>
      </c>
      <c r="H569" s="39">
        <f t="shared" si="179"/>
        <v>1879237.0631140005</v>
      </c>
      <c r="I569" s="39">
        <f t="shared" si="179"/>
        <v>269</v>
      </c>
      <c r="J569" s="39">
        <f t="shared" si="179"/>
        <v>58.712190000000014</v>
      </c>
      <c r="K569" s="39">
        <f t="shared" si="179"/>
        <v>1130.1058819999998</v>
      </c>
      <c r="L569" s="39">
        <f t="shared" si="179"/>
        <v>262.39847500000002</v>
      </c>
      <c r="M569" s="39">
        <f t="shared" si="134"/>
        <v>330.68309829163445</v>
      </c>
      <c r="N569" s="127">
        <f>D569/D579*100</f>
        <v>2.1854325791497962</v>
      </c>
    </row>
    <row r="570" spans="1:14" ht="14.25" thickBot="1">
      <c r="A570" s="220"/>
      <c r="B570" s="175" t="s">
        <v>22</v>
      </c>
      <c r="C570" s="39">
        <f t="shared" ref="C570:L570" si="180">C531+C544+C557</f>
        <v>27.120344000000003</v>
      </c>
      <c r="D570" s="39">
        <f t="shared" si="180"/>
        <v>597.73270100000002</v>
      </c>
      <c r="E570" s="39">
        <f t="shared" si="180"/>
        <v>526.84792600000003</v>
      </c>
      <c r="F570" s="39">
        <f t="shared" si="170"/>
        <v>13.45450394731173</v>
      </c>
      <c r="G570" s="39">
        <f t="shared" si="180"/>
        <v>38243</v>
      </c>
      <c r="H570" s="39">
        <f t="shared" si="180"/>
        <v>1325519.1869999999</v>
      </c>
      <c r="I570" s="39">
        <f t="shared" si="180"/>
        <v>3146</v>
      </c>
      <c r="J570" s="39">
        <f t="shared" si="180"/>
        <v>55.099199999999996</v>
      </c>
      <c r="K570" s="39">
        <f t="shared" si="180"/>
        <v>326.79509999999999</v>
      </c>
      <c r="L570" s="39">
        <f t="shared" si="180"/>
        <v>403.10719999999998</v>
      </c>
      <c r="M570" s="39">
        <f t="shared" si="134"/>
        <v>-18.930969231013485</v>
      </c>
      <c r="N570" s="127">
        <f>D570/D579*100</f>
        <v>0.96764516891327934</v>
      </c>
    </row>
    <row r="571" spans="1:14" ht="14.25" thickBot="1">
      <c r="A571" s="220"/>
      <c r="B571" s="175" t="s">
        <v>23</v>
      </c>
      <c r="C571" s="39">
        <f t="shared" ref="C571:L571" si="181">C532+C545+C558</f>
        <v>16.278556000000002</v>
      </c>
      <c r="D571" s="39">
        <f t="shared" si="181"/>
        <v>96.499390999999989</v>
      </c>
      <c r="E571" s="39">
        <f t="shared" si="181"/>
        <v>211.14391101895097</v>
      </c>
      <c r="F571" s="39">
        <f t="shared" si="170"/>
        <v>-54.296862962181848</v>
      </c>
      <c r="G571" s="39">
        <f t="shared" si="181"/>
        <v>2270</v>
      </c>
      <c r="H571" s="39">
        <f t="shared" si="181"/>
        <v>297725.41820000001</v>
      </c>
      <c r="I571" s="39">
        <f t="shared" si="181"/>
        <v>10</v>
      </c>
      <c r="J571" s="39">
        <f t="shared" si="181"/>
        <v>7.53</v>
      </c>
      <c r="K571" s="39">
        <f t="shared" si="181"/>
        <v>17.89</v>
      </c>
      <c r="L571" s="39">
        <f t="shared" si="181"/>
        <v>31.15</v>
      </c>
      <c r="M571" s="39">
        <f t="shared" si="134"/>
        <v>-42.568218298555372</v>
      </c>
      <c r="N571" s="127">
        <f>D571/D579*100</f>
        <v>0.15621894092125899</v>
      </c>
    </row>
    <row r="572" spans="1:14" ht="14.25" thickBot="1">
      <c r="A572" s="220"/>
      <c r="B572" s="175" t="s">
        <v>24</v>
      </c>
      <c r="C572" s="39">
        <f t="shared" ref="C572:L572" si="182">C533+C546+C559</f>
        <v>662.74120699999992</v>
      </c>
      <c r="D572" s="39">
        <f t="shared" si="182"/>
        <v>3605.6619519999999</v>
      </c>
      <c r="E572" s="39">
        <f t="shared" si="182"/>
        <v>2327.3357850000002</v>
      </c>
      <c r="F572" s="39">
        <f t="shared" si="170"/>
        <v>54.926589245908907</v>
      </c>
      <c r="G572" s="39">
        <f t="shared" si="182"/>
        <v>6412</v>
      </c>
      <c r="H572" s="39">
        <f t="shared" si="182"/>
        <v>2734893.6989569999</v>
      </c>
      <c r="I572" s="39">
        <f t="shared" si="182"/>
        <v>719</v>
      </c>
      <c r="J572" s="39">
        <f t="shared" si="182"/>
        <v>76.46717000000001</v>
      </c>
      <c r="K572" s="39">
        <f t="shared" si="182"/>
        <v>919.17205599999988</v>
      </c>
      <c r="L572" s="39">
        <f t="shared" si="182"/>
        <v>1018.9325260000001</v>
      </c>
      <c r="M572" s="39">
        <f t="shared" si="134"/>
        <v>-9.7906846090807953</v>
      </c>
      <c r="N572" s="127">
        <f>D572/D579*100</f>
        <v>5.8370595464329869</v>
      </c>
    </row>
    <row r="573" spans="1:14" ht="14.25" thickBot="1">
      <c r="A573" s="220"/>
      <c r="B573" s="175" t="s">
        <v>25</v>
      </c>
      <c r="C573" s="39">
        <f t="shared" ref="C573:L573" si="183">C534+C547+C560</f>
        <v>880.79679999999996</v>
      </c>
      <c r="D573" s="39">
        <f t="shared" si="183"/>
        <v>15987.882100000001</v>
      </c>
      <c r="E573" s="39">
        <f t="shared" si="183"/>
        <v>12260.114925</v>
      </c>
      <c r="F573" s="39">
        <f t="shared" si="170"/>
        <v>30.405646258654471</v>
      </c>
      <c r="G573" s="39">
        <f t="shared" si="183"/>
        <v>7667</v>
      </c>
      <c r="H573" s="39">
        <f t="shared" si="183"/>
        <v>433980.70807999995</v>
      </c>
      <c r="I573" s="39">
        <f t="shared" si="183"/>
        <v>5796</v>
      </c>
      <c r="J573" s="39">
        <f t="shared" si="183"/>
        <v>839.87369999999999</v>
      </c>
      <c r="K573" s="39">
        <f t="shared" si="183"/>
        <v>2152.9126999999999</v>
      </c>
      <c r="L573" s="39">
        <f t="shared" si="183"/>
        <v>1197.8643</v>
      </c>
      <c r="M573" s="39">
        <f t="shared" si="134"/>
        <v>79.729264825740273</v>
      </c>
      <c r="N573" s="127">
        <f>D573/D579*100</f>
        <v>25.882132346679317</v>
      </c>
    </row>
    <row r="574" spans="1:14" ht="14.25" thickBot="1">
      <c r="A574" s="220"/>
      <c r="B574" s="175" t="s">
        <v>26</v>
      </c>
      <c r="C574" s="39">
        <f t="shared" ref="C574:L574" si="184">C535+C548+C561</f>
        <v>864.87018500000011</v>
      </c>
      <c r="D574" s="39">
        <f t="shared" si="184"/>
        <v>3694.6695880000002</v>
      </c>
      <c r="E574" s="39">
        <f t="shared" si="184"/>
        <v>2682.6124194904487</v>
      </c>
      <c r="F574" s="39">
        <f t="shared" si="170"/>
        <v>37.726551966899031</v>
      </c>
      <c r="G574" s="39">
        <f t="shared" si="184"/>
        <v>186145</v>
      </c>
      <c r="H574" s="39">
        <f t="shared" si="184"/>
        <v>14309792.893029999</v>
      </c>
      <c r="I574" s="39">
        <f t="shared" si="184"/>
        <v>2388</v>
      </c>
      <c r="J574" s="39">
        <f t="shared" si="184"/>
        <v>123.67427100000002</v>
      </c>
      <c r="K574" s="39">
        <f t="shared" si="184"/>
        <v>1078.773271</v>
      </c>
      <c r="L574" s="39">
        <f t="shared" si="184"/>
        <v>1536.401627</v>
      </c>
      <c r="M574" s="39">
        <f t="shared" si="134"/>
        <v>-29.785724510951717</v>
      </c>
      <c r="N574" s="127">
        <f>D574/D579*100</f>
        <v>5.981150389760951</v>
      </c>
    </row>
    <row r="575" spans="1:14" ht="14.25" thickBot="1">
      <c r="A575" s="220"/>
      <c r="B575" s="175" t="s">
        <v>27</v>
      </c>
      <c r="C575" s="39">
        <f t="shared" ref="C575:L575" si="185">C536+C549+C562</f>
        <v>0.38</v>
      </c>
      <c r="D575" s="39">
        <f t="shared" si="185"/>
        <v>156.535956</v>
      </c>
      <c r="E575" s="39">
        <f t="shared" si="185"/>
        <v>210.186689</v>
      </c>
      <c r="F575" s="39">
        <f t="shared" si="170"/>
        <v>-25.525276246204154</v>
      </c>
      <c r="G575" s="39">
        <f t="shared" si="185"/>
        <v>278</v>
      </c>
      <c r="H575" s="39">
        <f t="shared" si="185"/>
        <v>83393.092034000001</v>
      </c>
      <c r="I575" s="39">
        <f t="shared" si="185"/>
        <v>9</v>
      </c>
      <c r="J575" s="39">
        <f t="shared" si="185"/>
        <v>0.28000000000000003</v>
      </c>
      <c r="K575" s="39">
        <f t="shared" si="185"/>
        <v>2.5499999999999998</v>
      </c>
      <c r="L575" s="39">
        <f t="shared" si="185"/>
        <v>488.25110000000001</v>
      </c>
      <c r="M575" s="39">
        <f t="shared" si="134"/>
        <v>-99.477727751150994</v>
      </c>
      <c r="N575" s="127">
        <f>D575/D579*100</f>
        <v>0.25340969522198126</v>
      </c>
    </row>
    <row r="576" spans="1:14" ht="14.25" thickBot="1">
      <c r="A576" s="220"/>
      <c r="B576" s="18" t="s">
        <v>28</v>
      </c>
      <c r="C576" s="39">
        <f t="shared" ref="C576:L576" si="186">C537+C550+C563</f>
        <v>0</v>
      </c>
      <c r="D576" s="39">
        <f t="shared" si="186"/>
        <v>49.72</v>
      </c>
      <c r="E576" s="39">
        <f t="shared" si="186"/>
        <v>44.686799999999998</v>
      </c>
      <c r="F576" s="39">
        <f t="shared" si="170"/>
        <v>11.263281326924284</v>
      </c>
      <c r="G576" s="39">
        <f t="shared" si="186"/>
        <v>16</v>
      </c>
      <c r="H576" s="39">
        <f t="shared" si="186"/>
        <v>4066</v>
      </c>
      <c r="I576" s="39">
        <f t="shared" si="186"/>
        <v>0</v>
      </c>
      <c r="J576" s="39">
        <f t="shared" si="186"/>
        <v>0</v>
      </c>
      <c r="K576" s="39">
        <f t="shared" si="186"/>
        <v>0</v>
      </c>
      <c r="L576" s="39">
        <f t="shared" si="186"/>
        <v>0</v>
      </c>
      <c r="M576" s="39" t="e">
        <f t="shared" si="134"/>
        <v>#DIV/0!</v>
      </c>
      <c r="N576" s="127">
        <f>D576/D579*100</f>
        <v>8.0489686640664887E-2</v>
      </c>
    </row>
    <row r="577" spans="1:14" ht="14.25" thickBot="1">
      <c r="A577" s="220"/>
      <c r="B577" s="18" t="s">
        <v>29</v>
      </c>
      <c r="C577" s="39">
        <f t="shared" ref="C577:L577" si="187">C538+C551+C564</f>
        <v>0</v>
      </c>
      <c r="D577" s="39">
        <f t="shared" si="187"/>
        <v>33.766446999999999</v>
      </c>
      <c r="E577" s="39">
        <f t="shared" si="187"/>
        <v>94.310670000000016</v>
      </c>
      <c r="F577" s="39">
        <f t="shared" si="170"/>
        <v>-64.196578181450732</v>
      </c>
      <c r="G577" s="39">
        <f t="shared" si="187"/>
        <v>20</v>
      </c>
      <c r="H577" s="39">
        <f t="shared" si="187"/>
        <v>10474.813533999999</v>
      </c>
      <c r="I577" s="39">
        <f t="shared" si="187"/>
        <v>1</v>
      </c>
      <c r="J577" s="39">
        <f t="shared" si="187"/>
        <v>0</v>
      </c>
      <c r="K577" s="39">
        <f t="shared" si="187"/>
        <v>0</v>
      </c>
      <c r="L577" s="39">
        <f t="shared" si="187"/>
        <v>0.25</v>
      </c>
      <c r="M577" s="39">
        <f t="shared" si="134"/>
        <v>-100</v>
      </c>
      <c r="N577" s="127">
        <f>D577/D579*100</f>
        <v>5.466312827833103E-2</v>
      </c>
    </row>
    <row r="578" spans="1:14" ht="14.25" thickBot="1">
      <c r="A578" s="220"/>
      <c r="B578" s="18" t="s">
        <v>30</v>
      </c>
      <c r="C578" s="39">
        <f t="shared" ref="C578:L578" si="188">C539+C552+C565</f>
        <v>0</v>
      </c>
      <c r="D578" s="39">
        <f t="shared" si="188"/>
        <v>63.84</v>
      </c>
      <c r="E578" s="39">
        <f t="shared" si="188"/>
        <v>60.88</v>
      </c>
      <c r="F578" s="39">
        <f t="shared" si="170"/>
        <v>4.862023653088043</v>
      </c>
      <c r="G578" s="39">
        <f t="shared" si="188"/>
        <v>58</v>
      </c>
      <c r="H578" s="39">
        <f t="shared" si="188"/>
        <v>62597.2</v>
      </c>
      <c r="I578" s="39">
        <f t="shared" si="188"/>
        <v>0</v>
      </c>
      <c r="J578" s="39">
        <f t="shared" si="188"/>
        <v>0</v>
      </c>
      <c r="K578" s="39">
        <f t="shared" si="188"/>
        <v>1.2</v>
      </c>
      <c r="L578" s="39">
        <f t="shared" si="188"/>
        <v>486.96109999999999</v>
      </c>
      <c r="M578" s="39">
        <f t="shared" si="134"/>
        <v>-99.753573745418265</v>
      </c>
      <c r="N578" s="127">
        <f>D578/D579*100</f>
        <v>0.10334798059412806</v>
      </c>
    </row>
    <row r="579" spans="1:14" ht="14.25" thickBot="1">
      <c r="A579" s="234"/>
      <c r="B579" s="43" t="s">
        <v>50</v>
      </c>
      <c r="C579" s="44">
        <f t="shared" ref="C579:L579" si="189">C567+C569+C570+C571+C572+C573+C574+C575</f>
        <v>6544.8704580000003</v>
      </c>
      <c r="D579" s="44">
        <f t="shared" si="189"/>
        <v>61771.889138999984</v>
      </c>
      <c r="E579" s="44">
        <f t="shared" si="189"/>
        <v>55427.283066509415</v>
      </c>
      <c r="F579" s="44">
        <f t="shared" si="170"/>
        <v>11.446720318001917</v>
      </c>
      <c r="G579" s="44">
        <f t="shared" si="189"/>
        <v>463245</v>
      </c>
      <c r="H579" s="44">
        <f t="shared" si="189"/>
        <v>34417616.955111153</v>
      </c>
      <c r="I579" s="44">
        <f t="shared" si="189"/>
        <v>37607</v>
      </c>
      <c r="J579" s="44">
        <f t="shared" si="189"/>
        <v>24687.330174064919</v>
      </c>
      <c r="K579" s="44">
        <f t="shared" si="189"/>
        <v>59034.943118064919</v>
      </c>
      <c r="L579" s="44">
        <f t="shared" si="189"/>
        <v>24159.354698000003</v>
      </c>
      <c r="M579" s="44">
        <f t="shared" si="134"/>
        <v>144.35645676807766</v>
      </c>
      <c r="N579" s="133">
        <f>D579/D579*100</f>
        <v>100</v>
      </c>
    </row>
    <row r="580" spans="1:14">
      <c r="A580" s="51" t="s">
        <v>51</v>
      </c>
      <c r="B580" s="51"/>
      <c r="C580" s="51"/>
      <c r="D580" s="51"/>
      <c r="E580" s="51"/>
      <c r="F580" s="51"/>
      <c r="G580" s="51"/>
      <c r="H580" s="51"/>
      <c r="I580" s="51"/>
    </row>
    <row r="581" spans="1:14">
      <c r="A581" s="51" t="s">
        <v>52</v>
      </c>
      <c r="B581" s="51"/>
      <c r="C581" s="51"/>
      <c r="D581" s="51"/>
      <c r="E581" s="51"/>
      <c r="F581" s="51"/>
      <c r="G581" s="51"/>
      <c r="H581" s="51"/>
      <c r="I581" s="51"/>
    </row>
  </sheetData>
  <mergeCells count="90"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A329:A341"/>
    <mergeCell ref="A202:A214"/>
    <mergeCell ref="A222:A237"/>
    <mergeCell ref="A238:A250"/>
    <mergeCell ref="A251:A263"/>
    <mergeCell ref="A264:A276"/>
    <mergeCell ref="A150:A162"/>
    <mergeCell ref="A163:A175"/>
    <mergeCell ref="A176:A188"/>
    <mergeCell ref="A189:A201"/>
    <mergeCell ref="A316:A328"/>
    <mergeCell ref="A85:A97"/>
    <mergeCell ref="A98:A110"/>
    <mergeCell ref="A111:A123"/>
    <mergeCell ref="A124:A136"/>
    <mergeCell ref="A137:A149"/>
    <mergeCell ref="A398:N398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524:N524"/>
    <mergeCell ref="C399:F399"/>
    <mergeCell ref="G399:H399"/>
    <mergeCell ref="I399:M399"/>
    <mergeCell ref="J400:L400"/>
    <mergeCell ref="D400:D401"/>
    <mergeCell ref="E400:E401"/>
    <mergeCell ref="G400:G401"/>
    <mergeCell ref="H400:H401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4:A19"/>
    <mergeCell ref="A20:A32"/>
    <mergeCell ref="A33:A45"/>
    <mergeCell ref="A46:A58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sqref="A1:A1048576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93</v>
      </c>
      <c r="E1" s="2"/>
      <c r="F1" s="2"/>
      <c r="G1" s="2"/>
      <c r="H1" s="2"/>
      <c r="I1" s="2"/>
      <c r="J1" s="8"/>
      <c r="K1" s="8"/>
    </row>
    <row r="2" spans="1:11">
      <c r="A2" s="2"/>
      <c r="B2" s="2"/>
      <c r="C2" s="2"/>
      <c r="D2" s="239" t="s">
        <v>98</v>
      </c>
      <c r="E2" s="239"/>
      <c r="F2" s="239"/>
      <c r="G2" s="239"/>
      <c r="H2" s="239"/>
      <c r="I2" s="239"/>
      <c r="J2" s="2" t="s">
        <v>71</v>
      </c>
    </row>
    <row r="3" spans="1:11">
      <c r="A3" s="240" t="s">
        <v>72</v>
      </c>
      <c r="B3" s="240" t="s">
        <v>73</v>
      </c>
      <c r="C3" s="240"/>
      <c r="D3" s="240" t="s">
        <v>74</v>
      </c>
      <c r="E3" s="240"/>
      <c r="F3" s="240" t="s">
        <v>68</v>
      </c>
      <c r="G3" s="240"/>
      <c r="H3" s="240" t="s">
        <v>69</v>
      </c>
      <c r="I3" s="240"/>
      <c r="J3" s="240" t="s">
        <v>70</v>
      </c>
      <c r="K3" s="240"/>
    </row>
    <row r="4" spans="1:11">
      <c r="A4" s="240"/>
      <c r="B4" s="3" t="s">
        <v>9</v>
      </c>
      <c r="C4" s="3" t="s">
        <v>50</v>
      </c>
      <c r="D4" s="3" t="s">
        <v>9</v>
      </c>
      <c r="E4" s="3" t="s">
        <v>75</v>
      </c>
      <c r="F4" s="3" t="s">
        <v>9</v>
      </c>
      <c r="G4" s="3" t="s">
        <v>75</v>
      </c>
      <c r="H4" s="3" t="s">
        <v>9</v>
      </c>
      <c r="I4" s="3" t="s">
        <v>75</v>
      </c>
      <c r="J4" s="3" t="s">
        <v>9</v>
      </c>
      <c r="K4" s="3" t="s">
        <v>75</v>
      </c>
    </row>
    <row r="5" spans="1:11">
      <c r="A5" s="174" t="s">
        <v>57</v>
      </c>
      <c r="B5" s="137">
        <v>2695</v>
      </c>
      <c r="C5" s="137">
        <v>26897</v>
      </c>
      <c r="D5" s="137">
        <v>293</v>
      </c>
      <c r="E5" s="137">
        <v>3038</v>
      </c>
      <c r="F5" s="137">
        <v>1845</v>
      </c>
      <c r="G5" s="137">
        <v>16707</v>
      </c>
      <c r="H5" s="137">
        <v>271</v>
      </c>
      <c r="I5" s="137">
        <v>2601</v>
      </c>
      <c r="J5" s="137">
        <v>286</v>
      </c>
      <c r="K5" s="137">
        <v>4551</v>
      </c>
    </row>
    <row r="6" spans="1:11">
      <c r="A6" s="174" t="s">
        <v>76</v>
      </c>
      <c r="B6" s="4">
        <v>25</v>
      </c>
      <c r="C6" s="4">
        <v>209</v>
      </c>
      <c r="D6" s="4">
        <v>24</v>
      </c>
      <c r="E6" s="4">
        <v>206</v>
      </c>
      <c r="F6" s="5">
        <v>0</v>
      </c>
      <c r="G6" s="5">
        <v>0</v>
      </c>
      <c r="H6" s="5">
        <v>1</v>
      </c>
      <c r="I6" s="5">
        <v>3</v>
      </c>
      <c r="J6" s="5">
        <v>0</v>
      </c>
      <c r="K6" s="5">
        <v>0</v>
      </c>
    </row>
    <row r="7" spans="1:11">
      <c r="A7" s="174" t="s">
        <v>59</v>
      </c>
      <c r="B7" s="4">
        <v>3</v>
      </c>
      <c r="C7" s="4">
        <v>16</v>
      </c>
      <c r="D7" s="4">
        <v>3</v>
      </c>
      <c r="E7" s="4">
        <v>15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</row>
    <row r="8" spans="1:11">
      <c r="A8" s="174" t="s">
        <v>77</v>
      </c>
      <c r="B8" s="4">
        <v>20</v>
      </c>
      <c r="C8" s="4">
        <v>207</v>
      </c>
      <c r="D8" s="4">
        <v>7</v>
      </c>
      <c r="E8" s="4">
        <v>96</v>
      </c>
      <c r="F8" s="4">
        <v>5</v>
      </c>
      <c r="G8" s="4">
        <v>22</v>
      </c>
      <c r="H8" s="4">
        <v>8</v>
      </c>
      <c r="I8" s="4">
        <v>89</v>
      </c>
      <c r="J8" s="4">
        <v>0</v>
      </c>
      <c r="K8" s="4">
        <v>0</v>
      </c>
    </row>
    <row r="9" spans="1:11">
      <c r="A9" s="174" t="s">
        <v>78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241" t="s">
        <v>79</v>
      </c>
      <c r="K9" s="241"/>
    </row>
    <row r="10" spans="1:11">
      <c r="A10" s="174" t="s">
        <v>61</v>
      </c>
      <c r="B10" s="4">
        <v>0</v>
      </c>
      <c r="C10" s="4">
        <v>55</v>
      </c>
      <c r="D10" s="4">
        <v>0</v>
      </c>
      <c r="E10" s="4">
        <v>55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A11" s="174" t="s">
        <v>62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41" t="s">
        <v>79</v>
      </c>
      <c r="K11" s="241"/>
    </row>
    <row r="12" spans="1:11">
      <c r="A12" s="174" t="s">
        <v>95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241" t="s">
        <v>79</v>
      </c>
      <c r="K12" s="241"/>
    </row>
    <row r="13" spans="1:11">
      <c r="A13" s="174" t="s">
        <v>80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241" t="s">
        <v>79</v>
      </c>
      <c r="I13" s="241"/>
      <c r="J13" s="241" t="s">
        <v>79</v>
      </c>
      <c r="K13" s="241"/>
    </row>
    <row r="14" spans="1:11">
      <c r="A14" s="174" t="s">
        <v>81</v>
      </c>
      <c r="B14" s="4">
        <v>0</v>
      </c>
      <c r="C14" s="4">
        <v>0</v>
      </c>
      <c r="D14" s="4">
        <v>0</v>
      </c>
      <c r="E14" s="4">
        <v>0</v>
      </c>
      <c r="F14" s="241" t="s">
        <v>79</v>
      </c>
      <c r="G14" s="241"/>
      <c r="H14" s="241" t="s">
        <v>79</v>
      </c>
      <c r="I14" s="241"/>
      <c r="J14" s="241" t="s">
        <v>79</v>
      </c>
      <c r="K14" s="241"/>
    </row>
    <row r="15" spans="1:11">
      <c r="A15" s="174" t="s">
        <v>63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>
      <c r="A16" s="174" t="s">
        <v>64</v>
      </c>
      <c r="B16" s="136">
        <v>80</v>
      </c>
      <c r="C16" s="136">
        <v>678</v>
      </c>
      <c r="D16" s="136">
        <v>68</v>
      </c>
      <c r="E16" s="136">
        <v>305</v>
      </c>
      <c r="F16" s="136">
        <v>1</v>
      </c>
      <c r="G16" s="136">
        <v>13</v>
      </c>
      <c r="H16" s="136">
        <v>11</v>
      </c>
      <c r="I16" s="136">
        <v>360</v>
      </c>
      <c r="J16" s="6">
        <v>0</v>
      </c>
      <c r="K16" s="6">
        <v>0</v>
      </c>
    </row>
    <row r="17" spans="1:11">
      <c r="A17" s="174" t="s">
        <v>65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>
      <c r="A18" s="174" t="s">
        <v>82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>
      <c r="A19" s="174" t="s">
        <v>83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241" t="s">
        <v>79</v>
      </c>
      <c r="I19" s="241"/>
      <c r="J19" s="241" t="s">
        <v>79</v>
      </c>
      <c r="K19" s="241"/>
    </row>
    <row r="20" spans="1:11">
      <c r="A20" s="174" t="s">
        <v>84</v>
      </c>
      <c r="B20" s="4">
        <v>0</v>
      </c>
      <c r="C20" s="4">
        <v>0</v>
      </c>
      <c r="D20" s="4">
        <v>0</v>
      </c>
      <c r="E20" s="4">
        <v>0</v>
      </c>
      <c r="F20" s="241" t="s">
        <v>79</v>
      </c>
      <c r="G20" s="241"/>
      <c r="H20" s="241" t="s">
        <v>79</v>
      </c>
      <c r="I20" s="241"/>
      <c r="J20" s="241" t="s">
        <v>79</v>
      </c>
      <c r="K20" s="241"/>
    </row>
    <row r="21" spans="1:11">
      <c r="A21" s="174" t="s">
        <v>85</v>
      </c>
      <c r="B21" s="4">
        <v>0</v>
      </c>
      <c r="C21" s="4">
        <v>0</v>
      </c>
      <c r="D21" s="4">
        <v>0</v>
      </c>
      <c r="E21" s="4">
        <v>0</v>
      </c>
      <c r="F21" s="241" t="s">
        <v>79</v>
      </c>
      <c r="G21" s="241"/>
      <c r="H21" s="241" t="s">
        <v>79</v>
      </c>
      <c r="I21" s="241"/>
      <c r="J21" s="241" t="s">
        <v>79</v>
      </c>
      <c r="K21" s="241"/>
    </row>
    <row r="22" spans="1:11">
      <c r="A22" s="174" t="s">
        <v>86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41" t="s">
        <v>79</v>
      </c>
      <c r="I22" s="241"/>
      <c r="J22" s="241" t="s">
        <v>79</v>
      </c>
      <c r="K22" s="241"/>
    </row>
    <row r="23" spans="1:11">
      <c r="A23" s="174" t="s">
        <v>87</v>
      </c>
      <c r="B23" s="4">
        <v>0</v>
      </c>
      <c r="C23" s="4">
        <v>0</v>
      </c>
      <c r="D23" s="4">
        <v>0</v>
      </c>
      <c r="E23" s="4">
        <v>0</v>
      </c>
      <c r="F23" s="241" t="s">
        <v>79</v>
      </c>
      <c r="G23" s="241"/>
      <c r="H23" s="241" t="s">
        <v>79</v>
      </c>
      <c r="I23" s="241"/>
      <c r="J23" s="241" t="s">
        <v>79</v>
      </c>
      <c r="K23" s="241"/>
    </row>
    <row r="24" spans="1:11">
      <c r="A24" s="174" t="s">
        <v>88</v>
      </c>
      <c r="B24" s="4">
        <v>0</v>
      </c>
      <c r="C24" s="4">
        <v>0</v>
      </c>
      <c r="D24" s="4">
        <v>0</v>
      </c>
      <c r="E24" s="4">
        <v>0</v>
      </c>
      <c r="F24" s="241" t="s">
        <v>79</v>
      </c>
      <c r="G24" s="241"/>
      <c r="H24" s="241" t="s">
        <v>79</v>
      </c>
      <c r="I24" s="241"/>
      <c r="J24" s="241" t="s">
        <v>79</v>
      </c>
      <c r="K24" s="241"/>
    </row>
    <row r="25" spans="1:11">
      <c r="A25" s="174" t="s">
        <v>50</v>
      </c>
      <c r="B25" s="4">
        <f>B5+B6+B7+B8+B9+B10+B11+B12+B13+B15+B14+B16+B17+B18+B19+B20+B21+B22+B23+B24</f>
        <v>2823</v>
      </c>
      <c r="C25" s="4">
        <f t="shared" ref="C25:E25" si="0">C5+C6+C7+C8+C9+C10+C11+C12+C13+C15+C14+C16+C17+C18+C19+C20+C21+C22+C23+C24</f>
        <v>28062</v>
      </c>
      <c r="D25" s="4">
        <f t="shared" si="0"/>
        <v>395</v>
      </c>
      <c r="E25" s="4">
        <f t="shared" si="0"/>
        <v>3715</v>
      </c>
      <c r="F25" s="4">
        <f>F5+F6+F7+F8+F9+F10+F11+F12+F13</f>
        <v>1850</v>
      </c>
      <c r="G25" s="4">
        <f>G5+G6+G7+G8+G9+G10+G11+G12+G13</f>
        <v>16729</v>
      </c>
      <c r="H25" s="4">
        <f>H10+H9+H8+H7+H6+H5+H11+H16</f>
        <v>291</v>
      </c>
      <c r="I25" s="4">
        <f>I10+I9+I8+I7+I6+I5+I11+I16</f>
        <v>3053</v>
      </c>
      <c r="J25" s="4">
        <f>J8+J7+J6+J5</f>
        <v>286</v>
      </c>
      <c r="K25" s="4">
        <f>K8+K7+K6+K5</f>
        <v>4552</v>
      </c>
    </row>
    <row r="27" spans="1:11">
      <c r="A27" s="7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财字1号</vt:lpstr>
      <vt:lpstr>财字2号</vt:lpstr>
      <vt:lpstr>财字3号</vt:lpstr>
      <vt:lpstr>财字4号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2020-10-19T05:42:43Z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